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M:\GINOP 5.2.2 FVV\Üzleti tervek\Cseh Lóránt\vÜT\"/>
    </mc:Choice>
  </mc:AlternateContent>
  <bookViews>
    <workbookView xWindow="0" yWindow="0" windowWidth="23040" windowHeight="9195" tabRatio="1000" firstSheet="11" activeTab="19"/>
  </bookViews>
  <sheets>
    <sheet name="Kitöltési Útmutató" sheetId="17" r:id="rId1"/>
    <sheet name="0. Fedlap" sheetId="19" r:id="rId2"/>
    <sheet name="1.a Tartalomjegyzék" sheetId="1" r:id="rId3"/>
    <sheet name="1.Vezetői összefoglaló" sheetId="3" r:id="rId4"/>
    <sheet name="2.Kritikus tényezők" sheetId="4" r:id="rId5"/>
    <sheet name="3.Vállalkozás bemutatása" sheetId="5" r:id="rId6"/>
    <sheet name="4.Vállalkozó bemutatása" sheetId="6" r:id="rId7"/>
    <sheet name="5. Működési terv" sheetId="7" r:id="rId8"/>
    <sheet name="6.GANTT" sheetId="9" r:id="rId9"/>
    <sheet name="7.Piac-,versenytárselemzés" sheetId="10" r:id="rId10"/>
    <sheet name="8.Árazás,értékesítés" sheetId="12" r:id="rId11"/>
    <sheet name="9.Kommunikációs terv" sheetId="20" r:id="rId12"/>
    <sheet name="10.a-Cash-flow 1. év" sheetId="13" r:id="rId13"/>
    <sheet name="10.b-Cash-flow 2. év" sheetId="28" r:id="rId14"/>
    <sheet name="10.c-Cash-flow 3-4. év" sheetId="25" r:id="rId15"/>
    <sheet name="11.Eredménykimutatás" sheetId="15" r:id="rId16"/>
    <sheet name="12.Veszélyforrás, mellékletek" sheetId="16" r:id="rId17"/>
    <sheet name="13.Beküldés-Nyilatkozat" sheetId="24" r:id="rId18"/>
    <sheet name="CF_kontroll" sheetId="31" r:id="rId19"/>
    <sheet name="A.Pontozás_1.értékelő" sheetId="32" r:id="rId20"/>
    <sheet name="B.Pontozás_2.értékelő" sheetId="33" r:id="rId21"/>
    <sheet name="Pontozás_összesítő" sheetId="34" r:id="rId22"/>
  </sheets>
  <externalReferences>
    <externalReference r:id="rId23"/>
    <externalReference r:id="rId24"/>
  </externalReferences>
  <definedNames>
    <definedName name="_Toc382750999" localSheetId="0">'Kitöltési Útmutató'!#REF!</definedName>
    <definedName name="A"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_xlnm.Print_Titles" localSheetId="12">'10.a-Cash-flow 1. év'!$B:$B,'10.a-Cash-flow 1. év'!$1:$3</definedName>
    <definedName name="_xlnm.Print_Titles" localSheetId="13">'10.b-Cash-flow 2. év'!$B:$B,'10.b-Cash-flow 2. év'!$1:$3</definedName>
    <definedName name="_xlnm.Print_Titles" localSheetId="14">'10.c-Cash-flow 3-4. év'!$1:$1</definedName>
    <definedName name="_xlnm.Print_Titles" localSheetId="4">'2.Kritikus tényezők'!$1:$1</definedName>
    <definedName name="_xlnm.Print_Titles" localSheetId="9">'7.Piac-,versenytárselemzés'!$1:$1</definedName>
    <definedName name="_xlnm.Print_Titles" localSheetId="11">'9.Kommunikációs terv'!$1:$2</definedName>
    <definedName name="_xlnm.Print_Area" localSheetId="1">'0. Fedlap'!$B$2:$C$13</definedName>
    <definedName name="_xlnm.Print_Area" localSheetId="2">'1.a Tartalomjegyzék'!$B$2:$D$20</definedName>
    <definedName name="_xlnm.Print_Area" localSheetId="3">'1.Vezetői összefoglaló'!$B$1:$E$20</definedName>
    <definedName name="_xlnm.Print_Area" localSheetId="12">'10.a-Cash-flow 1. év'!$B$1:$O$81</definedName>
    <definedName name="_xlnm.Print_Area" localSheetId="13">'10.b-Cash-flow 2. év'!$B$1:$O$81</definedName>
    <definedName name="_xlnm.Print_Area" localSheetId="14">'10.c-Cash-flow 3-4. év'!$B$1:$D$88</definedName>
    <definedName name="_xlnm.Print_Area" localSheetId="15">'11.Eredménykimutatás'!$B$1:$G$27</definedName>
    <definedName name="_xlnm.Print_Area" localSheetId="16">'12.Veszélyforrás, mellékletek'!$B$1:$C$14</definedName>
    <definedName name="_xlnm.Print_Area" localSheetId="17">'13.Beküldés-Nyilatkozat'!$B$1:$G$13</definedName>
    <definedName name="_xlnm.Print_Area" localSheetId="4">'2.Kritikus tényezők'!$B$1:$E$24</definedName>
    <definedName name="_xlnm.Print_Area" localSheetId="5">'3.Vállalkozás bemutatása'!$B$1:$F$44</definedName>
    <definedName name="_xlnm.Print_Area" localSheetId="6">'4.Vállalkozó bemutatása'!$B$1:$E$66</definedName>
    <definedName name="_xlnm.Print_Area" localSheetId="7">'5. Működési terv'!$B$1:$G$84</definedName>
    <definedName name="_xlnm.Print_Area" localSheetId="8">'6.GANTT'!$B$1:$N$16</definedName>
    <definedName name="_xlnm.Print_Area" localSheetId="9">'7.Piac-,versenytárselemzés'!$B$1:$F$86</definedName>
    <definedName name="_xlnm.Print_Area" localSheetId="10">'8.Árazás,értékesítés'!$B$1:$O$44</definedName>
    <definedName name="_xlnm.Print_Area" localSheetId="11">'9.Kommunikációs terv'!$B$1:$O$35</definedName>
    <definedName name="_xlnm.Print_Area" localSheetId="18">CF_kontroll!$A$1:$R$33</definedName>
    <definedName name="_xlnm.Print_Area" localSheetId="0">'Kitöltési Útmutató'!$A$1:$B$104</definedName>
  </definedNames>
  <calcPr calcId="152511" iterateDelta="1E-4"/>
</workbook>
</file>

<file path=xl/calcChain.xml><?xml version="1.0" encoding="utf-8"?>
<calcChain xmlns="http://schemas.openxmlformats.org/spreadsheetml/2006/main">
  <c r="G385" i="34" l="1"/>
  <c r="G378" i="34"/>
  <c r="G370" i="34"/>
  <c r="I347" i="34" s="1"/>
  <c r="G361" i="34"/>
  <c r="G353" i="34"/>
  <c r="I348" i="34" s="1"/>
  <c r="Q6" i="34" s="1"/>
  <c r="F348" i="34"/>
  <c r="G340" i="34"/>
  <c r="G332" i="34"/>
  <c r="I327" i="34"/>
  <c r="G319" i="34"/>
  <c r="G311" i="34"/>
  <c r="I306" i="34" s="1"/>
  <c r="T5" i="34" s="1"/>
  <c r="G298" i="34"/>
  <c r="G290" i="34"/>
  <c r="E285" i="34"/>
  <c r="E284" i="34"/>
  <c r="E283" i="34"/>
  <c r="E282" i="34"/>
  <c r="E281" i="34"/>
  <c r="G280" i="34"/>
  <c r="G272" i="34"/>
  <c r="G265" i="34"/>
  <c r="G257" i="34"/>
  <c r="G249" i="34"/>
  <c r="I244" i="34"/>
  <c r="G237" i="34"/>
  <c r="I232" i="34"/>
  <c r="Q5" i="34" s="1"/>
  <c r="G224" i="34"/>
  <c r="G215" i="34"/>
  <c r="G205" i="34"/>
  <c r="G197" i="34"/>
  <c r="G189" i="34"/>
  <c r="G181" i="34"/>
  <c r="I176" i="34" s="1"/>
  <c r="Q4" i="34" s="1"/>
  <c r="Q10" i="34" s="1"/>
  <c r="G167" i="34"/>
  <c r="G159" i="34"/>
  <c r="G151" i="34"/>
  <c r="I146" i="34" s="1"/>
  <c r="N7" i="34" s="1"/>
  <c r="G138" i="34"/>
  <c r="E133" i="34"/>
  <c r="E132" i="34"/>
  <c r="E131" i="34"/>
  <c r="G130" i="34"/>
  <c r="G122" i="34"/>
  <c r="G115" i="34"/>
  <c r="G107" i="34"/>
  <c r="G100" i="34"/>
  <c r="I87" i="34" s="1"/>
  <c r="G93" i="34"/>
  <c r="I88" i="34"/>
  <c r="G81" i="34"/>
  <c r="G73" i="34"/>
  <c r="G65" i="34"/>
  <c r="G57" i="34"/>
  <c r="I52" i="34"/>
  <c r="G45" i="34"/>
  <c r="G37" i="34"/>
  <c r="I32" i="34" s="1"/>
  <c r="F32" i="34"/>
  <c r="H29" i="34"/>
  <c r="F29" i="34"/>
  <c r="B30" i="34" s="1"/>
  <c r="G28" i="34"/>
  <c r="S9" i="34"/>
  <c r="M9" i="34"/>
  <c r="S8" i="34"/>
  <c r="P8" i="34"/>
  <c r="P9" i="34" s="1"/>
  <c r="M8" i="34"/>
  <c r="C7" i="34"/>
  <c r="T6" i="34"/>
  <c r="N6" i="34"/>
  <c r="C6" i="34"/>
  <c r="N5" i="34"/>
  <c r="C5" i="34"/>
  <c r="T4" i="34"/>
  <c r="T10" i="34" s="1"/>
  <c r="T11" i="34" s="1"/>
  <c r="I344" i="33"/>
  <c r="F344" i="33"/>
  <c r="I343" i="33"/>
  <c r="I323" i="33"/>
  <c r="T6" i="33" s="1"/>
  <c r="T10" i="33" s="1"/>
  <c r="T11" i="33" s="1"/>
  <c r="I302" i="33"/>
  <c r="E281" i="33"/>
  <c r="E280" i="33"/>
  <c r="E279" i="33"/>
  <c r="E278" i="33"/>
  <c r="E277" i="33"/>
  <c r="I240" i="33"/>
  <c r="I228" i="33"/>
  <c r="I172" i="33"/>
  <c r="I142" i="33"/>
  <c r="N7" i="33" s="1"/>
  <c r="E129" i="33"/>
  <c r="E128" i="33"/>
  <c r="E127" i="33"/>
  <c r="I84" i="33"/>
  <c r="N6" i="33" s="1"/>
  <c r="I83" i="33"/>
  <c r="I48" i="33"/>
  <c r="I24" i="33" s="1"/>
  <c r="I28" i="33"/>
  <c r="F28" i="33"/>
  <c r="H24" i="33"/>
  <c r="G24" i="33"/>
  <c r="M14" i="33"/>
  <c r="N14" i="33" s="1"/>
  <c r="P9" i="33"/>
  <c r="S8" i="33"/>
  <c r="S9" i="33" s="1"/>
  <c r="P8" i="33"/>
  <c r="M8" i="33"/>
  <c r="M9" i="33" s="1"/>
  <c r="C7" i="33"/>
  <c r="Q6" i="33"/>
  <c r="C6" i="33"/>
  <c r="T5" i="33"/>
  <c r="Q5" i="33"/>
  <c r="C5" i="33"/>
  <c r="T4" i="33"/>
  <c r="Q4" i="33"/>
  <c r="Q10" i="33" s="1"/>
  <c r="Q11" i="33" s="1"/>
  <c r="N4" i="33"/>
  <c r="I344" i="32"/>
  <c r="F344" i="32"/>
  <c r="I343" i="32"/>
  <c r="I323" i="32"/>
  <c r="I24" i="32" s="1"/>
  <c r="I302" i="32"/>
  <c r="E281" i="32"/>
  <c r="E280" i="32"/>
  <c r="E279" i="32"/>
  <c r="E278" i="32"/>
  <c r="E277" i="32"/>
  <c r="I240" i="32"/>
  <c r="I228" i="32"/>
  <c r="I172" i="32"/>
  <c r="I142" i="32"/>
  <c r="E129" i="32"/>
  <c r="E128" i="32"/>
  <c r="E127" i="32"/>
  <c r="I84" i="32"/>
  <c r="I83" i="32"/>
  <c r="I48" i="32"/>
  <c r="I28" i="32"/>
  <c r="F28" i="32"/>
  <c r="H24" i="32"/>
  <c r="G24" i="32"/>
  <c r="N14" i="32"/>
  <c r="M14" i="32"/>
  <c r="Q10" i="32"/>
  <c r="S9" i="32"/>
  <c r="M9" i="32"/>
  <c r="S8" i="32"/>
  <c r="P8" i="32"/>
  <c r="P9" i="32" s="1"/>
  <c r="M8" i="32"/>
  <c r="N7" i="32"/>
  <c r="C7" i="32"/>
  <c r="T6" i="32"/>
  <c r="Q6" i="32"/>
  <c r="N6" i="32"/>
  <c r="C6" i="32"/>
  <c r="T5" i="32"/>
  <c r="Q5" i="32"/>
  <c r="N5" i="32"/>
  <c r="C5" i="32"/>
  <c r="T4" i="32"/>
  <c r="T10" i="32" s="1"/>
  <c r="T11" i="32" s="1"/>
  <c r="Q4" i="32"/>
  <c r="N4" i="32"/>
  <c r="N10" i="32" s="1"/>
  <c r="N11" i="32" s="1"/>
  <c r="I28" i="34" l="1"/>
  <c r="N4" i="34"/>
  <c r="N10" i="34" s="1"/>
  <c r="N11" i="34" s="1"/>
  <c r="Q11" i="34"/>
  <c r="H28" i="34"/>
  <c r="M14" i="34" s="1"/>
  <c r="N14" i="34" s="1"/>
  <c r="N5" i="33"/>
  <c r="N10" i="33" s="1"/>
  <c r="N11" i="33" s="1"/>
  <c r="M12" i="33" s="1"/>
  <c r="Q11" i="32"/>
  <c r="M12" i="32" s="1"/>
  <c r="M12" i="34" l="1"/>
  <c r="N12" i="33"/>
  <c r="H12" i="33"/>
  <c r="D16" i="33"/>
  <c r="E12" i="33"/>
  <c r="E12" i="32"/>
  <c r="N12" i="32"/>
  <c r="H12" i="32"/>
  <c r="D16" i="32" s="1"/>
  <c r="D16" i="34" l="1"/>
  <c r="E12" i="34"/>
  <c r="N12" i="34"/>
  <c r="H12" i="34"/>
  <c r="G17" i="7" l="1"/>
  <c r="D20" i="13" l="1"/>
  <c r="D20" i="28" l="1"/>
  <c r="E20" i="28"/>
  <c r="C20" i="28"/>
  <c r="K24" i="13"/>
  <c r="O30" i="12" l="1"/>
  <c r="G4" i="7"/>
  <c r="M25" i="31" l="1"/>
  <c r="I25" i="31" s="1"/>
  <c r="M24" i="31"/>
  <c r="I24" i="31" s="1"/>
  <c r="O23" i="31"/>
  <c r="D4" i="31"/>
  <c r="D3" i="31"/>
  <c r="C45" i="13" l="1"/>
  <c r="O6" i="13" l="1"/>
  <c r="D45" i="13" l="1"/>
  <c r="M44" i="12" l="1"/>
  <c r="J44" i="12"/>
  <c r="G44" i="12"/>
  <c r="C44" i="12"/>
  <c r="B18" i="1"/>
  <c r="B20" i="1" l="1"/>
  <c r="B19" i="1"/>
  <c r="B17" i="1"/>
  <c r="B15" i="1"/>
  <c r="B14" i="1"/>
  <c r="B13" i="1"/>
  <c r="B12" i="1"/>
  <c r="B11" i="1"/>
  <c r="B10" i="1"/>
  <c r="B9" i="1"/>
  <c r="B8" i="1"/>
  <c r="B7" i="1"/>
  <c r="B6" i="1"/>
  <c r="B16" i="1"/>
  <c r="B96" i="17" l="1"/>
  <c r="A73" i="17"/>
  <c r="B88" i="17"/>
  <c r="B89" i="17"/>
  <c r="B90" i="17"/>
  <c r="B87" i="17"/>
  <c r="B85" i="17"/>
  <c r="B86" i="17"/>
  <c r="B84" i="17"/>
  <c r="B83" i="17"/>
  <c r="B82" i="17"/>
  <c r="B81" i="17"/>
  <c r="B80" i="17"/>
  <c r="B79" i="17"/>
  <c r="B78" i="17"/>
  <c r="B77" i="17"/>
  <c r="B76" i="17"/>
  <c r="D45" i="25" l="1"/>
  <c r="C45" i="25"/>
  <c r="D69" i="28"/>
  <c r="G45" i="28"/>
  <c r="J45" i="28"/>
  <c r="K69" i="28"/>
  <c r="L69" i="28"/>
  <c r="N45" i="28"/>
  <c r="O67" i="28"/>
  <c r="D45" i="28"/>
  <c r="E45" i="28"/>
  <c r="F45" i="28"/>
  <c r="I45" i="28"/>
  <c r="H69" i="28"/>
  <c r="M45" i="28"/>
  <c r="O6" i="28"/>
  <c r="D12" i="28"/>
  <c r="F12" i="28"/>
  <c r="H12" i="28"/>
  <c r="L12" i="28"/>
  <c r="D12" i="13"/>
  <c r="F12" i="13"/>
  <c r="G12" i="13"/>
  <c r="H12" i="13"/>
  <c r="I12" i="13"/>
  <c r="K12" i="13"/>
  <c r="N12" i="13"/>
  <c r="C12" i="13"/>
  <c r="O7" i="13"/>
  <c r="O8" i="13"/>
  <c r="O9" i="13"/>
  <c r="O10" i="13"/>
  <c r="D39" i="25"/>
  <c r="D32" i="25"/>
  <c r="D29" i="25"/>
  <c r="D24" i="25"/>
  <c r="D20" i="25"/>
  <c r="P13" i="31" s="1"/>
  <c r="N13" i="31" s="1"/>
  <c r="D17" i="25"/>
  <c r="C39" i="25"/>
  <c r="C32" i="25"/>
  <c r="C29" i="25"/>
  <c r="C24" i="25"/>
  <c r="C71" i="25" s="1"/>
  <c r="C20" i="25"/>
  <c r="P12" i="31" s="1"/>
  <c r="M12" i="31" s="1"/>
  <c r="C17" i="25"/>
  <c r="B75" i="25"/>
  <c r="C12" i="28"/>
  <c r="O66" i="28"/>
  <c r="O65" i="28"/>
  <c r="O64" i="28"/>
  <c r="O63" i="28"/>
  <c r="O62" i="28"/>
  <c r="O61" i="28"/>
  <c r="O60" i="28"/>
  <c r="O59" i="28"/>
  <c r="O58" i="28"/>
  <c r="O57" i="28"/>
  <c r="O56" i="28"/>
  <c r="O55" i="28"/>
  <c r="O54" i="28"/>
  <c r="O53" i="28"/>
  <c r="O52" i="28"/>
  <c r="O51" i="28"/>
  <c r="O50" i="28"/>
  <c r="O49" i="28"/>
  <c r="O48" i="28"/>
  <c r="O47" i="28"/>
  <c r="O46" i="28"/>
  <c r="L45" i="28"/>
  <c r="O44" i="28"/>
  <c r="F30" i="31" s="1"/>
  <c r="O43" i="28"/>
  <c r="O42" i="28"/>
  <c r="O41" i="28"/>
  <c r="O40" i="28"/>
  <c r="N39" i="28"/>
  <c r="M39" i="28"/>
  <c r="L39" i="28"/>
  <c r="K39" i="28"/>
  <c r="J39" i="28"/>
  <c r="I39" i="28"/>
  <c r="H39" i="28"/>
  <c r="G39" i="28"/>
  <c r="F39" i="28"/>
  <c r="E39" i="28"/>
  <c r="D39" i="28"/>
  <c r="C39" i="28"/>
  <c r="O38" i="28"/>
  <c r="O37" i="28"/>
  <c r="O36" i="28"/>
  <c r="O35" i="28"/>
  <c r="O34" i="28"/>
  <c r="O33" i="28"/>
  <c r="N32" i="28"/>
  <c r="M32" i="28"/>
  <c r="L32" i="28"/>
  <c r="K32" i="28"/>
  <c r="J32" i="28"/>
  <c r="I32" i="28"/>
  <c r="H32" i="28"/>
  <c r="G32" i="28"/>
  <c r="F32" i="28"/>
  <c r="E32" i="28"/>
  <c r="D32" i="28"/>
  <c r="C32" i="28"/>
  <c r="O31" i="28"/>
  <c r="O30" i="28"/>
  <c r="N29" i="28"/>
  <c r="M29" i="28"/>
  <c r="L29" i="28"/>
  <c r="K29" i="28"/>
  <c r="J29" i="28"/>
  <c r="I29" i="28"/>
  <c r="H29" i="28"/>
  <c r="G29" i="28"/>
  <c r="F29" i="28"/>
  <c r="E29" i="28"/>
  <c r="D29" i="28"/>
  <c r="C29" i="28"/>
  <c r="O28" i="28"/>
  <c r="O27" i="28"/>
  <c r="O26" i="28"/>
  <c r="O25" i="28"/>
  <c r="N24" i="28"/>
  <c r="M24" i="28"/>
  <c r="L24" i="28"/>
  <c r="K24" i="28"/>
  <c r="J24" i="28"/>
  <c r="I24" i="28"/>
  <c r="H24" i="28"/>
  <c r="F24" i="28"/>
  <c r="E24" i="28"/>
  <c r="D24" i="28"/>
  <c r="C24" i="28"/>
  <c r="O23" i="28"/>
  <c r="F11" i="31" s="1"/>
  <c r="O22" i="28"/>
  <c r="O21" i="28"/>
  <c r="N20" i="28"/>
  <c r="M20" i="28"/>
  <c r="L20" i="28"/>
  <c r="K20" i="28"/>
  <c r="J20" i="28"/>
  <c r="I20" i="28"/>
  <c r="H20" i="28"/>
  <c r="G20" i="28"/>
  <c r="F20" i="28"/>
  <c r="O19" i="28"/>
  <c r="O18" i="28"/>
  <c r="N17" i="28"/>
  <c r="M17" i="28"/>
  <c r="L17" i="28"/>
  <c r="K17" i="28"/>
  <c r="K70" i="28" s="1"/>
  <c r="J17" i="28"/>
  <c r="I17" i="28"/>
  <c r="H17" i="28"/>
  <c r="G17" i="28"/>
  <c r="G70" i="28" s="1"/>
  <c r="F17" i="28"/>
  <c r="E17" i="28"/>
  <c r="D17" i="28"/>
  <c r="C17" i="28"/>
  <c r="M12" i="28"/>
  <c r="K12" i="28"/>
  <c r="I12" i="28"/>
  <c r="G12" i="28"/>
  <c r="E12" i="28"/>
  <c r="O10" i="28"/>
  <c r="O9" i="28"/>
  <c r="O8" i="28"/>
  <c r="O7" i="28"/>
  <c r="L69" i="13"/>
  <c r="O40" i="13"/>
  <c r="O41" i="13"/>
  <c r="O42" i="13"/>
  <c r="O43" i="13"/>
  <c r="O44" i="13"/>
  <c r="E30" i="31" s="1"/>
  <c r="O33" i="13"/>
  <c r="O34" i="13"/>
  <c r="O35" i="13"/>
  <c r="E19" i="31" s="1"/>
  <c r="O36" i="13"/>
  <c r="E20" i="31" s="1"/>
  <c r="O37" i="13"/>
  <c r="E21" i="31" s="1"/>
  <c r="O38" i="13"/>
  <c r="E22" i="31" s="1"/>
  <c r="D39" i="13"/>
  <c r="E39" i="13"/>
  <c r="F39" i="13"/>
  <c r="G39" i="13"/>
  <c r="H39" i="13"/>
  <c r="I39" i="13"/>
  <c r="J39" i="13"/>
  <c r="K39" i="13"/>
  <c r="L39" i="13"/>
  <c r="M39" i="13"/>
  <c r="N39" i="13"/>
  <c r="C39" i="13"/>
  <c r="D32" i="13"/>
  <c r="E32" i="13"/>
  <c r="F32" i="13"/>
  <c r="G32" i="13"/>
  <c r="H32" i="13"/>
  <c r="I32" i="13"/>
  <c r="J32" i="13"/>
  <c r="K32" i="13"/>
  <c r="L32" i="13"/>
  <c r="M32" i="13"/>
  <c r="N32" i="13"/>
  <c r="C32" i="13"/>
  <c r="D29" i="13"/>
  <c r="E29" i="13"/>
  <c r="F29" i="13"/>
  <c r="G29" i="13"/>
  <c r="H29" i="13"/>
  <c r="I29" i="13"/>
  <c r="J29" i="13"/>
  <c r="K29" i="13"/>
  <c r="L29" i="13"/>
  <c r="M29" i="13"/>
  <c r="N29" i="13"/>
  <c r="C29" i="13"/>
  <c r="D24" i="13"/>
  <c r="E24" i="13"/>
  <c r="F24" i="13"/>
  <c r="G24" i="13"/>
  <c r="H24" i="13"/>
  <c r="I24" i="13"/>
  <c r="J24" i="13"/>
  <c r="L24" i="13"/>
  <c r="M24" i="13"/>
  <c r="N24" i="13"/>
  <c r="C24" i="13"/>
  <c r="E20" i="13"/>
  <c r="F20" i="13"/>
  <c r="G20" i="13"/>
  <c r="H20" i="13"/>
  <c r="I20" i="13"/>
  <c r="J20" i="13"/>
  <c r="L20" i="13"/>
  <c r="M20" i="13"/>
  <c r="N20" i="13"/>
  <c r="C20" i="13"/>
  <c r="D17" i="13"/>
  <c r="E17" i="13"/>
  <c r="F17" i="13"/>
  <c r="G17" i="13"/>
  <c r="G70" i="13" s="1"/>
  <c r="H17" i="13"/>
  <c r="H70" i="13" s="1"/>
  <c r="I17" i="13"/>
  <c r="J17" i="13"/>
  <c r="K17" i="13"/>
  <c r="K15" i="13" s="1"/>
  <c r="K16" i="13" s="1"/>
  <c r="L17" i="13"/>
  <c r="M17" i="13"/>
  <c r="N17" i="13"/>
  <c r="C17" i="13"/>
  <c r="L12" i="13"/>
  <c r="A78" i="25"/>
  <c r="C77" i="25" s="1"/>
  <c r="B77" i="25"/>
  <c r="A76" i="25"/>
  <c r="C75" i="25" s="1"/>
  <c r="D12" i="25"/>
  <c r="C12" i="25"/>
  <c r="F24" i="15"/>
  <c r="F18" i="15"/>
  <c r="F14" i="15"/>
  <c r="K70" i="13" l="1"/>
  <c r="F3" i="31"/>
  <c r="C70" i="13"/>
  <c r="H70" i="28"/>
  <c r="D71" i="25"/>
  <c r="E3" i="31"/>
  <c r="L70" i="28"/>
  <c r="J70" i="13"/>
  <c r="F70" i="13"/>
  <c r="N70" i="13"/>
  <c r="I70" i="28"/>
  <c r="M70" i="28"/>
  <c r="C70" i="28"/>
  <c r="I70" i="13"/>
  <c r="E15" i="13"/>
  <c r="E70" i="13"/>
  <c r="M70" i="13"/>
  <c r="J70" i="28"/>
  <c r="N70" i="28"/>
  <c r="E70" i="28"/>
  <c r="G30" i="31"/>
  <c r="N21" i="31" s="1"/>
  <c r="K21" i="31" s="1"/>
  <c r="F16" i="31"/>
  <c r="F20" i="31"/>
  <c r="G20" i="31"/>
  <c r="F15" i="31"/>
  <c r="G21" i="31"/>
  <c r="F21" i="31"/>
  <c r="G22" i="31"/>
  <c r="F22" i="31"/>
  <c r="F19" i="31"/>
  <c r="G19" i="31"/>
  <c r="M19" i="31" s="1"/>
  <c r="N23" i="31"/>
  <c r="N9" i="31"/>
  <c r="K9" i="31" s="1"/>
  <c r="N19" i="31"/>
  <c r="K19" i="31" s="1"/>
  <c r="Q10" i="31"/>
  <c r="K10" i="31" s="1"/>
  <c r="N16" i="31"/>
  <c r="K16" i="31" s="1"/>
  <c r="D70" i="28"/>
  <c r="F70" i="28"/>
  <c r="L70" i="13"/>
  <c r="D70" i="13"/>
  <c r="D15" i="13"/>
  <c r="M69" i="13"/>
  <c r="F21" i="15"/>
  <c r="F25" i="15" s="1"/>
  <c r="F27" i="15" s="1"/>
  <c r="H69" i="13"/>
  <c r="C69" i="13"/>
  <c r="G69" i="13"/>
  <c r="O67" i="13"/>
  <c r="O11" i="13"/>
  <c r="K69" i="13"/>
  <c r="C15" i="28"/>
  <c r="C16" i="28" s="1"/>
  <c r="G15" i="28"/>
  <c r="G16" i="28" s="1"/>
  <c r="K15" i="28"/>
  <c r="K16" i="28" s="1"/>
  <c r="L15" i="28"/>
  <c r="L68" i="28" s="1"/>
  <c r="C70" i="25"/>
  <c r="D70" i="25"/>
  <c r="C15" i="25"/>
  <c r="C16" i="25" s="1"/>
  <c r="D69" i="13"/>
  <c r="J69" i="13"/>
  <c r="C69" i="28"/>
  <c r="C45" i="28"/>
  <c r="M69" i="28"/>
  <c r="I69" i="28"/>
  <c r="E69" i="28"/>
  <c r="H45" i="28"/>
  <c r="G69" i="28"/>
  <c r="K45" i="28"/>
  <c r="N69" i="28"/>
  <c r="J69" i="28"/>
  <c r="O39" i="28"/>
  <c r="F15" i="28"/>
  <c r="F68" i="28" s="1"/>
  <c r="J15" i="28"/>
  <c r="J68" i="28" s="1"/>
  <c r="N15" i="28"/>
  <c r="N68" i="28" s="1"/>
  <c r="O32" i="28"/>
  <c r="O29" i="28"/>
  <c r="O24" i="28"/>
  <c r="F14" i="31" s="1"/>
  <c r="D15" i="28"/>
  <c r="D68" i="28" s="1"/>
  <c r="H15" i="28"/>
  <c r="H16" i="28" s="1"/>
  <c r="E15" i="28"/>
  <c r="E68" i="28" s="1"/>
  <c r="I15" i="28"/>
  <c r="I68" i="28" s="1"/>
  <c r="M15" i="28"/>
  <c r="M68" i="28" s="1"/>
  <c r="O20" i="28"/>
  <c r="F12" i="31" s="1"/>
  <c r="J12" i="28"/>
  <c r="N12" i="28"/>
  <c r="O11" i="28"/>
  <c r="F69" i="28"/>
  <c r="M15" i="13"/>
  <c r="H15" i="13"/>
  <c r="I15" i="13"/>
  <c r="F15" i="13"/>
  <c r="O39" i="13"/>
  <c r="E26" i="31" s="1"/>
  <c r="L15" i="13"/>
  <c r="G15" i="13"/>
  <c r="N15" i="13"/>
  <c r="J15" i="13"/>
  <c r="C15" i="13"/>
  <c r="C16" i="13" s="1"/>
  <c r="N69" i="13"/>
  <c r="F69" i="13"/>
  <c r="J12" i="13"/>
  <c r="I69" i="13"/>
  <c r="M12" i="13"/>
  <c r="E12" i="13"/>
  <c r="E69" i="13"/>
  <c r="D15" i="25"/>
  <c r="D16" i="25" s="1"/>
  <c r="L16" i="28"/>
  <c r="O17" i="28"/>
  <c r="G68" i="28" l="1"/>
  <c r="M21" i="31"/>
  <c r="F26" i="31"/>
  <c r="G26" i="31"/>
  <c r="F18" i="31"/>
  <c r="F9" i="31"/>
  <c r="F17" i="31"/>
  <c r="I23" i="31"/>
  <c r="K23" i="31"/>
  <c r="I22" i="31"/>
  <c r="M23" i="31"/>
  <c r="C68" i="28"/>
  <c r="I13" i="31"/>
  <c r="O12" i="28"/>
  <c r="F16" i="28"/>
  <c r="C69" i="25"/>
  <c r="H68" i="28"/>
  <c r="O45" i="28"/>
  <c r="K68" i="28"/>
  <c r="O69" i="28"/>
  <c r="J16" i="28"/>
  <c r="N16" i="28"/>
  <c r="I16" i="28"/>
  <c r="E16" i="28"/>
  <c r="D16" i="28"/>
  <c r="O70" i="28"/>
  <c r="O15" i="28"/>
  <c r="M16" i="28"/>
  <c r="C68" i="13"/>
  <c r="C71" i="13" s="1"/>
  <c r="D5" i="13" s="1"/>
  <c r="D69" i="25"/>
  <c r="H45" i="13"/>
  <c r="F45" i="13"/>
  <c r="O65" i="13"/>
  <c r="O57" i="13"/>
  <c r="O58" i="13"/>
  <c r="O59" i="13"/>
  <c r="O60" i="13"/>
  <c r="O61" i="13"/>
  <c r="O62" i="13"/>
  <c r="O63" i="13"/>
  <c r="O64" i="13"/>
  <c r="O66" i="13"/>
  <c r="F27" i="31" l="1"/>
  <c r="F32" i="31" s="1"/>
  <c r="O68" i="28"/>
  <c r="O16" i="28"/>
  <c r="O28" i="13"/>
  <c r="O29" i="13"/>
  <c r="O30" i="13"/>
  <c r="O31" i="13"/>
  <c r="O32" i="13"/>
  <c r="E16" i="31" l="1"/>
  <c r="G16" i="31"/>
  <c r="M16" i="31" s="1"/>
  <c r="E18" i="31"/>
  <c r="G18" i="31"/>
  <c r="E17" i="31"/>
  <c r="G17" i="31"/>
  <c r="B7" i="17"/>
  <c r="B97" i="17" l="1"/>
  <c r="B101" i="17" l="1"/>
  <c r="D29" i="20" l="1"/>
  <c r="E29" i="20"/>
  <c r="F29" i="20"/>
  <c r="G29" i="20"/>
  <c r="H29" i="20"/>
  <c r="I29" i="20"/>
  <c r="J29" i="20"/>
  <c r="K29" i="20"/>
  <c r="L29" i="20"/>
  <c r="M29" i="20"/>
  <c r="N29" i="20"/>
  <c r="C29" i="20"/>
  <c r="B7" i="12"/>
  <c r="C43" i="5"/>
  <c r="D43" i="5" s="1"/>
  <c r="C40" i="5"/>
  <c r="D40" i="5" s="1"/>
  <c r="C36" i="5"/>
  <c r="D36" i="5" s="1"/>
  <c r="A5" i="16"/>
  <c r="C4" i="16" s="1"/>
  <c r="B4" i="16"/>
  <c r="E4" i="16"/>
  <c r="C6" i="20"/>
  <c r="D6" i="20" s="1"/>
  <c r="C4" i="20"/>
  <c r="D4" i="20" s="1"/>
  <c r="C13" i="12"/>
  <c r="D13" i="12" s="1"/>
  <c r="C9" i="12"/>
  <c r="D9" i="12" s="1"/>
  <c r="C78" i="10"/>
  <c r="D78" i="10" s="1"/>
  <c r="C73" i="10"/>
  <c r="D73" i="10" s="1"/>
  <c r="C42" i="10"/>
  <c r="E42" i="10" s="1"/>
  <c r="C17" i="10"/>
  <c r="D17" i="10" s="1"/>
  <c r="C38" i="10"/>
  <c r="D38" i="10" s="1"/>
  <c r="C41" i="7"/>
  <c r="D41" i="7" s="1"/>
  <c r="C45" i="7"/>
  <c r="D45" i="7" s="1"/>
  <c r="C51" i="7"/>
  <c r="D51" i="7" s="1"/>
  <c r="C31" i="6"/>
  <c r="D31" i="6" s="1"/>
  <c r="C29" i="6"/>
  <c r="D29" i="6" s="1"/>
  <c r="C27" i="6"/>
  <c r="D27" i="6" s="1"/>
  <c r="C25" i="6"/>
  <c r="D25" i="6" s="1"/>
  <c r="C17" i="6"/>
  <c r="D17" i="6" s="1"/>
  <c r="C14" i="6"/>
  <c r="D14" i="6" s="1"/>
  <c r="C20" i="5"/>
  <c r="D20" i="5" s="1"/>
  <c r="C11" i="4"/>
  <c r="D11" i="4" s="1"/>
  <c r="D83" i="7"/>
  <c r="C45" i="6"/>
  <c r="C12" i="6"/>
  <c r="C64" i="6"/>
  <c r="C62" i="6"/>
  <c r="C60" i="6"/>
  <c r="C58" i="6"/>
  <c r="C50" i="6"/>
  <c r="C47" i="6"/>
  <c r="B102" i="17"/>
  <c r="B103" i="17"/>
  <c r="B104" i="17"/>
  <c r="D18" i="15"/>
  <c r="D14" i="15"/>
  <c r="B94" i="17"/>
  <c r="B93" i="17"/>
  <c r="B92" i="17"/>
  <c r="B91" i="17"/>
  <c r="B75" i="17"/>
  <c r="B74" i="17"/>
  <c r="B72" i="17"/>
  <c r="B71" i="17"/>
  <c r="B70" i="17"/>
  <c r="B69" i="17"/>
  <c r="O24" i="12"/>
  <c r="B65" i="17"/>
  <c r="D34" i="12"/>
  <c r="E34" i="12"/>
  <c r="F34" i="12"/>
  <c r="G34" i="12"/>
  <c r="H34" i="12"/>
  <c r="I34" i="12"/>
  <c r="J34" i="12"/>
  <c r="K34" i="12"/>
  <c r="L34" i="12"/>
  <c r="M34" i="12"/>
  <c r="N34" i="12"/>
  <c r="C34" i="12"/>
  <c r="O31" i="12"/>
  <c r="O32" i="12"/>
  <c r="O33" i="12"/>
  <c r="B60" i="17"/>
  <c r="B8" i="17"/>
  <c r="B50" i="17"/>
  <c r="B51" i="17"/>
  <c r="B52" i="17"/>
  <c r="B53" i="17"/>
  <c r="B49" i="17"/>
  <c r="B48" i="17"/>
  <c r="B47" i="17"/>
  <c r="B39" i="17"/>
  <c r="B40" i="17"/>
  <c r="B41" i="17"/>
  <c r="B42" i="17"/>
  <c r="B43" i="17"/>
  <c r="B44" i="17"/>
  <c r="B45" i="17"/>
  <c r="B34" i="17"/>
  <c r="B35" i="17"/>
  <c r="B36" i="17"/>
  <c r="B33" i="17"/>
  <c r="B25" i="17"/>
  <c r="B26" i="17"/>
  <c r="B27" i="17"/>
  <c r="B31" i="17"/>
  <c r="B32" i="17"/>
  <c r="B22" i="17"/>
  <c r="B23" i="17"/>
  <c r="B24" i="17"/>
  <c r="B11" i="17"/>
  <c r="B12" i="17"/>
  <c r="B13" i="17"/>
  <c r="B14" i="17"/>
  <c r="B15" i="17"/>
  <c r="B16" i="17"/>
  <c r="B17" i="17"/>
  <c r="B18" i="17"/>
  <c r="B19" i="17"/>
  <c r="A56" i="17"/>
  <c r="A54" i="17"/>
  <c r="A46" i="17"/>
  <c r="A37" i="17"/>
  <c r="A20" i="17"/>
  <c r="B99" i="17"/>
  <c r="A98" i="17"/>
  <c r="A95" i="17"/>
  <c r="A68" i="17"/>
  <c r="B67" i="17"/>
  <c r="B64" i="17"/>
  <c r="B66" i="17"/>
  <c r="B63" i="17"/>
  <c r="A62" i="17"/>
  <c r="O34" i="12" l="1"/>
  <c r="A9" i="17" l="1"/>
  <c r="A6" i="17"/>
  <c r="B59" i="17"/>
  <c r="B58" i="17"/>
  <c r="B55" i="17"/>
  <c r="B21" i="17"/>
  <c r="B10" i="17"/>
  <c r="O29" i="20"/>
  <c r="O28" i="20"/>
  <c r="O27" i="20"/>
  <c r="O26" i="20"/>
  <c r="O25" i="20"/>
  <c r="O24" i="20"/>
  <c r="O23" i="20"/>
  <c r="O22" i="20"/>
  <c r="O21" i="20"/>
  <c r="O20" i="20"/>
  <c r="O19" i="20"/>
  <c r="O18" i="20"/>
  <c r="O17" i="20"/>
  <c r="O16" i="20"/>
  <c r="O15" i="20"/>
  <c r="O14" i="20"/>
  <c r="O13" i="20"/>
  <c r="O12" i="20"/>
  <c r="B61" i="17" l="1"/>
  <c r="B38" i="17"/>
  <c r="L45" i="13" l="1"/>
  <c r="K45" i="13" l="1"/>
  <c r="B57" i="17"/>
  <c r="G24" i="15" l="1"/>
  <c r="E24" i="15"/>
  <c r="D24" i="15"/>
  <c r="G18" i="15"/>
  <c r="E18" i="15"/>
  <c r="G14" i="15"/>
  <c r="E14" i="15"/>
  <c r="O56" i="13"/>
  <c r="O55" i="13"/>
  <c r="O54" i="13"/>
  <c r="O53" i="13"/>
  <c r="O52" i="13"/>
  <c r="O51" i="13"/>
  <c r="O50" i="13"/>
  <c r="O49" i="13"/>
  <c r="O48" i="13"/>
  <c r="O47" i="13"/>
  <c r="O46" i="13"/>
  <c r="N45" i="13"/>
  <c r="M45" i="13"/>
  <c r="J45" i="13"/>
  <c r="I45" i="13"/>
  <c r="G45" i="13"/>
  <c r="E45" i="13"/>
  <c r="O27" i="13"/>
  <c r="O26" i="13"/>
  <c r="O25" i="13"/>
  <c r="O24" i="13"/>
  <c r="O23" i="13"/>
  <c r="O22" i="13"/>
  <c r="O21" i="13"/>
  <c r="O20" i="13"/>
  <c r="O19" i="13"/>
  <c r="O18" i="13"/>
  <c r="O17" i="13"/>
  <c r="E9" i="31" l="1"/>
  <c r="G9" i="31"/>
  <c r="E15" i="31"/>
  <c r="G15" i="31"/>
  <c r="G14" i="31"/>
  <c r="E14" i="31"/>
  <c r="G11" i="31"/>
  <c r="E11" i="31"/>
  <c r="E12" i="31"/>
  <c r="G12" i="31"/>
  <c r="D21" i="15"/>
  <c r="D25" i="15" s="1"/>
  <c r="D27" i="15" s="1"/>
  <c r="E21" i="15"/>
  <c r="E25" i="15" s="1"/>
  <c r="E27" i="15" s="1"/>
  <c r="O45" i="13"/>
  <c r="G5" i="31" s="1"/>
  <c r="O69" i="13"/>
  <c r="O70" i="13"/>
  <c r="G21" i="15"/>
  <c r="G25" i="15" s="1"/>
  <c r="G27" i="15" s="1"/>
  <c r="O12" i="13"/>
  <c r="G27" i="31" l="1"/>
  <c r="G32" i="31" s="1"/>
  <c r="O19" i="31" s="1"/>
  <c r="I19" i="31" s="1"/>
  <c r="I11" i="31"/>
  <c r="P10" i="31"/>
  <c r="M9" i="31"/>
  <c r="I12" i="31"/>
  <c r="E27" i="31"/>
  <c r="E32" i="31" s="1"/>
  <c r="C3" i="4"/>
  <c r="D3" i="4" s="1"/>
  <c r="C3" i="3"/>
  <c r="D3" i="3" s="1"/>
  <c r="O9" i="31" l="1"/>
  <c r="I9" i="31" s="1"/>
  <c r="O16" i="31"/>
  <c r="I16" i="31" s="1"/>
  <c r="O21" i="31"/>
  <c r="I21" i="31" s="1"/>
  <c r="R10" i="31"/>
  <c r="I10" i="31" s="1"/>
  <c r="K68" i="13"/>
  <c r="I68" i="13"/>
  <c r="I16" i="13"/>
  <c r="O15" i="13"/>
  <c r="G2" i="31" s="1"/>
  <c r="I2" i="31" s="1"/>
  <c r="D16" i="13"/>
  <c r="D68" i="13"/>
  <c r="D71" i="13" s="1"/>
  <c r="M68" i="13"/>
  <c r="F68" i="13"/>
  <c r="N68" i="13"/>
  <c r="H68" i="13"/>
  <c r="H16" i="13"/>
  <c r="J68" i="13"/>
  <c r="J16" i="13"/>
  <c r="N16" i="13"/>
  <c r="M16" i="13"/>
  <c r="F16" i="13"/>
  <c r="G68" i="13"/>
  <c r="G16" i="13"/>
  <c r="L68" i="13"/>
  <c r="L16" i="13"/>
  <c r="E16" i="13"/>
  <c r="E68" i="13"/>
  <c r="O16" i="13" l="1"/>
  <c r="G3" i="31" s="1"/>
  <c r="O68" i="13"/>
  <c r="G6" i="31" s="1"/>
  <c r="E71" i="13"/>
  <c r="I4" i="31" l="1"/>
  <c r="I3" i="31"/>
  <c r="F71" i="13"/>
  <c r="G5" i="13" s="1"/>
  <c r="G71" i="13" s="1"/>
  <c r="H5" i="13" s="1"/>
  <c r="H71" i="13" l="1"/>
  <c r="I5" i="13" s="1"/>
  <c r="I71" i="13" l="1"/>
  <c r="J5" i="13" s="1"/>
  <c r="J71" i="13" l="1"/>
  <c r="K5" i="13" s="1"/>
  <c r="K71" i="13" l="1"/>
  <c r="L5" i="13" s="1"/>
  <c r="L71" i="13" l="1"/>
  <c r="M5" i="13" s="1"/>
  <c r="M71" i="13" l="1"/>
  <c r="N5" i="13" s="1"/>
  <c r="N71" i="13" l="1"/>
  <c r="C5" i="28" s="1"/>
  <c r="O71" i="13" l="1"/>
  <c r="C71" i="28"/>
  <c r="D5" i="28" l="1"/>
  <c r="D71" i="28" s="1"/>
  <c r="E5" i="28" s="1"/>
  <c r="E71" i="28" s="1"/>
  <c r="F5" i="28" s="1"/>
  <c r="F71" i="28" s="1"/>
  <c r="G5" i="28" s="1"/>
  <c r="G71" i="28" s="1"/>
  <c r="H5" i="28" s="1"/>
  <c r="H71" i="28" s="1"/>
  <c r="I5" i="28" s="1"/>
  <c r="I71" i="28" s="1"/>
  <c r="J5" i="28" s="1"/>
  <c r="J71" i="28" s="1"/>
  <c r="K5" i="28" s="1"/>
  <c r="K71" i="28" s="1"/>
  <c r="L5" i="28" s="1"/>
  <c r="L71" i="28" s="1"/>
  <c r="M5" i="28" s="1"/>
  <c r="M71" i="28" s="1"/>
  <c r="N5" i="28" s="1"/>
  <c r="N71" i="28" s="1"/>
  <c r="O71" i="28" l="1"/>
  <c r="C5" i="25"/>
  <c r="C72" i="25" s="1"/>
  <c r="D5" i="25" s="1"/>
  <c r="D72" i="25" s="1"/>
</calcChain>
</file>

<file path=xl/comments1.xml><?xml version="1.0" encoding="utf-8"?>
<comments xmlns="http://schemas.openxmlformats.org/spreadsheetml/2006/main">
  <authors>
    <author>Rutai Gábor</author>
    <author>Szabó Lehel Gábor</author>
  </authors>
  <commentList>
    <comment ref="B18" authorId="0" shapeId="0">
      <text>
        <r>
          <rPr>
            <b/>
            <sz val="9"/>
            <color indexed="81"/>
            <rFont val="Segoe UI"/>
            <family val="2"/>
            <charset val="238"/>
          </rPr>
          <t>GINOP-5.2.3-16 alapján ide tartozik: - cégalapításhoz kapcsolódó ügyvédi szolgáltatás igénybe vétele,</t>
        </r>
        <r>
          <rPr>
            <sz val="9"/>
            <color indexed="81"/>
            <rFont val="Segoe UI"/>
            <family val="2"/>
            <charset val="238"/>
          </rPr>
          <t xml:space="preserve">
</t>
        </r>
      </text>
    </comment>
    <comment ref="B19" authorId="0" shapeId="0">
      <text>
        <r>
          <rPr>
            <b/>
            <sz val="9"/>
            <color indexed="81"/>
            <rFont val="Segoe UI"/>
            <family val="2"/>
            <charset val="238"/>
          </rPr>
          <t xml:space="preserve"> GINOP-5.2.3-16 alapján ide tartozik:
- cégalapítás hatósági díjai,
- alapításhoz, működéshez szükséges kötelező engedélyek beszerzésének igazgatási, eljárási költségei, illetékek,
- szakhatósági engedélyek beszerzéséhez szükséges mérnöki tanácsadás</t>
        </r>
        <r>
          <rPr>
            <sz val="9"/>
            <color indexed="81"/>
            <rFont val="Segoe UI"/>
            <family val="2"/>
            <charset val="238"/>
          </rPr>
          <t xml:space="preserve">
</t>
        </r>
      </text>
    </comment>
    <comment ref="B20" authorId="1" shapeId="0">
      <text>
        <r>
          <rPr>
            <sz val="11"/>
            <color indexed="81"/>
            <rFont val="Arial"/>
            <family val="2"/>
            <charset val="238"/>
          </rPr>
          <t xml:space="preserve">
GINOP-5.2.3-16 alapján ide tartozik: 
- bérköltség (munkaviszony), vállalkozói kivét,
- a hatályos jogszabályok szerinti, munkáltatót terhelő adók és járulékok.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t>
        </r>
      </text>
    </comment>
    <comment ref="B21" authorId="1" shapeId="0">
      <text>
        <r>
          <rPr>
            <sz val="11"/>
            <color indexed="81"/>
            <rFont val="Arial"/>
            <family val="2"/>
            <charset val="238"/>
          </rPr>
          <t>Bruttó bér</t>
        </r>
      </text>
    </comment>
    <comment ref="B22" authorId="1" shapeId="0">
      <text>
        <r>
          <rPr>
            <sz val="11"/>
            <color indexed="81"/>
            <rFont val="Arial"/>
            <family val="2"/>
            <charset val="238"/>
          </rPr>
          <t xml:space="preserve">561. Szociális hozzájárulási adó (22%)
564. Szakképzési hozzájárulás (1,5%)
</t>
        </r>
      </text>
    </comment>
    <comment ref="B25" authorId="1" shapeId="0">
      <text>
        <r>
          <rPr>
            <b/>
            <sz val="11"/>
            <color indexed="81"/>
            <rFont val="Arial"/>
            <family val="2"/>
            <charset val="238"/>
          </rPr>
          <t xml:space="preserve">GINOP-5.2.3-16 alapján ide tartozik:
</t>
        </r>
        <r>
          <rPr>
            <sz val="11"/>
            <color indexed="81"/>
            <rFont val="Arial"/>
            <family val="2"/>
            <charset val="238"/>
          </rPr>
          <t>- új tárgyi eszközök beszerzése beleértve a szállítás és üzembe helyezés, valamint a betanítás költségét, amennyiben közvetlenül az eszközhöz kapcsolódik,
- infokommunikációs eszközök (hardver, hálózati eszközök, nyomtató, mobiltelefon).</t>
        </r>
        <r>
          <rPr>
            <sz val="10"/>
            <color indexed="81"/>
            <rFont val="Arial"/>
            <family val="2"/>
            <charset val="238"/>
          </rPr>
          <t xml:space="preserve">
</t>
        </r>
      </text>
    </comment>
    <comment ref="B26" authorId="1" shapeId="0">
      <text>
        <r>
          <rPr>
            <b/>
            <sz val="11"/>
            <color indexed="81"/>
            <rFont val="Arial"/>
            <family val="2"/>
            <charset val="238"/>
          </rPr>
          <t xml:space="preserve"> GINOP-5.2.3-16 alapján ide tartozik: </t>
        </r>
        <r>
          <rPr>
            <sz val="11"/>
            <color indexed="81"/>
            <rFont val="Arial"/>
            <family val="2"/>
            <charset val="238"/>
          </rPr>
          <t xml:space="preserve">
- irodai, igazgatási berendezések, felszerelések (Irodai bútor tekintetében kizárólag író- és tárgyalóasztal, szék, irattároló szekrény, polc beszerzése támogatható,)</t>
        </r>
        <r>
          <rPr>
            <sz val="10"/>
            <color indexed="81"/>
            <rFont val="Arial"/>
            <family val="2"/>
            <charset val="238"/>
          </rPr>
          <t xml:space="preserve">
</t>
        </r>
      </text>
    </comment>
    <comment ref="B29" authorId="1" shapeId="0">
      <text>
        <r>
          <rPr>
            <b/>
            <sz val="11"/>
            <color indexed="81"/>
            <rFont val="Arial"/>
            <family val="2"/>
            <charset val="238"/>
          </rPr>
          <t>GINOP-5.2.3-16 alapján ide tartozik:</t>
        </r>
        <r>
          <rPr>
            <sz val="11"/>
            <color indexed="81"/>
            <rFont val="Arial"/>
            <family val="2"/>
            <charset val="238"/>
          </rPr>
          <t xml:space="preserve">
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
</t>
        </r>
      </text>
    </comment>
    <comment ref="B30" authorId="1" shapeId="0">
      <text>
        <r>
          <rPr>
            <sz val="11"/>
            <color indexed="81"/>
            <rFont val="Arial"/>
            <family val="2"/>
            <charset val="238"/>
          </rPr>
          <t>- új hardver,</t>
        </r>
        <r>
          <rPr>
            <sz val="10"/>
            <color indexed="81"/>
            <rFont val="Arial"/>
            <family val="2"/>
            <charset val="238"/>
          </rPr>
          <t xml:space="preserve">
</t>
        </r>
      </text>
    </comment>
    <comment ref="B31" authorId="1" shapeId="0">
      <text>
        <r>
          <rPr>
            <b/>
            <sz val="11"/>
            <color indexed="81"/>
            <rFont val="Arial"/>
            <family val="2"/>
            <charset val="238"/>
          </rPr>
          <t>GINOP-5.2.3-16 alapján ide tartozik</t>
        </r>
        <r>
          <rPr>
            <sz val="11"/>
            <color indexed="81"/>
            <rFont val="Arial"/>
            <family val="2"/>
            <charset val="238"/>
          </rPr>
          <t xml:space="preserve">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r>
        <r>
          <rPr>
            <sz val="10"/>
            <color indexed="81"/>
            <rFont val="Arial"/>
            <family val="2"/>
            <charset val="238"/>
          </rPr>
          <t xml:space="preserve">
</t>
        </r>
      </text>
    </comment>
    <comment ref="B32" authorId="1" shapeId="0">
      <text>
        <r>
          <rPr>
            <b/>
            <sz val="11"/>
            <color indexed="81"/>
            <rFont val="Arial"/>
            <family val="2"/>
            <charset val="238"/>
          </rPr>
          <t xml:space="preserve">GINOP-5.2.3-16 alapján ide tartozik: </t>
        </r>
        <r>
          <rPr>
            <sz val="11"/>
            <color indexed="81"/>
            <rFont val="Arial"/>
            <family val="2"/>
            <charset val="238"/>
          </rPr>
          <t xml:space="preserve">
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
</t>
        </r>
      </text>
    </comment>
    <comment ref="B35" authorId="1" shapeId="0">
      <text>
        <r>
          <rPr>
            <b/>
            <sz val="11"/>
            <color indexed="81"/>
            <rFont val="Arial"/>
            <family val="2"/>
            <charset val="238"/>
          </rPr>
          <t>GINOP-5.2.3-16 alapján ide tartozik:</t>
        </r>
        <r>
          <rPr>
            <sz val="11"/>
            <color indexed="81"/>
            <rFont val="Arial"/>
            <family val="2"/>
            <charset val="238"/>
          </rPr>
          <t xml:space="preserve">
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r>
      </text>
    </comment>
    <comment ref="B36" authorId="1" shapeId="0">
      <text>
        <r>
          <rPr>
            <b/>
            <sz val="11"/>
            <color indexed="81"/>
            <rFont val="Arial"/>
            <family val="2"/>
            <charset val="238"/>
          </rPr>
          <t xml:space="preserve">GINOP-5.2.3-16 alapján ide tartozik:
</t>
        </r>
        <r>
          <rPr>
            <sz val="11"/>
            <color indexed="81"/>
            <rFont val="Arial"/>
            <family val="2"/>
            <charset val="238"/>
          </rPr>
          <t xml:space="preserve">Vállalkozás működésének hatékonyságát javító engedélyezett képzések a tulajdonos, munkáltatók, illetve azon alkalmazottak számára, akik a képzés ideje alatt végig, igazolhatóan alkalmazotti jogviszonyban állnak.
</t>
        </r>
      </text>
    </comment>
    <comment ref="B37" authorId="1" shapeId="0">
      <text>
        <r>
          <rPr>
            <sz val="11"/>
            <color indexed="81"/>
            <rFont val="Arial"/>
            <family val="2"/>
            <charset val="238"/>
          </rPr>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r>
        <r>
          <rPr>
            <sz val="10"/>
            <color indexed="81"/>
            <rFont val="Arial"/>
            <family val="2"/>
            <charset val="238"/>
          </rPr>
          <t xml:space="preserve">
</t>
        </r>
      </text>
    </comment>
    <comment ref="B38" authorId="1" shapeId="0">
      <text>
        <r>
          <rPr>
            <sz val="11"/>
            <color indexed="81"/>
            <rFont val="Arial"/>
            <family val="2"/>
            <charset val="238"/>
          </rPr>
          <t xml:space="preserve">Szakmai megvalósításhoz kapcsolódó anyagköltség (munkakör betöltéséhez szükséges munkaruha, munkavédelmi felszerelés, továbbá egyéb, nettó 100.000 Ft egyedi beszerzési összeget el nem érő kis értékű eszköz.
</t>
        </r>
      </text>
    </comment>
    <comment ref="B40" authorId="1" shapeId="0">
      <text>
        <r>
          <rPr>
            <b/>
            <sz val="11"/>
            <color indexed="81"/>
            <rFont val="Arial"/>
            <family val="2"/>
            <charset val="238"/>
          </rPr>
          <t xml:space="preserve">GINOP-5.2.3-16 alapján ide tartozik:
</t>
        </r>
        <r>
          <rPr>
            <sz val="11"/>
            <color indexed="81"/>
            <rFont val="Arial"/>
            <family val="2"/>
            <charset val="238"/>
          </rPr>
          <t>Dokumentációs, irattárazási, archiválási költségek</t>
        </r>
      </text>
    </comment>
    <comment ref="B41" authorId="1" shapeId="0">
      <text>
        <r>
          <rPr>
            <b/>
            <sz val="11"/>
            <color indexed="81"/>
            <rFont val="Arial"/>
            <family val="2"/>
            <charset val="238"/>
          </rPr>
          <t>GINOP-5.2.3-16 alapján ide tartozik:</t>
        </r>
        <r>
          <rPr>
            <sz val="11"/>
            <color indexed="81"/>
            <rFont val="Arial"/>
            <family val="2"/>
            <charset val="238"/>
          </rPr>
          <t xml:space="preserve">
Postai, telekommunikációs, adminisztrációs költségek,</t>
        </r>
      </text>
    </comment>
    <comment ref="B42" authorId="1" shapeId="0">
      <text>
        <r>
          <rPr>
            <b/>
            <sz val="11"/>
            <color indexed="81"/>
            <rFont val="Arial"/>
            <family val="2"/>
            <charset val="238"/>
          </rPr>
          <t>GINOP-5.2.3-16 alapján ide tartozik:</t>
        </r>
        <r>
          <rPr>
            <sz val="11"/>
            <color indexed="81"/>
            <rFont val="Arial"/>
            <family val="2"/>
            <charset val="238"/>
          </rPr>
          <t xml:space="preserve">
Vállalatirányítási tevékenységek (könyvelés, bérszámfejtés) arányosított költségei</t>
        </r>
      </text>
    </comment>
    <comment ref="B43" authorId="1" shapeId="0">
      <text>
        <r>
          <rPr>
            <b/>
            <sz val="11"/>
            <color indexed="81"/>
            <rFont val="Arial"/>
            <family val="2"/>
            <charset val="238"/>
          </rPr>
          <t>GINOP-5.2.3-16 alapján ide tartozik:</t>
        </r>
        <r>
          <rPr>
            <sz val="11"/>
            <color indexed="81"/>
            <rFont val="Arial"/>
            <family val="2"/>
            <charset val="238"/>
          </rPr>
          <t xml:space="preserve">
Közüzemi díjak és szolgáltatások, rezsi költségek, takarítás, hulladékgazdálkodás, őrzés.</t>
        </r>
      </text>
    </comment>
  </commentList>
</comments>
</file>

<file path=xl/comments2.xml><?xml version="1.0" encoding="utf-8"?>
<comments xmlns="http://schemas.openxmlformats.org/spreadsheetml/2006/main">
  <authors>
    <author>Rutai Gábor</author>
    <author>Szabó Lehel Gábor</author>
  </authors>
  <commentList>
    <comment ref="B18" authorId="0" shapeId="0">
      <text>
        <r>
          <rPr>
            <b/>
            <sz val="9"/>
            <color indexed="81"/>
            <rFont val="Segoe UI"/>
            <family val="2"/>
            <charset val="238"/>
          </rPr>
          <t>GINOP-5.2.3-16 alapján ide tartozik: - cégalapításhoz kapcsolódó ügyvédi szolgáltatás igénybe vétele,</t>
        </r>
        <r>
          <rPr>
            <sz val="9"/>
            <color indexed="81"/>
            <rFont val="Segoe UI"/>
            <family val="2"/>
            <charset val="238"/>
          </rPr>
          <t xml:space="preserve">
</t>
        </r>
      </text>
    </comment>
    <comment ref="B19" authorId="0" shapeId="0">
      <text>
        <r>
          <rPr>
            <b/>
            <sz val="9"/>
            <color indexed="81"/>
            <rFont val="Segoe UI"/>
            <family val="2"/>
            <charset val="238"/>
          </rPr>
          <t xml:space="preserve"> GINOP-5.2.3-16 alapján ide tartozik:
- cégalapítás hatósági díjai,
- alapításhoz, működéshez szükséges kötelező engedélyek beszerzésének igazgatási, eljárási költségei, illetékek,
- szakhatósági engedélyek beszerzéséhez szükséges mérnöki tanácsadás</t>
        </r>
        <r>
          <rPr>
            <sz val="9"/>
            <color indexed="81"/>
            <rFont val="Segoe UI"/>
            <family val="2"/>
            <charset val="238"/>
          </rPr>
          <t xml:space="preserve">
</t>
        </r>
      </text>
    </comment>
    <comment ref="B20" authorId="1" shapeId="0">
      <text>
        <r>
          <rPr>
            <sz val="11"/>
            <color indexed="81"/>
            <rFont val="Arial"/>
            <family val="2"/>
            <charset val="238"/>
          </rPr>
          <t xml:space="preserve">
GINOP-5.2.3-16 alapján ide tartozik: 
- bérköltség (munkaviszony), vállalkozói kivét,
- a hatályos jogszabályok szerinti, munkáltatót terhelő adók és járulékok.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t>
        </r>
      </text>
    </comment>
    <comment ref="B21" authorId="1" shapeId="0">
      <text>
        <r>
          <rPr>
            <sz val="11"/>
            <color indexed="81"/>
            <rFont val="Arial"/>
            <family val="2"/>
            <charset val="238"/>
          </rPr>
          <t>Bruttó bér</t>
        </r>
      </text>
    </comment>
    <comment ref="B22" authorId="1" shapeId="0">
      <text>
        <r>
          <rPr>
            <sz val="11"/>
            <color indexed="81"/>
            <rFont val="Arial"/>
            <family val="2"/>
            <charset val="238"/>
          </rPr>
          <t xml:space="preserve">561. Szociális hozzájárulási adó (22%)
564. Szakképzési hozzájárulás (1,5%)
</t>
        </r>
      </text>
    </comment>
    <comment ref="B25" authorId="1" shapeId="0">
      <text>
        <r>
          <rPr>
            <b/>
            <sz val="11"/>
            <color indexed="81"/>
            <rFont val="Arial"/>
            <family val="2"/>
            <charset val="238"/>
          </rPr>
          <t xml:space="preserve">GINOP-5.2.3-16 alapján ide tartozik:
</t>
        </r>
        <r>
          <rPr>
            <sz val="11"/>
            <color indexed="81"/>
            <rFont val="Arial"/>
            <family val="2"/>
            <charset val="238"/>
          </rPr>
          <t>- új tárgyi eszközök beszerzése beleértve a szállítás és üzembe helyezés, valamint a betanítás költségét, amennyiben közvetlenül az eszközhöz kapcsolódik,
- infokommunikációs eszközök (hardver, hálózati eszközök, nyomtató, mobiltelefon).</t>
        </r>
        <r>
          <rPr>
            <sz val="10"/>
            <color indexed="81"/>
            <rFont val="Arial"/>
            <family val="2"/>
            <charset val="238"/>
          </rPr>
          <t xml:space="preserve">
</t>
        </r>
      </text>
    </comment>
    <comment ref="B26" authorId="1" shapeId="0">
      <text>
        <r>
          <rPr>
            <b/>
            <sz val="11"/>
            <color indexed="81"/>
            <rFont val="Arial"/>
            <family val="2"/>
            <charset val="238"/>
          </rPr>
          <t xml:space="preserve"> GINOP-5.2.3-16 alapján ide tartozik: </t>
        </r>
        <r>
          <rPr>
            <sz val="11"/>
            <color indexed="81"/>
            <rFont val="Arial"/>
            <family val="2"/>
            <charset val="238"/>
          </rPr>
          <t xml:space="preserve">
- irodai, igazgatási berendezések, felszerelések (Irodai bútor tekintetében kizárólag író- és tárgyalóasztal, szék, irattároló szekrény, polc beszerzése támogatható,)</t>
        </r>
        <r>
          <rPr>
            <sz val="10"/>
            <color indexed="81"/>
            <rFont val="Arial"/>
            <family val="2"/>
            <charset val="238"/>
          </rPr>
          <t xml:space="preserve">
</t>
        </r>
      </text>
    </comment>
    <comment ref="B29" authorId="1" shapeId="0">
      <text>
        <r>
          <rPr>
            <b/>
            <sz val="11"/>
            <color indexed="81"/>
            <rFont val="Arial"/>
            <family val="2"/>
            <charset val="238"/>
          </rPr>
          <t>GINOP-5.2.3-16 alapján ide tartozik:</t>
        </r>
        <r>
          <rPr>
            <sz val="11"/>
            <color indexed="81"/>
            <rFont val="Arial"/>
            <family val="2"/>
            <charset val="238"/>
          </rPr>
          <t xml:space="preserve">
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
</t>
        </r>
      </text>
    </comment>
    <comment ref="B30" authorId="1" shapeId="0">
      <text>
        <r>
          <rPr>
            <sz val="11"/>
            <color indexed="81"/>
            <rFont val="Arial"/>
            <family val="2"/>
            <charset val="238"/>
          </rPr>
          <t>- új hardver,</t>
        </r>
        <r>
          <rPr>
            <sz val="10"/>
            <color indexed="81"/>
            <rFont val="Arial"/>
            <family val="2"/>
            <charset val="238"/>
          </rPr>
          <t xml:space="preserve">
</t>
        </r>
      </text>
    </comment>
    <comment ref="B31" authorId="1" shapeId="0">
      <text>
        <r>
          <rPr>
            <b/>
            <sz val="11"/>
            <color indexed="81"/>
            <rFont val="Arial"/>
            <family val="2"/>
            <charset val="238"/>
          </rPr>
          <t>GINOP-5.2.3-16 alapján ide tartozik</t>
        </r>
        <r>
          <rPr>
            <sz val="11"/>
            <color indexed="81"/>
            <rFont val="Arial"/>
            <family val="2"/>
            <charset val="238"/>
          </rPr>
          <t xml:space="preserve">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r>
        <r>
          <rPr>
            <sz val="10"/>
            <color indexed="81"/>
            <rFont val="Arial"/>
            <family val="2"/>
            <charset val="238"/>
          </rPr>
          <t xml:space="preserve">
</t>
        </r>
      </text>
    </comment>
    <comment ref="B32" authorId="1" shapeId="0">
      <text>
        <r>
          <rPr>
            <b/>
            <sz val="11"/>
            <color indexed="81"/>
            <rFont val="Arial"/>
            <family val="2"/>
            <charset val="238"/>
          </rPr>
          <t xml:space="preserve">GINOP-5.2.3-16 alapján ide tartozik: </t>
        </r>
        <r>
          <rPr>
            <sz val="11"/>
            <color indexed="81"/>
            <rFont val="Arial"/>
            <family val="2"/>
            <charset val="238"/>
          </rPr>
          <t xml:space="preserve">
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
</t>
        </r>
      </text>
    </comment>
    <comment ref="B35" authorId="1" shapeId="0">
      <text>
        <r>
          <rPr>
            <b/>
            <sz val="11"/>
            <color indexed="81"/>
            <rFont val="Arial"/>
            <family val="2"/>
            <charset val="238"/>
          </rPr>
          <t>GINOP-5.2.3-16 alapján ide tartozik:</t>
        </r>
        <r>
          <rPr>
            <sz val="11"/>
            <color indexed="81"/>
            <rFont val="Arial"/>
            <family val="2"/>
            <charset val="238"/>
          </rPr>
          <t xml:space="preserve">
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r>
      </text>
    </comment>
    <comment ref="B36" authorId="1" shapeId="0">
      <text>
        <r>
          <rPr>
            <b/>
            <sz val="11"/>
            <color indexed="81"/>
            <rFont val="Arial"/>
            <family val="2"/>
            <charset val="238"/>
          </rPr>
          <t xml:space="preserve">GINOP-5.2.3-16 alapján ide tartozik:
</t>
        </r>
        <r>
          <rPr>
            <sz val="11"/>
            <color indexed="81"/>
            <rFont val="Arial"/>
            <family val="2"/>
            <charset val="238"/>
          </rPr>
          <t xml:space="preserve">Vállalkozás működésének hatékonyságát javító engedélyezett képzések a tulajdonos, munkáltatók, illetve azon alkalmazottak számára, akik a képzés ideje alatt végig, igazolhatóan alkalmazotti jogviszonyban állnak.
</t>
        </r>
      </text>
    </comment>
    <comment ref="B37" authorId="1" shapeId="0">
      <text>
        <r>
          <rPr>
            <sz val="11"/>
            <color indexed="81"/>
            <rFont val="Arial"/>
            <family val="2"/>
            <charset val="238"/>
          </rPr>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r>
        <r>
          <rPr>
            <sz val="10"/>
            <color indexed="81"/>
            <rFont val="Arial"/>
            <family val="2"/>
            <charset val="238"/>
          </rPr>
          <t xml:space="preserve">
</t>
        </r>
      </text>
    </comment>
    <comment ref="B38" authorId="1" shapeId="0">
      <text>
        <r>
          <rPr>
            <sz val="11"/>
            <color indexed="81"/>
            <rFont val="Arial"/>
            <family val="2"/>
            <charset val="238"/>
          </rPr>
          <t xml:space="preserve">Szakmai megvalósításhoz kapcsolódó anyagköltség (munkakör betöltéséhez szükséges munkaruha, munkavédelmi felszerelés, továbbá egyéb, nettó 100.000 Ft egyedi beszerzési összeget el nem érő kis értékű eszköz.
</t>
        </r>
      </text>
    </comment>
    <comment ref="B40" authorId="1" shapeId="0">
      <text>
        <r>
          <rPr>
            <b/>
            <sz val="11"/>
            <color indexed="81"/>
            <rFont val="Arial"/>
            <family val="2"/>
            <charset val="238"/>
          </rPr>
          <t xml:space="preserve">GINOP-5.2.3-16 alapján ide tartozik:
</t>
        </r>
        <r>
          <rPr>
            <sz val="11"/>
            <color indexed="81"/>
            <rFont val="Arial"/>
            <family val="2"/>
            <charset val="238"/>
          </rPr>
          <t>Dokumentációs, irattárazási, archiválási költségek</t>
        </r>
      </text>
    </comment>
    <comment ref="B41" authorId="1" shapeId="0">
      <text>
        <r>
          <rPr>
            <b/>
            <sz val="11"/>
            <color indexed="81"/>
            <rFont val="Arial"/>
            <family val="2"/>
            <charset val="238"/>
          </rPr>
          <t>GINOP-5.2.3-16 alapján ide tartozik:</t>
        </r>
        <r>
          <rPr>
            <sz val="11"/>
            <color indexed="81"/>
            <rFont val="Arial"/>
            <family val="2"/>
            <charset val="238"/>
          </rPr>
          <t xml:space="preserve">
Postai, telekommunikációs, adminisztrációs költségek,</t>
        </r>
      </text>
    </comment>
    <comment ref="B42" authorId="1" shapeId="0">
      <text>
        <r>
          <rPr>
            <b/>
            <sz val="11"/>
            <color indexed="81"/>
            <rFont val="Arial"/>
            <family val="2"/>
            <charset val="238"/>
          </rPr>
          <t>GINOP-5.2.3-16 alapján ide tartozik:</t>
        </r>
        <r>
          <rPr>
            <sz val="11"/>
            <color indexed="81"/>
            <rFont val="Arial"/>
            <family val="2"/>
            <charset val="238"/>
          </rPr>
          <t xml:space="preserve">
Vállalatirányítási tevékenységek (könyvelés, bérszámfejtés) arányosított költségei</t>
        </r>
      </text>
    </comment>
    <comment ref="B43" authorId="1" shapeId="0">
      <text>
        <r>
          <rPr>
            <b/>
            <sz val="11"/>
            <color indexed="81"/>
            <rFont val="Arial"/>
            <family val="2"/>
            <charset val="238"/>
          </rPr>
          <t>GINOP-5.2.3-16 alapján ide tartozik:</t>
        </r>
        <r>
          <rPr>
            <sz val="11"/>
            <color indexed="81"/>
            <rFont val="Arial"/>
            <family val="2"/>
            <charset val="238"/>
          </rPr>
          <t xml:space="preserve">
Közüzemi díjak és szolgáltatások, rezsi költségek, takarítás, hulladékgazdálkodás, őrzés.</t>
        </r>
      </text>
    </comment>
  </commentList>
</comments>
</file>

<file path=xl/sharedStrings.xml><?xml version="1.0" encoding="utf-8"?>
<sst xmlns="http://schemas.openxmlformats.org/spreadsheetml/2006/main" count="2839" uniqueCount="1032">
  <si>
    <t>Vállalkozás tervezett neve:</t>
  </si>
  <si>
    <t>Beírt karakterek száma:</t>
  </si>
  <si>
    <t>2. Amennyiben nem egyéni vállalkozást hoz létre, ellenőrizze az alábbi módon, hogy vállalkozásának neve bejegyezhető-e</t>
  </si>
  <si>
    <t>Sorolja fel, milyen végzettségek vagy munkahelyi tapasztalatok szükségesek a vállalkozás elindításához/működtetéséhez? (max. 500 karakterben)</t>
  </si>
  <si>
    <t>Lehetséges veszély</t>
  </si>
  <si>
    <t>Terv az elhárítására</t>
  </si>
  <si>
    <t>4. A vállalkozás működését érintő potenciális veszélyforrások</t>
  </si>
  <si>
    <t>3.  A vállalkozó személyét érintő potenciális veszélyforrások</t>
  </si>
  <si>
    <t xml:space="preserve">A vállalkozás (tervezett) adatai </t>
  </si>
  <si>
    <t>Vállalkozás neve</t>
  </si>
  <si>
    <t xml:space="preserve">Vállalkozás székhelye </t>
  </si>
  <si>
    <t>Vállalkozás telephelyei</t>
  </si>
  <si>
    <t>Vállalkozás jogi típusa</t>
  </si>
  <si>
    <t>Vállalkozás tulajdonosi szerkezete</t>
  </si>
  <si>
    <t>Név</t>
  </si>
  <si>
    <t>Vállalkozás támogatott tulajdonosa</t>
  </si>
  <si>
    <t>Vállalkozás további tulajdonosa 1</t>
  </si>
  <si>
    <t>Vállalkozás további tulajdonosa 2</t>
  </si>
  <si>
    <t>Üzleti ötlet</t>
  </si>
  <si>
    <t>A vállalkozás célja és jövője</t>
  </si>
  <si>
    <t>Vállalkozás fő profiljának, termékeinek rövid bemutatása (max. 250 karakterben)</t>
  </si>
  <si>
    <t>Tervezett szavazati jog mértéke (%)</t>
  </si>
  <si>
    <t>Tervezett tulajdoni hányad mértéke (%)</t>
  </si>
  <si>
    <t>Üzleti ötlet rövid összefoglalása max. 500 karakterben</t>
  </si>
  <si>
    <t>Vállalkozás célja(i)nak bemutatása 3-5 év múlva (max. 250 karakterben)</t>
  </si>
  <si>
    <t>Vállalkozás fő tevélkenység megnevezése és TEÁOR besorolása</t>
  </si>
  <si>
    <t>További tevékenységek besorolása TEÁOR kódok szerint</t>
  </si>
  <si>
    <t>A támogatott vállalkozó</t>
  </si>
  <si>
    <t>Támogatott tulajdonos neve</t>
  </si>
  <si>
    <t>Postai elérhetőség</t>
  </si>
  <si>
    <t>Email cím</t>
  </si>
  <si>
    <t>Telefonszám</t>
  </si>
  <si>
    <t>A projekt keretében elvégzett képzés időpontja, helyszíne</t>
  </si>
  <si>
    <t>Személyes célok</t>
  </si>
  <si>
    <t xml:space="preserve">Személyes jövedelmi célok 1, 3 év múlva (Ft) </t>
  </si>
  <si>
    <t>Személyes jellemzők</t>
  </si>
  <si>
    <t>A vállalkozás sikeréhez vezető ERŐSSÉGEK</t>
  </si>
  <si>
    <t>A vállalkozás sikerét kockáztató FEJLESZTENDŐK</t>
  </si>
  <si>
    <t>Fogalmazza meg rövid- és középtávú céljait (hogyan képzeli el jövőjét) 1 és 3 év múlva!  (max. 250 karakterben)</t>
  </si>
  <si>
    <t>2018.</t>
  </si>
  <si>
    <t>Eszközök egyedi bemutatása</t>
  </si>
  <si>
    <t>Megnevezése</t>
  </si>
  <si>
    <t>Funkció</t>
  </si>
  <si>
    <t>Beszerzés (tervezett) dátuma</t>
  </si>
  <si>
    <t>Immateriális javak</t>
  </si>
  <si>
    <t>Alapítás-átszervezés aktivált értéke</t>
  </si>
  <si>
    <t>Tárgyi eszközök</t>
  </si>
  <si>
    <t>Ingatlanok és kapcsolódó vagyoni értékű jogok</t>
  </si>
  <si>
    <t>Egyéb berendezések, felszerelések, járművek</t>
  </si>
  <si>
    <t>Beruházások, felújítások</t>
  </si>
  <si>
    <t>Magánszemélyként már rendelkezésre álló eszközök:</t>
  </si>
  <si>
    <t>Kérjük, mutassa be a termelés/szolgáltatás működési folyamatát, az alkalmazott technológiákat, telephelyet és a szükséges létesítményeket, illetve a beszállítói kört!</t>
  </si>
  <si>
    <t>Rendszeres beszállítók bemutatása</t>
  </si>
  <si>
    <t>Emberi erőforrás és szervezeti felépítés bemutatása</t>
  </si>
  <si>
    <t>Kulcsszemélyek bemutatása</t>
  </si>
  <si>
    <t>Pozíció, munkakör</t>
  </si>
  <si>
    <t>Feladatkörök</t>
  </si>
  <si>
    <t>támogatott</t>
  </si>
  <si>
    <t>alkalmazott</t>
  </si>
  <si>
    <t>Foglalkoztatottak létszámának terve a jövőben</t>
  </si>
  <si>
    <t>Foglalkoztatottak tervezett száma</t>
  </si>
  <si>
    <t>Beszerzés módja 
(vásárlás, lízing, bérlés,  stb.)</t>
  </si>
  <si>
    <t>Beszerzési ár, 
vagy bérleti díj,</t>
  </si>
  <si>
    <t>Vagyoni értékű jogok 
pl.: licenc(ek), franchise</t>
  </si>
  <si>
    <t>Szellemi termékek
pl.: szoftver(ek)</t>
  </si>
  <si>
    <t>A szolgáltatás működési folyamatának bemutatása 
(max. 3000 karakterben)</t>
  </si>
  <si>
    <t xml:space="preserve">Kérjük, töltse ki az alábbi ütemtervet havi bontásban, az egyes vállalati tevékenységekre igazítva! </t>
  </si>
  <si>
    <t xml:space="preserve">Hónapok az indulástól </t>
  </si>
  <si>
    <t>Naptári hónap</t>
  </si>
  <si>
    <t>Tevékenység 10</t>
  </si>
  <si>
    <t>Piacelemzés</t>
  </si>
  <si>
    <t xml:space="preserve">Mutassa be az üzleti terv kidolgozása során elkészített piacelemzés főbb módszereit! </t>
  </si>
  <si>
    <t>(kérdőíves megkérdezés esetén például: kérdések típusa, hogyan végezte a felmérést stb.)</t>
  </si>
  <si>
    <t>Röviden ismertesse, hogy milyen következtetéseket vont le a piacelemzés eredményeiből!</t>
  </si>
  <si>
    <t>Célpiac és trendek</t>
  </si>
  <si>
    <t>Potenciális vásárlók bemutatása (természetes személyek esetén)</t>
  </si>
  <si>
    <t>Nemek szerint</t>
  </si>
  <si>
    <t>Foglalkozás szerint</t>
  </si>
  <si>
    <t>Családi életciklus szerint</t>
  </si>
  <si>
    <t>Egyéb ismérvek szerint</t>
  </si>
  <si>
    <t>Versenytárselemzés</t>
  </si>
  <si>
    <t>Tüntesse fel főbb versenytársait, valamint mutassa be gyengeségeiket, erősségeiket a piacon!</t>
  </si>
  <si>
    <t>(sorolja fel főbb versenytársait a piacon)</t>
  </si>
  <si>
    <t>Melyek a versenytársak erősségei?</t>
  </si>
  <si>
    <t>Melyek a versenytársak gyengeségei?</t>
  </si>
  <si>
    <t>Mutassa be a versenytársai termékeinek/szolgáltatásainak egyedi jellemezőit!</t>
  </si>
  <si>
    <t>Versenytárs neve</t>
  </si>
  <si>
    <t>1.</t>
  </si>
  <si>
    <t>2.</t>
  </si>
  <si>
    <t>Szolgáltatás/ termék ára</t>
  </si>
  <si>
    <t>3.</t>
  </si>
  <si>
    <t>Saját ár</t>
  </si>
  <si>
    <t>Mutassa be a piacra be- és kilépést nehezítő tényezőket!</t>
  </si>
  <si>
    <t>A célpiac hány százalékát tervezi megszerezni a vállalkozás 1,2,3 éven belül, amennyiben ez számszerűsíthető?</t>
  </si>
  <si>
    <t>Termék/szolgáltatás bemutatása</t>
  </si>
  <si>
    <t xml:space="preserve"> A piacelemzés eredményeinek tükrében mutassa be pontosan termékét/szolgáltatását!</t>
  </si>
  <si>
    <t>A nyújtott és igénybe vett kiegészítő szolgáltatások leírása</t>
  </si>
  <si>
    <t xml:space="preserve">Versenyelőny </t>
  </si>
  <si>
    <t>Mit tekint a vállalkozása alapvető képességének (core competence)?</t>
  </si>
  <si>
    <t>A vállalkozás erősségei</t>
  </si>
  <si>
    <t>A vállalkozás gyengeségei</t>
  </si>
  <si>
    <t>Árazás</t>
  </si>
  <si>
    <t>Értékesítési terv</t>
  </si>
  <si>
    <t>Értékesítési csatornák</t>
  </si>
  <si>
    <t>Százalékos megoszlás</t>
  </si>
  <si>
    <t>Tervezett értékesítés az elkövetkező 1 évben</t>
  </si>
  <si>
    <t>ÖSSZESEN</t>
  </si>
  <si>
    <t>Σ</t>
  </si>
  <si>
    <t xml:space="preserve">Σ </t>
  </si>
  <si>
    <t>Tervezett marketing költségek</t>
  </si>
  <si>
    <t>marketing tanácsadók</t>
  </si>
  <si>
    <t>brossura, szórólap</t>
  </si>
  <si>
    <t>áruminta</t>
  </si>
  <si>
    <t>médiahirdetés</t>
  </si>
  <si>
    <t>nyomtatott sajtó</t>
  </si>
  <si>
    <t>rádió</t>
  </si>
  <si>
    <t>direkt levél</t>
  </si>
  <si>
    <t>DM levél</t>
  </si>
  <si>
    <t>weboldal</t>
  </si>
  <si>
    <t>kiállítások, vásárok</t>
  </si>
  <si>
    <t>online hirdetési módok</t>
  </si>
  <si>
    <t>közösségi marketing</t>
  </si>
  <si>
    <t>merchandising</t>
  </si>
  <si>
    <t>eladásösztönző akciók</t>
  </si>
  <si>
    <t>szponzoráció</t>
  </si>
  <si>
    <t>egyéb</t>
  </si>
  <si>
    <t>2017.</t>
  </si>
  <si>
    <t xml:space="preserve"> január</t>
  </si>
  <si>
    <t xml:space="preserve"> február</t>
  </si>
  <si>
    <t xml:space="preserve"> március</t>
  </si>
  <si>
    <t xml:space="preserve"> április</t>
  </si>
  <si>
    <t xml:space="preserve"> május</t>
  </si>
  <si>
    <t xml:space="preserve"> június</t>
  </si>
  <si>
    <t xml:space="preserve"> július</t>
  </si>
  <si>
    <t>BEVÉTEL</t>
  </si>
  <si>
    <t>NYITÓ PÉNZÜGYI EGYENLEG</t>
  </si>
  <si>
    <t>Bevétel értékesítésből (nettó)</t>
  </si>
  <si>
    <t>Pénzügyi bevétel</t>
  </si>
  <si>
    <t>Támogatási előleg</t>
  </si>
  <si>
    <t>Támogató által átutalt támogatás</t>
  </si>
  <si>
    <t>Egyéb bevétel</t>
  </si>
  <si>
    <t>Kapott (fizetendő) ÁFA</t>
  </si>
  <si>
    <t>BEVÉTEL ÖSSZESEN</t>
  </si>
  <si>
    <t>KIADÁS</t>
  </si>
  <si>
    <t>54. bérköltség</t>
  </si>
  <si>
    <t>551. Munkavállalóknak, tagoknak fizetett személyi jellegű kifizetések</t>
  </si>
  <si>
    <t>56. Bérjárulékok</t>
  </si>
  <si>
    <t>113. sor Vagyoni értékű jogok</t>
  </si>
  <si>
    <t>511. sor Vásárolt anyagok költségei</t>
  </si>
  <si>
    <t>522. sor Bérleti díjak</t>
  </si>
  <si>
    <t>531. sor Hatósági igazgatási, szolgáltatási díjak, illetékek</t>
  </si>
  <si>
    <t>513. sor Egyéb anyagköltség</t>
  </si>
  <si>
    <t>527. sor Posta, telefon, telefax és egyéb telekommunikációs költségek</t>
  </si>
  <si>
    <t>Fizetett (visszaigényelhető) ÁFA</t>
  </si>
  <si>
    <t>114. sor Szellemi termékek:</t>
  </si>
  <si>
    <t>141. sor Üzemi (üzleti) gépek, berendezések, felszerelések</t>
  </si>
  <si>
    <t>143. sor Irodai, igazgatási berendezések és felszerelések</t>
  </si>
  <si>
    <t>Nem Elszámolandó költségek</t>
  </si>
  <si>
    <t>ÖSSZES KIADÁS</t>
  </si>
  <si>
    <t>ÁFA-egyenleg +/- (fizetendő ÁFA esetén –, visszaigényelhető ÁFA esetén +)</t>
  </si>
  <si>
    <t>NETTÓ CASH-FLOW</t>
  </si>
  <si>
    <t>ZÁRÓ PÉNZÜGYI EGYENLEG</t>
  </si>
  <si>
    <t>További évek</t>
  </si>
  <si>
    <t>Naptári évek</t>
  </si>
  <si>
    <t>Működési évek</t>
  </si>
  <si>
    <t>I.</t>
  </si>
  <si>
    <t>Értékesítés nettó árbevétele</t>
  </si>
  <si>
    <t>II.</t>
  </si>
  <si>
    <t>Aktivált saját teljesítmények értéke</t>
  </si>
  <si>
    <t>III.</t>
  </si>
  <si>
    <t>Egyéb bevételek</t>
  </si>
  <si>
    <t>05.</t>
  </si>
  <si>
    <t>Anyagköltség</t>
  </si>
  <si>
    <t>06.</t>
  </si>
  <si>
    <t>Igénybevett szolgáltatások értéke</t>
  </si>
  <si>
    <t>06./1</t>
  </si>
  <si>
    <t>Tanácsadás</t>
  </si>
  <si>
    <t>06./2</t>
  </si>
  <si>
    <t>…</t>
  </si>
  <si>
    <t>07.</t>
  </si>
  <si>
    <t>Egyéb szolgáltatások értéke</t>
  </si>
  <si>
    <t>Eladott áruk beszerzési értéke</t>
  </si>
  <si>
    <t>09.</t>
  </si>
  <si>
    <t>Eladott (közvetített) szolgáltatások értéke</t>
  </si>
  <si>
    <t>IV.</t>
  </si>
  <si>
    <t xml:space="preserve">Anyagjellegű ráfordítások (05-09. sorok) </t>
  </si>
  <si>
    <t>10.</t>
  </si>
  <si>
    <t>Bérköltség</t>
  </si>
  <si>
    <t>11.</t>
  </si>
  <si>
    <t>Személyi jellegű egyéb kifizetések</t>
  </si>
  <si>
    <t>12.</t>
  </si>
  <si>
    <t>Bérjárulékok</t>
  </si>
  <si>
    <t>V.</t>
  </si>
  <si>
    <t>Személyi jellegű ráfordítások (10-12. sorok)</t>
  </si>
  <si>
    <t>VI.</t>
  </si>
  <si>
    <t>Értékcsökkenési leírás</t>
  </si>
  <si>
    <t>VII.</t>
  </si>
  <si>
    <t>A.</t>
  </si>
  <si>
    <t>ÜZEMI (ÜZLETI) TEVÉKENYSÉG EREMÉNYE (I+II+III-IV-V-VI-VII. sor)</t>
  </si>
  <si>
    <t>VIII.</t>
  </si>
  <si>
    <t>Pénzügyi műveletek bevételei</t>
  </si>
  <si>
    <t>IX.</t>
  </si>
  <si>
    <t>Pénzügyi műveletek ráfordításai</t>
  </si>
  <si>
    <t>B.</t>
  </si>
  <si>
    <t>PÉNZÜGYI MŰVELETEK EREDMÉNYE (VIII-IX. sor)</t>
  </si>
  <si>
    <t>C.</t>
  </si>
  <si>
    <t xml:space="preserve">Kötelező mellékletek: </t>
  </si>
  <si>
    <t>Melléklet 4. Stratégiai partnerek (tervezett vevők) együttműködési szándéknyilatkozatai</t>
  </si>
  <si>
    <t>Tartalomjegyzék</t>
  </si>
  <si>
    <t>Kitöltési Útmutató</t>
  </si>
  <si>
    <t xml:space="preserve">Mutassa be induló vállalkozásának létrehozásához szükséges (hatósági) engedélyeket, és hogy ezeket a feltételeket hogyan, milyen módon tervezi biztosítani. Térjen ki arra, hogy mely hatóságnál, milyen átfutási idővel, mekkora nehézséggel, milyen költséggel szerezhetőek be az engedélyek.
Amennyiben leendő vállalkozásához nincs szükség engedélyekre, vezesse fel a mezőbe a „Nem engedélyköteles” megjegyzést.
</t>
  </si>
  <si>
    <t>• Írja be a vállalkozás tervezett székhelyét.</t>
  </si>
  <si>
    <t>• Írja be a vállalkozás tervezett telephelyeit. (vagy a „nem releváns kifejezést”)</t>
  </si>
  <si>
    <t xml:space="preserve">Ebben a részben a vállalkozás küldetését és az üzleti ötletet kell bemutatni. 
Ügyeljen arra, hogy 
• a koncepciót egyértelműen, világosan fejtse ki,
• az ötlet realitását, esetleges újszerűségét is értékelni fogják.
</t>
  </si>
  <si>
    <t xml:space="preserve">A vállalkozás tulajdonosi szerkezeténél minden tulajdonost fel kell sorolni, ezért a sorok bővíthetők. A vállalkozás támogatott tulajdonosa kifejezés azt a személyt jelenti, aki a GINOP 5.2.2-14 projektben (vállalkozói képzésben) részt vett. 
</t>
  </si>
  <si>
    <t xml:space="preserve">Értelemszerűen és teljes körűen töltse ki a táblázatot. A jövedelmi céloknál az adózás előtti jövedelmet kell megadni. </t>
  </si>
  <si>
    <r>
      <t xml:space="preserve">Mutassa be legfőbb kommunikációs eszközöket, amelyeket használni fog és kérjük, választását indokolja! </t>
    </r>
    <r>
      <rPr>
        <sz val="12"/>
        <color theme="1"/>
        <rFont val="Arial"/>
        <family val="2"/>
        <charset val="238"/>
      </rPr>
      <t>(max. 500 karakter)</t>
    </r>
  </si>
  <si>
    <r>
      <t xml:space="preserve">A termékek, szolgáltatások rövid bemutatása </t>
    </r>
    <r>
      <rPr>
        <sz val="12"/>
        <color theme="1"/>
        <rFont val="Arial"/>
        <family val="2"/>
        <charset val="238"/>
      </rPr>
      <t>(max. 500 karakterben)</t>
    </r>
  </si>
  <si>
    <r>
      <t xml:space="preserve">A termelés működési folyamatának bemutatása </t>
    </r>
    <r>
      <rPr>
        <sz val="12"/>
        <color theme="1"/>
        <rFont val="Arial"/>
        <family val="2"/>
        <charset val="238"/>
      </rPr>
      <t>(max. 3000 karakterben)</t>
    </r>
  </si>
  <si>
    <t>Műszaki berendezések, gépek, járművek 
(Ginop-5.2.3 Útmutató)</t>
  </si>
  <si>
    <t>(önköltség kalkuláció és kapacitásszámítás Pénzügyi Terv-ben benne van ÚTMUTATÓBAN: figyeljen oda, amit a CF-ban szerepeltet, számoljon)</t>
  </si>
  <si>
    <t>Tevékenység 11</t>
  </si>
  <si>
    <t>Tevékenység 12</t>
  </si>
  <si>
    <t xml:space="preserve">Az eredményeket hogyan hasznosítja a leendő vállalkozása működésében, valamint termékeinek/ szolgáltatásainak kialakításában? </t>
  </si>
  <si>
    <t>Korcsoport szerinti bemutatás</t>
  </si>
  <si>
    <t>Termék/szolg. 2
(TEÁOR számmal)</t>
  </si>
  <si>
    <t>Termék/szolg. 3
(TEÁOR számmal)</t>
  </si>
  <si>
    <t>Termék/szolg. 4
(TEÁOR számmal)</t>
  </si>
  <si>
    <t>Összesen</t>
  </si>
  <si>
    <t>ÖSSZ:</t>
  </si>
  <si>
    <t>Nevezze meg a piacelemzéshez felhasznált konkrét forrásokat!</t>
  </si>
  <si>
    <r>
      <t xml:space="preserve">Adottságok, személyes tulajdonságok
</t>
    </r>
    <r>
      <rPr>
        <sz val="12"/>
        <color theme="1"/>
        <rFont val="Arial"/>
        <family val="2"/>
        <charset val="238"/>
      </rPr>
      <t>(összesen 500 karakter)</t>
    </r>
  </si>
  <si>
    <r>
      <t xml:space="preserve">Tudás, szaktudás, szakismeret
</t>
    </r>
    <r>
      <rPr>
        <sz val="12"/>
        <color theme="1"/>
        <rFont val="Arial"/>
        <family val="2"/>
        <charset val="238"/>
      </rPr>
      <t>(összesen 500 karakter)</t>
    </r>
  </si>
  <si>
    <r>
      <t xml:space="preserve">Gyakorlati tapasztalatok
</t>
    </r>
    <r>
      <rPr>
        <sz val="12"/>
        <color theme="1"/>
        <rFont val="Arial"/>
        <family val="2"/>
        <charset val="238"/>
      </rPr>
      <t>(összesen 500 karakter)</t>
    </r>
  </si>
  <si>
    <r>
      <t xml:space="preserve">Készségek
</t>
    </r>
    <r>
      <rPr>
        <sz val="12"/>
        <color theme="1"/>
        <rFont val="Arial"/>
        <family val="2"/>
        <charset val="238"/>
      </rPr>
      <t>(összesen 500 karakter)</t>
    </r>
  </si>
  <si>
    <t>2019.</t>
  </si>
  <si>
    <t>Mutassa be a vállalkozás árpolitikáját! 
(max. 500 karakter)</t>
  </si>
  <si>
    <t>3.  év</t>
  </si>
  <si>
    <r>
      <t xml:space="preserve">Milyen üzenetet szeretne közvetíteni potenciális vásárlói felé? Mit gondoljanak a vállalkozásáról?
</t>
    </r>
    <r>
      <rPr>
        <sz val="12"/>
        <color theme="1"/>
        <rFont val="Arial"/>
        <family val="2"/>
        <charset val="238"/>
      </rPr>
      <t>(max. 500 karakter)</t>
    </r>
  </si>
  <si>
    <t>8.</t>
  </si>
  <si>
    <t xml:space="preserve">Határozza meg a Vállalkozás tevékenységi területét
</t>
  </si>
  <si>
    <t>Útmutató az Üzleti terv kitöltéséhez</t>
  </si>
  <si>
    <t>2. Kritikus tényezők a vállalkozás indításakor</t>
  </si>
  <si>
    <t>3. A vállalkozás bemutatása</t>
  </si>
  <si>
    <t>4. A vállalkozó bemutatása</t>
  </si>
  <si>
    <t>5. Működési terv</t>
  </si>
  <si>
    <t>6. GANTT diagram</t>
  </si>
  <si>
    <t>7. Piac- és versenytárselemzés</t>
  </si>
  <si>
    <t>9. Kommunikációs terv</t>
  </si>
  <si>
    <t>10.a) Cash-flow előrejelzés 1. év</t>
  </si>
  <si>
    <t>8. Árazás, értékesítési terv</t>
  </si>
  <si>
    <t>11. Eredménykimutatás</t>
  </si>
  <si>
    <t>12. Veszélyforrások, mellékletek</t>
  </si>
  <si>
    <t>Üzleti terv fedlap</t>
  </si>
  <si>
    <t>Az értékesítési és kommunikációs célok elérését érintő potenciális veszélyforrások</t>
  </si>
  <si>
    <t>Kérjük, töltse ki az alábbi ütemtervet az egyes termékek/szolgáltatások negyedéves és éves tervezett értékesítési összegével (ezer Ft-ban)!</t>
  </si>
  <si>
    <r>
      <t xml:space="preserve">Mutassa be a tervezett vállalkozás piacra jutását és értékesítési tevékenységét 
</t>
    </r>
    <r>
      <rPr>
        <sz val="12"/>
        <color theme="1"/>
        <rFont val="Arial"/>
        <family val="2"/>
        <charset val="238"/>
      </rPr>
      <t>(max. 1000 karakter)</t>
    </r>
    <r>
      <rPr>
        <b/>
        <sz val="12"/>
        <color theme="1"/>
        <rFont val="Arial"/>
        <family val="2"/>
        <charset val="238"/>
      </rPr>
      <t xml:space="preserve">
</t>
    </r>
  </si>
  <si>
    <t>E kompetenciákon kívül vizsgálja meg, hogy szaktudása, végzettsége, korábbi esetleges munkatapasztalata(i) kapcsolódnak-e, illetve segítik, támogatják-e a megalapítani kívánt vállalkozás üzleti sikerét. Itt térjen ki arra, ha például üzleti, gazdasági tudással, tapasztalattal rendelkezik, illetve ha szakmája a tervezett vállalkozás profiljába vág (pl. Ön pék és pékséget kíván létrehozni).</t>
  </si>
  <si>
    <t>Mutassa be a fix 
(rezsi-) költségeket és a legjellemzőbb termékek, szolgáltatások kalkulált változó 
(= fajlagos) költségeit!</t>
  </si>
  <si>
    <t>Rezsiköltség és fajlagos költség bemutatása</t>
  </si>
  <si>
    <t>Kérjük, maximum 500 karakterben válaszoljon!</t>
  </si>
  <si>
    <t>ADÓZÁS ELŐTTI EREDMÉNY
(+-A+-B. sor)</t>
  </si>
  <si>
    <t>X.</t>
  </si>
  <si>
    <t xml:space="preserve">Lorem ipsum dolor sit amet, consectetur adipiscing elit. Sed convallis massa mi, at interdum ipsum lobortis vitae. Donec rutrum, erosjjjjjj in feugiat malesuada, purus nisi feugiat nisl, placerat mollis elit mauris ac est.  Uuu </t>
  </si>
  <si>
    <t>1. Sorolja fel, milyen engedélyek szükségesek a vállalkozás elindításához/működtetéséhez? 
(max. 500 karakterben)</t>
  </si>
  <si>
    <t>Ehhez segítséget jelent, ha sorra veszi a sikeres vállalkozás alapításához, működtetéséhez szükséges alapvető vállalkozói és vezetői kompetenciákat, képességeket, készségeket, tulajdonságokat:</t>
  </si>
  <si>
    <t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t>
  </si>
  <si>
    <t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t>
  </si>
  <si>
    <t xml:space="preserve">Törekedjünk arra, hogy az összes akadályozó, kockázatot jelentő tényezőt térképezzük fel!
Ha már feltérképeztük a veszélyeztető tényezőket, akkor mindegyikre dolgozzunk ki előre megoldási javaslatot. Ezzel előre fel tudunk készülni az előre látható kockázatok megelőzésére, elhárítására, vagy cselekvési tervet dolgozhatunk ki az okozott probléma csökkentése érdekében.  
A hosszútávon eredményes üzleti terv készítésének kulcskérdése, hogy milyen ellenőrzési pontokat építünk be a rendszerbe és már előre milyen korrekciós lépésekre készülünk fel.
Térjen ki egyaránt az üzleti kockázatok (üzleti tervezés, vállalkozásmenedzsment), valamint a működési kockázatok (tűzvész, betörés, lopás, stb.) feltérképezésére is. Az üzleti kockázatok hátterében állhatnak a következő okok:
</t>
  </si>
  <si>
    <t xml:space="preserve">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t>
  </si>
  <si>
    <t xml:space="preserve">6) A kommunikációs készség a másokra való odafigyelést (animadverto),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t>
  </si>
  <si>
    <r>
      <t>1. Vezetői összefoglaló</t>
    </r>
    <r>
      <rPr>
        <b/>
        <sz val="12"/>
        <color theme="1"/>
        <rFont val="Arial"/>
        <family val="2"/>
        <charset val="238"/>
      </rPr>
      <t xml:space="preserve">
</t>
    </r>
  </si>
  <si>
    <t xml:space="preserve">• A fejezetben a vállalkozás jövője kerül bemutatásra, az egy éves működés eredményeként. 
Például:
• Milyen termékeket/szolgáltatásokat tervez előállítani/nyújtani a következő években?
• Mutassa be, hogy az Ön terméke(i)/szolgáltatása(i) milyen piaci pozícióval bír(nak) majd az értékesítési piacon!
</t>
  </si>
  <si>
    <t>Egy éves működés eredményeként elérendő célok bemutatása 
(max. 250 karakterben)</t>
  </si>
  <si>
    <t>Kérjük, röviden fejtse ki, miért szeretne vállalkozni 
(max. 250 karakterben)</t>
  </si>
  <si>
    <t xml:space="preserve">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t>
  </si>
  <si>
    <t xml:space="preserve"> A vállalkozás sikeres működtetéséhez elengedhetetlen, hogy kompetens vállalkozó álljon annak élén. A vállalkozói kompetencia számos összetevőből épül fel, így szükség van az egyén megfelelő személyes tulajdonságaira, (szak)tudására, készségeire és gyakorlati tapasztalatára, jártasságára. Megfelelő önismeret mellett töltse ki önmagáról a táblázatot úgy, hogy a fenti területeken meghatározó jellemzőit egyben értékeli is annak tükrében, hogy a tervezett vállalkozás sikerében segítő vagy gátló tényezőként merülhetnek-e majd fel. Amennyiben a GINOP-5.2.2-14 projekt keretében sor került az Ön esetében kompetenciamérésre és/vagy kompetenciafejlesztésre, javasoljuk az önmagáról megtudott tények beépítését.
</t>
  </si>
  <si>
    <t>Honnan fogja beszerezni az alapanyagokat/árukat/ szolgáltatásokat? 
Ha már született megállapodás a szállítókkal, az miről szól? 
(max. 1000 karakterben)</t>
  </si>
  <si>
    <t>A termelési /szolgáltatási /működési folyamat bemutatása:</t>
  </si>
  <si>
    <t xml:space="preserve">Rendszeres beszállítók bemutatása
• Mutassa be a megalapítandó vállalkozás leendő és tervezett stratégiai partnerségét, tervezett piaci kapcsolatait és az ezzel kapcsolatosan tervezetten megkötésre kerülő szándéknyilatkozatok, együttműködési megállapodások tartalmát!
• A már létrejött együttműködési szándéknyilatkozatok igazolása a jelen útmutató mellékleteként megadott formanyomtatványon lehetséges, és azt az üzleti terv mellékletként kell benyújtani.
</t>
  </si>
  <si>
    <t>Szükséges végzettség/
szaktudás/
munkatapasztalat</t>
  </si>
  <si>
    <t>Tervezett díjazás összege (db/hó/év)</t>
  </si>
  <si>
    <t>Foglalkoztatottak létszámának terve a jövőben
A stratégiai célok figyelembevételével meg lehet határozni azt a mennyiségi és minőségi munkaerő-szükségletet, amely a vállalkozásnál adott időszakban elvégzendő feladatok ellátásához a vállalkozás vezetésének megítélése szerint, munkakörönként szükséges.</t>
  </si>
  <si>
    <t>Tervezett jogviszony
(főállás, mellék-állás, társas vállalkozó)</t>
  </si>
  <si>
    <r>
      <rPr>
        <b/>
        <sz val="16"/>
        <color theme="1"/>
        <rFont val="Arial"/>
        <family val="2"/>
        <charset val="238"/>
      </rPr>
      <t>Kitöltési Útmutató</t>
    </r>
    <r>
      <rPr>
        <sz val="12"/>
        <color theme="1"/>
        <rFont val="Arial"/>
        <family val="2"/>
        <charset val="238"/>
      </rPr>
      <t xml:space="preserve">
</t>
    </r>
  </si>
  <si>
    <t>az oldal optimális nagyítási szintje: 70-80%</t>
  </si>
  <si>
    <t>az oldal optimális nagyítási szintje: 60-80%</t>
  </si>
  <si>
    <t>• Írja be a vállalkozás tervezett nevét 
(egyéni vállalkozó esetén a Vezetéknév Keresztnév E.V.)</t>
  </si>
  <si>
    <t>http://www.ksh.hu/apps/vb.teaor_main.teaor08_fa</t>
  </si>
  <si>
    <t>az oldal optimális nagyítási szintje: 70-90%</t>
  </si>
  <si>
    <t>Piacelemzés
A piackutatást a következő főbb területeken célszerű elvégezni: 
- a termék versenyképessége: újdonság, korszerűség, helyettesíthetőség, várható életút stb. 
- a megcélzott vásárlók: vásárlási szokásaik, kultúrájuk, jövedelemhelyzetük, árérzékenységük stb. 
- meglévő és lehetséges versenytársak: piaci telítettség, piaci részesedések, technológiai színvonal, minőségbiztosítás, költség- és árviszonyok, árelőnyök, a konkurencia erős és gyenge pontjai stb. 
Az elemzés szintje kettős, egyaránt figyelembe kell venni makro- és mikrokörnyezeti szempontokat. A makro-környezeti elemzés olyan tendenciákat vizsgál, melyek a politika, gazdaság, tudomány, technika, társadalom, kultúra, nemzetközi hatások területén jelentkeznek, míg a mikrokörnyezet olyan kérdéseket vizsgál, melyek az eladók számával, a gyártókkal, a felhasználókkal, a forgalmazási sajátosságokkal, az iparágba való be-, és kilépés nehézségeivel, az iparág méretével, a földrajzi elhelyezkedéssel foglalkoznak. 
Szekunder kutatás: lényege a korábban, vagy mások által felvett és közzétett adatok megszerzése, megismerése. 
- statisztikák (belső vállalati nyilvántartásokból, vagy például KSH által közzétett), 
- piackutató intézetek adatbázisai, 
- piactanulmányok, tudományos tanulmányok (szakkönyvekben, folyóiratokban, Interneten), 
- sajtócikkek, elemzések, sajtófigyelés. 
Primer kutatás: lényege a még nem ismert és publikált adatok saját kutatási céllal történő megszerzése. 
- megfigyelés: a fogyasztók vásárlási, illetve termékhasználati szokásainak megfigyelése úgy, hogy a vizsgált alany nem tud a megfigyelésről (természetes viselkedés megfigyelése). 
- kísérlet: a célcsoportba tartozó fogyasztók befolyásolása meghatározott keretek között, valamint az eredmény regisztrálása. 
- megkérdezés: tudatos, előre megtervezett kérdések feltétele írásban vagy szóban, az egyik leggyakoribb kutatási módszer. 
- mélyinterjú: hosszabb időtartamú, valamely témát részleteiben körbejáró megkérdezési forma. 
- fókuszcsoportos interjú: 4-10 fős, meghatározott szempontok szerint összeválogatott csoporttal történő beszélgetés, a résztvevők által előre nem ismert témáról.</t>
  </si>
  <si>
    <r>
      <t xml:space="preserve">Mutassa be a vevői igényeket, amelyeknek termékeivel/ szolgáltatásaival eleget kíván tenni!
</t>
    </r>
    <r>
      <rPr>
        <sz val="12"/>
        <color theme="1"/>
        <rFont val="Arial"/>
        <family val="2"/>
        <charset val="238"/>
      </rPr>
      <t>(max. 500 karakterben)</t>
    </r>
  </si>
  <si>
    <r>
      <t xml:space="preserve">Határozza meg a potenciális célpiac méretét és mutassa be a piaci rést!
</t>
    </r>
    <r>
      <rPr>
        <sz val="12"/>
        <color theme="1"/>
        <rFont val="Arial"/>
        <family val="2"/>
        <charset val="238"/>
      </rPr>
      <t xml:space="preserve">(vásárlók száma számszerűen) </t>
    </r>
  </si>
  <si>
    <t>Belső okok lehetnek:
- a vezetés gyengeségei, hibái,
- a munkaerő-állomány kedvezőtlen összetétele,
- a piacképesség romlása,
- likviditási nehézségek stb.
Külső okok lehetnek:
- a piac felvevő képességének csökkenése,
- a verseny éleződése,
- vásárlási szokások hirtelen változása,
- kedvezőtlen gazdasági, társadalmi események.</t>
  </si>
  <si>
    <t>költségelvű árképzés</t>
  </si>
  <si>
    <t xml:space="preserve">kereslettől függő árképzés </t>
  </si>
  <si>
    <t xml:space="preserve">versenytársakhoz igazodó árképzés </t>
  </si>
  <si>
    <t>hatósági, vagy jogszabály által meghatározott ár</t>
  </si>
  <si>
    <t>Kérjük, töltse ki az alábbi ütemtervet az egyes termékek/szolgáltatások havi tervezett értékesítési összegével
(ezer Ft-ban)!</t>
  </si>
  <si>
    <t xml:space="preserve">Értékesítési terv
Vizsgálni kell a közvetlen eladásösztönzést, a promóciót is. Az üzleti terv sablon jelen fejezetében az egyes marketing és kommunikációs eszközöket kell megjelölni, illetve az értékesítés költségeit kell megtervezni rövid és hosszú távon.
</t>
  </si>
  <si>
    <t>Üzlet</t>
  </si>
  <si>
    <t>Személyes eladás</t>
  </si>
  <si>
    <t>Online</t>
  </si>
  <si>
    <t>Telefon</t>
  </si>
  <si>
    <t>Posta</t>
  </si>
  <si>
    <t>Kiállítások, vásárok</t>
  </si>
  <si>
    <t>Tervezett értékesítési csatornák 
(kérjük, X-szel jelölje, több választás is lehetséges)</t>
  </si>
  <si>
    <t>Összesen:</t>
  </si>
  <si>
    <t>Értékesítési csatornák
Jelölje be a tervezett értékesítési csatornákat
Jelölje a tervezett értékesítési csatornák százalékos megoszlását!
Az összesen sorban 100% szerepeljen!
(Több választ is megjelölhet)</t>
  </si>
  <si>
    <t>Gyűjtsön össze minden olyan belső és külső tényezőt, amelyek a fentiekben leírt, célul kitűzött értékesítési volumenek megvalósításában gátolhatják. 
Fogalmazzon meg akcióterveket ezek elkerülésére! (pl. a célcsoport téves azonosítása – hiteles forrásokból történő piackutatás)</t>
  </si>
  <si>
    <t>• Körültekintően vegye figyelembe az ÁFA fizetés és visszaigénylés speciális körülményeit és határidejét!</t>
  </si>
  <si>
    <t>Naptári hónapok</t>
  </si>
  <si>
    <t>Negatív záró pénzügyi egyenleg esetén a pályázat elutasításra kerül!!!</t>
  </si>
  <si>
    <t xml:space="preserve">• A cash-flow terv reális tervezése mellett nem elvárás, hogy a gazdálkodás cash-flow minden hónapban pozitív legyen! 
VISZONT a záró pénzügyi egyenleg értéke nem lehet negatív! </t>
  </si>
  <si>
    <t>A tervezett bevételi számok szöveges és számszaki alátámasztása, részletezése 
(max. 800 karakterben)</t>
  </si>
  <si>
    <t>az oldal optimális nagyítási szintje: 80-100%</t>
  </si>
  <si>
    <t>Nagyobb (100 ezer forint érték feletti) gépekre/szolgáltatás igénybevételre árajánlatok/ forrás (link) megjelölése _x000D_
Az árajánlatokat minden 100 ezer forint feletti gépbeszerzésre, szolgáltatás igénybevételére (pl: 100 ezer forintot meghaladó marketing tanácsadás, 100 ezer forintot meghaladó honlap tervezés, készítés) szükséges kérni. _x000D_
Elegendő internetes link megjelölése, amelyet papír alapon kell benyújtani aláírva._x000D_
Amennyiben internetes link az adott gép árára vonatkozóan nem áll rendelkezésre, úgy csatolni kell az árajánlat kérő levelet, amely jól beazonosíthatóan tartalmazza a beszerzendő gép paramétereit, és az erre kapott választ (e-mailben, faxon, vagy postai úton). _x000D__x000D_
Felhívjuk a figyelmét, hogy a GINOP 5.2.3 programban az árajánlat bekérésének szigorú előírásai vannak, amelyet a Pályázati útmutató releváns pontja részletez._x000D_</t>
  </si>
  <si>
    <t>Mellékletek</t>
  </si>
  <si>
    <t>Vállalkozás fő profiljának, termékeinek rövid bemutatása 
(max. 250 karakterben)</t>
  </si>
  <si>
    <t>Születési dátuma</t>
  </si>
  <si>
    <t>Adóazonosító jele</t>
  </si>
  <si>
    <r>
      <t xml:space="preserve">4.b A támogatott vállalkozó
</t>
    </r>
    <r>
      <rPr>
        <b/>
        <sz val="14"/>
        <color theme="1"/>
        <rFont val="Arial"/>
        <family val="2"/>
        <charset val="238"/>
      </rPr>
      <t>A GINOP-5.2.2-14 projekt képzésében sikeresen résztvevő második tulajdonostárs</t>
    </r>
  </si>
  <si>
    <t>Tétel</t>
  </si>
  <si>
    <t>Megjegyzés</t>
  </si>
  <si>
    <t>Kalkulált változó (fajlagos) költség</t>
  </si>
  <si>
    <t>Víz</t>
  </si>
  <si>
    <t>Gáz</t>
  </si>
  <si>
    <t>Villany</t>
  </si>
  <si>
    <r>
      <t xml:space="preserve">Versenytársak
</t>
    </r>
    <r>
      <rPr>
        <sz val="12"/>
        <color theme="1"/>
        <rFont val="Arial"/>
        <family val="2"/>
        <charset val="238"/>
      </rPr>
      <t>(sorolja fel főbb versenytársait a piacon)</t>
    </r>
  </si>
  <si>
    <t>Tevékenység:                  Naptári hónap:</t>
  </si>
  <si>
    <t>x</t>
  </si>
  <si>
    <t>általános iskola</t>
  </si>
  <si>
    <t>szakmunkás képesítés</t>
  </si>
  <si>
    <t>gimnázium/szakközépiskola</t>
  </si>
  <si>
    <t>főiskola/egyetem</t>
  </si>
  <si>
    <t>kevesebb, mint 50 000 Ft</t>
  </si>
  <si>
    <t>50 000 - 100 000 Ft</t>
  </si>
  <si>
    <t>100 000 - 300 000 Ft</t>
  </si>
  <si>
    <t>300 000 - 500 000 Ft</t>
  </si>
  <si>
    <t>Több mint 500 000 Ft</t>
  </si>
  <si>
    <t>statisztikai adatok és értékelések</t>
  </si>
  <si>
    <t>korábban elkészült piackutató tanulmányok</t>
  </si>
  <si>
    <t>dokumentációs feldolgozások</t>
  </si>
  <si>
    <t>kérdőíves megkérdezés</t>
  </si>
  <si>
    <t>meglévő személyes üzleti-piaci, ágazati tapasztalat</t>
  </si>
  <si>
    <r>
      <t xml:space="preserve">Jelölje X-szel a piacelemzés során felhasznált források típusát!
</t>
    </r>
    <r>
      <rPr>
        <sz val="12"/>
        <color theme="1"/>
        <rFont val="Arial"/>
        <family val="2"/>
        <charset val="238"/>
      </rPr>
      <t>(több választás is lehetséges!)</t>
    </r>
  </si>
  <si>
    <t>nők</t>
  </si>
  <si>
    <t>férfiak</t>
  </si>
  <si>
    <t>mindkettő</t>
  </si>
  <si>
    <r>
      <t xml:space="preserve">Mutassa be üzleti célcsoportját! 
</t>
    </r>
    <r>
      <rPr>
        <sz val="12"/>
        <color theme="1"/>
        <rFont val="Arial"/>
        <family val="2"/>
        <charset val="238"/>
      </rPr>
      <t>(max. 1000 karakterben)</t>
    </r>
  </si>
  <si>
    <r>
      <t xml:space="preserve">Milyen előnyöket nyújt az Ön terméke/szolgáltatása az ágazatban működő versenytársakéval szemben?
</t>
    </r>
    <r>
      <rPr>
        <sz val="12"/>
        <color theme="1"/>
        <rFont val="Arial"/>
        <family val="2"/>
        <charset val="238"/>
      </rPr>
      <t>(max. 500 karakter)</t>
    </r>
  </si>
  <si>
    <t>Gyorsulva növekvő</t>
  </si>
  <si>
    <t>Nem változik</t>
  </si>
  <si>
    <t xml:space="preserve">Gyorsulva csökken </t>
  </si>
  <si>
    <t>Lassulva csökken</t>
  </si>
  <si>
    <t>Lassulva növekvő</t>
  </si>
  <si>
    <t>A választott cégnevet ellenőriztem, nyilatkozom, hogy a cégnév a fenti feltételek alapján bejegyezhető. (jelölje X-szel, ha az ellenőrzés megtörtént)</t>
  </si>
  <si>
    <t xml:space="preserve">A vállalkozási területi hatókörénél a legszélesebb hatókörű tevékenység hatókörét tüntesse fel. </t>
  </si>
  <si>
    <r>
      <t xml:space="preserve">További tevékenységek megnevezése és TEÁOR besorolása 
TEÁOR 08 szerint 4 számkódig. Egyéni vállalkozók/ egyéni cég esetén az önálló vállalkozók tevékenységi jegyzékének (ÖVTJ) számait kell feltüntetni 4 számkódig
http://www.ksh.hu/apps/vb.teaor_main.teaor08_fa
https://www.ksh.hu/ovtj_menu
</t>
    </r>
    <r>
      <rPr>
        <b/>
        <u/>
        <sz val="10"/>
        <color theme="1"/>
        <rFont val="Arial"/>
        <family val="2"/>
        <charset val="238"/>
      </rPr>
      <t xml:space="preserve"> Az egyes TEÁOR kódok pontos tartalmáról az alábbi linken talál részletes leírást:
https://www.ksh.hu/docs/osztalyozasok/teaor/teaor_tartalom_2015_05.pdf</t>
    </r>
    <r>
      <rPr>
        <sz val="10"/>
        <color theme="1"/>
        <rFont val="Arial"/>
        <family val="2"/>
        <charset val="238"/>
      </rPr>
      <t xml:space="preserve">
</t>
    </r>
    <r>
      <rPr>
        <b/>
        <u/>
        <sz val="10"/>
        <color theme="1"/>
        <rFont val="Arial"/>
        <family val="2"/>
        <charset val="238"/>
      </rPr>
      <t>Mindenképpen ellenőrizze, hogy olyan tevékenységet válasszon vállalkozásának, amely a GINOP-5.2.3 program keretében támogatható!</t>
    </r>
  </si>
  <si>
    <t>A vállalkozás tevékenységi területe pontnál több válasz megjelölése lehetséges.</t>
  </si>
  <si>
    <t>A vállalkozás jogi típusánál jelölje be az alapítandó vállalkozás jogi formáját.</t>
  </si>
  <si>
    <r>
      <t xml:space="preserve">A GINOP-5.2.2-14 projekt képzésében sikeresen résztvevő tulajdonos adatait szükséges feltüntetni.
</t>
    </r>
    <r>
      <rPr>
        <sz val="12"/>
        <color rgb="FFFF0000"/>
        <rFont val="Arial"/>
        <family val="2"/>
        <charset val="238"/>
      </rPr>
      <t xml:space="preserve">
</t>
    </r>
    <r>
      <rPr>
        <b/>
        <u/>
        <sz val="12"/>
        <color rgb="FFFF0000"/>
        <rFont val="Arial"/>
        <family val="2"/>
        <charset val="238"/>
      </rPr>
      <t>FONTOS! Amennyiben két GINOP-5.2.2-14 projekt képzésében sikeresen résztvevő tulajdonos állítja össze az üzleti tervet, és alapítja meg a vállalkozást, a második tulajdonosra is ki kell tölteni ezt az adattáblát!</t>
    </r>
    <r>
      <rPr>
        <sz val="12"/>
        <color rgb="FFFF0000"/>
        <rFont val="Arial"/>
        <family val="2"/>
        <charset val="238"/>
      </rPr>
      <t xml:space="preserve">
Ebben az esetben ezen a lapon jelölje ki egyszerre a 33 és 66-os sorokat, kattintson az egér jobb gombjával, és a felugró menüben kattintson a Felfedés parancsra.
Ezt követően a vállalkozás második támogatott tulajdonosa töltse ki a megjelenő 
</t>
    </r>
    <r>
      <rPr>
        <i/>
        <u/>
        <sz val="12"/>
        <color rgb="FFFF0000"/>
        <rFont val="Arial"/>
        <family val="2"/>
        <charset val="238"/>
      </rPr>
      <t xml:space="preserve">4.b A támogatott vállalkozó A GINOP-5.2.2-14 projekt képzésében sikeresen résztvevő második tulajdonostárs </t>
    </r>
    <r>
      <rPr>
        <sz val="12"/>
        <color rgb="FFFF0000"/>
        <rFont val="Arial"/>
        <family val="2"/>
        <charset val="238"/>
      </rPr>
      <t>részt!</t>
    </r>
  </si>
  <si>
    <t>A tervezett kiadások, ráfordítások szöveges és  számszaki alátámasztása, részletezése 
(max. 800 karakterben)</t>
  </si>
  <si>
    <t>A vállalkozás pénzügyi helyzetét érintő potenciális veszélyforrások
(Öszesen maximum 1500 karakter)</t>
  </si>
  <si>
    <t>Szolgáltatás</t>
  </si>
  <si>
    <t>Ipar, termelés</t>
  </si>
  <si>
    <t>Kereskedelem</t>
  </si>
  <si>
    <t>Kutatás és innováció</t>
  </si>
  <si>
    <t>Helyi település</t>
  </si>
  <si>
    <t>Régiós (régió)</t>
  </si>
  <si>
    <t>Országos</t>
  </si>
  <si>
    <t>Nemzetközi</t>
  </si>
  <si>
    <t>Nem releváns</t>
  </si>
  <si>
    <t>Megyei</t>
  </si>
  <si>
    <t>Jelölje X-szel a Vállalkozás területi hatókörét</t>
  </si>
  <si>
    <r>
      <t xml:space="preserve">Határozza meg a piac méretének várható változását 1-3 éven belül, jelölje X-szel a várható változást.
Tömören indokolja választását
</t>
    </r>
    <r>
      <rPr>
        <sz val="11"/>
        <color theme="1"/>
        <rFont val="Arial"/>
        <family val="2"/>
        <charset val="238"/>
      </rPr>
      <t>(max. 250 karakterben!)</t>
    </r>
  </si>
  <si>
    <t>https://www.ksh.hu/ovtj_menu</t>
  </si>
  <si>
    <t>https://www.ksh.hu/docs/osztalyozasok/teaor/teaor_tartalom_2015_05.pdf</t>
  </si>
  <si>
    <r>
      <t xml:space="preserve">Eszközök egyedi bemutatása
A kulcsfontosságú elemek megtervezésekor kérem ügyeljen a következőkre:
• minden tényezőt gyűjtsön össze,
• bemutatásuk/beszerzésük legyen reális és meggyőző.
</t>
    </r>
    <r>
      <rPr>
        <b/>
        <sz val="12"/>
        <color rgb="FFFF0000"/>
        <rFont val="Arial"/>
        <family val="2"/>
        <charset val="238"/>
      </rPr>
      <t xml:space="preserve">Amennyiben az adott kategórián belül több tételt kíván szerepeltetni, lehetősége van újabb sorok felfedésére:
Például </t>
    </r>
    <r>
      <rPr>
        <b/>
        <i/>
        <sz val="12"/>
        <color rgb="FFFF0000"/>
        <rFont val="Arial"/>
        <family val="2"/>
        <charset val="238"/>
      </rPr>
      <t>Szellemi termékek pl.: szoftver(ek)</t>
    </r>
    <r>
      <rPr>
        <b/>
        <sz val="12"/>
        <color rgb="FFFF0000"/>
        <rFont val="Arial"/>
        <family val="2"/>
        <charset val="238"/>
      </rPr>
      <t xml:space="preserve"> kategórián belül vinne fel több tételt: jelölje ki egyszerre a 13 és 17-es sorokat, kattintson az egér jobb gombjával, és a felugró menüben kattintson a Felfedés parancsra. 
Így 3 új sort használhat. Amennyiben ez sem elég, szúrjon be további sorokat!</t>
    </r>
  </si>
  <si>
    <t xml:space="preserve">A működési terv leírásakor a termelési/szolgáltatási folyamat, a technológia, az igénybe vett berendezések bemutatására is ki kell térni. 
Az elsődleges tevékenységeken túl azonban az egyéb, támogató tevékenységek ismertetését is jelenti. 
Ide tartozik például az emberi erőforrás menedzsment, a vállalati információs rendszerek megszervezése is. 
A fejezetpontban a következő területekre kell kitérnie: 
- a technológiai folyamat leírása (termelő berendezések mérete, kapacitása, elhelyezése stb.), 
- a lehetséges beszállítók bemutatása (együttműködési szándéknyilatkozatot célszerű a mellékletekhez csatolni), 
- a telephelyek bemutatása (ha még máshol nem történt meg), 
- szükséges gépek, berendezések, felszerelések leírása, 
- az alapanyagok és félkész termékek piaca. 
</t>
  </si>
  <si>
    <r>
      <rPr>
        <b/>
        <u/>
        <sz val="12"/>
        <color theme="1"/>
        <rFont val="Arial"/>
        <family val="2"/>
        <charset val="238"/>
      </rPr>
      <t>Tételesen számszerűsítse a fent bemutatott termelési/szolgáltatási folyamat egyes fázisainak, infrastruktúra/emberi erőforrás/alapanyag/áru szükségleteinek vonatkozó költségeit.</t>
    </r>
    <r>
      <rPr>
        <sz val="12"/>
        <color theme="1"/>
        <rFont val="Arial"/>
        <family val="2"/>
        <charset val="238"/>
      </rPr>
      <t xml:space="preserve">
Mindez szükséges a Pénzügyi Terv megalapozásához.
Kérjük, támassza alá számításokkal!</t>
    </r>
  </si>
  <si>
    <t xml:space="preserve">Jelölje meg a vállalkozása által tervezett árképzési elvet! </t>
  </si>
  <si>
    <t>Árpolitika</t>
  </si>
  <si>
    <t>Marketing össz.</t>
  </si>
  <si>
    <t>• hogyan, milyen eszközökkel, milyen ütemezésben tájékoztatná leendő vevőit termékéről/szolgáltatásáról; pl: szórólap, internetes hirdetés stb.
• hogyan ösztönözné leendő vevőit terméke/szolgáltatása megvásárlására; pl: akcók, kuponok stb.
• mi indokolja az egyes kommunikációs eszközök választását?Az egyes választott kommunikációs eszközöknél kérjük, törekedjen a pontosságra. 
Így pl. ne csupán azt írja, hogy hirdetés helyi online újságban, hanem hirdetés a Origo felületén (www.origo.hu). 
Ez egyrészt az üzleti elképzelés jövőbeni megvalósítását is megkönnyíti az Ön számára, másrészt pedig a marketing költségek tervezését kivitelezhetővé és reálissá teszi.</t>
  </si>
  <si>
    <t>Kommunikációs terv
Kitöltés során javasoljuk az alábbi szempontok végiggondolását:
• milyen üzenetet szeretne közvetíteni vállalkozásáról?</t>
  </si>
  <si>
    <t>Bevételek és kiadások részletezése</t>
  </si>
  <si>
    <t xml:space="preserve">
• 2. A változó költségeket (Vk). Ezek a termék/szolgáltatás előállításához/nyújtásához közvetlenül kapcsolódnak és a termelés változásával változik végösszegük. (pl nyersanyag). 
• 3. Értékesítési egységár. (Termékeink/szolgaltatásaink eladási ára) 
• Miután kialakultak az áraid, össze kell vetned a versenytársak áraival. Talán túl magas? Ne felejtsd el azt, hogy a minőségnek ára van! 
Számítási módok: 
Egyféle termék előállítása/szolgáltatás nyújtása esetén meghatározhatjuk a fedezeti pont eléréséhez szükséges értékesítési mennyiséget: 
   Fedezeti mennyiség= Ak
   Egységár – Termékegységre jutó Vk
   Többféle termék előállítása/szolgáltatás nyújtása esetén a fedezeti pont eléréséhez szükséges árbevételt kell kiszámolni: 
   Fedezeti árbevétel= Ak
   1– Termékegységre jutó VK
   Egységár</t>
  </si>
  <si>
    <t xml:space="preserve">A bevételek és kiadások részletezése legyen összhangban a cash-flow előrejelzéssel!
Kérem dolgozzon konkrét darabszámmal, számokkal, költségekkel!
A terv számszaki alátámasztását az egyes sorok részletes szöveges indoklásával tehetjük meg, feltüntetve az egységárakat, díjképzéseket, törekedve a teljes körűségre:
Fedezetszámítás, illetve a fedezeti pont elemzése (Break-Even Chart) 
A fedezeti pont megmutatja, hogy mekkora árbevétel szükséges ahhoz, hogy nyereséget realizáljunk, illetve milyen volumenű termelés szükséges a nyereséget biztosító árbevétel eléréséhez.
• Ennek legegyszerűbb módja az, hogy rajzolsz egy “fedezeti görbét”, mely grafikus formában megmutatja a költségeidet és bevételeidet, valamint azt a legkisebb forgalmat, melyet el kell érned ahhoz, hogy utána nyereséges legyél. 
• Az eladási görbe azt mutatja meg, hogy mennyi lesz a bevételed meghatározott eladási ár esetén. Azt a pontot, melynél bevételeid kezdik meghaladni a költségeidet, “Fedezeti Pontnak” nevezzük. A fedezei pont megmutatja, hogy mennyit kell forgalmaznod/eladnod termékeidből/szolgáltatásaidból ahhoz, hogy nyereséget termelj/nyereségessé váljon a tevékenységed. E fölött a pont fölött kezdesz nyereséget termelni. 
• A fedezeti pont kiszámításához fontos néhány dolgot előzőleg kiszámítani: 
• 1. Az állandó költségek (Ak) nagyságát. Ezek a költségek függetlenek az előállított termékek darabszámától. Ilyenek pl.: bérleti díjak, egyéb díjtételek, fűtési energia, biztosítás, alkalmazottak bérei, értékcsökkenés, stb.  (Az értékcsökkenés a termelőeszközök értékének fokozatos csökkenését tartalmazza.) </t>
  </si>
  <si>
    <t xml:space="preserve">• A fejezetben a vállalkozás jövője kerül bemutatásra, a 3-5 év múlva elérendő céljai. Fenntartási és cég-értékesítési terv. Például:
• Milyen termékeket/szolgáltatásokat tervez előállítani/nyújtani a következő években?
• Mutassa be, hogy az Ön terméke(i)/szolgáltatása(i) milyen piaci pozícióval bír(nak) majd az értékesítési piacon!
</t>
  </si>
  <si>
    <t>Jelölje X-szel potenciális vásárlóit legmagasabb iskolai végzettségük szerint ha ez lényeges</t>
  </si>
  <si>
    <t>Jelölje X-szel, potenciális vásárlói milyen havi nettó jövedelmi szint kategoriába tartoznak?</t>
  </si>
  <si>
    <t>Kérjük, havi bontásban tüntesse fel az egyes kommunikációs eszközöknél tervezett költségeket, ezer forintban 1000 ft-ra kerekítve!</t>
  </si>
  <si>
    <t>D.</t>
  </si>
  <si>
    <t>ADÓZOTT EREDMÉNY 
(+-C-X. sor)</t>
  </si>
  <si>
    <r>
      <t xml:space="preserve">Támogatott tulajdonosok önéletrajzai _x000D_
Europass formátumban, támogatott tulajdonos önéletrajzát 1 példányban, aláírva kell mellékelni. _x000D_
Az Europass önéletrajzról további információ a </t>
    </r>
    <r>
      <rPr>
        <u/>
        <sz val="10"/>
        <color theme="4"/>
        <rFont val="Arial"/>
        <family val="2"/>
        <charset val="238"/>
      </rPr>
      <t>http://europass.hu/europass-oneletrajz</t>
    </r>
    <r>
      <rPr>
        <sz val="10"/>
        <rFont val="Arial"/>
        <family val="2"/>
        <charset val="238"/>
      </rPr>
      <t xml:space="preserve"> linken érhető el._x000D_</t>
    </r>
  </si>
  <si>
    <t>Szándéknyilatkozat a megalapításra és az üzleti tervben foglaltak jóváhagyására a tulajdonostársak aláírásával _x000D_
Kitöltése csak társas vállalkozás esetén szükséges! _x000D_
A rendelkezésre álló minta alapján kell benyújtani a szándéknyilatkozatot, eredeti példányban, az üzleti tervben megjelölt valamennyi társtulajdonos aláírásával._x000D_</t>
  </si>
  <si>
    <t>Stratégiai partnerek (tervezett vevők) együttműködési szándéknyilatkozatai _x000D_
A rendelkezésre álló minta alapján kell benyújtani a szándéknyilatkozatot, eredeti példányban, hivatalos aláírással ellátva. Stratégiai partnerek lehetnek beszállítók, tervezett vevők, vállalatok, intézmények. 
Minimum 3 szándéknyilatkozat szükséges._x000D_</t>
  </si>
  <si>
    <t>Célpiac és trendek
• Az üzleti célcsoportnál, a lehető legjobban szükséges leszűkíteni a vásárlók/szolgáltatást igénybe vevők körét. pl: babahordozó kendő értékesítése esetén a 18-40 év közötti anyukák. 
• A vevői igények bemutatásakor, törekedjen arra, hogy az értékelő is lássa, miért van szükség a termékére/szolgáltatására hogyan és miért elégíti ki a vevői igényeket.
• A potenciális célpiac méretének bemutatásánál a vásárlók számát számszerűen mutassa be. Statisztikákat érdemes keresni a legnagyobb statisztikai elérhető adatbázis: www.ksh.hu 
•  A piac méretének várható változása résznél csak egy válasz megjelölése lehetséges. 
• A versenytársak számát és piaci részesedését legjobban a településen, környező településeken lévő hasonló terméket/szolgáltatást értékesítők számából tudja megbecsülni. pl: a tervezett vállalkozás egy kávézó, a településen 1 kávézó van jelenleg (az a legnagyobb versenytárs) 50%os a piaci részesedés.
Potenciális vásárló bemutatása (természetes személyek esetén)
Piackutatással, lehet a legpontosabb adatokat megkapni, ha speciális a terméke vagy szolgáltatása, akkor könnyebb meghatározni a célcsoportját.
Amennyiben a potenciális vásárlók kizárólag cégek, vezesse fel a mezőkbe a „Megalapítandó vállalkozásomra nem vonatkozik” megjegyzést.</t>
  </si>
  <si>
    <r>
      <t xml:space="preserve">Versenytárselemzés
Az elemzés során azokkal a versenytársakkal kell foglalkozni, akik a vállalati stratégia szempontjából relevánsnak számítanak. 
</t>
    </r>
    <r>
      <rPr>
        <b/>
        <u/>
        <sz val="12"/>
        <rFont val="Arial"/>
        <family val="2"/>
        <charset val="238"/>
      </rPr>
      <t>Fontos, hogy termékének/szolgáltatásának pontos kialakításakor építsen versenytársai feltárt erősségeire, és kerülje azok azonosított gyengeségeit! Így válik a felsorolás, a begyűjtött adathalmaz tényleges elemzéssé.</t>
    </r>
    <r>
      <rPr>
        <sz val="12"/>
        <rFont val="Arial"/>
        <family val="2"/>
        <charset val="238"/>
      </rPr>
      <t xml:space="preserve">
Amennyiben a reális elemzéshez szükségesnek tartja, bővíthető a sorok száma.</t>
    </r>
  </si>
  <si>
    <r>
      <rPr>
        <b/>
        <sz val="11"/>
        <color theme="1"/>
        <rFont val="Arial"/>
        <family val="2"/>
        <charset val="238"/>
      </rPr>
      <t>Termék/szolgáltatás bemutatása</t>
    </r>
    <r>
      <rPr>
        <sz val="11"/>
        <color theme="1"/>
        <rFont val="Arial"/>
        <family val="2"/>
        <charset val="238"/>
      </rPr>
      <t xml:space="preserve">
A termékek, szolgáltatások rövid bemutatása (max. 500 karakterben) 
Mutassa be tervezett szolgáltatásait/termékeit (jellemzőit, főbb paramétereit) és azok egyediségét.
A nyújtott és igénybe vett kiegészítő szolgáltatások leírása
A termékek és szolgáltatások előállítása során a cég további kapcsolódó szolgáltatásokat is nyújthat, illetve vehet igénybe. Ezek rövid leírását tartalmazza ez a rész. Ahol értelmezhető, ott a leírásnak tartalmaznia kell a helyettesítő termékek és szolgáltatások rövid bemutatását is. Itt nincs megkötve a karakterek száma, törekedjen a világos, könnyen érthető, tömör és pontos megfogalmazásra!</t>
    </r>
  </si>
  <si>
    <r>
      <rPr>
        <b/>
        <sz val="11"/>
        <color theme="1"/>
        <rFont val="Arial"/>
        <family val="2"/>
        <charset val="238"/>
      </rPr>
      <t>Versenyelőny</t>
    </r>
    <r>
      <rPr>
        <sz val="11"/>
        <color theme="1"/>
        <rFont val="Arial"/>
        <family val="2"/>
        <charset val="238"/>
      </rPr>
      <t xml:space="preserve">
Gondolja át termékeinek/szolgáltatásainak előnyeit 
• a vevő szempontjából, 
• milyen előnyöket nyújt az Ön terméke/szolgáltatása a versenytársakéval szemben!
Az „erősségeim és gyengeségem” bemutatásánál 
• törekedjen arra, hogy töltse ki az összes mezőt!
• Mutassa be, melyek azok a tulajdonságok, amelyek szempontjából az Ön terméke/szolgáltatása gyengébb, rosszabb lehet, mint a versenytársaké (pl. gondoljon az árra, a minőségre, a beszállítókkal kialakított hosszú távú kapcsolatokra).
• Mutassa be a vállalkozás jövőbeli lehetőségeit! (pl. újonnan felismert vevői igények, piaci helyzet jövőben várható változása, versenytársak gyengeségei, kedvező piaci kapcsolatok kialakítása)</t>
    </r>
  </si>
  <si>
    <t xml:space="preserve">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6) A kommunikációs készség a másokra való odafigyelést,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t>
  </si>
  <si>
    <t xml:space="preserve">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t>
  </si>
  <si>
    <t>Emberi erőforrás és szervezeti felépítés bemutatása
Minden vállalkozásban lényeges annak felmutatása, hogy azok a személyek, akik a vállalkozásban részt vesznek, képesek-e a vállalkozás sikeres működtetésére. 
A munkaerő-szükséglet meghatározásához összesíteni kell azokat a munkaköröket, amelyek elősegítik a vállalkozás céljainak megvalósítását. 
A munkakörök esetében pontosan rögzíteni kell, hogy milyen munkahelyen, mikor, mit, miért és hogyan kell végrehajtani. 
Ezek alapján lehet eldönteni, hogy a munkakör betöltéséhez a munkavállalónak milyen fizikai és szellemi követelményeknek kell megfelelni.</t>
  </si>
  <si>
    <r>
      <t xml:space="preserve">A vállalkozás tevékenységeit az indulástól számított 12 hónap időtartamra kell tervezni.
</t>
    </r>
    <r>
      <rPr>
        <b/>
        <u/>
        <sz val="12"/>
        <color theme="1"/>
        <rFont val="Arial"/>
        <family val="2"/>
        <charset val="238"/>
      </rPr>
      <t>GANTT diagram alatt azon fontos tevékenységek ütemezését értjük,</t>
    </r>
    <r>
      <rPr>
        <sz val="12"/>
        <color theme="1"/>
        <rFont val="Arial"/>
        <family val="2"/>
        <charset val="238"/>
      </rPr>
      <t xml:space="preserve"> amelyek meghatározzák a további fejlődést. 
Ilyen lehet pl. egy termék engedélyeztetése, termelés helyének és eszközeinek beszerzése, alkalmazottak betanítása, üzlet megnyitása, weboldal élesítése, stb… 
Mire ügyeljünk az ütemtervezés, időtervezés során?
• Az egyes feladatok időigénye
• A feladatok egymásra épülése
• Az időzítés fizikai feltételei
• Az erőforrások rendelkezésre állása
• Költséghatékonyság, észszerűség
A táblázat az egyes tevékenységek időbeli tervezésének szemléletes bemutatására szolgál. 
Kitöltése: az adott tevékenység által érintett sor, és az adott tevékenység által érintett hónapok által behatárolt mezőkbe írjon X-et!
A sorok száma bővíthető.  
A tevékenységek megtervezését a vállalkozás elindításától számított 12 hónapra kéri a sablon. (Példa: ha szeptemberben indul a vállalkozásunk, akkor a Naptári hónap sorban a 1-es alá a szeptember kerül, a 2-es alá az október, stb…)</t>
    </r>
  </si>
  <si>
    <t>Árazás
Az árképzési elvek közül csak egy válasz megjelölése lehetséges!
Az ár (politika) kialakításának fázisai: 
1. árpolitikai célok kiválasztása 
A vállalati stratégiából kell kiindulni, ilyen cél lehet pl. a profitmaximalizálás, bevétel maximalizálás, forgalom növelése, piaci részesedés növelése, piac lefölözése, túlélés. 
2. kereslet meghatározása 
Az árérzékenység figyelembe vételével az elvileg maximális ár meghatározása. 
3. költségek becslése 
A ráfordítások fedezése szempontjából elfogadható minimális ár meghatározása. 
4. versenytársak árképzésének elemzése 
A minimális és maximális ár között a versenytársakhoz képest elfogadható ár meghatározása. 
5. az árképzés módszerének kiválasztása és a végső ár meghatározása</t>
  </si>
  <si>
    <t>12. A vállalkozás pénzügyi helyzetét érintő potenciális veszélyforrások
Térképezze fel a lehetséges veszélyforrásokat teljes körűen! 
Minden lehetséges veszélyhez készítsen tervet a veszély kivédésére/csökkentésére. 
A tervezés során tartsa szem előtt a realitásokat.</t>
  </si>
  <si>
    <t>524. sor Javítás, karbantartás költségei</t>
  </si>
  <si>
    <t>5295. sor Hirdetés, reklám, propaganda költségek</t>
  </si>
  <si>
    <t>5296. Oktatás és továbbképzés költségei</t>
  </si>
  <si>
    <t>Az elszámolható költségekhez lásd a Pályázati Felhívás 5.7-es pontját!</t>
  </si>
  <si>
    <t xml:space="preserve">• A D. „ADÓZOTT, MÉRLEG SZERINTI EREDMÉNY (+-C-X. SOR)” </t>
  </si>
  <si>
    <t>Melléklet 2. Nagyobb (100 ezer forint érték feletti) gépekre árajánlatok/Forrás (link) megjelölése</t>
  </si>
  <si>
    <r>
      <t xml:space="preserve">A vállalkozás nevének tükröznie kell a cég karakterét, tevékenységi körét, vagy utalnia kell arra a termékre, szolgáltatásra, amit be akar márkázni a cég, például Cukorka Bt. Gondoljon arra is, hogy ezt a nevet fogja reklámozni, ezért figyelemfelhívónak, könnyen megjegyezhetőnek kell lennie.
A cégbíróság nem fogadja el azokat a neveket, amelyek a már bejegyzett cégnévtől csak rag, szám vagy toldalék által térnek el. Az eltéréshez legalább egy értelmes szó szükséges. A cégalapítás során ügyelni kell arra is, hogy a választott név (vezérszó) eltérjen a már bejegyzett cégnevektől, azaz olyan nevet válasszon, amit más még nem használ.
Cégnév választás során betartandó szabályok
A cégnév legalább a vezérszóból és a társasági forma megjelöléséből áll, például Cukorka Korlátolt Felelősségű Társaság.
A cégnév továbbá tartalmazhatja a tevékenységre utaló kifejezést is a vezérszó és a társasági forma között, a fenti példa alapján Cukorka Kereskedelmi és Szolgáltató Korlátolt Felelősségű Társaság. A cég rövidített neve pedig csak a vezérszót és a társasági forma rövidítését használja, Cukorka  Kft.
Foglalt cég nevek ellenőrzése
Azt pedig, hogy egy adott cégnév foglalt-e, legegyszerűbben a www.e-cegjegyzek.hu minisztériumi portálon tudjuk ellenőrizni a „cég keresése név alapján” opciót választással.
</t>
    </r>
    <r>
      <rPr>
        <b/>
        <u/>
        <sz val="12"/>
        <color theme="1"/>
        <rFont val="Arial"/>
        <family val="2"/>
        <charset val="238"/>
      </rPr>
      <t>Ügyeljen arra, hogy ha vállalkozása tervezett elnevezésében szám szerepel, akkor úgy is végezze el az ellenőrzést, hogy a cégnévre a szám feltüntetése nélkül is rákeres. Pl. Notax 97 Kft.-t kívánja megalapítani, és csupán ennek létére keres rá, a rendszer keresési eredménynek azt jelzi majd az Ön számára, hogy nincs ilyen névvel bejegyzett vállalkozás. Ekkor ellenőrizze azt is, hogy létezik-e Notax Kft., ugyanis csupán így fogja látni, hogy Notax 98 Kft. már létezik. Így elkerülheti a későbbi elutasítást.</t>
    </r>
  </si>
  <si>
    <t>http://www.e-cegjegyzek.hu/?cegkereses</t>
  </si>
  <si>
    <t xml:space="preserve">Mutassa be induló vállalkozásának létrehozásához szükséges végzettségeket, tapasztalatokat és e feltételeket hogyan, milyen módon tervezi biztosítani. Ügyeljen arra, hogy végzettségei, tapasztalatai az önéletrajzzal összhangban legyenek, amennyiben alkalmazott fog rendelkezni a vállalkozáshoz szükséges szakképesítéssel vagy tapasztalattal, kérjük a kulcsemberek bemutatásánál térjen ki erre. Például: a pályázó vagy a társtulajdonos rendelkezik megfelelő végzettséggel/tapasztalattal; megfelelő végzettséggel/tapasztalattal rendelkező alkalmazottat vesz fel, az alkalmazott kiválasztása már megtörtént/még nem történt meg, stb… 
Amennyiben leendő vállalkozásához nincs szükség előírt végzettségre, tapasztalatra, vezesse fel a mezőbe a „Megalapítandó vállalkozásomra nem vonatkozik” megjegyzést.
</t>
  </si>
  <si>
    <r>
      <rPr>
        <b/>
        <u/>
        <sz val="14"/>
        <rFont val="Arial"/>
        <family val="2"/>
        <charset val="238"/>
      </rPr>
      <t>Általános tanácsok:</t>
    </r>
    <r>
      <rPr>
        <u/>
        <sz val="14"/>
        <rFont val="Arial"/>
        <family val="2"/>
        <charset val="238"/>
      </rPr>
      <t xml:space="preserve">
</t>
    </r>
    <r>
      <rPr>
        <b/>
        <u/>
        <sz val="14"/>
        <rFont val="Arial"/>
        <family val="2"/>
        <charset val="238"/>
      </rPr>
      <t xml:space="preserve">Felhívjuk figyelmét, hogy kizárólag a Fiatalok vállalkozóvá válásának támogatása (GINOP-5.2.2-14-2015) program keretében jelen EXCEL-TÁBLA formájában kiadott Üzleti terv sablon Excelben történő kitöltése és beküldése fogadható el a GINOP-5.2.3, és a VEKOP-8.3.1 jelű pályázatokhoz! </t>
    </r>
    <r>
      <rPr>
        <sz val="12"/>
        <rFont val="Arial"/>
        <family val="2"/>
        <charset val="238"/>
      </rPr>
      <t xml:space="preserve">
Javasoljuk, hogy az üzleti terv kitöltésével egyidejűleg olvassa el figyelmesen az adott ponthoz tartozó útmutatást, kiegészítést és tanácsot, mely a kitöltendő cellák melletti jobb oldali cellákban található.  Az egyes cellák melletti útmutató szövegek az alábbiakban egységes szerkezetben is megtalálhatók.
</t>
    </r>
    <r>
      <rPr>
        <b/>
        <u/>
        <sz val="12"/>
        <rFont val="Arial"/>
        <family val="2"/>
        <charset val="238"/>
      </rPr>
      <t>Formai követelmények:</t>
    </r>
    <r>
      <rPr>
        <sz val="12"/>
        <rFont val="Arial"/>
        <family val="2"/>
        <charset val="238"/>
      </rPr>
      <t xml:space="preserve">
• Az üzleti tervet magyar nyelven, kizárólag a Fiatalok vállalkozóvá válásának támogatása program keretében kiadott jelen Üzleti terv sablonban lehet benyújtani. 
• Az Üzleti terv sem tartalmában, sem alakjában nem változtatható, kivéve ott, ahol azt az útmutató kifejezetten megengedi, valamint azon esetekben, ahol a formai változtatás (pl.: betűméret, szövegigazítás) szükséges ahhoz, hogy az üzleti terv olvasható és értelmezhető legyen.
• Kézzel/kézírással kitöltött üzleti terv feldolgozására nincs lehetőség!
• Az üzleti tervet hiánytalanul, minden jelölt kérdésre választ adva, minden cellát kitöltve és az előírt dokumentumok csatolásával kell benyújtani. 
Amennyiben úgy ítéli meg, hogy az üzleti terv egy adott kérdése nem vonatkozik az Ön által létrehozandó vállalkozásra, kérjük a megfelelő helyen a „Megalapítandó vállalkozásomra nem vonatkozik” megjegyzést bevezetni. 
• Ügyeljen arra, hogy bizonyos mezőkben a válaszok karakterszáma maximalizált! A maximális karakterszámot minden kérdésnél zárójelben tüntetjük fel. Kérjük, ne lépje túl a megadott mennyiséget, mivel a megengedett karakterszám feletti szövegrészt nem áll módunkban az értékelés során figyelembe venni! A szóköz és az írásjel is karakternek számít. A limitált karakterszámú mezők felső részén levő cella karakterszám-túllépés esetén figyelmeztetést ír ki!
• Az Üzleti terv azon mezőiben, ahol a karakterszám nincs lekorlátozva, törekedjen a tömör, pontos, de minden lényegi információt tartalmazó kitöltésre! 
</t>
    </r>
    <r>
      <rPr>
        <sz val="12"/>
        <color rgb="FFFF0000"/>
        <rFont val="Arial"/>
        <family val="2"/>
        <charset val="238"/>
      </rPr>
      <t xml:space="preserve">A cellák tartalmát lehetőség szerint ne formázzák, a szöveg tagolása Excelben az Alt+Enter billentyűkkel oldható meg.  Aláhúzás, félkövér betűtípus kiemeléshez alkalmazható, de a szöveg betűtípusát ne változtassa meg! 
</t>
    </r>
    <r>
      <rPr>
        <b/>
        <sz val="12"/>
        <color rgb="FFFF0000"/>
        <rFont val="Arial"/>
        <family val="2"/>
        <charset val="238"/>
      </rPr>
      <t>Amennyiben a sortörések miatt a beírt szöveg esetlegesen nem fér el a cellában, a betűméret 11-esre vagy 10-esre csökkenthető.</t>
    </r>
  </si>
  <si>
    <r>
      <rPr>
        <b/>
        <u/>
        <sz val="12"/>
        <color rgb="FFFF0000"/>
        <rFont val="Arial"/>
        <family val="2"/>
        <charset val="238"/>
      </rPr>
      <t>Technikai javaslatok</t>
    </r>
    <r>
      <rPr>
        <sz val="12"/>
        <color rgb="FFFF0000"/>
        <rFont val="Arial"/>
        <family val="2"/>
        <charset val="238"/>
      </rPr>
      <t xml:space="preserve">
A cellák fölött található karakterszámláló akkor ad valós értéket, ha a cellába történő beírást befejezte. (Enter-t nyom, vagy másik cellára kattint)
</t>
    </r>
    <r>
      <rPr>
        <b/>
        <sz val="12"/>
        <color rgb="FFFF0000"/>
        <rFont val="Arial"/>
        <family val="2"/>
        <charset val="238"/>
      </rPr>
      <t>Mivel Excelben a cellatartalom véletlenül is könnyen törölhető, javasoljuk, hogy a nagyobb terjedelmű szövegeket előzetesen szövegszerkesztőben (pl. Word) készítse el, és úgy másolja be az adott mezőbe!</t>
    </r>
  </si>
  <si>
    <t xml:space="preserve">ÜZLETI TERV 
</t>
  </si>
  <si>
    <t>Készítette (név):</t>
  </si>
  <si>
    <t>Kelt (helység, dátum):</t>
  </si>
  <si>
    <t>GINOP-5.2.2-14 program szolgáltató hitelesítő aláírása:</t>
  </si>
  <si>
    <t>Melléklet 1. Támogatott tulajdonos(ok) önéletrajza(i)</t>
  </si>
  <si>
    <t>Melléklet 3. Szándéknyilatkozat a megalapításra és az üzleti tervben foglaltak jóváhagyására 
a tulajdonostársak aláírásával</t>
  </si>
  <si>
    <t xml:space="preserve">Mutassa be a főbb versenytársak árait termék/szolgáltatás kategóriánként! A táblázat alján pedig az egyes termék/szolgáltatás kategóriák szerint írja be az Ön által tervezett árat (ld. „Saját ár”)! </t>
  </si>
  <si>
    <r>
      <t xml:space="preserve">Becsülje meg a legnagyobb versenytársak számát és piaci részesedését! </t>
    </r>
    <r>
      <rPr>
        <sz val="12"/>
        <color theme="1"/>
        <rFont val="Arial"/>
        <family val="2"/>
        <charset val="238"/>
      </rPr>
      <t>(db, %)</t>
    </r>
  </si>
  <si>
    <t>814. Eladott áruk beszerzési étéke</t>
  </si>
  <si>
    <t>5299. Egyéb igénybe vett szolgáltatás</t>
  </si>
  <si>
    <t>814. Eladott áruk beszerzési értéke</t>
  </si>
  <si>
    <t>2019. év</t>
  </si>
  <si>
    <t>2020.</t>
  </si>
  <si>
    <t>Vállalkozás fő tevékenységének megnevezése és TEÁOR besorolása 
TEÁOR 08 szerint 4 számkódig. Egyéni vállalkozók/ egyéni cég esetén az önálló vállalkozók tevékenységi jegyzékének (ÖVTJ) számait kell feltüntetni 4 számkódig. 
http://www.ksh.hu/apps/vb.teaor_main.teaor08_fa
https://www.ksh.hu/ovtj_menu</t>
  </si>
  <si>
    <t>GFO 113 – Korlátolt felelősségű társaság</t>
  </si>
  <si>
    <t>GFO 117 – Betéti társaság</t>
  </si>
  <si>
    <t>GFO 231 – Egyéni vállalkozó</t>
  </si>
  <si>
    <t>GFO 232 – Egyéb önálló vállalkozó</t>
  </si>
  <si>
    <t>Nyilatkozom, hogy pályázatomhoz csatoltam az alábbi mellékleteket:</t>
  </si>
  <si>
    <t>Elektronikus formátumban:</t>
  </si>
  <si>
    <t>Beérkezett aláírt árajánlat / internetről letöltött dátummal ellátott árajánlat szkennelt példánya(i)</t>
  </si>
  <si>
    <t>Beérkezett aláírt árajánlat / internetről letöltött dátummal ellátott árajánlat másolati példánya(i)</t>
  </si>
  <si>
    <t>Szándéknyilatkozat aláírt egy eredeti példánya</t>
  </si>
  <si>
    <t>Szándéknyilatkozat aláírt szkennelt példánya</t>
  </si>
  <si>
    <t>Együttműködési szándéknyilatkozat aláírt szkennelt példánya</t>
  </si>
  <si>
    <t>Együttműködési szándéknyilatkozat aláírt egy eredeti példánya</t>
  </si>
  <si>
    <t>4.</t>
  </si>
  <si>
    <t>5.</t>
  </si>
  <si>
    <t>Papír alapon postai beküldéshez</t>
  </si>
  <si>
    <t>Csatolva/
teljesítve</t>
  </si>
  <si>
    <t>6.</t>
  </si>
  <si>
    <t>7.</t>
  </si>
  <si>
    <t>A 10.a-Cash-flow 1. év és a 10.b-Cash-flow 2-3. év munkalapokat  második példányban is kinyomtattam  a leírtak szerint (lásd jobb oldali magyarázat) .
Minden lapot aláírtam, és NEM összefűzve az egybefűzött üzleti terv mellé a borítékba helyeztem.</t>
  </si>
  <si>
    <t>Elektronikus formában beküldöm az üzleti tervet excel és pdf formátumban a mellékletek másolataival együtt a honlapon szerepő elvárásoknak megfelelően.</t>
  </si>
  <si>
    <t>A 0-13-as munkalapokat a leírtak szerint (lásd jobb oldali magyarázat) egyben kijelölve pdf-be mentettem.</t>
  </si>
  <si>
    <t>A pdf dokumentumot 1 példányban kinyomtattam, a Fedlapot aláírtam, illetve minden további oldalt a lap alján aláírtam.
Az üzleti tervet és az aláírt mellékleteket egy példányban egybefűztem (spirálozva, vagy sínben).</t>
  </si>
  <si>
    <t>----</t>
  </si>
  <si>
    <t>9.</t>
  </si>
  <si>
    <t>Europass önéletrajz kitöltve, aláírva eredeti példánya</t>
  </si>
  <si>
    <t>Europass önéletrajz kitöltve, aláírva szkennelve</t>
  </si>
  <si>
    <r>
      <t xml:space="preserve">8.  Az elmentett pdf dokumentumokból a  "10.a-Cash-flow 1. év" és a "10.b-Cash-flow 2-3. év" elnevezésű munkalapokat (csak ezt a két munkalapot) egy újabb példányban is nyomtassa ki, majd írja alá (ezt a két munkalapot nem elég szignózni)!
Ezt a két dokumentumot mi is aláírjuk, ezt kell majd többek között csatolni a GINOP-5.2.3-as pályázathoz!
//(A támogatási kérelem elkészítésekor a következő mellékleteket szükséges csatolni: 1. GINOP-5.2.2-14 program keretében jóváhagyott üzleti terv cash-flow előrejelzés táblázatának szolgáltató hitelesített és támogatást igénylő aláírt példánya (egybe szkennelt dokumentum).//
</t>
    </r>
    <r>
      <rPr>
        <b/>
        <sz val="10"/>
        <color theme="1"/>
        <rFont val="Arial"/>
        <family val="2"/>
        <charset val="238"/>
      </rPr>
      <t>Beküldési követelmények:</t>
    </r>
    <r>
      <rPr>
        <sz val="10"/>
        <color theme="1"/>
        <rFont val="Arial"/>
        <family val="2"/>
        <charset val="238"/>
      </rPr>
      <t xml:space="preserve">
Az üzleti tervet papír alapon és elektronikusan is be kell nyújtani az alábbiak szerint: 
• Az üzleti tervet és mellékleteit elektronikus módon  excelben és pdf-ben, a mellékletekkel együtt elektronikusan be kell küldeni a www.vallalkozzitthonjunior.hu honlapon jelzett módon, illetve papír alapon postai úton 1 aláírt példányban is meg kell küldeni a honlapon jelzett címre lehetőség szerint a jelzett határidőn belül!</t>
    </r>
  </si>
  <si>
    <t>………………………………………….</t>
  </si>
  <si>
    <t>Az Üzleti terv benyújtó aláírása</t>
  </si>
  <si>
    <r>
      <t xml:space="preserve">Aláírásommal igazolom, hogy a fenti Cash-flow terv </t>
    </r>
    <r>
      <rPr>
        <i/>
        <u/>
        <sz val="16"/>
        <color theme="1"/>
        <rFont val="Arial"/>
        <family val="2"/>
        <charset val="238"/>
      </rPr>
      <t xml:space="preserve">ESZA keret terhére </t>
    </r>
    <r>
      <rPr>
        <i/>
        <sz val="16"/>
        <color theme="1"/>
        <rFont val="Arial"/>
        <family val="2"/>
        <charset val="238"/>
      </rPr>
      <t>elszámolandó költségek sor</t>
    </r>
    <r>
      <rPr>
        <sz val="16"/>
        <color theme="1"/>
        <rFont val="Arial"/>
        <family val="2"/>
        <charset val="238"/>
      </rPr>
      <t>aiban csak a GINOP-5.2.3 felhívás szerinti elszámolható költségek szerepelnek, melyeket a pályázat kitöltőprogramjában szerepeltetve a program nem jelzett hibát. 
Jelen Cash-flow terv a jóváhagyásra elektronikusan (Excel táblában) benyújtott Üzleti Terv 10.a-Cash-flow 1. év munkalapjával pontosan megegyezik.</t>
    </r>
  </si>
  <si>
    <t>Személyigazolvány száma:</t>
  </si>
  <si>
    <t>Pályázó aláírása: …………..……………….. ………….…………………..</t>
  </si>
  <si>
    <t>2020. év</t>
  </si>
  <si>
    <r>
      <t xml:space="preserve">Tervezett értékesítés az elkövetkező 1 évben.  A tervezett értékesítést az indulástól számított 12 hónap időtartamra kell tervezni.
</t>
    </r>
    <r>
      <rPr>
        <u/>
        <sz val="12"/>
        <color rgb="FFFFC000"/>
        <rFont val="Arial"/>
        <family val="2"/>
        <charset val="238"/>
      </rPr>
      <t>Az adatokat ezer Ft-ban, 1 000 Ft-ra kerekítve adja meg!</t>
    </r>
    <r>
      <rPr>
        <sz val="12"/>
        <color theme="1"/>
        <rFont val="Arial"/>
        <family val="2"/>
        <charset val="238"/>
      </rPr>
      <t xml:space="preserve">
• Az első oszlopban azokat a Termékeket/szolgáltatásokat sorolja fel (megnevezés és TEÁOR 08 / ÖVTJ 2014), melyekben értékesítést tervez!
• A tevékenységek sora bővíthető.
• Az összesítést hónapokra és tevékenységekre is el kell végezni. Törekedjen arra, hogy a két táblázat egymással összhangban kerüljön elkészítésre, valamint a Cash-flow értékesítésből származó árbevételével is megfeleltethető legyen.</t>
    </r>
  </si>
  <si>
    <t>Naptári év</t>
  </si>
  <si>
    <t>Tervezett értékesítés az elkövetkező 4 naptári évben</t>
  </si>
  <si>
    <r>
      <t xml:space="preserve">A tervezett marketing költségeket az indulástól számított 12 hónap időtartamra kell tervezni. Gondolja végig számszerűen az egyes kommunikációs eszközök használatára szánt összegeket, valamint a választott kommunikációs eszközök alkalmazásának ütemezését!
A táblázatba a </t>
    </r>
    <r>
      <rPr>
        <i/>
        <sz val="12"/>
        <rFont val="Arial"/>
        <family val="2"/>
        <charset val="238"/>
      </rPr>
      <t>Natári hónap</t>
    </r>
    <r>
      <rPr>
        <sz val="12"/>
        <rFont val="Arial"/>
        <family val="2"/>
        <charset val="238"/>
      </rPr>
      <t xml:space="preserve"> soron kívül csak egész számokat írhat. Az egyes kommunikációs eszközöknél tervezett költségeket ezer forintban, 1000 ft-ra kerekítve szükséges megadni.</t>
    </r>
  </si>
  <si>
    <t>Elszámolandó költségek összesen</t>
  </si>
  <si>
    <r>
      <rPr>
        <b/>
        <sz val="12"/>
        <color indexed="8"/>
        <rFont val="Arial"/>
        <family val="2"/>
        <charset val="238"/>
      </rPr>
      <t>Előkészítési tevékenységek</t>
    </r>
    <r>
      <rPr>
        <sz val="12"/>
        <color indexed="8"/>
        <rFont val="Arial"/>
        <family val="2"/>
        <charset val="238"/>
      </rPr>
      <t xml:space="preserve">
(Egyéb projekt előkészítéshez kapcsolódó költség)</t>
    </r>
  </si>
  <si>
    <t>5299. Ki nem emelt egyéb igénybe vett szolgáltatások költségei</t>
  </si>
  <si>
    <r>
      <rPr>
        <b/>
        <sz val="12"/>
        <color indexed="8"/>
        <rFont val="Arial"/>
        <family val="2"/>
        <charset val="238"/>
      </rPr>
      <t>Foglalkoztatás</t>
    </r>
    <r>
      <rPr>
        <sz val="12"/>
        <color indexed="8"/>
        <rFont val="Arial"/>
        <family val="2"/>
        <charset val="238"/>
      </rPr>
      <t xml:space="preserve">
(Szakmai megvalósításhoz kapcsolódó személyi jellegű ráfordítás)</t>
    </r>
  </si>
  <si>
    <t>54. BÉRKÖLTSÉG</t>
  </si>
  <si>
    <t>56. BÉRJÁRULÉKOK</t>
  </si>
  <si>
    <r>
      <rPr>
        <b/>
        <sz val="12"/>
        <color indexed="8"/>
        <rFont val="Arial"/>
        <family val="2"/>
        <charset val="238"/>
      </rPr>
      <t>Kötelező tájékoztatás és nyilvánosság</t>
    </r>
    <r>
      <rPr>
        <sz val="12"/>
        <color indexed="8"/>
        <rFont val="Arial"/>
        <family val="2"/>
        <charset val="238"/>
      </rPr>
      <t xml:space="preserve">
(Kötelezően előírt nyilvánosság biztosításának költsége)
5295. Hirdetés, reklám, propaganda költségek</t>
    </r>
  </si>
  <si>
    <r>
      <rPr>
        <b/>
        <sz val="12"/>
        <color indexed="8"/>
        <rFont val="Arial"/>
        <family val="2"/>
        <charset val="238"/>
      </rPr>
      <t>Eszközbeszerzés</t>
    </r>
    <r>
      <rPr>
        <sz val="12"/>
        <color indexed="8"/>
        <rFont val="Arial"/>
        <family val="2"/>
        <charset val="238"/>
      </rPr>
      <t xml:space="preserve">
(Eszközbeszerzés költségei)</t>
    </r>
  </si>
  <si>
    <t>141. Üzemi (üzleti) gépek, berendezések, felszerelések</t>
  </si>
  <si>
    <t>143. Irodai, igazgatási berendezések és felszerelések</t>
  </si>
  <si>
    <r>
      <rPr>
        <b/>
        <sz val="12"/>
        <color indexed="8"/>
        <rFont val="Arial"/>
        <family val="2"/>
        <charset val="238"/>
      </rPr>
      <t>Eszközbérlés</t>
    </r>
    <r>
      <rPr>
        <sz val="12"/>
        <color indexed="8"/>
        <rFont val="Arial"/>
        <family val="2"/>
        <charset val="238"/>
      </rPr>
      <t xml:space="preserve">
(Szakmai megvalósításhoz kapcsolódó bérleti díj)
522. Bérleti díjak</t>
    </r>
  </si>
  <si>
    <r>
      <rPr>
        <b/>
        <sz val="12"/>
        <color indexed="8"/>
        <rFont val="Arial"/>
        <family val="2"/>
        <charset val="238"/>
      </rPr>
      <t>Üzlethelyiség-bérlet vagy irodabérlet</t>
    </r>
    <r>
      <rPr>
        <sz val="12"/>
        <color indexed="8"/>
        <rFont val="Arial"/>
        <family val="2"/>
        <charset val="238"/>
      </rPr>
      <t xml:space="preserve">
(Szakmai megvalósításhoz kapcsolódó bérleti díj)
522. Bérleti díjak</t>
    </r>
  </si>
  <si>
    <t>Információs technológia-fejlesztés</t>
  </si>
  <si>
    <t>Eszközbeszerzés költségei
(141. Üzemi (üzleti) gépek, berendezések, felszerelések)</t>
  </si>
  <si>
    <t>Immateriális javak beszerzésének költségei</t>
  </si>
  <si>
    <t>Egyéb immateriális javak beszerzésének költségei</t>
  </si>
  <si>
    <t>113. Vagyoni értékű jogok</t>
  </si>
  <si>
    <t>114. Szellemi termékek</t>
  </si>
  <si>
    <r>
      <rPr>
        <b/>
        <sz val="12"/>
        <color indexed="8"/>
        <rFont val="Arial"/>
        <family val="2"/>
        <charset val="238"/>
      </rPr>
      <t>Piacra jutás támogatása</t>
    </r>
    <r>
      <rPr>
        <sz val="12"/>
        <color indexed="8"/>
        <rFont val="Arial"/>
        <family val="2"/>
        <charset val="238"/>
      </rPr>
      <t xml:space="preserve">
(Marketing, kommunikációs szolgáltatások költségei)
5295. Hirdetés, reklám, propaganda költségek</t>
    </r>
  </si>
  <si>
    <r>
      <rPr>
        <b/>
        <sz val="12"/>
        <color indexed="8"/>
        <rFont val="Arial"/>
        <family val="2"/>
        <charset val="238"/>
      </rPr>
      <t>Képzéseken való részvétel</t>
    </r>
    <r>
      <rPr>
        <sz val="12"/>
        <color indexed="8"/>
        <rFont val="Arial"/>
        <family val="2"/>
        <charset val="238"/>
      </rPr>
      <t xml:space="preserve">
(Képzéshez kapcsolódó költségek)
5296. Oktatás és továbbképzés költségei</t>
    </r>
  </si>
  <si>
    <r>
      <rPr>
        <b/>
        <sz val="12"/>
        <color indexed="8"/>
        <rFont val="Arial"/>
        <family val="2"/>
        <charset val="238"/>
      </rPr>
      <t>Tanácsadás igénybevétele</t>
    </r>
    <r>
      <rPr>
        <sz val="12"/>
        <color indexed="8"/>
        <rFont val="Arial"/>
        <family val="2"/>
        <charset val="238"/>
      </rPr>
      <t xml:space="preserve">
(Egyéb szakértői szolgáltatás költségei)
5299. Ki nem emelt egyéb igénybe vett szolgáltatások költségei</t>
    </r>
  </si>
  <si>
    <r>
      <rPr>
        <b/>
        <sz val="12"/>
        <color indexed="8"/>
        <rFont val="Arial"/>
        <family val="2"/>
        <charset val="238"/>
      </rPr>
      <t>Anyagbeszerzés</t>
    </r>
    <r>
      <rPr>
        <sz val="12"/>
        <color indexed="8"/>
        <rFont val="Arial"/>
        <family val="2"/>
        <charset val="238"/>
      </rPr>
      <t xml:space="preserve">
(Szakmai megvalósításhoz kapcsolódó anyagköltség)
511. Vásárolt anyagok költségei </t>
    </r>
  </si>
  <si>
    <r>
      <rPr>
        <b/>
        <sz val="12"/>
        <color indexed="8"/>
        <rFont val="Arial"/>
        <family val="2"/>
        <charset val="238"/>
      </rPr>
      <t>Általános vállalatirányítási tevékenységek</t>
    </r>
    <r>
      <rPr>
        <sz val="12"/>
        <color indexed="8"/>
        <rFont val="Arial"/>
        <family val="2"/>
        <charset val="238"/>
      </rPr>
      <t xml:space="preserve">
(Egyéb általános (rezsi) költség)</t>
    </r>
  </si>
  <si>
    <t>513. Egyéb anyagköltség</t>
  </si>
  <si>
    <t>527. Posta, telefon, telefax és egyéb telekommunikációs költségek</t>
  </si>
  <si>
    <t>529. Egyéb igénybevett szolgáltatások költségei</t>
  </si>
  <si>
    <t xml:space="preserve">531. Hatósági igazgatási, szolgáltatási díjak, illetékek </t>
  </si>
  <si>
    <t>Elszámolandó költségek támogatástartalma (90%)</t>
  </si>
  <si>
    <t>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2. év alatt a 2018. évet. A kitöltést a vállalkozás indításának hónapja alatt kell kezdeni. (Példa: ha júniusban indul a vállalkozásunk, akkor a Naptári hónap sorban a 6-os oszlop alatt kezdhetünk tervezni, a 10-es alá az október havi értékek kerülnek, stb…)</t>
  </si>
  <si>
    <t xml:space="preserve">• Nettó cash-flow = A Nettó Bevételek - Nettó Kiadások
Nettó Bevételek: Bevételek a Kapott (fizetendő) ÁFA sor figyelembe vétele nélkül
Nettó Kiadások: Kiadások a Fizetett (visszaigényelhető) ÁFA sorok figyelembe vétele nélkül
• Záró pénzügyi egyenleg = Nyitó pénzügyi egyenleg + Bevétel összesen – Összes kiadások + Áfa egyenleg
• A nem elszámolható költségek sorok bővíthetők. Itt kell feltüntetni azokat a költségeket is, amelyek a pályázati kiírás szerint elszámolható ugyan, de meghaladják az elszámolható összeget, vagy időben a projektidőszak után merülnek fel.
• Egyéb bevételek soron kell a működés során rendelkezésre bocsátott tagi illetve egyéb kölcsön összegét feltüntetni. A működés során visszafizethető tagi, illetve egyéb kölcsön összegét a Nem elszámolható költségek alatt kell tagi kölcsön/kölcsön visszafizetése feltüntetni. 
• A reális terv kialakítása érdekében alaposan tanulmányozza át a GINOP 5.2.3 pályázati dokumentumait. Vegye figyelembe a Támogatói döntés meghozatalának, az előlegigénylés teljesítésének, és az utófinanszírozás kiutalásának időigényességét! </t>
  </si>
  <si>
    <t>• A számításoknál a projektben elszámolni kívánt költségeket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t>
  </si>
  <si>
    <t>4.  év</t>
  </si>
  <si>
    <t>10.b) Cash-flow előrejelzés 2. év</t>
  </si>
  <si>
    <t>10.c) Cash-flow előrejelzés 3., 4. év</t>
  </si>
  <si>
    <r>
      <t xml:space="preserve">Aláírásommal igazolom, hogy a fenti Cash-flow terv </t>
    </r>
    <r>
      <rPr>
        <i/>
        <u/>
        <sz val="16"/>
        <color theme="1"/>
        <rFont val="Arial"/>
        <family val="2"/>
        <charset val="238"/>
      </rPr>
      <t xml:space="preserve">ESZA keret terhére </t>
    </r>
    <r>
      <rPr>
        <i/>
        <sz val="16"/>
        <color theme="1"/>
        <rFont val="Arial"/>
        <family val="2"/>
        <charset val="238"/>
      </rPr>
      <t>elszámolandó költségek sor</t>
    </r>
    <r>
      <rPr>
        <sz val="16"/>
        <color theme="1"/>
        <rFont val="Arial"/>
        <family val="2"/>
        <charset val="238"/>
      </rPr>
      <t>aiban csak a GINOP-5.2.3 felhívás szerinti elszámolható költségek szerepelnek, melyeket a pályázat kitöltőprogramjában szerepeltetve a program nem jelzett hibát. 
Jelen Cash-flow terv a jóváhagyásra elektronikusan (Excel táblában) benyújtott Üzleti Terv 10.b-Cash-flow 2. év munkalapjával pontosan megegyezik.</t>
    </r>
  </si>
  <si>
    <r>
      <t>Aláírásommal igazolom, hogy a fenti Cash-flow terv</t>
    </r>
    <r>
      <rPr>
        <i/>
        <sz val="14"/>
        <color theme="1"/>
        <rFont val="Arial"/>
        <family val="2"/>
        <charset val="238"/>
      </rPr>
      <t xml:space="preserve"> ESZA keret terhére elszámolandó költségek</t>
    </r>
    <r>
      <rPr>
        <sz val="14"/>
        <color theme="1"/>
        <rFont val="Arial"/>
        <family val="2"/>
        <charset val="238"/>
      </rPr>
      <t xml:space="preserve"> soraiban csak a GINOP-5.2.3 felhívás szerinti elszámolható költségek szerepelnek, melyeket a pályázat kitöltőprogramjában szerepeltetve a program nem jelzett hibát. 
Jelen Cash-flow terv a jóváhagyásra elektronikusan (Excel táblában) benyújtott Üzleti Terv 10.c-Cash-flow 3-4. év munkalapjával pontosan megegyezik.</t>
    </r>
  </si>
  <si>
    <r>
      <t xml:space="preserve">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1. év alatt a 2017. évet, amely ebben az üzleti tervben értelemszerűen 12 hónapnál kevesebbet fog felölelni. A kitöltést a vállalkozás indításának hónapja alatt kell kezdeni. (Példa: ha júniusban indul a vállalkozásunk, akkor a Naptári hónap sorban a 6-os oszlop alatt kezdhetünk tervezni, a 10-es alá az október havi értékek kerülnek, stb…)
• A számításoknál a projektben elszámolni kívánt költségeket az önrésszel együtt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
</t>
    </r>
    <r>
      <rPr>
        <b/>
        <sz val="12"/>
        <color theme="1"/>
        <rFont val="Arial"/>
        <family val="2"/>
        <charset val="238"/>
      </rPr>
      <t>Az elszámolható költségekhez lásd a Pályázati Felhívás 5.7-es pontját!</t>
    </r>
  </si>
  <si>
    <t>irodai, igazgatási berendezések, felszerelések (Irodai bútor tekintetében kizárólag író- és tárgyalóasztal, szék, irattároló szekrény, polc beszerzése támogatható,)</t>
  </si>
  <si>
    <t>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t>
  </si>
  <si>
    <t>Vállalkozás működésének hatékonyságát javító engedélyezett képzések a tulajdonos, munkáltatók, illetve azon alkalmazottak számára, akik a képzés ideje alatt végig, igazolhatóan alkalmazotti jogviszonyban állnak.</t>
  </si>
  <si>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</si>
  <si>
    <t>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</si>
  <si>
    <t>Szakmai megvalósításhoz kapcsolódó anyagköltség (munkakör betöltéséhez szükséges munkaruha, munkavédelmi felszerelés, továbbá egyéb, nettó 100.000 Ft egyedi beszerzési összeget el nem érő kis értékű eszköz.</t>
  </si>
  <si>
    <t>Dokumentációs, irattárazási, archiválási költségek</t>
  </si>
  <si>
    <t>Postai, telekommunikációs, adminisztrációs költségek,</t>
  </si>
  <si>
    <t>Vállalatirányítási tevékenységek (könyvelés, bérszámfejtés) arányosított költségei</t>
  </si>
  <si>
    <t>Közüzemi díjak és szolgáltatások, rezsi költségek, takarítás, hulladékgazdálkodás, őrzés.</t>
  </si>
  <si>
    <t>A GINOP-5.2.3-16 felhívás alapján ide tartozik: 
- cégalapításhoz kapcsolódó ügyvédi szolgáltatás igénybe vétele,</t>
  </si>
  <si>
    <t xml:space="preserve"> - cégalapítás hatósági díjai, - alapításhoz, működéshez szükséges kötelező engedélyek beszerzésének igazgatási, eljárási költségei, illetékek, - szakhatósági engedélyek beszerzéséhez szükséges mérnöki tanácsadás</t>
  </si>
  <si>
    <t xml:space="preserve"> - bérköltség (munkaviszony), vállalkozói kivét,
- a hatályos jogszabályok szerinti, munkáltatót terhelő adók és járulékok.
561. Szociális hozzájárulási adó (22%)
564. Szakképzési hozzájárulás (1,5%)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
</t>
  </si>
  <si>
    <t xml:space="preserve"> - új tárgyi eszközök beszerzése beleértve a szállítás és üzembe helyezés, valamint a betanítás költségét, amennyiben közvetlenül az eszközhöz kapcsolódik,
- infokommunikációs eszközök (hardver, hálózati eszközök, nyomtató, mobiltelefon).</t>
  </si>
  <si>
    <t>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</si>
  <si>
    <t>10.a) Cash-flow előrejelzés 1. év
A táblázatba csak egész számokat írhat az összegeket forintban megadva.</t>
  </si>
  <si>
    <t>10.a) Cash-flow előrejelzés 2. év
A táblázatba csak egész számokat írhat az összegeket forintban megadva.</t>
  </si>
  <si>
    <t>10.c Cash-flow előrejelzés 3.,4. év
• A 3. év alá naptári évként a 2019., a 4. év alá 2020. évet kell írni.
A táblázatba csak egész számokat írhat az összegeket forintban megadva.</t>
  </si>
  <si>
    <t>Lásd: előző éves táblák</t>
  </si>
  <si>
    <r>
      <rPr>
        <b/>
        <sz val="11"/>
        <color theme="1"/>
        <rFont val="Arial"/>
        <family val="2"/>
        <charset val="238"/>
      </rPr>
      <t xml:space="preserve">11. Eredmény-kimutatás </t>
    </r>
    <r>
      <rPr>
        <sz val="11"/>
        <color theme="1"/>
        <rFont val="Arial"/>
        <family val="2"/>
        <charset val="238"/>
      </rPr>
      <t xml:space="preserve">
</t>
    </r>
    <r>
      <rPr>
        <b/>
        <u/>
        <sz val="11"/>
        <color theme="1"/>
        <rFont val="Arial"/>
        <family val="2"/>
        <charset val="238"/>
      </rPr>
      <t>A táblázatba csak egész számokat írhat, a tervezett költségeket, ezer forintban, 1000 Ft-ra kerekítve!</t>
    </r>
    <r>
      <rPr>
        <sz val="11"/>
        <color theme="1"/>
        <rFont val="Arial"/>
        <family val="2"/>
        <charset val="238"/>
      </rPr>
      <t xml:space="preserve">
Bevételi oldal: tartalmazza az értékesítés árbevételét (termékeink vagy szolgáltatásaink értékesítéséből származó tervezett bevételek), és az egyéb bevételeket. 
Költség oldal: A pénzügyi terv készítésének ez az egyik leglényegesebb része, nagyon fontos, hogy próbáljunk meg összeszedni minden olyan várható költséget, amivel számolni kell. 
Az alábbi költségekkel számolhatunk: 
A bevétel megszerzésére közvetlenül ráfordított költségek (a továbbiakban üzemi költségek). Ezek azon költségek, melyek az árbevétel megszerzése érdekében közvetlenül merülnek fel: alapanyagfelhasználás, munkabér (járulékaival együtt), üzlethelyiség bérleti díja stb. (Akkor is megjelennek költségként, ha még nem fizettük ki őket, de az erőforrás felhasználás megtörtént.) 
A következő csoport a pénzügyi költségek: a vállalkozás által fizetendő adók, hitelkamatok, lízingdíjak. 
Harmadik csoportba sorolunk olyan költségeket, amelyek nem jelentkeznek pénzügyileg teljesítendő, azaz kifizetendő tételként, de mégis számolni kell vele, mint pl. az értékcsökkenés (amortizáció). 
• Az egyszerűsített eredmény-kimutatás kitöltése minden gazdálkodási forma esetén kötelező.
• Működési évek alatt naptári éveket kell érteni, jelen esetben 1. év alatt a 2017. évet, amely ebben az üzleti tervben bizonyára 12 hónapnál kevesebbet fog felölelni.
• Csak az igénybevett szolgáltatások értéke rész bővíthető, más sorok bővítésére nincs lehetőség.
</t>
    </r>
  </si>
  <si>
    <t>Foglalja össze az üzleti tervét maximum 5000 karakterben!</t>
  </si>
  <si>
    <t>Tervezett értékesítés az elkövetkező 4 évben
• A 2017. évet, a 2018., 2019. és 2020. évet éves szinten kell tervezni. 
• Az oszlopok összesítése  automatikusan töltődik.</t>
  </si>
  <si>
    <t>Melléklet 2. Nagyobb (100 ezer forint érték feletti) gépekre/szolgáltatásokra árajánlatok/Forrás (link) megjelölése</t>
  </si>
  <si>
    <r>
      <rPr>
        <b/>
        <u/>
        <sz val="12"/>
        <color rgb="FFFF0000"/>
        <rFont val="Arial"/>
        <family val="2"/>
        <charset val="238"/>
      </rPr>
      <t>8.  Az elmentett pdf dokumentumokból a  "10.a-Cash-flow 1. év", a "10.b-Cash-flow 2. év" és a "10.c-Cash-flow 3.-4. év"elnevezésű munkalapokat (csak ezt a három munkalapot) egy újabb példányban is nyomtassa ki, majd írja alá (ezt a három munkalapot nem elég szignózni)!
Ezt a két dokumentumot mi is aláírjuk, ezt kell majd többek között csatolni a GINOP-5.2.3-as pályázathoz!
//(</t>
    </r>
    <r>
      <rPr>
        <i/>
        <sz val="12"/>
        <color rgb="FFFF0000"/>
        <rFont val="Arial"/>
        <family val="2"/>
        <charset val="238"/>
      </rPr>
      <t>A támogatási kérelem elkészítésekor a következő mellékleteket szükséges csatolni: 1. GINOP-5.2.2-14 program keretében jóváhagyott üzleti terv cash-flow előrejelzés táblázatának szolgáltató hitelesített és támogatást igénylő aláírt példánya (egybe szkennelt dokumentum).//</t>
    </r>
    <r>
      <rPr>
        <b/>
        <u/>
        <sz val="12"/>
        <color rgb="FFFF0000"/>
        <rFont val="Arial"/>
        <family val="2"/>
        <charset val="238"/>
      </rPr>
      <t xml:space="preserve">
Beküldési követelmények:</t>
    </r>
    <r>
      <rPr>
        <sz val="12"/>
        <color rgb="FFFF0000"/>
        <rFont val="Arial"/>
        <family val="2"/>
        <charset val="238"/>
      </rPr>
      <t xml:space="preserve">
Az üzleti tervet papír alapon és elektronikusan is be kell nyújtani az alábbiak szerint: 
• Az üzleti tervet és mellékleteit elektronikus módon  excelben és pdf-ben, a mellékletekkel együtt elektronikusan be kell küldeni a www.vallalkozzitthonjunior.hu honlapon jelzett módon, illetve papír alapon postai úton 1 aláírt példányban is meg kell küldeni a honlapon jelzett címre lehetőség szerint a jelzett határidőn belül!
</t>
    </r>
    <r>
      <rPr>
        <b/>
        <u/>
        <sz val="12"/>
        <color rgb="FFFF0000"/>
        <rFont val="Arial"/>
        <family val="2"/>
        <charset val="238"/>
      </rPr>
      <t>Bírálatra vonatkozó információk:</t>
    </r>
    <r>
      <rPr>
        <sz val="12"/>
        <color rgb="FFFF0000"/>
        <rFont val="Arial"/>
        <family val="2"/>
        <charset val="238"/>
      </rPr>
      <t xml:space="preserve">
A bírálatra, határidőkre vonatkozó régió specifikus információkat e-mailben közöljük, és a honlapunkon is megjelentetjük.</t>
    </r>
  </si>
  <si>
    <r>
      <t xml:space="preserve">Az összefoglalás megfogalmazása legyen logikus és lényegre törő. 
</t>
    </r>
    <r>
      <rPr>
        <b/>
        <sz val="12"/>
        <color theme="1"/>
        <rFont val="Arial"/>
        <family val="2"/>
        <charset val="238"/>
      </rPr>
      <t xml:space="preserve">
Javasoljuk, hogy ezt a részt a teljes üzleti terv dokumentum kitöltésének legutolsó lépéseként töltse ki!
</t>
    </r>
    <r>
      <rPr>
        <sz val="12"/>
        <color theme="1"/>
        <rFont val="Arial"/>
        <family val="2"/>
        <charset val="238"/>
      </rPr>
      <t xml:space="preserve">
</t>
    </r>
    <r>
      <rPr>
        <b/>
        <sz val="12"/>
        <color theme="1"/>
        <rFont val="Arial"/>
        <family val="2"/>
        <charset val="238"/>
      </rPr>
      <t>Fejtse ki, miért érdemes éppen az Ön üzleti elképzeléseit támogatásban részesíteni, miképpen kapcsolódik az üzleti lehetőség mind az Ön adottságaihoz, szakmai tudásához, illetve tapasztalatához, mind pedig a régió fejlesztési irányaihoz (pl. adott iparági szektor, várható fejlesztések a régióban, helyi vállalkozói környezet stb.)! 
Meggyőzően kell állítania, hogy a vállalkozó személye felkészült, alkalmas az üzleti tervben foglaltak végrehajtására. 
Itt kerüljön bemutatásra az Üzleti Modell: 
Miért kell fizetni (termék, szolgáltatás) 
Kinek kell fizetni (célcsoport- vevők) 
Mennyit és mikor kell fizetni, mennyi lesz a vállalkozás éves árbevétele, mekkora az indulás tőkeigénye és mennyi lesz a várható nyereség? 
Utaljon arra, hogy mitől tartós a kereslet?</t>
    </r>
  </si>
  <si>
    <t xml:space="preserve">A vezetői összefoglaló értékelése során azt vizsgálják, hogy az mennyire reálisan mutatja be a létrehozandó vállalkozást, valamint tartalmazza-e az alábbi elemeket is:
 Kérjük, mutassa be a vállalkozási területi hatókörénél a legszélesebb hatókörű tevékenység hatókörét (helyi település, megyei, régiós, országos, nemzetközi).
·         Kérjük, mutassa be röviden a vállalkozás fő profilját, termékeit!                                                                                                                                                                                                                                                                                                                                                                                                                                                                                                                                                                                                                                                                                  Kérjük, mutassa be a vállalkozás rövid- és hosszú távú céljait!
·         Kérjük, mutassa be az egy éves működés eredményeként elérendő célokat! Milyen termékeket/szolgáltatásokat tervez előállítani/nyújtani a következő években? Mutassa be, hogy az Ön terméke(i)/szolgáltatása(i) milyen piaci pozícióval bír(nak) majd az értékesítési piacon!
·         Kérjük, mutassa be, hogyan képzeli el a vállalkozás célja(i)t 3-5 év múlva! Milyen termékeket/szolgáltatásokat tervez előállítani/nyújtani a következő években? Mutassa be, hogy az Ön terméke(i)/szolgáltatása(i) milyen piaci pozícióval bír(nak) majd az értékesítési piacon!
·         Kérjük, mutassa be vállalkozói kompetenciáit: személyes tulajdonságait, (szak)tudását, készségeit és gyakorlati tapasztalatát, jártasságát. (Amennyiben a GINOP-5.2.2-14 projekt keretében sor került az Ön esetében kompetenciamérésre és/vagy kompetenciafejlesztésre, javasoljuk az önmagáról megtudott tények beépítését.)
·         Kérjük, mutassa be a projekt szakmai megvalósításában közreműködő munkatársakat (munkavállaló és/vagy önfoglalkoztatás), szaktudásukat, gyakorlati tapasztalatukat! Kérjük, a foglalkoztatotti létszám alakulására is térjen ki!
·         Kérjük, részletesen indokolja az Költségek közt szereplő összes tétel szükségességét!
·         Fejtse ki, hogy a vállalkozásához/a vállalkozás indításához hogyan kapcsolódónak az egyes költségtételek! Kérjük, részletesen mutassa be a vállalkozás indításához szükséges eszközöket és szoftvereket
Amennyiben a beszerzendő számítógép konfiguráció vagy laptop beszerzése a bruttó 250.000 Ft-ot meghaladja (operációs rendszer nélkül), kérjük, indokolja annak okát! Amennyiben foglalkoztatottanként több, mint egy munkaállomás kerül kialakításra, kérjük, indokolja annak okát! Amennyiben egyedi fejlesztésű szoftver kívánt beszerezni, kérjük, indokolja annak okát!
·         Fejtse ki, hogyan kapcsolódnak a vállalkozásához a projekt keretében elszámolni kívánt szolgáltatások költségei (eszközbérlet, üzlethelyiség vagy irodabérlet, marketing, kommunikációs költségek, képzéshez kapcsolódó költségek, egyéb szakértői szolgáltatások költségei)! Kérjük térjen ki a vállalkozás indításához szükséges anyagköltségek, valamint az általános (rezsi) költségek szükségességére is!
</t>
  </si>
  <si>
    <r>
      <t xml:space="preserve">Kitöltési Útmutató
Üzleti terv kitöltéséhez 
A fiatalok vállalkozóvá válásának támogatása  
c. pályázati felhíváshoz
</t>
    </r>
    <r>
      <rPr>
        <b/>
        <u/>
        <sz val="18"/>
        <color rgb="FF0070C0"/>
        <rFont val="Arial"/>
        <family val="2"/>
        <charset val="238"/>
      </rPr>
      <t xml:space="preserve">Segítünk Indítani! - </t>
    </r>
    <r>
      <rPr>
        <b/>
        <sz val="18"/>
        <color rgb="FF0070C0"/>
        <rFont val="Arial"/>
        <family val="2"/>
        <charset val="238"/>
      </rPr>
      <t xml:space="preserve">
Fiatalok vállalkozóvá válásának támogatása az Észak-Magyarországi Régióban 
Kódszám: GINOP-5.2.2-14-2015-00015</t>
    </r>
  </si>
  <si>
    <t>Segítünk Indítani!</t>
  </si>
  <si>
    <r>
      <t>Kódszám:</t>
    </r>
    <r>
      <rPr>
        <b/>
        <sz val="16"/>
        <color theme="1"/>
        <rFont val="Arial"/>
        <family val="2"/>
        <charset val="238"/>
      </rPr>
      <t xml:space="preserve"> GINOP 5.2.2-14-2015-00015</t>
    </r>
  </si>
  <si>
    <t xml:space="preserve"> Fiatalok vállalkozóvá válásának támogatása az Észak-Magyarországi Régióban projekt</t>
  </si>
  <si>
    <r>
      <rPr>
        <b/>
        <sz val="12"/>
        <color rgb="FFFF0000"/>
        <rFont val="Arial"/>
        <family val="2"/>
        <charset val="238"/>
      </rPr>
      <t>Az Üzleti terv véglegesítése, nyomtatása és beküldése az alábbi lépések szerint történjen:</t>
    </r>
    <r>
      <rPr>
        <sz val="12"/>
        <color rgb="FFFF0000"/>
        <rFont val="Arial"/>
        <family val="2"/>
        <charset val="238"/>
      </rPr>
      <t xml:space="preserve">
1</t>
    </r>
    <r>
      <rPr>
        <b/>
        <sz val="12"/>
        <color rgb="FFFF0000"/>
        <rFont val="Arial"/>
        <family val="2"/>
        <charset val="238"/>
      </rPr>
      <t xml:space="preserve">. Miután ellenőrizte, hogy minden munkalapot megfelelően kitöltött, és leendő vállalkozásának üzleti terve beküldésre kész, mentse el egy külön mappába, és nevezze át az excel-fájlt az alábbiak szerint xlx vagy xlsx formátumba:  
</t>
    </r>
    <r>
      <rPr>
        <b/>
        <u/>
        <sz val="12"/>
        <color rgb="FFFF0000"/>
        <rFont val="Arial"/>
        <family val="2"/>
        <charset val="238"/>
      </rPr>
      <t>Kitöltő neve_KépzésiHely_VéglegesítésDátuma_ÜT_Ginop522EM.xlsx (pl: Baranyai Klaudia_Pécs_2017.01.27_ÜT_Ginop522EM.xlsx)</t>
    </r>
    <r>
      <rPr>
        <b/>
        <sz val="12"/>
        <color rgb="FFFF0000"/>
        <rFont val="Arial"/>
        <family val="2"/>
        <charset val="238"/>
      </rPr>
      <t xml:space="preserve">
2. Kattintson a </t>
    </r>
    <r>
      <rPr>
        <b/>
        <i/>
        <u/>
        <sz val="12"/>
        <color rgb="FFFF0000"/>
        <rFont val="Arial"/>
        <family val="2"/>
        <charset val="238"/>
      </rPr>
      <t>"0.Fedlap"</t>
    </r>
    <r>
      <rPr>
        <b/>
        <sz val="12"/>
        <color rgb="FFFF0000"/>
        <rFont val="Arial"/>
        <family val="2"/>
        <charset val="238"/>
      </rPr>
      <t xml:space="preserve"> nevű munkalapra, majd a bal alsó sarokban található nyilakkal lapozzon a </t>
    </r>
    <r>
      <rPr>
        <b/>
        <i/>
        <u/>
        <sz val="12"/>
        <color rgb="FFFF0000"/>
        <rFont val="Arial"/>
        <family val="2"/>
        <charset val="238"/>
      </rPr>
      <t>"13.Beküldés-Nyilatkozat"</t>
    </r>
    <r>
      <rPr>
        <b/>
        <sz val="12"/>
        <color rgb="FFFF0000"/>
        <rFont val="Arial"/>
        <family val="2"/>
        <charset val="238"/>
      </rPr>
      <t xml:space="preserve"> munkalapig.
3. Nyomja le a Shift billentyűt, és kattintson a "</t>
    </r>
    <r>
      <rPr>
        <b/>
        <i/>
        <u/>
        <sz val="12"/>
        <color rgb="FFFF0000"/>
        <rFont val="Arial"/>
        <family val="2"/>
        <charset val="238"/>
      </rPr>
      <t>13.Beküldés-Nyilatkozat"</t>
    </r>
    <r>
      <rPr>
        <b/>
        <sz val="12"/>
        <color rgb="FFFF0000"/>
        <rFont val="Arial"/>
        <family val="2"/>
        <charset val="238"/>
      </rPr>
      <t xml:space="preserve"> nevű munkalapra, ezzel a két munkalap között levő összes munkalapot kijelöli (Legfelül a dokumentum neve mellett megjelenik a {Csoport} felirat, és a kijelölt munkalapok alapszíne megváltozik!)
FIGYELEM! NAGYON FONTOS! Ha több munkalap van kijelölve ({Csoport} mód), akkor ne végezzen formázásokat és módosításokat egyetlen munkalapon sem, mert akkor az összes munkalap azonos módon módosulni fog! A {Csoport} módot csak nyomtatáshoz használja!
Ha a  {Csoport} módot meg akarja szüntetni, kattintson az egyik kijelölt munkalapra jobb gombbal, majd válassza a Csoport szétbontása funkciót! Ezt követően ismét módosítható a munkalapok tartalma.
4.Mentse el a dokumentumot pdf formátumban az alábbi módon: Kattintson a Fájl&gt;Mentés másként gombra. A felugró ablakban válasza a külön mappát, a fájl nevét hagyja változatlanul, viszont a Fájl típusát állítsa PDF formátumra, majd kattintson a Mentés gombra (régebbi Excel verzióknál Fájl&gt;Nyomtatás&gt;Nyomtatók közül a PDF-nyomtatót kell választani).  (A kijelölt munkalapok lesznek PDF-be mentve, a többi munkalap nyomtatása nem szükséges)
5. Ezt követően nyissa meg és nyomtassa ki 1 példányban a PDF dokumentumot, majd írja alá az alábbiak szerint:</t>
    </r>
    <r>
      <rPr>
        <sz val="12"/>
        <color rgb="FFFF0000"/>
        <rFont val="Arial"/>
        <family val="2"/>
        <charset val="238"/>
      </rPr>
      <t xml:space="preserve">
6. Az elkészült üzleti terv fedlapját a vállalkozás mindazon tulajdonosainak el kell látni aláírásukkal, akik a GINOP-5.2.2-es programban, a vállalkozói képzésben részt vettek. Ezen felül az Üzleti terv minden további oldalát a lap alján el kell látniuk kézjegyükkel! A </t>
    </r>
    <r>
      <rPr>
        <b/>
        <i/>
        <u/>
        <sz val="12"/>
        <color rgb="FFFF0000"/>
        <rFont val="Arial"/>
        <family val="2"/>
        <charset val="238"/>
      </rPr>
      <t xml:space="preserve">"10.a-Cash-flow 1. év", </t>
    </r>
    <r>
      <rPr>
        <sz val="12"/>
        <color rgb="FFFF0000"/>
        <rFont val="Arial"/>
        <family val="2"/>
        <charset val="238"/>
      </rPr>
      <t xml:space="preserve">a </t>
    </r>
    <r>
      <rPr>
        <b/>
        <i/>
        <u/>
        <sz val="12"/>
        <color rgb="FFFF0000"/>
        <rFont val="Arial"/>
        <family val="2"/>
        <charset val="238"/>
      </rPr>
      <t>"10.b-Cash-flow 2. év"</t>
    </r>
    <r>
      <rPr>
        <sz val="12"/>
        <color rgb="FFFF0000"/>
        <rFont val="Arial"/>
        <family val="2"/>
        <charset val="238"/>
      </rPr>
      <t xml:space="preserve"> és a "10.c-Cash-flow 3.-4. év"elnevezésű munkalapokat is alá kell írni, ezt a három munkalapot nem elég szignózni!
7. Nyomtassa ki a mellékleteket is 1 példányban. A Fedlapot és a  "10.a-Cash-flow 1. év", a "10.b-Cash-flow 2. év" és a "10.c-Cash-flow 3.-4. év" elnevezésű munkalapokat  írja alá, és minden további oldalt lássa el szignóval!) A kinyomtatott, aláírt/szignózott üzleti tervet a mellékletekkel egybefűzve vagy együtt spirálozva állítsa össze! </t>
    </r>
  </si>
  <si>
    <t xml:space="preserve">Az Üzleti terv véglegesítése, nyomtatása és beküldése az alábbi lépések szerint történjen:
1. Miután ellenőrizte, hogy minden munkalapot megfelelően kitöltött, és leendő vállalkozásának üzleti terve beküldésre kész, mentse el egy külön mappába, és nevezze át az excel-fájlt az alábbiak szerint xlx vagy xlsx formátumba:  
Kitöltő neve_KépzésiHely_VéglegesítésDátuma_ÜT_Ginop522EM.xlsx (pl: Baranyai Klaudia_Miskolc_2017.01.27_ÜT_Ginop522EM.xlsx)
2. Kattintson a "0.Fedlap" nevű munkalapra, majd a bal alsó sarokban található nyilakkal lapozzon a "13.Beküldés-Nyilatkozat" munkalapig.
3. Nyomja le a Shift billentyűt, és kattintson a "13.Beküldés-Nyilatkozat" nevű munkalapra, ezzel a két munkalap között levő összes munkalapot kijelöli (Legfelül a dokumentum neve mellett megjelenik a {Csoport} felirat, és a kijelölt munkalapok alapszíne megváltozik!)
FIGYELEM! NAGYON FONTOS! Ha több munkalap van kijelölve ({Csoport} mód), akkor ne végezzen formázásokat és módosításokat egyetlen munkalapon sem, mert akkor az összes munkalap azonos módon módosulni fog! A {Csoport} módot csak nyomtatáshoz használja!
Ha a  {Csoport} módot meg akarja szüntetni, kattintson az egyik kijelölt munkalapra jobb gombbal, majd válassza a Csoport szétbontása funkciót! Ezt követően ismét módosítható a munkalapok tartalma.
4.Mentse el a dokumentumot pdf formátumban az alábbi módon: Kattintson a Fájl&gt;Mentés másként gombra. A felugró ablakban válasza a külön mappát, a fájl nevét hagyja változatlanul, viszont a Fájl típusát állítsa PDF formátumra, majd kattintson a Mentés gombra (régebbi Excel verzióknál Fájl&gt;Nyomtatás&gt;Nyomtatók közül a PDF-nyomtatót kell választani).  (A kijelölt munkalapok lesznek PDF-be mentve, a többi munkalap nyomtatása nem szükséges)
5. Ezt követően nyissa meg és nyomtassa ki 1 példányban a PDF dokumentumot, majd írja alá az alábbiak szerint:
6. Az elkészült üzleti terv fedlapját a vállalkozás mindazon tulajdonosainak el kell látni aláírásukkal, akik a GINOP-5.2.2-es programban, a vállalkozói képzésben részt vettek. Ezen felül az Üzleti terv minden további oldalát a lap alján el kell látniuk kézjegyükkel! A "10.a-Cash-flow 1. év" és a "10.b-Cash-flow 2-3. év" elnevezésű munkalapokat is alá kell írni, ezt a két munkalapot nem elég szignózni!
7. Nyomtassa ki a mellékleteket is 1 példányban. A Fedlapot és a  "10.a-Cash-flow 1. év" és a "10.b-Cash-flow 2-3. év" elnevezésű munkalapokat  írja alá, és minden további oldalt lássa el szignóval!) A kinyomtatott, aláírt/szignózott üzleti tervet a mellékletekkel egybefűzve vagy együtt spirálozva állítsa össze! </t>
  </si>
  <si>
    <r>
      <t xml:space="preserve">A lefűzött üzleti tervet és a Cash-flow táblázatok lapjait egy nagy alakú borítékban postázom az alábbi címre:
</t>
    </r>
    <r>
      <rPr>
        <b/>
        <sz val="12"/>
        <color theme="1"/>
        <rFont val="Arial"/>
        <family val="2"/>
        <charset val="238"/>
      </rPr>
      <t>Magyar Vállalkozásfejlesztési Alapítvány
1277 Budapest 23 Postafiók: 4</t>
    </r>
    <r>
      <rPr>
        <sz val="12"/>
        <color theme="1"/>
        <rFont val="Arial"/>
        <family val="2"/>
        <charset val="238"/>
      </rPr>
      <t xml:space="preserve">
A borítékra ráírtam: "Üzleti terv GINOP-5.2.2" 
Nem elvárás, hogy ajánlva történjen a postázás, elegendő Elsőbbségivel feladni a levelet. Az üzleti terv beérkezéséről visszajelzünk.</t>
    </r>
  </si>
  <si>
    <t>KONTROLL</t>
  </si>
  <si>
    <t>Az elszámolandó költségek képletezése érintetlen, rendben van.</t>
  </si>
  <si>
    <t>Az elszámolandó költségek képletezése sérült, törlésre került valamelyik hivatkozás. - Kérjük tervezze újra érintetlen képletezéssel a CF táblázatokat.</t>
  </si>
  <si>
    <t>HIBA! - tervezze át, mert a forrásoldalon a Támogató által átutalt támogatás sor tervezése számszakilag NINCS RENDBEN!</t>
  </si>
  <si>
    <t>A támogatási összeg nem haladja meg a 3.000.000 Ft-ot.</t>
  </si>
  <si>
    <t>HIBA! - tervezze át, mert az igényelt támogatás összege több mint 3.000.000 Ft!</t>
  </si>
  <si>
    <t>A tervezési korlát rendben van.</t>
  </si>
  <si>
    <t>Elszámolható költség</t>
  </si>
  <si>
    <t>Korlát</t>
  </si>
  <si>
    <t>Megnevezés</t>
  </si>
  <si>
    <t>összesen 1. év</t>
  </si>
  <si>
    <t xml:space="preserve"> összesen 2. év</t>
  </si>
  <si>
    <t>összesen Ft</t>
  </si>
  <si>
    <r>
      <t xml:space="preserve">KONTROLL
</t>
    </r>
    <r>
      <rPr>
        <sz val="12"/>
        <color theme="1"/>
        <rFont val="Calibri"/>
        <family val="2"/>
        <charset val="238"/>
        <scheme val="minor"/>
      </rPr>
      <t>(pályázatban elszámolandó Áfa tervezése nélkül)</t>
    </r>
  </si>
  <si>
    <r>
      <t xml:space="preserve">KONTROLL
</t>
    </r>
    <r>
      <rPr>
        <sz val="12"/>
        <color theme="1"/>
        <rFont val="Calibri"/>
        <family val="2"/>
        <charset val="238"/>
        <scheme val="minor"/>
      </rPr>
      <t>(pályázatban elszámolandó elszámolandó Áfa tervezése esetén)</t>
    </r>
  </si>
  <si>
    <t>összeg/Ezt figyeld!</t>
  </si>
  <si>
    <t>3.1.2.2. a) Előkészítési tevékenység</t>
  </si>
  <si>
    <t>5.5. aa) Egyéb projekt előkészítéshez kapcsolódó költség</t>
  </si>
  <si>
    <t>az 5.5. aa) + 5.5. de)+ 5.5. fa) együttes összege az összes elszámolható költség maximum 6,5 %-a lehet</t>
  </si>
  <si>
    <t>aa) cégalapítás, ahhoz kapcsolódó ügyvédi szolgáltatás igénybevétele,
ab) kötelező engedélyek beszerzése,
ac) szakhatósági engedélyek beszerzéséhez szükséges mérnöki tanácsadás.</t>
  </si>
  <si>
    <t>3.1.2.1. b) Kötelező tájékoztatás és nyilvánosság</t>
  </si>
  <si>
    <t>5.5. de) Kötelezően előírt nyilvánosság biztosításának költsége</t>
  </si>
  <si>
    <t>Az 5.5. de) és az 5.5. fa) együttesen a felhívás 5.5. ba) pontja alapján elszámolható költség összegére vetítve (átalány alapú elszámolás15%) és az 5.5. aa) + 5.5. de)+ 5.5. fa) együttes összege az összes elszámolható költség maximum 6,5 %-a lehet</t>
  </si>
  <si>
    <t>A 2. üzleti évre tervezett költséget foglalkoztatásra.</t>
  </si>
  <si>
    <t>A 3. üzleti évre tervezett költséget foglalkoztatásra.</t>
  </si>
  <si>
    <t>A 4. üzleti évre tervezett költséget foglalkoztatásra.</t>
  </si>
  <si>
    <t>3. év foglalkoztatás - költség</t>
  </si>
  <si>
    <t>4. év foglalkoztatás - költség</t>
  </si>
  <si>
    <t>3.1.2.1. a) Foglalkoztatás</t>
  </si>
  <si>
    <t>5.5. ba) Szakmai megvalósításhoz kapcsolódó személyi jellegű ráfordítás</t>
  </si>
  <si>
    <t>Havonta bruttó 129 000 Ft/fő és a kapcsolódó adók, járulékok</t>
  </si>
  <si>
    <t>munkabér</t>
  </si>
  <si>
    <t>3.1.2.2. b) Eszközbeszerzés</t>
  </si>
  <si>
    <t>5.5. ca) Eszközbeszerzés költségei</t>
  </si>
  <si>
    <t>Számítógép konfiguráció vagy laptop esetében maximum bruttó 250 000 Ft operációs rendszer nélküli érték</t>
  </si>
  <si>
    <t>ba) új eszközök beszerzése (beleértve a szállítást, üzembe helyezést, betanítást - közvetlenül az eszközhöz kapcsolódva).</t>
  </si>
  <si>
    <t>Az 1. üzleti évre NEM tervezett költséget foglalkoztatásra, kérjük pótolja!</t>
  </si>
  <si>
    <t>A 2. üzleti évre NEM tervezett költséget foglalkoztatásra, kérjük pótolja!</t>
  </si>
  <si>
    <t>A 3. üzleti évre NEM tervezett költséget foglalkoztatásra, kérjük pótolja!</t>
  </si>
  <si>
    <t>A 4. üzleti évre NEM tervezett költséget foglalkoztatásra, kérjük pótolja!</t>
  </si>
  <si>
    <t>3.1.2.2. c) Eszközbérlés,</t>
  </si>
  <si>
    <t>5.5. da) Szakmai megvalósításhoz kapcsolódó bérleti díj</t>
  </si>
  <si>
    <t>3.1.2.2. d) Üzlethelyiség-bérlet vagy irodabérlet</t>
  </si>
  <si>
    <t>az összes elszámolható költség 30 %</t>
  </si>
  <si>
    <t>3.1.2.2. e) Információs technológiafejlesztés</t>
  </si>
  <si>
    <t>5.5. ca) Eszközbeszerzés költségei
5.5. cb) Immateriális javak beszerzésének költségei</t>
  </si>
  <si>
    <t>Domain név regisztráció és hozzá kapcsolódó webtárhely egyszeri díja összesen bruttó 40 000 Ft
Domain név regisztrációhoz kapcsolódód honlapkészítés (kötelező, amennyiben a domain regisztrációra is igényel támogatást) (maximum bruttó. 200.000 Ft)</t>
  </si>
  <si>
    <t>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ea) új hardver,
eb) szoftver (beleértve: alapszoftver, speciális egyedi fejlesztésű szoftver),
ec) domain név regisztráció és a hozzá tartozó webtárhely egyszeri díja,
ed) domain név regisztrációhoz kapcsolódó honlapkészítés (kötelező, amennyiben a domain regisztrációra is igényel támogatást).</t>
  </si>
  <si>
    <t>3.1.2.2. f) Egyéb immateriális javak beszerzése</t>
  </si>
  <si>
    <t>5.5. cb) Immateriális javak beszerzésének költségei</t>
  </si>
  <si>
    <t>Egyéb immateriális javak beszerzése: 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t>
  </si>
  <si>
    <t>összeg</t>
  </si>
  <si>
    <t>3.1.2.2 g) Piacra jutás támogatása</t>
  </si>
  <si>
    <t>5.5. db) Marketing, kommunikációs szolgáltatások költségei</t>
  </si>
  <si>
    <t>ga) piaci megjelenés (vásárokon, kiállításokon való részvétel),
gb) marketingeszközök elkészítése, beszerzése, design tervezés.</t>
  </si>
  <si>
    <t>3.1.2.2. h) Képzéseken való részvétel</t>
  </si>
  <si>
    <t>5.5. dc) Képzéshez kapcsolódó költségek</t>
  </si>
  <si>
    <t>Képzéseken való részvétel: Vállalkozás működésének hatékonyságát javító engedélyezett3 képzések a tulajdonos, munkáltatók, illetve azon alkalmazottak számára, akik a képzés ideje alatt végig, igazolhatóan alkalmazotti jogviszonyban állnak.</t>
  </si>
  <si>
    <t>3.1.2.2 i) Tanácsadás igénybevétele</t>
  </si>
  <si>
    <t>5.5. dd) Egyéb szakértői szolgáltatás költségei</t>
  </si>
  <si>
    <t>Tanácsadás igénybevételére az alábbi támogatott tanácsadási területeken kerülhet sor:
ia) marketing tanácsadás, online megjelenéshez, e-kereskedelemhez kapcsolódó tanácsadás,
ib) menedzsmentfejlesztési tanácsadás,
ic) technológiai fejlesztési tanácsadás,
id) pénzügyi tanácsadás,
ie) logisztikai tanácsadás,
if) jogi szaktanácsadás,
ig) szabadalommal kapcsolatos tanácsadás,
ih) energetikai tanácsadás.</t>
  </si>
  <si>
    <t>3.1.2.2 j) Anyagbeszerzés</t>
  </si>
  <si>
    <t>5.5. ea) Szakmai megvalósításhoz kapcsolódó anyagköltség</t>
  </si>
  <si>
    <t>Anyagbeszerzés: a vállalkozás létrehozásához, működéséhez szükséges anyagbeszerzés.</t>
  </si>
  <si>
    <t>3.1.2.2 k) Általános vállalatirányítási tevékenység</t>
  </si>
  <si>
    <t>5.5. fa) Egyéb általános (rezsi) költség</t>
  </si>
  <si>
    <t>Az 5.5. de) és az 5.5. fa) együttesen a felhívás 5.5. ba) pontja alapján elszámolható költség összegére vetítve (átalány alapú elszámolás15%,) az 5.5. aa) + 5.5. de)+ 5.5. fa) együttes összege az összes elszámolható költség maximum 6,5 %-a lehet</t>
  </si>
  <si>
    <t>Áfa - az elszámolható költségek között</t>
  </si>
  <si>
    <t>Béta verzió
Kérjük segítse munkánkkal azzal, hogy véglegesítésnél mind a pdf fájlban lementi, mind kinyomtatja az oldalt.
Optimális nézet: 70%
MVA</t>
  </si>
  <si>
    <t>A forrásoldalon a Támogató által átutalt támogatás és Támogatási előleg sor tervezése számszakilag rendben van.</t>
  </si>
  <si>
    <t>Nem tervezett kötelezően előírt nyivánosság biztosításához költséget, kérjük tervezzen!</t>
  </si>
  <si>
    <t>tervezze át, meghaladja az előírt korlátot.</t>
  </si>
  <si>
    <t>3.évre tervezett anyagkölstég</t>
  </si>
  <si>
    <t>4.évre tervezett anyagkölstég</t>
  </si>
  <si>
    <t>Nem tervezett anyagköltséget a projektidőszakra, kérjük vizsgálja felül miért nincs szüksége vállalkozásának vásárolt anyagokra.</t>
  </si>
  <si>
    <t>Nem tervezett anyagköltséget a 3. üzleti évre, kérjük vizsgálja felül miért nincs szüksége vállalkozásának vásárolt anyagokra.</t>
  </si>
  <si>
    <t>Nem tervezett anyagköltséget a 4. üzleti évre, kérjük vizsgálja felül miért nincs szüksége vállalkozásának vásárolt anyagokra.</t>
  </si>
  <si>
    <t>Az 1. üzleti évre tervezett költséget foglalkoztatásra.</t>
  </si>
  <si>
    <t>Cseh Lóránt</t>
  </si>
  <si>
    <t>573777PA</t>
  </si>
  <si>
    <t xml:space="preserve"> Cseh Lóránt Film and Photography</t>
  </si>
  <si>
    <t>Salgótarján 2018.07.03.</t>
  </si>
  <si>
    <t>Megalapítandó vállalkozásomra nem vonatkozik.</t>
  </si>
  <si>
    <t>Váratlan testi sérülés vagy fizikai fogyatékosság elszenvedése.</t>
  </si>
  <si>
    <t>Piac felvevőképességének hanyatlása.</t>
  </si>
  <si>
    <t>Új árkalkuláció,a vállalkozás ellátókörének kibővítése.</t>
  </si>
  <si>
    <t>Megfelelő anyagi tartalék felhalmozása,ezek pótlására ,javítására.</t>
  </si>
  <si>
    <t>A piac rossz felvmérése ,ezért sikertelen partnerfelvétel.</t>
  </si>
  <si>
    <t>Az időgazdálkodási képességeim korlátozottak.</t>
  </si>
  <si>
    <t>Tudatosan próbálom az időbeosztásomat fejleszteni.</t>
  </si>
  <si>
    <t>Fokozottan figyelek a balesetveszélyes helyzetek elkerülésésre.</t>
  </si>
  <si>
    <t>Konkurens cégek sokasodása.,megerősödése.</t>
  </si>
  <si>
    <t>Újjító,reform stílus kitalálása,folyamatos piac felmérés.</t>
  </si>
  <si>
    <t>Cseh Lóránt E:V.</t>
  </si>
  <si>
    <t>2660.Balassagyarmat ,Óváros tér 16.</t>
  </si>
  <si>
    <t>A vállalkozásom videókészítési szolgáltatásokra alapszik.</t>
  </si>
  <si>
    <t>Egy éves célom.hogy legalább havi fix 5-6 megrendelést tudjak felvenni,havi bevételem elérje a 300.000 forintot ,regionálisan megismerjék a nevem,megbízható és minőségi címet nyerjek el a megrendelői körömben.</t>
  </si>
  <si>
    <t>Későbbi céljaim között szerepel,hogy havi szinten 8-10 rendelést tudjak felvenni,folyamtosan tudjam az eszközparkomat fejleszteni,lehetőség szerint bővíteném a szolgáltatásaimat,vezető szerepet szeretnék betölteni a konkurens vállalkozások között.</t>
  </si>
  <si>
    <t>A célom az,hogy regionálisan tudjak egy olyan videókészítéssel foglalkozó vállalkozást indítani,ami lehetőleg minnél több műfajban tudja a piac aktuálisan ellátatlan szegmenseit betölteni és ezzel olyan szolgáltatást működtetni ami új élményekkel és formában bővítené a piac terepét.</t>
  </si>
  <si>
    <t>2660. Balassagyarmat, Óváros tér 16.</t>
  </si>
  <si>
    <t>cseloci@gmail.com</t>
  </si>
  <si>
    <t>06-30-295-1457</t>
  </si>
  <si>
    <t>Korábbi kötött munkahelyen való munkáim ,sem a kényelmi sem az anyagi igényimet nem elégítették ki, ezzel szemben a vállakozás lehetőségei számomra sokkal vonzóbbnak tűnnek.</t>
  </si>
  <si>
    <t>Reményeim szerint ezen idő alatt a vállalkozásom stabil lábakon fog állni,sok megrendelővel fogok rendelkezni,jó keresetet tudok magaménak és jól fogom érezni magam ebben a munkaformában.</t>
  </si>
  <si>
    <t>Gazdálkodással,adózással ,önreklámozással kapcsolatos ismereteim hiányoksak,fejlesztésre szorulandók.</t>
  </si>
  <si>
    <t>Nem rendelkezem elég jó partner felkutatói képességekkel,van hogy urrá lesz rajtam a lustaság,előfordul,hogy elhúzom a befejezendő munkáimat.</t>
  </si>
  <si>
    <t>Könnyen tudok kapcsolatot teremteni és könnyen keltek bizalmat az üzleti partnereimben,meggyőző a fellépésem és bizalomgerjesztő modorom van.</t>
  </si>
  <si>
    <t>Érzéseim szerint sokszor tűnhetek nagyképűnek vagy beképzeltnek kicsit zárkózott személyiségem miatt,erre jobban kell figyelnem,hogy ez ne legyen összetéveszthető.</t>
  </si>
  <si>
    <t>Sok éves amatőr filmmes gyarolat.Több televíziós munkahely,több munkatípus betöltésével.Több filmmes oktatást tanító iskola ismerete illetve elvégzése. Az ország egyik legjobb filmgyárában történő műhelymunka.Rengeteg videós műfaj kipróbálása.</t>
  </si>
  <si>
    <t>Bizonyos szakmabeli gyakorlati ismeretek hiánya illetve több kameramozgató eszköz működtetési tudásának hiánya.</t>
  </si>
  <si>
    <t>04.</t>
  </si>
  <si>
    <t>08.</t>
  </si>
  <si>
    <t>010.</t>
  </si>
  <si>
    <t>011.</t>
  </si>
  <si>
    <t>012.</t>
  </si>
  <si>
    <t>01.</t>
  </si>
  <si>
    <t>02.</t>
  </si>
  <si>
    <t>03.</t>
  </si>
  <si>
    <t>A vállalkozás megalapítása</t>
  </si>
  <si>
    <t>Támogatási előleg lehívása</t>
  </si>
  <si>
    <t>Eszközök beszerzése</t>
  </si>
  <si>
    <t>Marketing tevékenység</t>
  </si>
  <si>
    <t>Szolgáltatás értékesítése</t>
  </si>
  <si>
    <t>Munkabér kifizetés</t>
  </si>
  <si>
    <t>Kötelező nyílvánosság biztosítása</t>
  </si>
  <si>
    <t>Projekt megvalósításának befejezése</t>
  </si>
  <si>
    <t>vállalkozó</t>
  </si>
  <si>
    <t>operatőr</t>
  </si>
  <si>
    <t>főállás</t>
  </si>
  <si>
    <t>Üzemanyag</t>
  </si>
  <si>
    <t>Több ,mint 10 éves munkatapasztalattal bírok,melynek során folyamatosan figyeltem a piaci árak és a konkurens cégek árajánlatainak alakulásást.Folyamatosan figyelemmel követtem,milyen tényezők befolyásolják az árazás lehetőségeit.Mindig próbálok naprakész lenni a technikai eszközök álltal képzett árképzés figyelésével.Megrendeléstől függően próbálok egyedi árajaánlatot képezni,hogy ezáltal minnél jobban ki tudjam elégíteni a megrendelő összes igényét.</t>
  </si>
  <si>
    <t>Személyes tapasztalat,az évek során szerzett információ akár a konkurenciától</t>
  </si>
  <si>
    <t>Saját munkatapasztatból származó forrás. Konkurens vállalkozások álltal kapott információ</t>
  </si>
  <si>
    <t>Meg vannak azok a potenciális képességeim illetve technikai felszerelésem amik a teljesség igényével tudják ellátni a megrendőim igényeit.</t>
  </si>
  <si>
    <t>Bármilyen magánszemély aki fizetőképes és videó megrendelési igénnyel bír.</t>
  </si>
  <si>
    <t>A teljes észak-magyarországi régió,akinek igénye illetve megfelelő anyagi háttere van a szolgáltatásaim igénybevételére,és megfelelőnek tartja az általam képviselt minőséget és árazást.Hetente 3-4 munkafelvételllel</t>
  </si>
  <si>
    <t>A gazdasági mutatók alapján egyre többen rendelkeznek olyan anyagi háttérrel,hogy meg tudjanak fizetni egy általam képvislet vállakozást,illetve egyre több ember és cég szeretné ,hogy legyen valamilyen reklám vagy személyes videója.</t>
  </si>
  <si>
    <t>Dancsok Zoltán</t>
  </si>
  <si>
    <t>Lotharidesz Gábor</t>
  </si>
  <si>
    <t>Leszenyicky Máté</t>
  </si>
  <si>
    <t>Jó technikai felszereltség,nagy ismerettség</t>
  </si>
  <si>
    <t>Kicsit sablonos műfaji jellemzők</t>
  </si>
  <si>
    <t>Drón és profi kamera tulajdonlása</t>
  </si>
  <si>
    <t>Nagy ismerettség,nagy munkatapasztalat</t>
  </si>
  <si>
    <t>Gyenge technikai felszereltség</t>
  </si>
  <si>
    <t>Kivételesen hosszú videók készítése</t>
  </si>
  <si>
    <t>nem releváns</t>
  </si>
  <si>
    <t>3 db, 60%</t>
  </si>
  <si>
    <t>2021. év</t>
  </si>
  <si>
    <t>videó</t>
  </si>
  <si>
    <t>fotó</t>
  </si>
  <si>
    <t>videó vágás</t>
  </si>
  <si>
    <t>Friss stílus,kivételesen kedves fellépés</t>
  </si>
  <si>
    <t>Lassú elkészülési idő</t>
  </si>
  <si>
    <t>Kivételesen jó minőségű audió hatással bíró videók</t>
  </si>
  <si>
    <t>200.000</t>
  </si>
  <si>
    <t>100.000</t>
  </si>
  <si>
    <t>75.000</t>
  </si>
  <si>
    <t>150.000</t>
  </si>
  <si>
    <t>50.000</t>
  </si>
  <si>
    <t>80.000</t>
  </si>
  <si>
    <t>40.000</t>
  </si>
  <si>
    <t>Videó készítéssel szeretnék fogalkozni,ahol több műfajban állítanék elé produktumot a megrendelőim számára. Emelett fotózást is vállalnék több műfajban,illetve videók készre vágását is vállalnám,már meglévő anyagok esetén.</t>
  </si>
  <si>
    <t xml:space="preserve">Fiatalos,friss stílust nyújtok nagy szakértelemmel és komoly gyakorlati előélettel.Kreatívan állok az új kihívások elé,próbálok folyamatosan technikailag és stílusilag is megújulni. </t>
  </si>
  <si>
    <t>Fiatalosság,kreativitás,minőség.</t>
  </si>
  <si>
    <t>Komoly gyakorlati előélet</t>
  </si>
  <si>
    <t>Magas iskolai képzettség</t>
  </si>
  <si>
    <t>Kreatív meglátások</t>
  </si>
  <si>
    <t>Gyors,pontos forgatási mechanizmus</t>
  </si>
  <si>
    <t>Az utómunka esetenkénti elhúzódása</t>
  </si>
  <si>
    <t>Technikai hiány</t>
  </si>
  <si>
    <t>Kis megrendelői kör</t>
  </si>
  <si>
    <t>Rossz manegmant</t>
  </si>
  <si>
    <t>Sony Alpha 7 III Body (ILCE-7M3) Digitális fényképezőgép</t>
  </si>
  <si>
    <t>kamera</t>
  </si>
  <si>
    <t>vásárlás</t>
  </si>
  <si>
    <t>Canon Mount Adapter EF-EOS M</t>
  </si>
  <si>
    <t>obijektív bemenet átalakító gyűrű</t>
  </si>
  <si>
    <t>SIGMA 24-105mm f/4 DG OS HSM Art (Canon)</t>
  </si>
  <si>
    <t>kamera obijektív</t>
  </si>
  <si>
    <t>kamera állvány</t>
  </si>
  <si>
    <t>Egyéb, éspedig: …………………..</t>
  </si>
  <si>
    <t>ÖVTJ-5911 videó készítés</t>
  </si>
  <si>
    <t>Megbízható üzleti partner,magas színvonalú szolgálltatás,kedvező árak,gyors produktum előállítás.</t>
  </si>
  <si>
    <t>Nem találom meg a célcsoportomat</t>
  </si>
  <si>
    <t>Az árbevételem nem éri a tervezett összeget</t>
  </si>
  <si>
    <t>Kevés megrendelsé szám</t>
  </si>
  <si>
    <t>Innováció fejlesztéssel,új szolgáltatás bevezetésével,piac kutatás végzéssel</t>
  </si>
  <si>
    <t>Új marketing stratégia kifejlesztése,új szolgálltatások bevezetése.Költséghatékonyabb kiadási statégiát keresek.</t>
  </si>
  <si>
    <t>Megfelelő szakértelemmel bíró szakember tanácsát kérem ki,vagy szolgáltatásást veszem igénybe. Hirdetést alkalmazok valamelyik médiumban.</t>
  </si>
  <si>
    <t>A piacra jutás első lépése a vállalkozás megalapítása ,a szükséges eszközök beszerezése és a szolgáltatás értékesítése. Az értékesítés során a saját kapcsolati tőkémet fogom kihasználni,induláskor nem tervezek honlapot üzemeltetni. Eddigi kapcsolataimat próbálom frissíteni és velük,rajtuk keresztül próbálok új megrendeléseket felvenni. Amennyiben nagyon sok a megrendelésem,alkalmi munkavállalókat alkalmazok .</t>
  </si>
  <si>
    <t>Az az árpolitikai célom,hogy minnél hamarabb kialakítsak egy stabil vevőkört,hogy a vállalkozásom megfelelő jövedelmet biztosítson számomra.Ennek jegyében úgy alakítom a szolgáltatásaim árát,hogy abban a vevőorientáció érvényesüljön,a versenytársaknál kedvezőbb áron szeretném értékesíteni a szolgáltatásaimat. Ha elértem a szükséges megrendelői körömet,abban az esetben az átlagon aluli áron fogom adni a szolgáltatásaimat.</t>
  </si>
  <si>
    <t>A vállalkozásom elindítását szeptemberre tervezem,tervezett bevételeim videó készítői tevékenységből adódik. ,Bevételeimet az indulás hónapjaiban óvatosan terveztem,mert azt gondolom hogy a piaci kapcsolatok kialalkulásához ,az ismertséghez,időre van szükség,de a már meglévő kapcsolataim alapján azt gondolom hogy ebben a hónapban is lesz megrendelésem.Az első hónapban 200.000 forint. Az év végére ezt az összeget 300.000 forintra szeretném növelni. Az árbevételemet folyamtosan szeretném növeli 2019-ben 330.0000 ,2020-ban 400.0000  és 2021-ben 500.0000 forintra tervezem.</t>
  </si>
  <si>
    <t>Nem kapom meg a támogatást és az induláshoz szükséges tőke hiánya merül fel</t>
  </si>
  <si>
    <t>Támogatható,megvalósítható üzleti terv,sikeres részvétel a pályázaton</t>
  </si>
  <si>
    <t>Likviditási nehézségek,a tényleges árbevétel alacsony szintje miatt,váratlan kiadáok felmerülése miatt</t>
  </si>
  <si>
    <t>Új stratégia alkalmazása,ha az árbevétel megengedi folyamatos tartalék képzés</t>
  </si>
  <si>
    <t>Eszközök meghibásodása esetén vagy a szükséges cserék miatt hiányzik a további működéshez szükséges tőke</t>
  </si>
  <si>
    <t>új külső források bevonása a finanszírozásba ,esetleg mikrohitel felvétele,kedvezményes kamattámogatás mellett</t>
  </si>
  <si>
    <t>Megfelelő alaposságú piacfelmérés.</t>
  </si>
  <si>
    <t>Technikai eszközök sérülése,elvesztése,meglopása.</t>
  </si>
  <si>
    <t>Fiatalos ,energikus,jó munkabíró képességekkel bírok,folyamatosan törekszem a profi munkavégézésre,igyekszem haladni a technikai fejlődéssel,szeretem a munkám,sok év tapasztalat és jó iskolai képzettség jellemez.</t>
  </si>
  <si>
    <t>Immáron 10 éve foglalkozom aktívan a szakmámmal ,rengeteg elismerést  és több díjat nyertem már. Az ország legjobban felszerelt és egyik legjobb szakmai gárdájával működő iskolájában végeztem. Lehetőségeim szerint szakmám legtöbb munkakörében dolgoztam már,mind filmmes és tv-s műfajban is.</t>
  </si>
  <si>
    <t>A vállakozásom fő profilja a videókészítés lesz ,amit a következő műfajokban tervezek. Reklám és image videók,koncert felvétel,klip készítés,rendezvény videók felvétele.A vállalkozás hirdetésést az interneten képzelem el közösségi oldalakon illetve saját honlapon emelett szájhagyomány útján szeretném terjeszteni.A rendelést felvételt mind személyesen mind interneten vagy telefonon le lehet adni. Kérésre személyes találkozót is egyeztethetünk igény szerint.A forgatást mindig a megrendelő igényeihez igazítom ,azt próbálom a lehető leggyorsabban és hatékonyan lebonyolítani.A forgatási nap után egy előre megbeszélt időpontra végzem el a teljes utómunkát ,majd a kész anyagot vagy személyesen vagy internetes küldés útján adok át a megrendelőnek.A fizetést vagy a kész anyag átadása és annak elfogadása után kérem,amit megelőzően átadom a számlát.</t>
  </si>
  <si>
    <t>Létezik olyan piaci rés,amit nagy eséllyel be tudnék tölteni ,ezen tudás alapján  tudom van elég fizetőképes ügyfél akinek megrendeléseivel számolhatok.</t>
  </si>
  <si>
    <t xml:space="preserve">Magánszemélyek : új vállalkozást indítani kívánók image vagy reklám videó igénnyel , esküvő videó , rendezvény felvételi igénnyel. Cégek image vagy reklám videó igénnyel. Zenekarok fellépés rögzítési vagy videóklip  készítési igénnyel. </t>
  </si>
  <si>
    <t xml:space="preserve">Magánszemélyek : új vállalkozást indítani kívánók image vagy reklám videó igénnyel , esküvő videó , rendezvény  felvételi igénnyel. Cégek image vagy reklám videó igénnyel. Zenekarok fellépés rögzítési vagy videóklip  készítési igénnyel. </t>
  </si>
  <si>
    <t>Megfelelő műfajban,megfelelő minőségben,megfelelő technikát használva,megfelelő árazással  ,pontos időbehatárolással ,szívélyes ügyfélinformálással próbálok eleget tenni a klienseim számára.</t>
  </si>
  <si>
    <t>Belépés: nagy és drága eszközigény,saját jövedelmemet is a innen szeretném fedezni. Kilépés : fennmaradó eszközök kihasználatlanságának veszélye.</t>
  </si>
  <si>
    <t>Nyújtott : videó készítés,fotózás,videó vágás. Igénybevett : technikai eszköz bérlés</t>
  </si>
  <si>
    <t>Sony NP-F2 100</t>
  </si>
  <si>
    <t>kamera akkumulátor</t>
  </si>
  <si>
    <t>Memóriakártya</t>
  </si>
  <si>
    <t>Adattároló</t>
  </si>
  <si>
    <t xml:space="preserve"> augusztus</t>
  </si>
  <si>
    <t xml:space="preserve"> szeptember</t>
  </si>
  <si>
    <t xml:space="preserve"> október</t>
  </si>
  <si>
    <t xml:space="preserve"> november</t>
  </si>
  <si>
    <t xml:space="preserve"> december</t>
  </si>
  <si>
    <t>2021.</t>
  </si>
  <si>
    <t>ADATA AHD710P 2.5 "TB USB3</t>
  </si>
  <si>
    <t>Canon MS 12 (3037C001AA)</t>
  </si>
  <si>
    <t>kamera táska</t>
  </si>
  <si>
    <t>RODE videomic Rycote</t>
  </si>
  <si>
    <t>kamera mikrofon</t>
  </si>
  <si>
    <t>DJI Mavic Pro fly more combo</t>
  </si>
  <si>
    <t>drón</t>
  </si>
  <si>
    <t>Zhiyun crane 2 dslr gimbal</t>
  </si>
  <si>
    <t>gimbal</t>
  </si>
  <si>
    <t>Sachtler ACE M GS szett</t>
  </si>
  <si>
    <t>Sony SDXC 64Gb Class 10 SF64U2</t>
  </si>
  <si>
    <t xml:space="preserve">Sony SDXC 64Gb Class 10 SF64U2 </t>
  </si>
  <si>
    <t>Nikon Mount adapter EF-EOS M</t>
  </si>
  <si>
    <t>bajonett</t>
  </si>
  <si>
    <t>Egyéb bevétel (magántőke)</t>
  </si>
  <si>
    <t>Egyéb bevétel (saját forrás 10%)</t>
  </si>
  <si>
    <t>Egyéb ráfordítások (IPA)</t>
  </si>
  <si>
    <t>Adófizetési kötelezettség (KATA)</t>
  </si>
  <si>
    <t>Az összegek havidíjban értendőek. A pályázat keretében nem kerülnek elszámolásra.</t>
  </si>
  <si>
    <t>Online: közösségi oldalon  illetve saját honlapon,telefonon és személyes kapcsolat felvétel formájában.Az online elérést azért szeretném,mert  itt várom a legtöbb megrendelőt,miután manapság majdnem mindenki jelen van a világhálón. A telefont azért,mert nagyon sokan szeretik a személyes megbeszélést a gyors ügyintézéshez használni. A személyes formát pedig azért mert így a leggyorsabb és egyszerűbb a kapcsolatfelvétel és a megrendelés egyeztetés. A pályázat keretében nem kerül elszámolásra.</t>
  </si>
  <si>
    <t xml:space="preserve">  x</t>
  </si>
  <si>
    <t>Egyéni vállakozásomat balassagyarmati székhellyel ,videós készítő vállakozással kívánom létrehozni 2018. szeptemberi kezdéssel.A vállakozásom tevékenységének megkezdezdéséhez nincs szükség engedélyre.Vállakozásom kritikus tényezőjének tekintem,hogy most leszek először önálló vállakozó,a gazdálkodással,pénzügyekkel,adózással kapcsolatos ismereteim fejlesztendők.A célom az,hogy regionálisan tudjak egy olyan videókészítéssel foglalkozó vállalkozást indítani,ami lehetőleg minnél több műfajban tudja a piac aktuálisan ellátatlan szegmenseit betölteni és ezzel olyan szolgáltatást működtetni ami új élményekkel és formában bővítené a piac terepét.Egy éves célom.hogy legalább havi fix 5-6 megrendelést tudjak felvenni,havi bevételem elérje a 300.000 forintot ,regionálisan megismerjék a nevem,megbízható és minőségi címet nyerjek el a megrendelői körömben.Későbbi céljaim között szerepel,hogy havi szinten 8-10 rendelést tudjak felvenni,folyamatosan tudjam az eszközparkomat fejleszteni,lehetőség szerint bővíteném a szolgáltatásaimat,vezető szerepet szeretnék betölteni a konkurens vállalkozások között.Fiatalos ,energikus,jó munkabíró képességekkel bírok,folyamatosan törekszem a profi munkavégézésre,igyekszem haladni a technikai fejlődéssel,szeretem a munkám,sok év tapasztalat és jó iskolai képzettség segít.A vállakozásom fő profilja a videókészítés lesz ,amit a következő műfajokban tervezek. Reklám és image videók,koncert felvétel,klip készítés,rendezvény videók felvétele.A vállalkozás hirdetésést az interneten képzelem el közösségi oldalakon illetve saját honlapon, emelett szájhagyomány útján szeretném terjeszteni.A rendelés felvételt mind személyesen mind interneten vagy telefonon le lehet adni. Kérésre személyes találkozót is egyeztethetünk igény szerint.A forgatást mindig a megrendelő igényeihez igazítom ,azt próbálom a lehető leggyorsabban és hatékonyan lebonyolítani.A forgatási nap után egy előre megbeszélt időpontra végzem el a teljes utómunkát ,majd a kész anyagot vagy személyesen vagy internetes küldés útján adok át a megrendelőnek.A fizetést a kész anyag átadása és annak elfogadása után kérem,miután átadom a számlát.Magánszemélyeknek : új vállalkozást indítani kívánók image vagy reklám videó igénnyel , esküvő videó , rendezvény felvételi igénnyel. Cégeknek image vagy reklám videó igénnyel. Zenekarok fellépés rögzítési vagy videóklip  készítési igénnyel. Az az árpolitikai célom,hogy minnél hamarabb kialakítsak egy stabil vevőkört,hogy a vállalkozásom megfelelő jövedelmet biztosítson számomra.Ennek jegyében úgy alakítom a szolgáltatásaim árát,hogy abban a vevőorientáció érvényesüljön,a versenytársaknál kedvezőbb áron szeretném értékesíteni a szolgáltatásaimat. Ha elértem a szükséges megrendelői körömet,abban az esetben az átlagon aluli áron fogom adni a szolgáltatásaimat.Megbízható üzleti partner,magas színvonalú szolgáltatás,kedvező árak,gyors produktum előállítás szerepel a megcélzott címeim között.Kapcsolatfelvétel, online például a közösségi oldalakon,illetve saját honlapon,telefonon és személyes kapcsolat felvétel formájában.Az online elérést azért szeretném,mert potenciálisan itt várom a legtöbb megrendelőt,miután manapság majdnem mindenki jelen van a világhálón. A telefont azért,mert nagyon sokan szeretik a személyes megbeszélést a gyors ügyintézés végett. A személyes formát pedig azért mert így a leggyorsabb és egyszerűbb a kapcsolatfelvétel és a megrendelés egyeztetés.A vállalkozásom elindítását szeptemberre tervezem,tervezett bevételeim videó készítői tevékenységből adódik. ,Bevételeimet az indulás hónapjaiban óvatosan terveztem,mert azt gondolom hogy a piaci kapcsolatok kialalkulásához ,az ismertséghez,időre van szükség,de a már meglévő kapcsolataim alapján azt gondolom hogy ebben a hónapban is lesz megrendelésem.Az első hónapban 200.000 forint. Az év végére ezt az összeget 300.000 forintra szeretném növelni. Az árbevételemet folyamtosan szeretném növeli 2019-ben 330.0000 ,2020-ban 400.0000  és 2021-ben 500.0000 forintra tervezem.Kiadásaim egy része a támogatás részére elszámolható költség ,másik része nem elszámolható költség.Az eslzámolható költségek közöttt terveztem a projekt megvalósítási időszakához igazodva 7 hónapra a bérköltségemet melynek havi összege 180500 Ft, 7 hónapra összesen 1 263 500  Ft. Az elszámolható költség fennmaradó részét kötelező nyílvánosságra ,eszközbeszerzésre,marketing szolgáltatásra költöm.</t>
  </si>
  <si>
    <t>övtj-591101 Film-videó-televízióműsor gyártás</t>
  </si>
  <si>
    <t>2018.07.03-2018.07.08.   3100.Salgótarján, Mártírok útja 1.</t>
  </si>
  <si>
    <t>3.574.000 Ft</t>
  </si>
  <si>
    <t>KATA</t>
  </si>
  <si>
    <t>Egyéb igénybevett szolgáltatások</t>
  </si>
  <si>
    <t>1.    naptári év  2018.</t>
  </si>
  <si>
    <t>2.  naptári   év  2019.</t>
  </si>
  <si>
    <t>Kiadásaim egy része a támogatás részére elszámolható költség ,másik része nem elszámolható költség.Az eslzámolható költségek közöttt terveztem a projekt megvalósítási időszakához igazodva 7 hónapra a bérköltségemet melynek havi összege 180500 Ft, 7 hónapra összesen  1 263 500 Ft. Az elszámolható költség fennmaradó részét kötelező nyílvánosságra ,eszközbeszerzésre,marketing szolgáltatásra költöm.</t>
  </si>
  <si>
    <t>3.184.000 FT</t>
  </si>
  <si>
    <t>Kamara díj</t>
  </si>
  <si>
    <t>"VÁLLALKOZZ ITTHON JUNIOR - GINOP 5.2.2-14-2015-00020" PROGRAM 
ÜZLETI TERV BÍRÁLATI LAP</t>
  </si>
  <si>
    <t>MINŐSÍTÉSI TÉTELEK (csoportonként legalább 30 % teljesítendő, egyetlen 
Minősítési csoport összpontszáma sem lehet 0  pont.)</t>
  </si>
  <si>
    <t xml:space="preserve"> </t>
  </si>
  <si>
    <t xml:space="preserve">Bíráló "A" </t>
  </si>
  <si>
    <t>Minősítési csoport kategóriái</t>
  </si>
  <si>
    <t>Max pont</t>
  </si>
  <si>
    <t>Kapott pont</t>
  </si>
  <si>
    <r>
      <t>I.</t>
    </r>
    <r>
      <rPr>
        <b/>
        <sz val="12"/>
        <color indexed="8"/>
        <rFont val="Verdana"/>
        <family val="2"/>
        <charset val="238"/>
      </rPr>
      <t xml:space="preserve"> KONZISZTENCIA MINŐSÍTÉSE</t>
    </r>
  </si>
  <si>
    <r>
      <t>V.</t>
    </r>
    <r>
      <rPr>
        <b/>
        <sz val="11"/>
        <color indexed="8"/>
        <rFont val="Verdana"/>
        <family val="2"/>
        <charset val="238"/>
      </rPr>
      <t> MŰKÖDÉSI TERV MINŐSÍTÉSE</t>
    </r>
  </si>
  <si>
    <r>
      <t>VII.</t>
    </r>
    <r>
      <rPr>
        <b/>
        <sz val="11"/>
        <color indexed="8"/>
        <rFont val="Verdana"/>
        <family val="2"/>
        <charset val="238"/>
      </rPr>
      <t>  PIAC ÉS VERSENYTÁRSELEMZÉS MINŐSÍTÉSE</t>
    </r>
  </si>
  <si>
    <t>Üzleti terv készítő neve:</t>
  </si>
  <si>
    <r>
      <t>II.</t>
    </r>
    <r>
      <rPr>
        <b/>
        <sz val="12"/>
        <color indexed="8"/>
        <rFont val="Verdana"/>
        <family val="2"/>
        <charset val="238"/>
      </rPr>
      <t> KRITIKUS TÉNYEZŐK MINŐSÍTÉSE</t>
    </r>
  </si>
  <si>
    <r>
      <t xml:space="preserve">VI. </t>
    </r>
    <r>
      <rPr>
        <b/>
        <sz val="11"/>
        <color indexed="8"/>
        <rFont val="Verdana"/>
        <family val="2"/>
        <charset val="238"/>
      </rPr>
      <t>GANTT MINŐSÍTÉSE</t>
    </r>
  </si>
  <si>
    <r>
      <t>VIII.</t>
    </r>
    <r>
      <rPr>
        <b/>
        <sz val="11"/>
        <color indexed="8"/>
        <rFont val="Verdana"/>
        <family val="2"/>
        <charset val="238"/>
      </rPr>
      <t xml:space="preserve">  ÁRAZÁS, ÉRTÉKESÍTÉSI TERV MINŐSÍTÉSE</t>
    </r>
  </si>
  <si>
    <t>Üzleti terv készítő születési dátuma:</t>
  </si>
  <si>
    <r>
      <t>III.</t>
    </r>
    <r>
      <rPr>
        <b/>
        <sz val="12"/>
        <color indexed="8"/>
        <rFont val="Verdana"/>
        <family val="2"/>
        <charset val="238"/>
      </rPr>
      <t> ÜZLETI KONCEPCIÓ MINŐSÍTÉSE</t>
    </r>
  </si>
  <si>
    <r>
      <t>X.</t>
    </r>
    <r>
      <rPr>
        <b/>
        <sz val="11"/>
        <color indexed="8"/>
        <rFont val="Verdana"/>
        <family val="2"/>
        <charset val="238"/>
      </rPr>
      <t> (Xa-Xb-XI- XII) GAZDÁLKODÁSI TÉNYEZŐK MINŐSÍTÉSE</t>
    </r>
  </si>
  <si>
    <r>
      <t>IX.</t>
    </r>
    <r>
      <rPr>
        <b/>
        <sz val="11"/>
        <color indexed="8"/>
        <rFont val="Verdana"/>
        <family val="2"/>
        <charset val="238"/>
      </rPr>
      <t> KOMMUNIKÁCIÓS TERV MINŐSÍTÉSE</t>
    </r>
  </si>
  <si>
    <t>Üzleti terv készítő e-mail címe:</t>
  </si>
  <si>
    <r>
      <t xml:space="preserve">IV. </t>
    </r>
    <r>
      <rPr>
        <b/>
        <sz val="12"/>
        <color indexed="8"/>
        <rFont val="Verdana"/>
        <family val="2"/>
        <charset val="238"/>
      </rPr>
      <t>VÁLLALKOZÓ MINŐSÍTÉSE</t>
    </r>
  </si>
  <si>
    <t>Bíráló szakértő neve:</t>
  </si>
  <si>
    <t>Kocsis Ágnes</t>
  </si>
  <si>
    <t>ÖSSZES SZEREZHETŐ:</t>
  </si>
  <si>
    <t xml:space="preserve">ÖSSZES SZEREZHETŐ: </t>
  </si>
  <si>
    <t>Bírálatot végző vállalkozás neve:</t>
  </si>
  <si>
    <t>NMRVA</t>
  </si>
  <si>
    <t>min 30% -  
25 pont</t>
  </si>
  <si>
    <t>min 30% - 
17 pont</t>
  </si>
  <si>
    <t>min 30% - 
18 pont</t>
  </si>
  <si>
    <t>Bírálat dátuma:</t>
  </si>
  <si>
    <t>Kategória kapott összpontszáma:</t>
  </si>
  <si>
    <t>Eredmény:</t>
  </si>
  <si>
    <t>KO</t>
  </si>
  <si>
    <t>Eredmény/Összes szerzett pontszám:</t>
  </si>
  <si>
    <r>
      <t>Eredmény</t>
    </r>
    <r>
      <rPr>
        <b/>
        <sz val="12"/>
        <color theme="1"/>
        <rFont val="Verdana"/>
        <family val="2"/>
        <charset val="238"/>
      </rPr>
      <t xml:space="preserve"> (minősítési csoportok):</t>
    </r>
  </si>
  <si>
    <t>Ponthatár, melynek elérésekor az ÜT jóváhagyásra javasolt:</t>
  </si>
  <si>
    <r>
      <t>Eredmény</t>
    </r>
    <r>
      <rPr>
        <b/>
        <sz val="12"/>
        <color theme="1"/>
        <rFont val="Verdana"/>
        <family val="2"/>
        <charset val="238"/>
      </rPr>
      <t xml:space="preserve"> 
(KO kritériumok szerint):</t>
    </r>
  </si>
  <si>
    <t>Javaslat:</t>
  </si>
  <si>
    <t>Szerezhető pontszám maximum</t>
  </si>
  <si>
    <t>Szem-pontok (súly szerint)</t>
  </si>
  <si>
    <t>Szerezhető pontszám minimum 
(KO nélkül)</t>
  </si>
  <si>
    <t>Minimálisan elérendő elégséges pontszám (30%)</t>
  </si>
  <si>
    <t>db</t>
  </si>
  <si>
    <t>Szerzett pontszám összesen:</t>
  </si>
  <si>
    <t>MIN</t>
  </si>
  <si>
    <t>MAX</t>
  </si>
  <si>
    <r>
      <t>I.</t>
    </r>
    <r>
      <rPr>
        <b/>
        <sz val="7"/>
        <color indexed="8"/>
        <rFont val="Verdana"/>
        <family val="2"/>
        <charset val="238"/>
      </rPr>
      <t xml:space="preserve">           </t>
    </r>
    <r>
      <rPr>
        <b/>
        <sz val="12"/>
        <color indexed="8"/>
        <rFont val="Verdana"/>
        <family val="2"/>
        <charset val="238"/>
      </rPr>
      <t>KONZISZTENCIA MINŐSÍTÉSE</t>
    </r>
  </si>
  <si>
    <t>2 szempont</t>
  </si>
  <si>
    <t xml:space="preserve">I. 1. szempont: </t>
  </si>
  <si>
    <t>A Vezetői összefoglalóban logikusan és reálisan mutatta-e be a létrehozandó vállalkozást?</t>
  </si>
  <si>
    <t>Pontozás:</t>
  </si>
  <si>
    <t>Jellemző</t>
  </si>
  <si>
    <t>Adható pont</t>
  </si>
  <si>
    <t>Súly</t>
  </si>
  <si>
    <t>Elérhető pont</t>
  </si>
  <si>
    <t>Bíráló pontszám:
megjegyzés:</t>
  </si>
  <si>
    <t>ÜT jóváhagyása</t>
  </si>
  <si>
    <t>Egyáltalán nem</t>
  </si>
  <si>
    <t>Tartaléklistára kerülés</t>
  </si>
  <si>
    <t>Részben</t>
  </si>
  <si>
    <t>ÜT elutasítása</t>
  </si>
  <si>
    <t>Teljes mértékben</t>
  </si>
  <si>
    <t>???????</t>
  </si>
  <si>
    <t>I. 2. szempont:</t>
  </si>
  <si>
    <t xml:space="preserve">A Vezetői összefoglaló konzisztens az ÜT egészével?  </t>
  </si>
  <si>
    <r>
      <t>II.</t>
    </r>
    <r>
      <rPr>
        <b/>
        <sz val="7"/>
        <color indexed="8"/>
        <rFont val="Verdana"/>
        <family val="2"/>
        <charset val="238"/>
      </rPr>
      <t xml:space="preserve">        </t>
    </r>
    <r>
      <rPr>
        <b/>
        <sz val="12"/>
        <color indexed="8"/>
        <rFont val="Verdana"/>
        <family val="2"/>
        <charset val="238"/>
      </rPr>
      <t xml:space="preserve"> KRITIKUS TÉNYEZŐK MINŐSÍTÉSE</t>
    </r>
  </si>
  <si>
    <t>4 szempont</t>
  </si>
  <si>
    <t>II.1 szempont:</t>
  </si>
  <si>
    <t>A szükséges engedélyek kérdéskörének megítélése</t>
  </si>
  <si>
    <t>Megállapítható, hogy nincs körüljárva megfelelően az engedélyeztetés kérdésköre.</t>
  </si>
  <si>
    <t xml:space="preserve">Felsorolta a szükséges engedélyeket, tisztában van a követelményekkel. </t>
  </si>
  <si>
    <t>Utánanézett a követelményeknek, a tevékenység nem engedélyköteles.</t>
  </si>
  <si>
    <t>II.2 szempont:</t>
  </si>
  <si>
    <t>Milyen mértékben függ a vállalkozás elindítása/működtetése szakirányú végzettség(ek)től,  vagy munkahelyi tapasztalatoktól?</t>
  </si>
  <si>
    <t>Nagymértékben és nincs ilyen erőforrás</t>
  </si>
  <si>
    <t>Nagymértékben, de a vállalkozás rendelkezik ilyen erőforrással</t>
  </si>
  <si>
    <t>Nem függ, vagy nagymértékben, de a vállalkozó személyes közreműködőként rendelkezik ezekkel</t>
  </si>
  <si>
    <t>II.3 szempont:</t>
  </si>
  <si>
    <t>Milyen mértékben mérte fel a vállalkozó személyét érintő potenciális veszélyforrásokat? Van-e megfelelő terve az elhárításra?</t>
  </si>
  <si>
    <t>II. 4 szempont:</t>
  </si>
  <si>
    <t>Milyen mértékben mérte fel a vállalkozás működését érintő potenciális veszélyforrásokat? Van-e megfelelő terve az elhárításra?</t>
  </si>
  <si>
    <t>Pontozás</t>
  </si>
  <si>
    <r>
      <t>III.</t>
    </r>
    <r>
      <rPr>
        <b/>
        <sz val="7"/>
        <color indexed="8"/>
        <rFont val="Verdana"/>
        <family val="2"/>
        <charset val="238"/>
      </rPr>
      <t xml:space="preserve">     </t>
    </r>
    <r>
      <rPr>
        <b/>
        <sz val="12"/>
        <color indexed="8"/>
        <rFont val="Verdana"/>
        <family val="2"/>
        <charset val="238"/>
      </rPr>
      <t>ÜZLETI KONCEPCIÓ MINŐSÍTÉSE</t>
    </r>
  </si>
  <si>
    <t>7 szempont</t>
  </si>
  <si>
    <t>III. 1 szempont:</t>
  </si>
  <si>
    <t>A vállalkozás tervezett székhelye a megfelelő régióban van-e?</t>
  </si>
  <si>
    <r>
      <t xml:space="preserve">Nem                                                     </t>
    </r>
    <r>
      <rPr>
        <b/>
        <sz val="12"/>
        <color indexed="10"/>
        <rFont val="Verdana"/>
        <family val="2"/>
        <charset val="238"/>
      </rPr>
      <t>KO</t>
    </r>
  </si>
  <si>
    <t>Elutasítandó</t>
  </si>
  <si>
    <t>Igen</t>
  </si>
  <si>
    <t>III. 2 szempont:</t>
  </si>
  <si>
    <t>A vállalkozás és a tervezett főtevékenysége támogatható-e a GINOP-5.2.3-16 felhívás alapján?</t>
  </si>
  <si>
    <t>III. 3 szempont</t>
  </si>
  <si>
    <t>A profil megítélése.</t>
  </si>
  <si>
    <t>Egyetlen termék, nincs "több lábon állás"</t>
  </si>
  <si>
    <t>Alacsony diverzifikáció</t>
  </si>
  <si>
    <t>Diverzifikált termék paletta, vagy legalább két vállalkozási profil</t>
  </si>
  <si>
    <t>III.4 szempont</t>
  </si>
  <si>
    <t>A támogatott tulajdonos rendelkezik-e a megfelelő (50%-nál nagyobb) tulajdoni hányaddal?</t>
  </si>
  <si>
    <t>III. 5 szempont:</t>
  </si>
  <si>
    <t>Bemutatott üzleti ötlet megítélése</t>
  </si>
  <si>
    <t xml:space="preserve">Nem világos koncepció illetve kevésbé áttekinthető üzleti ötlet </t>
  </si>
  <si>
    <t>Világos koncepció és értékelhető üzleti ötlet</t>
  </si>
  <si>
    <t xml:space="preserve">Ígéretes, innovatív, meggyőző üzleti ötlet </t>
  </si>
  <si>
    <t>III. 6 szempont:</t>
  </si>
  <si>
    <t>Az üzleti ötlet igazodik-e a régió sajátosságaihoz, adott régió szükségleteihez?</t>
  </si>
  <si>
    <t>A regionális sajátosságok részben megjelennek az Üzleti tervben</t>
  </si>
  <si>
    <t>Az üzleti elképzelés nagy mértékben igazodik a régió kitörési pontjaihoz, sajátosságaihoz</t>
  </si>
  <si>
    <t>III. 7. szempont:</t>
  </si>
  <si>
    <t>Üzleti célok és fenntartás megítélése.</t>
  </si>
  <si>
    <t xml:space="preserve">A vállalkozás rövid és hosszú távú üzleti céljai nem reálisak és nem kidolgozottak </t>
  </si>
  <si>
    <t>A vállalkozás rövid és hosszú távú üzleti céljai dinamikusak és esetleg elérhetőek</t>
  </si>
  <si>
    <t>A vállalkozás rövid és hosszú távú üzleti céljai reálisak, kidolgozottak</t>
  </si>
  <si>
    <r>
      <t>IV.</t>
    </r>
    <r>
      <rPr>
        <b/>
        <sz val="7"/>
        <color indexed="8"/>
        <rFont val="Verdana"/>
        <family val="2"/>
        <charset val="238"/>
      </rPr>
      <t xml:space="preserve">       </t>
    </r>
    <r>
      <rPr>
        <b/>
        <sz val="12"/>
        <color indexed="8"/>
        <rFont val="Verdana"/>
        <family val="2"/>
        <charset val="238"/>
      </rPr>
      <t>VÁLLALKOZÓ MINŐSÍTÉSE</t>
    </r>
  </si>
  <si>
    <t>3 szempont</t>
  </si>
  <si>
    <t>IV. 1. szempont</t>
  </si>
  <si>
    <t>Üzleti célok és motiváció minősítése</t>
  </si>
  <si>
    <t xml:space="preserve">Motivációja és céljai nem világosak  </t>
  </si>
  <si>
    <t xml:space="preserve">Motivációja megfelelő, céljai nem reálisak  </t>
  </si>
  <si>
    <t>Céljai és motivációi alapján felismerhető, hogy sikeres vállalkozóvá válhat</t>
  </si>
  <si>
    <t>IV. 2. szempont</t>
  </si>
  <si>
    <t>A vállalkozás sikeréhez vezető személyes erősségek megítélése.</t>
  </si>
  <si>
    <t>A működtetéséhez szükséges alapvető vállalkozói és vezetői kompetenciákkal, képességekkel, készségekkel, tulajdonságokkal nem rendelkezik</t>
  </si>
  <si>
    <t>A működtetéséhez szükséges alapvető vállalkozói és vezetői kompetenciákkal, képességekkel, készségekkel, tulajdonságokkal csak részben rendelkezik</t>
  </si>
  <si>
    <t>A működtetéséhez szükséges alapvető vállalkozói és vezetői kompetenciákkal, képességekkel, készségekkel, tulajdonságokkal teljes körűen rendelkezik</t>
  </si>
  <si>
    <t>IV. 3. szempont</t>
  </si>
  <si>
    <t>A vállalkozás sikeréhez vezető fejlesztendő tényezőket felmérte-e</t>
  </si>
  <si>
    <t>Nem mérte fel kellőképpen</t>
  </si>
  <si>
    <t>Csak részben mérte fel</t>
  </si>
  <si>
    <t>Teljes körűen felmérte, tisztában van a hiányosságaival</t>
  </si>
  <si>
    <r>
      <t>V.</t>
    </r>
    <r>
      <rPr>
        <b/>
        <sz val="7"/>
        <color indexed="8"/>
        <rFont val="Verdana"/>
        <family val="2"/>
        <charset val="238"/>
      </rPr>
      <t xml:space="preserve">          </t>
    </r>
    <r>
      <rPr>
        <b/>
        <sz val="12"/>
        <color indexed="8"/>
        <rFont val="Verdana"/>
        <family val="2"/>
        <charset val="238"/>
      </rPr>
      <t xml:space="preserve"> MŰKÖDÉSI TERV MINŐSÍTÉSE</t>
    </r>
  </si>
  <si>
    <t>6  szempont</t>
  </si>
  <si>
    <t>V.1 szempont</t>
  </si>
  <si>
    <t>A Kulcsfontosságú elemek megtervezés teljes körű és reális, a működés bemutatása meggyőző?</t>
  </si>
  <si>
    <t>V.2 szempont</t>
  </si>
  <si>
    <t>A termelés/szolgáltatás működési folyamatának mérföldkövei logikusak, reálisak, kellően részletezettek és átgondoltak.</t>
  </si>
  <si>
    <t>V.3 szempont</t>
  </si>
  <si>
    <t>Az alapanyagok/áruk/szolgáltatások beszerzési tervének minősítése.</t>
  </si>
  <si>
    <t>Egyáltalán nem átgondolt</t>
  </si>
  <si>
    <t>Részben átgondolt, de kevés konkrétumot tartalmaz, megállapodások nem születtek szállítókkal</t>
  </si>
  <si>
    <t>Teljes mértékben átgondolt, megállapodásokat is kötött szállítókkal</t>
  </si>
  <si>
    <t>V.4 szempont</t>
  </si>
  <si>
    <t>Menedzsment és szervezeti felépítés megítélése, a "Kulcs" emberek iskolai végzettsége.</t>
  </si>
  <si>
    <t>Alacsony végzettségű, nincs sem szakirányú végzettsége, sem szakértelme az adott területen vagy egyéb ismérv.</t>
  </si>
  <si>
    <t>Alacsony végzettségű, de rendelkezik ismeretekkel az adott területen, vagy egyéb ismérv.</t>
  </si>
  <si>
    <t>Középfokú végzettségű egyéb területen, de a vállalkozás profiljában is rendelkezik szaktudással, vagy egyéb ismérv.</t>
  </si>
  <si>
    <t>Felsőfokú végzettségű egyéb területen, de a vállalkozás profiljában is rendelkezik szaktudással, vagy egyéb ismérv.</t>
  </si>
  <si>
    <t>Magasan kvalifikált, a vállalkozás profiljában nagy szaktudással rendelkezik</t>
  </si>
  <si>
    <t>V.5 szempont</t>
  </si>
  <si>
    <t>Menedzsment és szervezeti felépítés megítélése, a "Kulcs" emberek szakmai tapasztalata a vállalkozás profiljában</t>
  </si>
  <si>
    <t>Semmilyen tapasztalattal nem rendelkezik</t>
  </si>
  <si>
    <t>Kezdő szakember</t>
  </si>
  <si>
    <t>Van gyakorlata, tapasztalata az adott területen</t>
  </si>
  <si>
    <t>Igen nagy szakmai tapasztalattal rendelkezik az adott területen</t>
  </si>
  <si>
    <t>V.6 szempont</t>
  </si>
  <si>
    <t>Átgondolta-e a vállalkozás fix, legjellemzőbb és kalkulált változó költségeit?</t>
  </si>
  <si>
    <r>
      <t>Pontozás:</t>
    </r>
    <r>
      <rPr>
        <b/>
        <sz val="12"/>
        <color indexed="8"/>
        <rFont val="Verdana"/>
        <family val="2"/>
        <charset val="238"/>
      </rPr>
      <t xml:space="preserve"> </t>
    </r>
  </si>
  <si>
    <r>
      <t>VI.</t>
    </r>
    <r>
      <rPr>
        <b/>
        <sz val="7"/>
        <color indexed="8"/>
        <rFont val="Verdana"/>
        <family val="2"/>
        <charset val="238"/>
      </rPr>
      <t xml:space="preserve">       </t>
    </r>
    <r>
      <rPr>
        <b/>
        <sz val="12"/>
        <color indexed="8"/>
        <rFont val="Verdana"/>
        <family val="2"/>
        <charset val="238"/>
      </rPr>
      <t>GANTT MINŐSÍTÉSE</t>
    </r>
  </si>
  <si>
    <t>1  szempont</t>
  </si>
  <si>
    <t xml:space="preserve">VI.1 szempont </t>
  </si>
  <si>
    <t>A GANTT diagram megfelelő részletezettségű és megvalósítható.</t>
  </si>
  <si>
    <r>
      <t>VII.</t>
    </r>
    <r>
      <rPr>
        <b/>
        <sz val="7"/>
        <color indexed="8"/>
        <rFont val="Verdana"/>
        <family val="2"/>
        <charset val="238"/>
      </rPr>
      <t>  </t>
    </r>
    <r>
      <rPr>
        <b/>
        <sz val="12"/>
        <color indexed="8"/>
        <rFont val="Verdana"/>
        <family val="2"/>
        <charset val="238"/>
      </rPr>
      <t>PIAC ÉS VERSENYTÁRSELEMZÉS MINŐSÍTÉSE</t>
    </r>
  </si>
  <si>
    <t>VII.1 szempont</t>
  </si>
  <si>
    <t>Piacelemzés megítélése</t>
  </si>
  <si>
    <t>Az elemzés nem megfelelően mérte fel a piacot, kevés a rendelkezésre álló információ</t>
  </si>
  <si>
    <t>Az elemzés részben felmérte a piacot, de kevés forrásból tájékozódott, kevéssé alátámasztottak a megállapítások</t>
  </si>
  <si>
    <t>Az elemzés jól felmérte a piacot, több forrásból tájékozódott, jól alátámasztottak a megállapítások, eredmények</t>
  </si>
  <si>
    <t>VII. 2 szempont</t>
  </si>
  <si>
    <t>Célpiac és trendek elemzésének megítélése</t>
  </si>
  <si>
    <t>Az üzleti célcsoport nem definiálható megfelelően</t>
  </si>
  <si>
    <t>A üzleti célcsoportot felmérte, de a potenciális ügyfeleket nem elemezte megfelelően</t>
  </si>
  <si>
    <t>A üzleti célcsoport megfelelően felmérte, potenciális ügyfeleket megfelelően elemezte</t>
  </si>
  <si>
    <t>VII. 3 szempont</t>
  </si>
  <si>
    <t>Kiszolgálni kívánt Vevői igények.</t>
  </si>
  <si>
    <t>A vevői igények nem megalapozottak.</t>
  </si>
  <si>
    <t>A vevői igények megalapozottak.</t>
  </si>
  <si>
    <t>VII.4 szempont</t>
  </si>
  <si>
    <t>Versenytársak felmérése</t>
  </si>
  <si>
    <t>Nem mérte fel elég jól versenytársait, nincs tisztában versenyhelyzetével</t>
  </si>
  <si>
    <t>Kis mértékben mérte fel versenytársait</t>
  </si>
  <si>
    <t>Jól felmérte versenytársait, tisztában van a versenyhelyzetével</t>
  </si>
  <si>
    <t>VII. 5 szempont</t>
  </si>
  <si>
    <t>Termék és szolgáltatás megítélése</t>
  </si>
  <si>
    <t>Nehezen megítélhető, vagy nem megfelelő színvonalú termék vagy szolgáltatás</t>
  </si>
  <si>
    <t>Megfelelő színvonalú, átlagos termék vagy szolgáltatás</t>
  </si>
  <si>
    <t>Jó minőségű termék vagy szolgáltatás</t>
  </si>
  <si>
    <t>Kiemelkedő minőségű vagy felfutóban lévő termék vagy szolgáltatás</t>
  </si>
  <si>
    <t>Innovatív, egyedi termék vagy szolgáltatás</t>
  </si>
  <si>
    <t>VII.6 szempont</t>
  </si>
  <si>
    <t>Versenyelőny megítélése</t>
  </si>
  <si>
    <t>Versenyképtelen, igen erős a konkurencia, magasak az új versenytársak piacra lépési esélyei</t>
  </si>
  <si>
    <t>Átlagos a versenypozíciója</t>
  </si>
  <si>
    <t>Jelentős versenyelőnnyel rendelkezik, vagy gyengébb a konkurencia, vagy zárt, felosztott piac</t>
  </si>
  <si>
    <t>VII.7 szempont</t>
  </si>
  <si>
    <t>A vállalkozás erősségeinek és gyengeségeinek felmérésének megítélése.</t>
  </si>
  <si>
    <t xml:space="preserve">Nem mérte fel pontosan </t>
  </si>
  <si>
    <t xml:space="preserve">Kis mértékben mérte fel </t>
  </si>
  <si>
    <t xml:space="preserve">Jól felmérte </t>
  </si>
  <si>
    <r>
      <t>VIII.</t>
    </r>
    <r>
      <rPr>
        <b/>
        <sz val="7"/>
        <color indexed="8"/>
        <rFont val="Verdana"/>
        <family val="2"/>
        <charset val="238"/>
      </rPr>
      <t xml:space="preserve"> </t>
    </r>
    <r>
      <rPr>
        <b/>
        <sz val="12"/>
        <color indexed="8"/>
        <rFont val="Verdana"/>
        <family val="2"/>
        <charset val="238"/>
      </rPr>
      <t xml:space="preserve"> ÁRAZÁS, ÉRTÉKESÍTÉSI TERV MINŐSÍTÉSE</t>
    </r>
  </si>
  <si>
    <t xml:space="preserve">VIII.1 szempont </t>
  </si>
  <si>
    <t>A vállalkozás árpolitikája megalapozott és reális?</t>
  </si>
  <si>
    <t xml:space="preserve">VIII.2 szempont </t>
  </si>
  <si>
    <t>A vállalkozás értékesítési terve megvalósítható és reális?</t>
  </si>
  <si>
    <r>
      <t>IX.</t>
    </r>
    <r>
      <rPr>
        <b/>
        <sz val="7"/>
        <color indexed="8"/>
        <rFont val="Verdana"/>
        <family val="2"/>
        <charset val="238"/>
      </rPr>
      <t xml:space="preserve">       </t>
    </r>
    <r>
      <rPr>
        <b/>
        <sz val="12"/>
        <color indexed="8"/>
        <rFont val="Verdana"/>
        <family val="2"/>
        <charset val="238"/>
      </rPr>
      <t xml:space="preserve"> KOMMUNIKÁCIÓS TERV MINŐSÍTÉSE</t>
    </r>
  </si>
  <si>
    <t>IX.1 szempont</t>
  </si>
  <si>
    <t>A vállalkozás profiljához illeszkedő, megfelelő kommunikációs eszközöket választott és költségeit életszerűen ütemezte.</t>
  </si>
  <si>
    <t>Nem megfelelő, vagy nem elegendő kommunikációs eszközt tervezett</t>
  </si>
  <si>
    <t>Megfelelő kommunikációs eszközöket tervezett, de a költségek mértéke, ütemezése nem megalapozott</t>
  </si>
  <si>
    <t>Megfelelő kommunikációs eszközöket tervezett, a költségek mértéke, ütemezése megalapozott</t>
  </si>
  <si>
    <t>IX.2 szempont</t>
  </si>
  <si>
    <t>A kommunikációs célok elérését érintő potenciális veszélyforrásokat felmérte-e, elhárításukra megfelelő tervet dolgozott-e ki?</t>
  </si>
  <si>
    <r>
      <t>X.</t>
    </r>
    <r>
      <rPr>
        <b/>
        <sz val="7"/>
        <color indexed="8"/>
        <rFont val="Verdana"/>
        <family val="2"/>
        <charset val="238"/>
      </rPr>
      <t xml:space="preserve">          </t>
    </r>
    <r>
      <rPr>
        <b/>
        <sz val="12"/>
        <color indexed="8"/>
        <rFont val="Verdana"/>
        <family val="2"/>
        <charset val="238"/>
      </rPr>
      <t>(Xa-Xb-XI- XII) GAZDÁLKODÁSI TÉNYEZŐK MINŐSÍTÉSE</t>
    </r>
  </si>
  <si>
    <t>5 szempont</t>
  </si>
  <si>
    <t>Abszolút kritérium: nem megfelelő tervezés esetén elutasításra kerül az üzleti terv!</t>
  </si>
  <si>
    <t>X.1 szempont</t>
  </si>
  <si>
    <t>Eredmény terve reális és megvalósítható, a bevételek és kiadások alátámasztása részletes és megfelelő</t>
  </si>
  <si>
    <t>Általánosságban igen</t>
  </si>
  <si>
    <t>Jól kidolgozott és részletezett eredményterv</t>
  </si>
  <si>
    <t>X.2 szempont</t>
  </si>
  <si>
    <t>Vállalkozás tervezett éves jövedelmezőségi mutatója 
(=Tervezett éves üzemi tevékenység eredménye / Tervezett éves értékesítés nettó árbevétele)</t>
  </si>
  <si>
    <r>
      <t xml:space="preserve">0%&gt;                                                   </t>
    </r>
    <r>
      <rPr>
        <b/>
        <sz val="12"/>
        <color indexed="10"/>
        <rFont val="Verdana"/>
        <family val="2"/>
        <charset val="238"/>
      </rPr>
      <t>KO</t>
    </r>
  </si>
  <si>
    <t>Alacsony: 0%≤ és &gt;2%</t>
  </si>
  <si>
    <t>Közepes: 2%≤ és ≥7%</t>
  </si>
  <si>
    <t>Magas: &gt;7%</t>
  </si>
  <si>
    <t>X.3 szempont</t>
  </si>
  <si>
    <t>Cash-flow terve reális és megvalósítható, folyamatosan stabil pozitív cash-flowt tartalmaz</t>
  </si>
  <si>
    <t>Negatív CF esetén                                KO</t>
  </si>
  <si>
    <t>Alacsony, de tartható likviditás</t>
  </si>
  <si>
    <t>Megfelelő likviditás, reális CF terv</t>
  </si>
  <si>
    <t>X.4 szempont</t>
  </si>
  <si>
    <t>A tervezett elszámolható költségek megfelelnek a GINOP-5.2.3-16 felhívás útmutatójának.</t>
  </si>
  <si>
    <t>X.5 szempont</t>
  </si>
  <si>
    <t>A vállalkozás pénzügyi helyzetét érintő potenciális veszélyforrásokat számba vette és megfelelő terve van az elhárításukra</t>
  </si>
  <si>
    <t xml:space="preserve">Bíráló "B" </t>
  </si>
  <si>
    <t>ÖSSZESÍTŐ</t>
  </si>
  <si>
    <t>Az üzleti terv két, független szakértővel történő értékelése alapán a fenti javaslatot teszem.</t>
  </si>
  <si>
    <t>Bíráló cég aláírása:</t>
  </si>
  <si>
    <t>P.H.</t>
  </si>
  <si>
    <t>……………………………………………..……………………………….</t>
  </si>
  <si>
    <t>Eltérés az értékelők összpontszámai alapján:</t>
  </si>
  <si>
    <t>pont</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</si>
</sst>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6" formatCode="#,##0\ &quot;Ft&quot;;[Red]\-#,##0\ &quot;Ft&quot;"/>
    <numFmt numFmtId="8" formatCode="#,##0.00\ &quot;Ft&quot;;[Red]\-#,##0.00\ &quot;Ft&quot;"/>
    <numFmt numFmtId="44" formatCode="_-* #,##0.00\ &quot;Ft&quot;_-;\-* #,##0.00\ &quot;Ft&quot;_-;_-* &quot;-&quot;??\ &quot;Ft&quot;_-;_-@_-"/>
    <numFmt numFmtId="43" formatCode="_-* #,##0.00\ _F_t_-;\-* #,##0.00\ _F_t_-;_-* &quot;-&quot;??\ _F_t_-;_-@_-"/>
    <numFmt numFmtId="164" formatCode="#,##0\ &quot;Ft&quot;"/>
    <numFmt numFmtId="165" formatCode="[$-40E]yyyy/\ mmm\.;@"/>
    <numFmt numFmtId="166" formatCode="_-* #,##0.00\ [$Ft-40E]_-;\-* #,##0.00\ [$Ft-40E]_-;_-* &quot;-&quot;??\ [$Ft-40E]_-;_-@_-"/>
    <numFmt numFmtId="167" formatCode="_-* #,##0\ _F_t_-;\-* #,##0\ _F_t_-;_-* &quot;-&quot;??\ _F_t_-;_-@_-"/>
    <numFmt numFmtId="168" formatCode="0.00000"/>
    <numFmt numFmtId="169" formatCode="0.0%"/>
  </numFmts>
  <fonts count="120">
    <font>
      <sz val="11"/>
      <color theme="1"/>
      <name val="Calibri"/>
      <family val="2"/>
      <charset val="238"/>
      <scheme val="minor"/>
    </font>
    <font>
      <b/>
      <sz val="16"/>
      <color theme="1"/>
      <name val="Arial"/>
      <family val="2"/>
      <charset val="238"/>
    </font>
    <font>
      <b/>
      <sz val="12"/>
      <color theme="1"/>
      <name val="Arial"/>
      <family val="2"/>
      <charset val="238"/>
    </font>
    <font>
      <u/>
      <sz val="7.7"/>
      <color theme="10"/>
      <name val="Calibri"/>
      <family val="2"/>
      <charset val="238"/>
    </font>
    <font>
      <b/>
      <sz val="12"/>
      <color rgb="FFFF0000"/>
      <name val="Arial"/>
      <family val="2"/>
      <charset val="238"/>
    </font>
    <font>
      <sz val="10"/>
      <name val="Arial"/>
      <family val="2"/>
      <charset val="238"/>
    </font>
    <font>
      <sz val="20"/>
      <color theme="1"/>
      <name val="Arial"/>
      <family val="2"/>
      <charset val="238"/>
    </font>
    <font>
      <sz val="12"/>
      <color theme="1"/>
      <name val="Arial"/>
      <family val="2"/>
      <charset val="238"/>
    </font>
    <font>
      <b/>
      <sz val="18"/>
      <name val="Arial"/>
      <family val="2"/>
      <charset val="238"/>
    </font>
    <font>
      <b/>
      <sz val="22"/>
      <color theme="1"/>
      <name val="Arial"/>
      <family val="2"/>
      <charset val="238"/>
    </font>
    <font>
      <sz val="11"/>
      <color theme="1"/>
      <name val="Arial"/>
      <family val="2"/>
      <charset val="238"/>
    </font>
    <font>
      <b/>
      <sz val="11"/>
      <color theme="1"/>
      <name val="Arial"/>
      <family val="2"/>
      <charset val="238"/>
    </font>
    <font>
      <b/>
      <sz val="8"/>
      <color theme="1"/>
      <name val="Arial"/>
      <family val="2"/>
      <charset val="238"/>
    </font>
    <font>
      <sz val="7"/>
      <color theme="1"/>
      <name val="Arial"/>
      <family val="2"/>
      <charset val="238"/>
    </font>
    <font>
      <i/>
      <sz val="12"/>
      <color theme="1"/>
      <name val="Arial"/>
      <family val="2"/>
      <charset val="238"/>
    </font>
    <font>
      <i/>
      <sz val="12"/>
      <name val="Arial"/>
      <family val="2"/>
      <charset val="238"/>
    </font>
    <font>
      <b/>
      <sz val="18"/>
      <color theme="1"/>
      <name val="Arial"/>
      <family val="2"/>
      <charset val="238"/>
    </font>
    <font>
      <sz val="14"/>
      <color theme="1"/>
      <name val="Arial"/>
      <family val="2"/>
      <charset val="238"/>
    </font>
    <font>
      <b/>
      <i/>
      <sz val="12"/>
      <color rgb="FF999999"/>
      <name val="Arial"/>
      <family val="2"/>
      <charset val="238"/>
    </font>
    <font>
      <b/>
      <u/>
      <sz val="12"/>
      <color theme="1"/>
      <name val="Arial"/>
      <family val="2"/>
      <charset val="238"/>
    </font>
    <font>
      <sz val="12"/>
      <name val="Arial"/>
      <family val="2"/>
      <charset val="238"/>
    </font>
    <font>
      <u/>
      <sz val="12"/>
      <name val="Arial"/>
      <family val="2"/>
      <charset val="238"/>
    </font>
    <font>
      <b/>
      <sz val="24"/>
      <color theme="1"/>
      <name val="Arial"/>
      <family val="2"/>
      <charset val="238"/>
    </font>
    <font>
      <sz val="16"/>
      <color theme="1"/>
      <name val="Arial"/>
      <family val="2"/>
      <charset val="238"/>
    </font>
    <font>
      <b/>
      <sz val="10"/>
      <color theme="1"/>
      <name val="Arial"/>
      <family val="2"/>
      <charset val="238"/>
    </font>
    <font>
      <b/>
      <sz val="12"/>
      <color rgb="FF002060"/>
      <name val="Arial"/>
      <family val="2"/>
      <charset val="238"/>
    </font>
    <font>
      <b/>
      <i/>
      <sz val="12"/>
      <color theme="1"/>
      <name val="Arial"/>
      <family val="2"/>
      <charset val="238"/>
    </font>
    <font>
      <sz val="10"/>
      <color theme="1"/>
      <name val="Arial"/>
      <family val="2"/>
      <charset val="238"/>
    </font>
    <font>
      <b/>
      <u/>
      <sz val="10"/>
      <color theme="1"/>
      <name val="Arial"/>
      <family val="2"/>
      <charset val="238"/>
    </font>
    <font>
      <b/>
      <u/>
      <sz val="12"/>
      <color rgb="FFFFFF00"/>
      <name val="Arial"/>
      <family val="2"/>
      <charset val="238"/>
    </font>
    <font>
      <sz val="9"/>
      <color theme="1"/>
      <name val="Arial"/>
      <family val="2"/>
      <charset val="238"/>
    </font>
    <font>
      <b/>
      <sz val="12"/>
      <name val="Arial"/>
      <family val="2"/>
      <charset val="238"/>
    </font>
    <font>
      <b/>
      <sz val="18"/>
      <color rgb="FF0070C0"/>
      <name val="Arial"/>
      <family val="2"/>
      <charset val="238"/>
    </font>
    <font>
      <b/>
      <u/>
      <sz val="12"/>
      <name val="Arial"/>
      <family val="2"/>
      <charset val="238"/>
    </font>
    <font>
      <sz val="11"/>
      <color theme="1"/>
      <name val="Calibri"/>
      <family val="2"/>
      <charset val="238"/>
      <scheme val="minor"/>
    </font>
    <font>
      <b/>
      <sz val="14"/>
      <color theme="1"/>
      <name val="Arial"/>
      <family val="2"/>
      <charset val="238"/>
    </font>
    <font>
      <sz val="12"/>
      <color rgb="FFFF0000"/>
      <name val="Arial"/>
      <family val="2"/>
      <charset val="238"/>
    </font>
    <font>
      <i/>
      <u/>
      <sz val="12"/>
      <color rgb="FFFF0000"/>
      <name val="Arial"/>
      <family val="2"/>
      <charset val="238"/>
    </font>
    <font>
      <u/>
      <sz val="12"/>
      <color rgb="FFFFC000"/>
      <name val="Arial"/>
      <family val="2"/>
      <charset val="238"/>
    </font>
    <font>
      <sz val="22"/>
      <color theme="1"/>
      <name val="Arial"/>
      <family val="2"/>
      <charset val="238"/>
    </font>
    <font>
      <sz val="8"/>
      <color rgb="FFF5F8EE"/>
      <name val="Arial"/>
      <family val="2"/>
      <charset val="238"/>
    </font>
    <font>
      <b/>
      <u/>
      <sz val="12"/>
      <color rgb="FFFF0000"/>
      <name val="Arial"/>
      <family val="2"/>
      <charset val="238"/>
    </font>
    <font>
      <b/>
      <i/>
      <sz val="12"/>
      <color rgb="FFFF0000"/>
      <name val="Arial"/>
      <family val="2"/>
      <charset val="238"/>
    </font>
    <font>
      <sz val="8"/>
      <color theme="0" tint="-0.34998626667073579"/>
      <name val="Arial"/>
      <family val="2"/>
      <charset val="238"/>
    </font>
    <font>
      <sz val="12"/>
      <color theme="0" tint="-0.34998626667073579"/>
      <name val="Arial"/>
      <family val="2"/>
      <charset val="238"/>
    </font>
    <font>
      <sz val="8"/>
      <color theme="0"/>
      <name val="Arial"/>
      <family val="2"/>
      <charset val="238"/>
    </font>
    <font>
      <b/>
      <sz val="9"/>
      <color theme="1"/>
      <name val="Arial"/>
      <family val="2"/>
      <charset val="238"/>
    </font>
    <font>
      <u/>
      <sz val="12"/>
      <color theme="10"/>
      <name val="Calibri"/>
      <family val="2"/>
      <charset val="238"/>
    </font>
    <font>
      <sz val="12"/>
      <color theme="0" tint="-4.9989318521683403E-2"/>
      <name val="Arial"/>
      <family val="2"/>
      <charset val="238"/>
    </font>
    <font>
      <u/>
      <sz val="10"/>
      <color theme="4"/>
      <name val="Arial"/>
      <family val="2"/>
      <charset val="238"/>
    </font>
    <font>
      <u/>
      <sz val="12"/>
      <color theme="10"/>
      <name val="Arial"/>
      <family val="2"/>
      <charset val="238"/>
    </font>
    <font>
      <b/>
      <u/>
      <sz val="14"/>
      <name val="Arial"/>
      <family val="2"/>
      <charset val="238"/>
    </font>
    <font>
      <u/>
      <sz val="14"/>
      <name val="Arial"/>
      <family val="2"/>
      <charset val="238"/>
    </font>
    <font>
      <b/>
      <u/>
      <sz val="18"/>
      <color rgb="FF0070C0"/>
      <name val="Arial"/>
      <family val="2"/>
      <charset val="238"/>
    </font>
    <font>
      <b/>
      <u/>
      <sz val="16"/>
      <color theme="1"/>
      <name val="Arial"/>
      <family val="2"/>
      <charset val="238"/>
    </font>
    <font>
      <b/>
      <u/>
      <sz val="18"/>
      <color theme="1"/>
      <name val="Arial"/>
      <family val="2"/>
      <charset val="238"/>
    </font>
    <font>
      <b/>
      <i/>
      <sz val="14"/>
      <color theme="1"/>
      <name val="Arial"/>
      <family val="2"/>
      <charset val="238"/>
    </font>
    <font>
      <i/>
      <sz val="14"/>
      <color theme="1"/>
      <name val="Arial"/>
      <family val="2"/>
      <charset val="238"/>
    </font>
    <font>
      <b/>
      <i/>
      <u/>
      <sz val="12"/>
      <color rgb="FFFF0000"/>
      <name val="Arial"/>
      <family val="2"/>
      <charset val="238"/>
    </font>
    <font>
      <i/>
      <sz val="12"/>
      <color rgb="FFFF0000"/>
      <name val="Arial"/>
      <family val="2"/>
      <charset val="238"/>
    </font>
    <font>
      <i/>
      <sz val="16"/>
      <color theme="1"/>
      <name val="Arial"/>
      <family val="2"/>
      <charset val="238"/>
    </font>
    <font>
      <i/>
      <u/>
      <sz val="16"/>
      <color theme="1"/>
      <name val="Arial"/>
      <family val="2"/>
      <charset val="238"/>
    </font>
    <font>
      <b/>
      <sz val="12"/>
      <color indexed="8"/>
      <name val="Arial"/>
      <family val="2"/>
      <charset val="238"/>
    </font>
    <font>
      <sz val="12"/>
      <color indexed="8"/>
      <name val="Arial"/>
      <family val="2"/>
      <charset val="238"/>
    </font>
    <font>
      <b/>
      <sz val="11"/>
      <color indexed="81"/>
      <name val="Arial"/>
      <family val="2"/>
      <charset val="238"/>
    </font>
    <font>
      <sz val="11"/>
      <color indexed="81"/>
      <name val="Arial"/>
      <family val="2"/>
      <charset val="238"/>
    </font>
    <font>
      <sz val="10"/>
      <color indexed="81"/>
      <name val="Arial"/>
      <family val="2"/>
      <charset val="238"/>
    </font>
    <font>
      <sz val="9"/>
      <color indexed="81"/>
      <name val="Segoe UI"/>
      <family val="2"/>
      <charset val="238"/>
    </font>
    <font>
      <b/>
      <sz val="9"/>
      <color indexed="81"/>
      <name val="Segoe UI"/>
      <family val="2"/>
      <charset val="238"/>
    </font>
    <font>
      <b/>
      <u/>
      <sz val="11"/>
      <color theme="1"/>
      <name val="Arial"/>
      <family val="2"/>
      <charset val="238"/>
    </font>
    <font>
      <b/>
      <sz val="11"/>
      <color theme="1"/>
      <name val="Calibri"/>
      <family val="2"/>
      <charset val="238"/>
      <scheme val="minor"/>
    </font>
    <font>
      <sz val="11"/>
      <color theme="0"/>
      <name val="Calibri"/>
      <family val="2"/>
      <charset val="238"/>
      <scheme val="minor"/>
    </font>
    <font>
      <b/>
      <sz val="22"/>
      <color theme="1"/>
      <name val="Calibri"/>
      <family val="2"/>
      <charset val="238"/>
      <scheme val="minor"/>
    </font>
    <font>
      <sz val="14"/>
      <color theme="1"/>
      <name val="Calibri"/>
      <family val="2"/>
      <charset val="238"/>
      <scheme val="minor"/>
    </font>
    <font>
      <sz val="12"/>
      <color theme="1"/>
      <name val="Calibri"/>
      <family val="2"/>
      <charset val="238"/>
      <scheme val="minor"/>
    </font>
    <font>
      <b/>
      <sz val="14"/>
      <color theme="1"/>
      <name val="Calibri"/>
      <family val="2"/>
      <charset val="238"/>
      <scheme val="minor"/>
    </font>
    <font>
      <b/>
      <sz val="12"/>
      <color theme="1"/>
      <name val="Calibri"/>
      <family val="2"/>
      <charset val="238"/>
      <scheme val="minor"/>
    </font>
    <font>
      <b/>
      <sz val="16"/>
      <color theme="1"/>
      <name val="Calibri"/>
      <family val="2"/>
      <charset val="238"/>
      <scheme val="minor"/>
    </font>
    <font>
      <u/>
      <sz val="11"/>
      <color theme="10"/>
      <name val="Calibri"/>
      <family val="2"/>
      <charset val="238"/>
      <scheme val="minor"/>
    </font>
    <font>
      <b/>
      <u/>
      <sz val="18"/>
      <color theme="10"/>
      <name val="Calibri"/>
      <family val="2"/>
      <charset val="238"/>
      <scheme val="minor"/>
    </font>
    <font>
      <sz val="10"/>
      <color rgb="FF000000"/>
      <name val="Sans"/>
    </font>
    <font>
      <b/>
      <sz val="10"/>
      <color theme="1"/>
      <name val="Calibri"/>
      <family val="2"/>
      <charset val="238"/>
      <scheme val="minor"/>
    </font>
    <font>
      <sz val="16"/>
      <color theme="1"/>
      <name val="Calibri"/>
      <family val="2"/>
      <charset val="238"/>
      <scheme val="minor"/>
    </font>
    <font>
      <sz val="11"/>
      <name val="Calibri"/>
      <family val="2"/>
      <charset val="238"/>
      <scheme val="minor"/>
    </font>
    <font>
      <sz val="11"/>
      <color rgb="FFFF0000"/>
      <name val="Calibri"/>
      <family val="2"/>
      <charset val="238"/>
      <scheme val="minor"/>
    </font>
    <font>
      <sz val="14"/>
      <name val="Arial"/>
      <family val="2"/>
      <charset val="238"/>
    </font>
    <font>
      <sz val="12"/>
      <color rgb="FF333333"/>
      <name val="Arial"/>
      <family val="2"/>
      <charset val="238"/>
    </font>
    <font>
      <sz val="11"/>
      <color rgb="FF9C0006"/>
      <name val="Calibri"/>
      <family val="2"/>
      <charset val="238"/>
      <scheme val="minor"/>
    </font>
    <font>
      <b/>
      <sz val="12"/>
      <name val="Verdana"/>
      <family val="2"/>
      <charset val="238"/>
    </font>
    <font>
      <b/>
      <sz val="11"/>
      <color theme="1"/>
      <name val="Verdana"/>
      <family val="2"/>
      <charset val="238"/>
    </font>
    <font>
      <sz val="20"/>
      <color theme="1"/>
      <name val="Verdana"/>
      <family val="2"/>
      <charset val="238"/>
    </font>
    <font>
      <sz val="11"/>
      <color theme="1"/>
      <name val="Verdana"/>
      <family val="2"/>
      <charset val="238"/>
    </font>
    <font>
      <b/>
      <sz val="16"/>
      <color theme="1"/>
      <name val="Verdana"/>
      <family val="2"/>
      <charset val="238"/>
    </font>
    <font>
      <b/>
      <sz val="14"/>
      <color theme="1"/>
      <name val="Verdana"/>
      <family val="2"/>
      <charset val="238"/>
    </font>
    <font>
      <sz val="14"/>
      <color theme="1"/>
      <name val="Verdana"/>
      <family val="2"/>
      <charset val="238"/>
    </font>
    <font>
      <b/>
      <sz val="12"/>
      <color theme="1"/>
      <name val="Verdana"/>
      <family val="2"/>
      <charset val="238"/>
    </font>
    <font>
      <b/>
      <sz val="12"/>
      <color indexed="8"/>
      <name val="Verdana"/>
      <family val="2"/>
      <charset val="238"/>
    </font>
    <font>
      <b/>
      <sz val="18"/>
      <color theme="1"/>
      <name val="Verdana"/>
      <family val="2"/>
      <charset val="238"/>
    </font>
    <font>
      <b/>
      <sz val="11"/>
      <color indexed="8"/>
      <name val="Verdana"/>
      <family val="2"/>
      <charset val="238"/>
    </font>
    <font>
      <b/>
      <sz val="22"/>
      <color theme="1"/>
      <name val="Verdana"/>
      <family val="2"/>
      <charset val="238"/>
    </font>
    <font>
      <b/>
      <sz val="16"/>
      <color rgb="FF9C0006"/>
      <name val="Verdana"/>
      <family val="2"/>
      <charset val="238"/>
    </font>
    <font>
      <b/>
      <sz val="12"/>
      <color rgb="FF9C0006"/>
      <name val="Verdana"/>
      <family val="2"/>
      <charset val="238"/>
    </font>
    <font>
      <b/>
      <sz val="18"/>
      <color rgb="FF9C0006"/>
      <name val="Verdana"/>
      <family val="2"/>
      <charset val="238"/>
    </font>
    <font>
      <sz val="18"/>
      <color rgb="FF9C0006"/>
      <name val="Verdana"/>
      <family val="2"/>
      <charset val="238"/>
    </font>
    <font>
      <b/>
      <sz val="20"/>
      <color theme="1"/>
      <name val="Verdana"/>
      <family val="2"/>
      <charset val="238"/>
    </font>
    <font>
      <b/>
      <sz val="18"/>
      <color theme="7" tint="0.79998168889431442"/>
      <name val="Verdana"/>
      <family val="2"/>
      <charset val="238"/>
    </font>
    <font>
      <b/>
      <sz val="26"/>
      <color theme="1"/>
      <name val="Verdana"/>
      <family val="2"/>
      <charset val="238"/>
    </font>
    <font>
      <b/>
      <sz val="24"/>
      <color theme="1"/>
      <name val="Verdana"/>
      <family val="2"/>
      <charset val="238"/>
    </font>
    <font>
      <sz val="16"/>
      <color theme="1"/>
      <name val="Verdana"/>
      <family val="2"/>
      <charset val="238"/>
    </font>
    <font>
      <b/>
      <sz val="16"/>
      <color rgb="FFFF0000"/>
      <name val="Verdana"/>
      <family val="2"/>
      <charset val="238"/>
    </font>
    <font>
      <b/>
      <sz val="28"/>
      <color theme="1"/>
      <name val="Verdana"/>
      <family val="2"/>
      <charset val="238"/>
    </font>
    <font>
      <b/>
      <u/>
      <sz val="11"/>
      <color theme="1"/>
      <name val="Verdana"/>
      <family val="2"/>
      <charset val="238"/>
    </font>
    <font>
      <b/>
      <sz val="7"/>
      <color indexed="8"/>
      <name val="Verdana"/>
      <family val="2"/>
      <charset val="238"/>
    </font>
    <font>
      <sz val="10"/>
      <color theme="1"/>
      <name val="Verdana"/>
      <family val="2"/>
      <charset val="238"/>
    </font>
    <font>
      <b/>
      <sz val="20"/>
      <color rgb="FFFF0000"/>
      <name val="Verdana"/>
      <family val="2"/>
      <charset val="238"/>
    </font>
    <font>
      <b/>
      <sz val="12"/>
      <color rgb="FF0070C0"/>
      <name val="Verdana"/>
      <family val="2"/>
      <charset val="238"/>
    </font>
    <font>
      <sz val="12"/>
      <color theme="1"/>
      <name val="Verdana"/>
      <family val="2"/>
      <charset val="238"/>
    </font>
    <font>
      <b/>
      <sz val="12"/>
      <color theme="0"/>
      <name val="Verdana"/>
      <family val="2"/>
      <charset val="238"/>
    </font>
    <font>
      <b/>
      <sz val="12"/>
      <color indexed="10"/>
      <name val="Verdana"/>
      <family val="2"/>
      <charset val="238"/>
    </font>
    <font>
      <b/>
      <sz val="12"/>
      <color rgb="FFFF0000"/>
      <name val="Verdana"/>
      <family val="2"/>
      <charset val="238"/>
    </font>
  </fonts>
  <fills count="23">
    <fill>
      <patternFill patternType="none"/>
    </fill>
    <fill>
      <patternFill patternType="gray125"/>
    </fill>
    <fill>
      <patternFill patternType="solid">
        <fgColor rgb="FFF5F8EE"/>
        <bgColor indexed="64"/>
      </patternFill>
    </fill>
    <fill>
      <patternFill patternType="solid">
        <fgColor rgb="FFFDFEE8"/>
        <bgColor indexed="64"/>
      </patternFill>
    </fill>
    <fill>
      <patternFill patternType="solid">
        <fgColor theme="6" tint="0.79998168889431442"/>
        <bgColor indexed="64"/>
      </patternFill>
    </fill>
    <fill>
      <patternFill patternType="solid">
        <fgColor theme="0"/>
        <bgColor indexed="64"/>
      </patternFill>
    </fill>
    <fill>
      <patternFill patternType="solid">
        <fgColor theme="6" tint="0.59999389629810485"/>
        <bgColor indexed="64"/>
      </patternFill>
    </fill>
    <fill>
      <patternFill patternType="solid">
        <fgColor rgb="FFFFFF0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4" tint="0.59999389629810485"/>
        <bgColor indexed="64"/>
      </patternFill>
    </fill>
    <fill>
      <patternFill patternType="solid">
        <fgColor theme="7" tint="0.39997558519241921"/>
        <bgColor indexed="64"/>
      </patternFill>
    </fill>
    <fill>
      <patternFill patternType="solid">
        <fgColor theme="5" tint="-0.249977111117893"/>
        <bgColor indexed="64"/>
      </patternFill>
    </fill>
    <fill>
      <patternFill patternType="solid">
        <fgColor rgb="FFFFC7CE"/>
      </patternFill>
    </fill>
    <fill>
      <patternFill patternType="solid">
        <fgColor rgb="FFFF0000"/>
        <bgColor indexed="64"/>
      </patternFill>
    </fill>
    <fill>
      <patternFill patternType="solid">
        <fgColor rgb="FFFFFF99"/>
        <bgColor indexed="64"/>
      </patternFill>
    </fill>
    <fill>
      <patternFill patternType="solid">
        <fgColor theme="8" tint="0.39997558519241921"/>
        <bgColor indexed="64"/>
      </patternFill>
    </fill>
    <fill>
      <patternFill patternType="solid">
        <fgColor theme="7" tint="0.79998168889431442"/>
        <bgColor indexed="64"/>
      </patternFill>
    </fill>
    <fill>
      <patternFill patternType="solid">
        <fgColor rgb="FF92D050"/>
        <bgColor indexed="64"/>
      </patternFill>
    </fill>
    <fill>
      <patternFill patternType="solid">
        <fgColor rgb="FFFFC000"/>
        <bgColor indexed="64"/>
      </patternFill>
    </fill>
    <fill>
      <patternFill patternType="solid">
        <fgColor theme="9" tint="0.79998168889431442"/>
        <bgColor indexed="64"/>
      </patternFill>
    </fill>
  </fills>
  <borders count="188">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medium">
        <color rgb="FF000000"/>
      </left>
      <right/>
      <top/>
      <bottom/>
      <diagonal/>
    </border>
    <border>
      <left/>
      <right style="medium">
        <color indexed="64"/>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rgb="FF000000"/>
      </right>
      <top/>
      <bottom/>
      <diagonal/>
    </border>
    <border>
      <left style="medium">
        <color rgb="FF000000"/>
      </left>
      <right/>
      <top style="medium">
        <color rgb="FF000000"/>
      </top>
      <bottom style="medium">
        <color rgb="FF000000"/>
      </bottom>
      <diagonal/>
    </border>
    <border>
      <left style="medium">
        <color rgb="FF000000"/>
      </left>
      <right/>
      <top style="medium">
        <color rgb="FF000000"/>
      </top>
      <bottom/>
      <diagonal/>
    </border>
    <border>
      <left style="medium">
        <color rgb="FF000000"/>
      </left>
      <right/>
      <top/>
      <bottom style="medium">
        <color rgb="FF000000"/>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rgb="FF000000"/>
      </right>
      <top style="medium">
        <color indexed="64"/>
      </top>
      <bottom style="medium">
        <color indexed="64"/>
      </bottom>
      <diagonal/>
    </border>
    <border>
      <left/>
      <right style="medium">
        <color rgb="FF000000"/>
      </right>
      <top style="medium">
        <color indexed="64"/>
      </top>
      <bottom style="medium">
        <color indexed="64"/>
      </bottom>
      <diagonal/>
    </border>
    <border>
      <left style="medium">
        <color rgb="FF000000"/>
      </left>
      <right/>
      <top style="medium">
        <color indexed="64"/>
      </top>
      <bottom style="medium">
        <color indexed="64"/>
      </bottom>
      <diagonal/>
    </border>
    <border>
      <left/>
      <right/>
      <top/>
      <bottom style="medium">
        <color rgb="FF000000"/>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rgb="FF000000"/>
      </left>
      <right style="medium">
        <color rgb="FF000000"/>
      </right>
      <top style="medium">
        <color indexed="64"/>
      </top>
      <bottom style="medium">
        <color indexed="64"/>
      </bottom>
      <diagonal/>
    </border>
    <border>
      <left style="medium">
        <color rgb="FF000000"/>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style="medium">
        <color indexed="64"/>
      </left>
      <right style="medium">
        <color rgb="FF836967"/>
      </right>
      <top style="medium">
        <color indexed="64"/>
      </top>
      <bottom style="medium">
        <color rgb="FF000000"/>
      </bottom>
      <diagonal/>
    </border>
    <border>
      <left style="medium">
        <color indexed="64"/>
      </left>
      <right style="medium">
        <color rgb="FF836967"/>
      </right>
      <top/>
      <bottom style="medium">
        <color rgb="FF000000"/>
      </bottom>
      <diagonal/>
    </border>
    <border>
      <left/>
      <right style="medium">
        <color indexed="64"/>
      </right>
      <top/>
      <bottom style="medium">
        <color rgb="FF000000"/>
      </bottom>
      <diagonal/>
    </border>
    <border>
      <left style="medium">
        <color indexed="64"/>
      </left>
      <right style="medium">
        <color rgb="FF836967"/>
      </right>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rgb="FF000000"/>
      </left>
      <right style="medium">
        <color indexed="64"/>
      </right>
      <top style="medium">
        <color indexed="64"/>
      </top>
      <bottom/>
      <diagonal/>
    </border>
    <border>
      <left style="medium">
        <color rgb="FF000000"/>
      </left>
      <right style="medium">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style="medium">
        <color indexed="64"/>
      </bottom>
      <diagonal/>
    </border>
    <border>
      <left/>
      <right style="thin">
        <color indexed="64"/>
      </right>
      <top style="medium">
        <color indexed="64"/>
      </top>
      <bottom style="medium">
        <color indexed="64"/>
      </bottom>
      <diagonal/>
    </border>
    <border>
      <left style="medium">
        <color indexed="64"/>
      </left>
      <right/>
      <top/>
      <bottom style="medium">
        <color rgb="FF000000"/>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medium">
        <color rgb="FF000000"/>
      </top>
      <bottom/>
      <diagonal/>
    </border>
    <border>
      <left style="medium">
        <color indexed="64"/>
      </left>
      <right style="thin">
        <color indexed="64"/>
      </right>
      <top/>
      <bottom style="medium">
        <color rgb="FF000000"/>
      </bottom>
      <diagonal/>
    </border>
    <border>
      <left style="thin">
        <color indexed="64"/>
      </left>
      <right style="thin">
        <color indexed="64"/>
      </right>
      <top/>
      <bottom style="medium">
        <color rgb="FF000000"/>
      </bottom>
      <diagonal/>
    </border>
    <border>
      <left style="medium">
        <color indexed="64"/>
      </left>
      <right style="medium">
        <color rgb="FF000000"/>
      </right>
      <top/>
      <bottom style="medium">
        <color rgb="FF000000"/>
      </bottom>
      <diagonal/>
    </border>
    <border>
      <left style="medium">
        <color rgb="FF000000"/>
      </left>
      <right/>
      <top/>
      <bottom style="medium">
        <color indexed="64"/>
      </bottom>
      <diagonal/>
    </border>
    <border>
      <left style="medium">
        <color indexed="64"/>
      </left>
      <right style="medium">
        <color rgb="FF000000"/>
      </right>
      <top/>
      <bottom style="medium">
        <color indexed="64"/>
      </bottom>
      <diagonal/>
    </border>
    <border>
      <left/>
      <right style="medium">
        <color rgb="FF000000"/>
      </right>
      <top style="medium">
        <color rgb="FF000000"/>
      </top>
      <bottom style="medium">
        <color indexed="64"/>
      </bottom>
      <diagonal/>
    </border>
    <border>
      <left/>
      <right style="medium">
        <color rgb="FF000000"/>
      </right>
      <top/>
      <bottom style="medium">
        <color indexed="64"/>
      </bottom>
      <diagonal/>
    </border>
    <border>
      <left/>
      <right style="medium">
        <color rgb="FF000000"/>
      </right>
      <top style="medium">
        <color indexed="64"/>
      </top>
      <bottom/>
      <diagonal/>
    </border>
    <border>
      <left/>
      <right style="thin">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diagonal/>
    </border>
    <border>
      <left/>
      <right style="medium">
        <color rgb="FF000000"/>
      </right>
      <top style="medium">
        <color indexed="64"/>
      </top>
      <bottom style="medium">
        <color rgb="FF000000"/>
      </bottom>
      <diagonal/>
    </border>
    <border>
      <left style="medium">
        <color indexed="64"/>
      </left>
      <right style="medium">
        <color indexed="64"/>
      </right>
      <top style="medium">
        <color indexed="64"/>
      </top>
      <bottom style="medium">
        <color rgb="FF000000"/>
      </bottom>
      <diagonal/>
    </border>
    <border>
      <left style="medium">
        <color indexed="64"/>
      </left>
      <right style="medium">
        <color rgb="FF000000"/>
      </right>
      <top style="medium">
        <color indexed="64"/>
      </top>
      <bottom/>
      <diagonal/>
    </border>
    <border>
      <left style="medium">
        <color indexed="64"/>
      </left>
      <right style="thin">
        <color indexed="64"/>
      </right>
      <top style="thin">
        <color indexed="64"/>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rgb="FF000000"/>
      </left>
      <right/>
      <top style="medium">
        <color indexed="64"/>
      </top>
      <bottom style="medium">
        <color rgb="FF000000"/>
      </bottom>
      <diagonal/>
    </border>
    <border>
      <left style="medium">
        <color rgb="FF000000"/>
      </left>
      <right/>
      <top style="medium">
        <color rgb="FF000000"/>
      </top>
      <bottom style="medium">
        <color indexed="64"/>
      </bottom>
      <diagonal/>
    </border>
    <border>
      <left style="medium">
        <color indexed="64"/>
      </left>
      <right style="thin">
        <color indexed="64"/>
      </right>
      <top style="medium">
        <color indexed="64"/>
      </top>
      <bottom style="medium">
        <color rgb="FF000000"/>
      </bottom>
      <diagonal/>
    </border>
    <border>
      <left/>
      <right/>
      <top style="medium">
        <color rgb="FF000000"/>
      </top>
      <bottom/>
      <diagonal/>
    </border>
    <border>
      <left style="medium">
        <color indexed="64"/>
      </left>
      <right style="medium">
        <color indexed="64"/>
      </right>
      <top/>
      <bottom style="medium">
        <color rgb="FF000000"/>
      </bottom>
      <diagonal/>
    </border>
    <border>
      <left style="medium">
        <color indexed="64"/>
      </left>
      <right style="medium">
        <color indexed="64"/>
      </right>
      <top style="medium">
        <color rgb="FF000000"/>
      </top>
      <bottom/>
      <diagonal/>
    </border>
    <border>
      <left style="medium">
        <color indexed="64"/>
      </left>
      <right/>
      <top/>
      <bottom style="thin">
        <color indexed="64"/>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right style="thick">
        <color indexed="64"/>
      </right>
      <top style="thick">
        <color indexed="64"/>
      </top>
      <bottom style="medium">
        <color indexed="64"/>
      </bottom>
      <diagonal/>
    </border>
    <border>
      <left style="thick">
        <color indexed="64"/>
      </left>
      <right style="medium">
        <color rgb="FF000000"/>
      </right>
      <top/>
      <bottom style="medium">
        <color rgb="FF000000"/>
      </bottom>
      <diagonal/>
    </border>
    <border>
      <left/>
      <right style="thick">
        <color indexed="64"/>
      </right>
      <top/>
      <bottom style="medium">
        <color indexed="64"/>
      </bottom>
      <diagonal/>
    </border>
    <border>
      <left/>
      <right style="thick">
        <color indexed="64"/>
      </right>
      <top style="medium">
        <color indexed="64"/>
      </top>
      <bottom style="medium">
        <color indexed="64"/>
      </bottom>
      <diagonal/>
    </border>
    <border>
      <left style="thick">
        <color indexed="64"/>
      </left>
      <right/>
      <top/>
      <bottom/>
      <diagonal/>
    </border>
    <border>
      <left/>
      <right style="thick">
        <color indexed="64"/>
      </right>
      <top/>
      <bottom/>
      <diagonal/>
    </border>
    <border>
      <left style="thick">
        <color indexed="64"/>
      </left>
      <right/>
      <top style="medium">
        <color indexed="64"/>
      </top>
      <bottom style="medium">
        <color indexed="64"/>
      </bottom>
      <diagonal/>
    </border>
    <border>
      <left/>
      <right style="thick">
        <color indexed="64"/>
      </right>
      <top style="medium">
        <color indexed="64"/>
      </top>
      <bottom/>
      <diagonal/>
    </border>
    <border>
      <left style="thick">
        <color indexed="64"/>
      </left>
      <right/>
      <top/>
      <bottom style="thick">
        <color indexed="64"/>
      </bottom>
      <diagonal/>
    </border>
    <border>
      <left style="medium">
        <color indexed="64"/>
      </left>
      <right/>
      <top style="thin">
        <color indexed="64"/>
      </top>
      <bottom style="thick">
        <color indexed="64"/>
      </bottom>
      <diagonal/>
    </border>
    <border>
      <left style="thin">
        <color indexed="64"/>
      </left>
      <right style="medium">
        <color indexed="64"/>
      </right>
      <top style="thin">
        <color indexed="64"/>
      </top>
      <bottom style="thick">
        <color indexed="64"/>
      </bottom>
      <diagonal/>
    </border>
    <border>
      <left/>
      <right/>
      <top/>
      <bottom style="thick">
        <color indexed="64"/>
      </bottom>
      <diagonal/>
    </border>
    <border>
      <left/>
      <right style="thick">
        <color indexed="64"/>
      </right>
      <top/>
      <bottom style="thick">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style="medium">
        <color indexed="64"/>
      </bottom>
      <diagonal/>
    </border>
    <border>
      <left style="thick">
        <color indexed="64"/>
      </left>
      <right style="medium">
        <color rgb="FF000000"/>
      </right>
      <top style="medium">
        <color indexed="64"/>
      </top>
      <bottom style="medium">
        <color indexed="64"/>
      </bottom>
      <diagonal/>
    </border>
    <border>
      <left/>
      <right style="thick">
        <color indexed="64"/>
      </right>
      <top/>
      <bottom style="medium">
        <color rgb="FF000000"/>
      </bottom>
      <diagonal/>
    </border>
    <border>
      <left style="thick">
        <color indexed="64"/>
      </left>
      <right style="medium">
        <color rgb="FF000000"/>
      </right>
      <top/>
      <bottom style="thick">
        <color indexed="64"/>
      </bottom>
      <diagonal/>
    </border>
    <border>
      <left/>
      <right style="medium">
        <color rgb="FF000000"/>
      </right>
      <top/>
      <bottom style="thick">
        <color indexed="64"/>
      </bottom>
      <diagonal/>
    </border>
    <border>
      <left/>
      <right style="medium">
        <color indexed="64"/>
      </right>
      <top style="thick">
        <color indexed="64"/>
      </top>
      <bottom style="medium">
        <color indexed="64"/>
      </bottom>
      <diagonal/>
    </border>
    <border>
      <left style="medium">
        <color indexed="64"/>
      </left>
      <right/>
      <top style="thick">
        <color indexed="64"/>
      </top>
      <bottom style="medium">
        <color indexed="64"/>
      </bottom>
      <diagonal/>
    </border>
    <border>
      <left style="thick">
        <color indexed="64"/>
      </left>
      <right style="medium">
        <color indexed="64"/>
      </right>
      <top/>
      <bottom/>
      <diagonal/>
    </border>
    <border>
      <left style="thick">
        <color indexed="64"/>
      </left>
      <right style="medium">
        <color indexed="64"/>
      </right>
      <top/>
      <bottom style="thick">
        <color indexed="64"/>
      </bottom>
      <diagonal/>
    </border>
    <border>
      <left style="medium">
        <color indexed="64"/>
      </left>
      <right/>
      <top/>
      <bottom style="thick">
        <color indexed="64"/>
      </bottom>
      <diagonal/>
    </border>
    <border>
      <left style="thick">
        <color indexed="64"/>
      </left>
      <right/>
      <top style="medium">
        <color indexed="64"/>
      </top>
      <bottom/>
      <diagonal/>
    </border>
    <border>
      <left style="medium">
        <color rgb="FF000000"/>
      </left>
      <right style="thick">
        <color indexed="64"/>
      </right>
      <top style="medium">
        <color indexed="64"/>
      </top>
      <bottom/>
      <diagonal/>
    </border>
    <border>
      <left style="thick">
        <color indexed="64"/>
      </left>
      <right style="medium">
        <color rgb="FF000000"/>
      </right>
      <top style="medium">
        <color indexed="64"/>
      </top>
      <bottom/>
      <diagonal/>
    </border>
    <border>
      <left style="thick">
        <color indexed="64"/>
      </left>
      <right/>
      <top style="medium">
        <color indexed="64"/>
      </top>
      <bottom style="thin">
        <color indexed="64"/>
      </bottom>
      <diagonal/>
    </border>
    <border>
      <left style="thin">
        <color indexed="64"/>
      </left>
      <right style="thick">
        <color indexed="64"/>
      </right>
      <top style="medium">
        <color indexed="64"/>
      </top>
      <bottom style="thin">
        <color indexed="64"/>
      </bottom>
      <diagonal/>
    </border>
    <border>
      <left style="thick">
        <color indexed="64"/>
      </left>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top style="thin">
        <color indexed="64"/>
      </top>
      <bottom/>
      <diagonal/>
    </border>
    <border>
      <left style="thin">
        <color indexed="64"/>
      </left>
      <right style="thick">
        <color indexed="64"/>
      </right>
      <top style="thin">
        <color indexed="64"/>
      </top>
      <bottom/>
      <diagonal/>
    </border>
    <border>
      <left style="thin">
        <color indexed="64"/>
      </left>
      <right style="thick">
        <color indexed="64"/>
      </right>
      <top style="medium">
        <color indexed="64"/>
      </top>
      <bottom style="medium">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bottom style="thin">
        <color indexed="64"/>
      </bottom>
      <diagonal/>
    </border>
    <border>
      <left style="thick">
        <color indexed="64"/>
      </left>
      <right style="thin">
        <color indexed="64"/>
      </right>
      <top style="thin">
        <color indexed="64"/>
      </top>
      <bottom style="medium">
        <color indexed="64"/>
      </bottom>
      <diagonal/>
    </border>
    <border>
      <left style="thin">
        <color indexed="64"/>
      </left>
      <right style="thick">
        <color indexed="64"/>
      </right>
      <top style="thin">
        <color indexed="64"/>
      </top>
      <bottom style="medium">
        <color indexed="64"/>
      </bottom>
      <diagonal/>
    </border>
    <border>
      <left style="thick">
        <color indexed="64"/>
      </left>
      <right style="medium">
        <color indexed="64"/>
      </right>
      <top style="medium">
        <color indexed="64"/>
      </top>
      <bottom style="thick">
        <color indexed="64"/>
      </bottom>
      <diagonal/>
    </border>
    <border>
      <left style="medium">
        <color indexed="64"/>
      </left>
      <right/>
      <top style="medium">
        <color indexed="64"/>
      </top>
      <bottom style="thick">
        <color indexed="64"/>
      </bottom>
      <diagonal/>
    </border>
    <border>
      <left/>
      <right/>
      <top style="medium">
        <color indexed="64"/>
      </top>
      <bottom style="thick">
        <color indexed="64"/>
      </bottom>
      <diagonal/>
    </border>
    <border>
      <left/>
      <right style="thick">
        <color indexed="64"/>
      </right>
      <top style="medium">
        <color indexed="64"/>
      </top>
      <bottom style="thick">
        <color indexed="64"/>
      </bottom>
      <diagonal/>
    </border>
    <border>
      <left style="thick">
        <color indexed="64"/>
      </left>
      <right style="thin">
        <color indexed="64"/>
      </right>
      <top style="medium">
        <color indexed="64"/>
      </top>
      <bottom style="medium">
        <color indexed="64"/>
      </bottom>
      <diagonal/>
    </border>
    <border>
      <left style="thin">
        <color indexed="64"/>
      </left>
      <right style="thick">
        <color indexed="64"/>
      </right>
      <top/>
      <bottom style="medium">
        <color indexed="64"/>
      </bottom>
      <diagonal/>
    </border>
    <border>
      <left style="thick">
        <color indexed="64"/>
      </left>
      <right style="thin">
        <color indexed="64"/>
      </right>
      <top/>
      <bottom style="medium">
        <color indexed="64"/>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thick">
        <color indexed="64"/>
      </left>
      <right style="thin">
        <color indexed="64"/>
      </right>
      <top style="medium">
        <color indexed="64"/>
      </top>
      <bottom style="thin">
        <color indexed="64"/>
      </bottom>
      <diagonal/>
    </border>
    <border>
      <left style="thick">
        <color indexed="64"/>
      </left>
      <right style="medium">
        <color indexed="64"/>
      </right>
      <top style="medium">
        <color indexed="64"/>
      </top>
      <bottom/>
      <diagonal/>
    </border>
    <border>
      <left/>
      <right style="thick">
        <color indexed="64"/>
      </right>
      <top style="medium">
        <color indexed="64"/>
      </top>
      <bottom style="thin">
        <color indexed="64"/>
      </bottom>
      <diagonal/>
    </border>
    <border>
      <left/>
      <right style="thick">
        <color indexed="64"/>
      </right>
      <top style="thin">
        <color indexed="64"/>
      </top>
      <bottom style="thin">
        <color indexed="64"/>
      </bottom>
      <diagonal/>
    </border>
    <border>
      <left style="thick">
        <color indexed="64"/>
      </left>
      <right style="medium">
        <color indexed="64"/>
      </right>
      <top/>
      <bottom style="medium">
        <color indexed="64"/>
      </bottom>
      <diagonal/>
    </border>
    <border>
      <left/>
      <right style="thick">
        <color indexed="64"/>
      </right>
      <top style="thin">
        <color indexed="64"/>
      </top>
      <bottom style="medium">
        <color indexed="64"/>
      </bottom>
      <diagonal/>
    </border>
    <border>
      <left/>
      <right style="thick">
        <color indexed="64"/>
      </right>
      <top style="medium">
        <color rgb="FF000000"/>
      </top>
      <bottom/>
      <diagonal/>
    </border>
    <border>
      <left/>
      <right style="thick">
        <color indexed="64"/>
      </right>
      <top style="thin">
        <color indexed="64"/>
      </top>
      <bottom/>
      <diagonal/>
    </border>
    <border>
      <left style="thick">
        <color indexed="64"/>
      </left>
      <right/>
      <top/>
      <bottom style="medium">
        <color rgb="FF000000"/>
      </bottom>
      <diagonal/>
    </border>
    <border>
      <left style="thick">
        <color indexed="64"/>
      </left>
      <right style="medium">
        <color rgb="FF000000"/>
      </right>
      <top style="medium">
        <color rgb="FF000000"/>
      </top>
      <bottom style="medium">
        <color rgb="FF000000"/>
      </bottom>
      <diagonal/>
    </border>
    <border>
      <left/>
      <right style="thick">
        <color indexed="64"/>
      </right>
      <top style="medium">
        <color rgb="FF000000"/>
      </top>
      <bottom style="medium">
        <color rgb="FF000000"/>
      </bottom>
      <diagonal/>
    </border>
    <border>
      <left style="thick">
        <color indexed="64"/>
      </left>
      <right/>
      <top style="medium">
        <color rgb="FF000000"/>
      </top>
      <bottom style="medium">
        <color rgb="FF000000"/>
      </bottom>
      <diagonal/>
    </border>
    <border>
      <left style="thin">
        <color indexed="64"/>
      </left>
      <right style="thick">
        <color indexed="64"/>
      </right>
      <top style="medium">
        <color indexed="64"/>
      </top>
      <bottom/>
      <diagonal/>
    </border>
    <border>
      <left/>
      <right style="medium">
        <color indexed="64"/>
      </right>
      <top style="medium">
        <color indexed="64"/>
      </top>
      <bottom style="thick">
        <color indexed="64"/>
      </bottom>
      <diagonal/>
    </border>
    <border>
      <left style="thick">
        <color indexed="64"/>
      </left>
      <right style="medium">
        <color rgb="FF000000"/>
      </right>
      <top/>
      <bottom/>
      <diagonal/>
    </border>
    <border>
      <left style="thick">
        <color indexed="64"/>
      </left>
      <right style="medium">
        <color rgb="FF000000"/>
      </right>
      <top/>
      <bottom style="medium">
        <color indexed="64"/>
      </bottom>
      <diagonal/>
    </border>
    <border>
      <left style="thick">
        <color indexed="64"/>
      </left>
      <right/>
      <top style="medium">
        <color indexed="64"/>
      </top>
      <bottom style="medium">
        <color rgb="FF000000"/>
      </bottom>
      <diagonal/>
    </border>
    <border>
      <left style="thin">
        <color indexed="64"/>
      </left>
      <right style="medium">
        <color indexed="64"/>
      </right>
      <top style="medium">
        <color indexed="64"/>
      </top>
      <bottom style="medium">
        <color rgb="FF000000"/>
      </bottom>
      <diagonal/>
    </border>
    <border>
      <left style="thin">
        <color indexed="64"/>
      </left>
      <right style="medium">
        <color indexed="64"/>
      </right>
      <top/>
      <bottom style="medium">
        <color rgb="FF000000"/>
      </bottom>
      <diagonal/>
    </border>
    <border>
      <left style="thin">
        <color indexed="64"/>
      </left>
      <right style="medium">
        <color indexed="64"/>
      </right>
      <top/>
      <bottom style="medium">
        <color indexed="64"/>
      </bottom>
      <diagonal/>
    </border>
    <border>
      <left/>
      <right style="medium">
        <color indexed="64"/>
      </right>
      <top style="medium">
        <color rgb="FF000000"/>
      </top>
      <bottom/>
      <diagonal/>
    </border>
    <border>
      <left style="thin">
        <color indexed="64"/>
      </left>
      <right style="medium">
        <color indexed="64"/>
      </right>
      <top/>
      <bottom/>
      <diagonal/>
    </border>
    <border>
      <left/>
      <right style="medium">
        <color indexed="64"/>
      </right>
      <top/>
      <bottom style="thin">
        <color indexed="64"/>
      </bottom>
      <diagonal/>
    </border>
    <border>
      <left style="medium">
        <color indexed="64"/>
      </left>
      <right/>
      <top style="thin">
        <color indexed="64"/>
      </top>
      <bottom/>
      <diagonal/>
    </border>
    <border>
      <left style="medium">
        <color indexed="64"/>
      </left>
      <right style="thin">
        <color indexed="64"/>
      </right>
      <top style="medium">
        <color rgb="FF000000"/>
      </top>
      <bottom/>
      <diagonal/>
    </border>
    <border>
      <left/>
      <right style="medium">
        <color indexed="64"/>
      </right>
      <top style="medium">
        <color indexed="64"/>
      </top>
      <bottom style="medium">
        <color rgb="FF000000"/>
      </bottom>
      <diagonal/>
    </border>
    <border>
      <left style="medium">
        <color indexed="64"/>
      </left>
      <right style="thin">
        <color indexed="64"/>
      </right>
      <top/>
      <bottom/>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style="thin">
        <color indexed="64"/>
      </left>
      <right style="thin">
        <color indexed="64"/>
      </right>
      <top/>
      <bottom/>
      <diagonal/>
    </border>
    <border>
      <left style="medium">
        <color indexed="64"/>
      </left>
      <right style="medium">
        <color indexed="64"/>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s>
  <cellStyleXfs count="11">
    <xf numFmtId="0" fontId="0" fillId="0" borderId="0"/>
    <xf numFmtId="0" fontId="3" fillId="0" borderId="0" applyNumberFormat="0" applyFill="0" applyBorder="0" applyAlignment="0" applyProtection="0">
      <alignment vertical="top"/>
      <protection locked="0"/>
    </xf>
    <xf numFmtId="0" fontId="5" fillId="0" borderId="0"/>
    <xf numFmtId="9" fontId="34" fillId="0" borderId="0" applyFont="0" applyFill="0" applyBorder="0" applyAlignment="0" applyProtection="0"/>
    <xf numFmtId="43" fontId="34" fillId="0" borderId="0" applyFont="0" applyFill="0" applyBorder="0" applyAlignment="0" applyProtection="0"/>
    <xf numFmtId="0" fontId="34" fillId="0" borderId="0"/>
    <xf numFmtId="0" fontId="78" fillId="0" borderId="0" applyNumberFormat="0" applyFill="0" applyBorder="0" applyAlignment="0" applyProtection="0"/>
    <xf numFmtId="0" fontId="80" fillId="0" borderId="0"/>
    <xf numFmtId="43" fontId="34" fillId="0" borderId="0" applyFont="0" applyFill="0" applyBorder="0" applyAlignment="0" applyProtection="0"/>
    <xf numFmtId="44" fontId="34" fillId="0" borderId="0" applyFont="0" applyFill="0" applyBorder="0" applyAlignment="0" applyProtection="0"/>
    <xf numFmtId="0" fontId="87" fillId="15" borderId="0" applyNumberFormat="0" applyBorder="0" applyAlignment="0" applyProtection="0"/>
  </cellStyleXfs>
  <cellXfs count="1479">
    <xf numFmtId="0" fontId="0" fillId="0" borderId="0" xfId="0"/>
    <xf numFmtId="0" fontId="1" fillId="0" borderId="0" xfId="0" applyFont="1" applyAlignment="1">
      <alignment horizontal="left" vertical="center"/>
    </xf>
    <xf numFmtId="0" fontId="1" fillId="0" borderId="0" xfId="0" applyFont="1" applyAlignment="1">
      <alignment horizontal="center" vertical="center"/>
    </xf>
    <xf numFmtId="0" fontId="1" fillId="0" borderId="0" xfId="0" applyFont="1" applyAlignment="1">
      <alignment horizontal="left"/>
    </xf>
    <xf numFmtId="0" fontId="7" fillId="2" borderId="0" xfId="0" applyFont="1" applyFill="1" applyAlignment="1">
      <alignment vertical="center"/>
    </xf>
    <xf numFmtId="0" fontId="2" fillId="4" borderId="0" xfId="0" applyFont="1" applyFill="1" applyAlignment="1">
      <alignment vertical="center" wrapText="1"/>
    </xf>
    <xf numFmtId="0" fontId="7" fillId="6" borderId="0" xfId="0" applyFont="1" applyFill="1" applyBorder="1" applyAlignment="1">
      <alignment vertical="center"/>
    </xf>
    <xf numFmtId="0" fontId="9" fillId="2" borderId="0" xfId="0" applyFont="1" applyFill="1" applyBorder="1" applyAlignment="1">
      <alignment vertical="center"/>
    </xf>
    <xf numFmtId="0" fontId="2" fillId="2" borderId="0" xfId="0" applyFont="1" applyFill="1" applyAlignment="1">
      <alignment horizontal="left" vertical="center"/>
    </xf>
    <xf numFmtId="0" fontId="6" fillId="2" borderId="0" xfId="0" applyFont="1" applyFill="1" applyAlignment="1">
      <alignment vertical="center"/>
    </xf>
    <xf numFmtId="0" fontId="2" fillId="2" borderId="0" xfId="0" applyFont="1" applyFill="1" applyAlignment="1">
      <alignment vertical="center"/>
    </xf>
    <xf numFmtId="0" fontId="10" fillId="2" borderId="0" xfId="0" applyFont="1" applyFill="1"/>
    <xf numFmtId="0" fontId="10" fillId="2" borderId="0" xfId="0" applyFont="1" applyFill="1" applyAlignment="1">
      <alignment vertical="center"/>
    </xf>
    <xf numFmtId="0" fontId="9" fillId="2" borderId="0" xfId="0" applyFont="1" applyFill="1" applyAlignment="1">
      <alignment vertical="center"/>
    </xf>
    <xf numFmtId="164" fontId="13" fillId="2" borderId="0" xfId="0" applyNumberFormat="1" applyFont="1" applyFill="1" applyAlignment="1">
      <alignment horizontal="right" vertical="center"/>
    </xf>
    <xf numFmtId="1" fontId="13" fillId="2" borderId="0" xfId="0" applyNumberFormat="1" applyFont="1" applyFill="1" applyAlignment="1">
      <alignment horizontal="right" vertical="center"/>
    </xf>
    <xf numFmtId="1" fontId="10" fillId="2" borderId="0" xfId="0" applyNumberFormat="1" applyFont="1" applyFill="1" applyAlignment="1">
      <alignment vertical="center"/>
    </xf>
    <xf numFmtId="0" fontId="7" fillId="2" borderId="69" xfId="0" applyFont="1" applyFill="1" applyBorder="1" applyAlignment="1">
      <alignment vertical="center" wrapText="1"/>
    </xf>
    <xf numFmtId="0" fontId="2" fillId="2" borderId="2" xfId="0" applyFont="1" applyFill="1" applyBorder="1" applyAlignment="1">
      <alignment vertical="center" wrapText="1"/>
    </xf>
    <xf numFmtId="0" fontId="2" fillId="2" borderId="12" xfId="0" applyFont="1" applyFill="1" applyBorder="1" applyAlignment="1">
      <alignment horizontal="center" vertical="center" wrapText="1"/>
    </xf>
    <xf numFmtId="0" fontId="2" fillId="2" borderId="29" xfId="0" applyFont="1" applyFill="1" applyBorder="1" applyAlignment="1">
      <alignment vertical="center" wrapText="1"/>
    </xf>
    <xf numFmtId="0" fontId="2" fillId="2" borderId="35" xfId="0" applyFont="1" applyFill="1" applyBorder="1" applyAlignment="1">
      <alignment horizontal="center" vertical="center" wrapText="1"/>
    </xf>
    <xf numFmtId="0" fontId="2" fillId="2" borderId="27" xfId="0" applyFont="1" applyFill="1" applyBorder="1" applyAlignment="1">
      <alignment vertical="center" wrapText="1"/>
    </xf>
    <xf numFmtId="0" fontId="7" fillId="2" borderId="0" xfId="0" applyFont="1" applyFill="1" applyAlignment="1">
      <alignment horizontal="justify" vertical="center"/>
    </xf>
    <xf numFmtId="0" fontId="7" fillId="2" borderId="0" xfId="0" applyFont="1" applyFill="1" applyAlignment="1">
      <alignment horizontal="left" vertical="center"/>
    </xf>
    <xf numFmtId="0" fontId="16" fillId="2" borderId="0" xfId="0" applyFont="1" applyFill="1" applyAlignment="1">
      <alignment horizontal="left" vertical="center"/>
    </xf>
    <xf numFmtId="0" fontId="14" fillId="2" borderId="0" xfId="0" applyFont="1" applyFill="1" applyAlignment="1">
      <alignment horizontal="left" vertical="center" indent="1"/>
    </xf>
    <xf numFmtId="0" fontId="7" fillId="2" borderId="0" xfId="0" applyFont="1" applyFill="1" applyBorder="1" applyAlignment="1">
      <alignment horizontal="center" vertical="center" wrapText="1"/>
    </xf>
    <xf numFmtId="0" fontId="7" fillId="2" borderId="10" xfId="0" applyFont="1" applyFill="1" applyBorder="1" applyAlignment="1">
      <alignment horizontal="center" vertical="center" wrapText="1"/>
    </xf>
    <xf numFmtId="0" fontId="7" fillId="2" borderId="0" xfId="0" applyFont="1" applyFill="1" applyAlignment="1">
      <alignment horizontal="left" vertical="center"/>
    </xf>
    <xf numFmtId="0" fontId="7" fillId="2" borderId="18" xfId="0" applyFont="1" applyFill="1" applyBorder="1" applyAlignment="1">
      <alignment horizontal="center" vertical="center" wrapText="1"/>
    </xf>
    <xf numFmtId="0" fontId="2" fillId="2" borderId="28" xfId="0" applyFont="1" applyFill="1" applyBorder="1" applyAlignment="1">
      <alignment vertical="center" wrapText="1"/>
    </xf>
    <xf numFmtId="0" fontId="7" fillId="2" borderId="49" xfId="0" applyFont="1" applyFill="1" applyBorder="1" applyAlignment="1">
      <alignment horizontal="center" vertical="center" wrapText="1"/>
    </xf>
    <xf numFmtId="0" fontId="7" fillId="2" borderId="67" xfId="0" applyFont="1" applyFill="1" applyBorder="1" applyAlignment="1">
      <alignment horizontal="center" vertical="center" wrapText="1"/>
    </xf>
    <xf numFmtId="0" fontId="7" fillId="2" borderId="0" xfId="0" applyFont="1" applyFill="1"/>
    <xf numFmtId="0" fontId="7" fillId="6" borderId="0" xfId="0" applyFont="1" applyFill="1" applyBorder="1" applyAlignment="1">
      <alignment vertical="top" wrapText="1"/>
    </xf>
    <xf numFmtId="0" fontId="7" fillId="2" borderId="0" xfId="0" applyFont="1" applyFill="1" applyBorder="1" applyAlignment="1">
      <alignment vertical="center"/>
    </xf>
    <xf numFmtId="0" fontId="20" fillId="5" borderId="0" xfId="0" applyFont="1" applyFill="1" applyBorder="1" applyAlignment="1">
      <alignment vertical="center"/>
    </xf>
    <xf numFmtId="0" fontId="10" fillId="5" borderId="0" xfId="0" applyFont="1" applyFill="1" applyBorder="1"/>
    <xf numFmtId="0" fontId="10" fillId="5" borderId="0" xfId="0" applyFont="1" applyFill="1" applyBorder="1" applyAlignment="1">
      <alignment vertical="center"/>
    </xf>
    <xf numFmtId="0" fontId="21" fillId="5" borderId="0" xfId="1" applyFont="1" applyFill="1" applyBorder="1" applyAlignment="1" applyProtection="1">
      <alignment vertical="center"/>
    </xf>
    <xf numFmtId="0" fontId="7" fillId="5" borderId="0" xfId="0" applyFont="1" applyFill="1" applyBorder="1" applyAlignment="1">
      <alignment wrapText="1"/>
    </xf>
    <xf numFmtId="0" fontId="10" fillId="0" borderId="0" xfId="0" applyFont="1" applyAlignment="1">
      <alignment vertical="center"/>
    </xf>
    <xf numFmtId="0" fontId="10" fillId="0" borderId="0" xfId="0" applyFont="1" applyAlignment="1"/>
    <xf numFmtId="0" fontId="1" fillId="0" borderId="0" xfId="0" applyFont="1" applyAlignment="1">
      <alignment horizontal="right" vertical="center"/>
    </xf>
    <xf numFmtId="0" fontId="17" fillId="2" borderId="0" xfId="0" applyFont="1" applyFill="1" applyAlignment="1">
      <alignment vertical="center"/>
    </xf>
    <xf numFmtId="0" fontId="14" fillId="2" borderId="3" xfId="0" applyFont="1" applyFill="1" applyBorder="1" applyAlignment="1">
      <alignment vertical="center"/>
    </xf>
    <xf numFmtId="0" fontId="2" fillId="2" borderId="69" xfId="0" applyFont="1" applyFill="1" applyBorder="1" applyAlignment="1">
      <alignment vertical="center" wrapText="1"/>
    </xf>
    <xf numFmtId="0" fontId="2" fillId="2" borderId="9" xfId="0" applyFont="1" applyFill="1" applyBorder="1" applyAlignment="1">
      <alignment vertical="center" wrapText="1"/>
    </xf>
    <xf numFmtId="0" fontId="11" fillId="2" borderId="14" xfId="0" applyFont="1" applyFill="1" applyBorder="1" applyAlignment="1">
      <alignment horizontal="left" vertical="center" wrapText="1"/>
    </xf>
    <xf numFmtId="0" fontId="2" fillId="2" borderId="3" xfId="0" applyFont="1" applyFill="1" applyBorder="1" applyAlignment="1">
      <alignment vertical="center" wrapText="1"/>
    </xf>
    <xf numFmtId="0" fontId="14" fillId="2" borderId="1" xfId="0" applyFont="1" applyFill="1" applyBorder="1" applyAlignment="1">
      <alignment horizontal="left" vertical="center"/>
    </xf>
    <xf numFmtId="0" fontId="7" fillId="2" borderId="3" xfId="0" applyFont="1" applyFill="1" applyBorder="1" applyAlignment="1">
      <alignment horizontal="left" vertical="center" wrapText="1"/>
    </xf>
    <xf numFmtId="0" fontId="7" fillId="2" borderId="75" xfId="0" applyFont="1" applyFill="1" applyBorder="1" applyAlignment="1">
      <alignment horizontal="left" vertical="center" wrapText="1"/>
    </xf>
    <xf numFmtId="0" fontId="7" fillId="2" borderId="2" xfId="0" applyFont="1" applyFill="1" applyBorder="1" applyAlignment="1">
      <alignment horizontal="left" vertical="center" wrapText="1"/>
    </xf>
    <xf numFmtId="0" fontId="7" fillId="2" borderId="11" xfId="0" applyFont="1" applyFill="1" applyBorder="1" applyAlignment="1">
      <alignment vertical="center"/>
    </xf>
    <xf numFmtId="0" fontId="7" fillId="0" borderId="0" xfId="0" applyFont="1" applyAlignment="1">
      <alignment vertical="center" wrapText="1"/>
    </xf>
    <xf numFmtId="0" fontId="10" fillId="0" borderId="0" xfId="0" applyFont="1" applyBorder="1" applyAlignment="1">
      <alignment vertical="center"/>
    </xf>
    <xf numFmtId="0" fontId="2" fillId="2" borderId="1" xfId="0" applyFont="1" applyFill="1" applyBorder="1" applyAlignment="1">
      <alignment horizontal="center" vertical="center" wrapText="1"/>
    </xf>
    <xf numFmtId="0" fontId="7" fillId="2" borderId="81" xfId="0" applyFont="1" applyFill="1" applyBorder="1" applyAlignment="1">
      <alignment horizontal="center" vertical="center" wrapText="1"/>
    </xf>
    <xf numFmtId="0" fontId="7" fillId="2" borderId="47" xfId="0" applyFont="1" applyFill="1" applyBorder="1" applyAlignment="1">
      <alignment horizontal="center" vertical="center" wrapText="1"/>
    </xf>
    <xf numFmtId="0" fontId="7" fillId="2" borderId="48" xfId="0" applyFont="1" applyFill="1" applyBorder="1" applyAlignment="1">
      <alignment horizontal="center" vertical="center" wrapText="1"/>
    </xf>
    <xf numFmtId="0" fontId="2" fillId="2" borderId="1" xfId="0" applyFont="1" applyFill="1" applyBorder="1" applyAlignment="1">
      <alignment vertical="center" wrapText="1"/>
    </xf>
    <xf numFmtId="0" fontId="2" fillId="2" borderId="14" xfId="0" applyFont="1" applyFill="1" applyBorder="1" applyAlignment="1">
      <alignment horizontal="left" vertical="center" wrapText="1"/>
    </xf>
    <xf numFmtId="0" fontId="10" fillId="2" borderId="14" xfId="0" applyFont="1" applyFill="1" applyBorder="1" applyAlignment="1">
      <alignment horizontal="left" vertical="center" wrapText="1"/>
    </xf>
    <xf numFmtId="0" fontId="11" fillId="2" borderId="3" xfId="0" applyFont="1" applyFill="1" applyBorder="1" applyAlignment="1">
      <alignment horizontal="left" vertical="center" wrapText="1"/>
    </xf>
    <xf numFmtId="0" fontId="11" fillId="2" borderId="5" xfId="0" applyFont="1" applyFill="1" applyBorder="1" applyAlignment="1">
      <alignment horizontal="left" vertical="center" wrapText="1"/>
    </xf>
    <xf numFmtId="0" fontId="7" fillId="5" borderId="0" xfId="0" applyFont="1" applyFill="1" applyAlignment="1">
      <alignment vertical="center"/>
    </xf>
    <xf numFmtId="0" fontId="20" fillId="5" borderId="0" xfId="1" applyFont="1" applyFill="1" applyBorder="1" applyAlignment="1" applyProtection="1">
      <alignment vertical="center"/>
    </xf>
    <xf numFmtId="0" fontId="7" fillId="5" borderId="0" xfId="0" applyFont="1" applyFill="1" applyAlignment="1">
      <alignment horizontal="left" vertical="center"/>
    </xf>
    <xf numFmtId="0" fontId="7" fillId="5" borderId="0" xfId="0" applyFont="1" applyFill="1" applyBorder="1" applyAlignment="1">
      <alignment vertical="center"/>
    </xf>
    <xf numFmtId="0" fontId="7" fillId="0" borderId="0" xfId="0" applyFont="1" applyAlignment="1">
      <alignment vertical="center"/>
    </xf>
    <xf numFmtId="0" fontId="14" fillId="5" borderId="0" xfId="0" applyFont="1" applyFill="1" applyBorder="1" applyAlignment="1">
      <alignment horizontal="left" vertical="center"/>
    </xf>
    <xf numFmtId="0" fontId="15" fillId="5" borderId="0" xfId="0" applyFont="1" applyFill="1" applyBorder="1" applyAlignment="1">
      <alignment vertical="center" wrapText="1"/>
    </xf>
    <xf numFmtId="0" fontId="7" fillId="5" borderId="0" xfId="0" applyFont="1" applyFill="1" applyBorder="1" applyAlignment="1">
      <alignment vertical="center" wrapText="1"/>
    </xf>
    <xf numFmtId="0" fontId="7" fillId="6" borderId="0" xfId="0" applyFont="1" applyFill="1" applyBorder="1" applyAlignment="1">
      <alignment horizontal="center" vertical="center" wrapText="1"/>
    </xf>
    <xf numFmtId="0" fontId="20" fillId="0" borderId="0" xfId="2" applyFont="1" applyAlignment="1">
      <alignment vertical="center"/>
    </xf>
    <xf numFmtId="0" fontId="20" fillId="0" borderId="0" xfId="2" applyFont="1" applyBorder="1" applyAlignment="1">
      <alignment vertical="center"/>
    </xf>
    <xf numFmtId="0" fontId="7" fillId="5" borderId="0" xfId="0" applyFont="1" applyFill="1" applyBorder="1" applyAlignment="1">
      <alignment horizontal="justify" vertical="center" wrapText="1"/>
    </xf>
    <xf numFmtId="0" fontId="7" fillId="4" borderId="33" xfId="0" applyFont="1" applyFill="1" applyBorder="1" applyAlignment="1">
      <alignment vertical="center"/>
    </xf>
    <xf numFmtId="0" fontId="27" fillId="4" borderId="33" xfId="0" applyFont="1" applyFill="1" applyBorder="1" applyAlignment="1">
      <alignment vertical="center" wrapText="1"/>
    </xf>
    <xf numFmtId="0" fontId="10" fillId="4" borderId="33" xfId="0" applyFont="1" applyFill="1" applyBorder="1" applyAlignment="1">
      <alignment vertical="center" wrapText="1"/>
    </xf>
    <xf numFmtId="0" fontId="31" fillId="0" borderId="0" xfId="2" applyFont="1" applyAlignment="1">
      <alignment vertical="center"/>
    </xf>
    <xf numFmtId="0" fontId="9" fillId="5" borderId="0" xfId="0" applyFont="1" applyFill="1" applyAlignment="1">
      <alignment horizontal="center" vertical="center"/>
    </xf>
    <xf numFmtId="0" fontId="2" fillId="5" borderId="1" xfId="0" applyFont="1" applyFill="1" applyBorder="1" applyAlignment="1">
      <alignment horizontal="left" vertical="center" wrapText="1" indent="1"/>
    </xf>
    <xf numFmtId="0" fontId="20" fillId="5" borderId="0" xfId="0" applyFont="1" applyFill="1" applyAlignment="1">
      <alignment vertical="center"/>
    </xf>
    <xf numFmtId="0" fontId="2" fillId="5" borderId="0" xfId="0" applyFont="1" applyFill="1" applyAlignment="1">
      <alignment horizontal="left" vertical="center" indent="1"/>
    </xf>
    <xf numFmtId="0" fontId="1" fillId="5" borderId="0" xfId="0" applyFont="1" applyFill="1" applyAlignment="1">
      <alignment horizontal="left" vertical="center" indent="1"/>
    </xf>
    <xf numFmtId="0" fontId="2" fillId="5" borderId="36" xfId="0" applyFont="1" applyFill="1" applyBorder="1" applyAlignment="1">
      <alignment horizontal="center" vertical="center" wrapText="1"/>
    </xf>
    <xf numFmtId="0" fontId="14" fillId="5" borderId="5" xfId="0" applyFont="1" applyFill="1" applyBorder="1" applyAlignment="1">
      <alignment horizontal="left" vertical="center"/>
    </xf>
    <xf numFmtId="0" fontId="7" fillId="5" borderId="5" xfId="0" applyFont="1" applyFill="1" applyBorder="1" applyAlignment="1">
      <alignment vertical="center"/>
    </xf>
    <xf numFmtId="0" fontId="4" fillId="5" borderId="4" xfId="0" applyFont="1" applyFill="1" applyBorder="1" applyAlignment="1">
      <alignment horizontal="center" vertical="center" wrapText="1"/>
    </xf>
    <xf numFmtId="0" fontId="7" fillId="5" borderId="0" xfId="0" applyFont="1" applyFill="1" applyAlignment="1">
      <alignment horizontal="left" vertical="center" indent="1"/>
    </xf>
    <xf numFmtId="0" fontId="7" fillId="4" borderId="0" xfId="0" applyFont="1" applyFill="1" applyBorder="1" applyAlignment="1">
      <alignment vertical="center"/>
    </xf>
    <xf numFmtId="0" fontId="7" fillId="4" borderId="0" xfId="0" applyFont="1" applyFill="1" applyBorder="1" applyAlignment="1">
      <alignment vertical="top" wrapText="1"/>
    </xf>
    <xf numFmtId="0" fontId="7" fillId="4" borderId="1" xfId="0" applyFont="1" applyFill="1" applyBorder="1" applyAlignment="1">
      <alignment vertical="center" wrapText="1"/>
    </xf>
    <xf numFmtId="0" fontId="7" fillId="4" borderId="0" xfId="0" applyFont="1" applyFill="1" applyAlignment="1">
      <alignment vertical="center"/>
    </xf>
    <xf numFmtId="0" fontId="9" fillId="5" borderId="0" xfId="0" applyFont="1" applyFill="1" applyAlignment="1">
      <alignment vertical="center"/>
    </xf>
    <xf numFmtId="0" fontId="2" fillId="5" borderId="3" xfId="0" applyFont="1" applyFill="1" applyBorder="1" applyAlignment="1">
      <alignment horizontal="left" vertical="center" wrapText="1" indent="1"/>
    </xf>
    <xf numFmtId="0" fontId="7" fillId="5" borderId="0" xfId="0" applyFont="1" applyFill="1" applyAlignment="1">
      <alignment horizontal="left" vertical="center" wrapText="1" indent="1"/>
    </xf>
    <xf numFmtId="0" fontId="14" fillId="5" borderId="3" xfId="0" applyFont="1" applyFill="1" applyBorder="1" applyAlignment="1">
      <alignment horizontal="left" vertical="center" indent="1"/>
    </xf>
    <xf numFmtId="0" fontId="4" fillId="5" borderId="5" xfId="0" applyFont="1" applyFill="1" applyBorder="1" applyAlignment="1">
      <alignment horizontal="center" vertical="center" wrapText="1"/>
    </xf>
    <xf numFmtId="0" fontId="7" fillId="5" borderId="35" xfId="0" applyFont="1" applyFill="1" applyBorder="1" applyAlignment="1">
      <alignment horizontal="left" vertical="center" wrapText="1" indent="1"/>
    </xf>
    <xf numFmtId="0" fontId="2" fillId="5" borderId="35" xfId="0" applyFont="1" applyFill="1" applyBorder="1" applyAlignment="1">
      <alignment horizontal="left" vertical="center" wrapText="1" indent="1"/>
    </xf>
    <xf numFmtId="0" fontId="11" fillId="4" borderId="32" xfId="0" applyFont="1" applyFill="1" applyBorder="1" applyAlignment="1">
      <alignment vertical="center" wrapText="1"/>
    </xf>
    <xf numFmtId="0" fontId="27" fillId="4" borderId="34" xfId="0" applyFont="1" applyFill="1" applyBorder="1" applyAlignment="1">
      <alignment vertical="center" wrapText="1"/>
    </xf>
    <xf numFmtId="164" fontId="7" fillId="5" borderId="0" xfId="0" applyNumberFormat="1" applyFont="1" applyFill="1" applyAlignment="1">
      <alignment vertical="center"/>
    </xf>
    <xf numFmtId="0" fontId="7" fillId="5" borderId="0" xfId="0" applyFont="1" applyFill="1" applyAlignment="1">
      <alignment horizontal="center" vertical="center"/>
    </xf>
    <xf numFmtId="0" fontId="14" fillId="5" borderId="3" xfId="0" applyFont="1" applyFill="1" applyBorder="1" applyAlignment="1">
      <alignment vertical="center"/>
    </xf>
    <xf numFmtId="0" fontId="2" fillId="5" borderId="0" xfId="0" applyFont="1" applyFill="1" applyBorder="1" applyAlignment="1">
      <alignment horizontal="left" vertical="center" wrapText="1" indent="1"/>
    </xf>
    <xf numFmtId="0" fontId="7" fillId="5" borderId="0" xfId="0" applyFont="1" applyFill="1" applyBorder="1" applyAlignment="1">
      <alignment horizontal="center" vertical="center" wrapText="1"/>
    </xf>
    <xf numFmtId="0" fontId="2" fillId="6" borderId="0" xfId="0" applyFont="1" applyFill="1" applyBorder="1" applyAlignment="1">
      <alignment horizontal="center" vertical="center" wrapText="1"/>
    </xf>
    <xf numFmtId="0" fontId="2" fillId="4" borderId="0" xfId="0" applyFont="1" applyFill="1" applyBorder="1" applyAlignment="1">
      <alignment horizontal="center" vertical="center" wrapText="1"/>
    </xf>
    <xf numFmtId="0" fontId="7" fillId="4" borderId="33" xfId="0" applyFont="1" applyFill="1" applyBorder="1" applyAlignment="1">
      <alignment horizontal="left" vertical="center" wrapText="1"/>
    </xf>
    <xf numFmtId="0" fontId="7" fillId="4" borderId="34" xfId="0" applyFont="1" applyFill="1" applyBorder="1" applyAlignment="1">
      <alignment horizontal="left" vertical="center" wrapText="1"/>
    </xf>
    <xf numFmtId="0" fontId="2" fillId="5" borderId="19" xfId="0" applyFont="1" applyFill="1" applyBorder="1" applyAlignment="1">
      <alignment horizontal="center" vertical="center" wrapText="1"/>
    </xf>
    <xf numFmtId="0" fontId="2" fillId="5" borderId="5" xfId="0" applyFont="1" applyFill="1" applyBorder="1" applyAlignment="1">
      <alignment horizontal="center" vertical="center" wrapText="1"/>
    </xf>
    <xf numFmtId="0" fontId="7" fillId="2" borderId="0" xfId="0" applyFont="1" applyFill="1" applyAlignment="1">
      <alignment horizontal="left" vertical="center"/>
    </xf>
    <xf numFmtId="0" fontId="7" fillId="5" borderId="0" xfId="0" applyFont="1" applyFill="1" applyAlignment="1">
      <alignment horizontal="left" vertical="center"/>
    </xf>
    <xf numFmtId="0" fontId="2" fillId="2" borderId="19" xfId="0" applyFont="1" applyFill="1" applyBorder="1" applyAlignment="1">
      <alignment horizontal="center" vertical="center" wrapText="1"/>
    </xf>
    <xf numFmtId="0" fontId="2" fillId="2" borderId="20" xfId="0" applyFont="1" applyFill="1" applyBorder="1" applyAlignment="1">
      <alignment horizontal="center" vertical="center" wrapText="1"/>
    </xf>
    <xf numFmtId="0" fontId="2" fillId="2" borderId="13" xfId="0" applyFont="1" applyFill="1" applyBorder="1" applyAlignment="1">
      <alignment vertical="center" wrapText="1"/>
    </xf>
    <xf numFmtId="0" fontId="2" fillId="2" borderId="8" xfId="0" applyFont="1" applyFill="1" applyBorder="1" applyAlignment="1">
      <alignment horizontal="center" vertical="center" wrapText="1"/>
    </xf>
    <xf numFmtId="0" fontId="20" fillId="0" borderId="0" xfId="2" applyFont="1" applyAlignment="1">
      <alignment horizontal="justify" vertical="center"/>
    </xf>
    <xf numFmtId="0" fontId="30" fillId="6" borderId="0" xfId="0" applyFont="1" applyFill="1" applyBorder="1" applyAlignment="1">
      <alignment vertical="top" wrapText="1"/>
    </xf>
    <xf numFmtId="0" fontId="7" fillId="2" borderId="6" xfId="0" applyFont="1" applyFill="1" applyBorder="1" applyAlignment="1">
      <alignment vertical="center"/>
    </xf>
    <xf numFmtId="0" fontId="7" fillId="2" borderId="8" xfId="0" applyFont="1" applyFill="1" applyBorder="1" applyAlignment="1">
      <alignment vertical="center"/>
    </xf>
    <xf numFmtId="0" fontId="6" fillId="2" borderId="0" xfId="0" applyFont="1" applyFill="1" applyBorder="1" applyAlignment="1">
      <alignment vertical="center"/>
    </xf>
    <xf numFmtId="0" fontId="7" fillId="2" borderId="16" xfId="0" applyFont="1" applyFill="1" applyBorder="1" applyAlignment="1">
      <alignment vertical="center"/>
    </xf>
    <xf numFmtId="0" fontId="11" fillId="4" borderId="4" xfId="0" applyFont="1" applyFill="1" applyBorder="1" applyAlignment="1">
      <alignment horizontal="center" vertical="center" wrapText="1"/>
    </xf>
    <xf numFmtId="0" fontId="8" fillId="4" borderId="65" xfId="0" applyFont="1" applyFill="1" applyBorder="1" applyAlignment="1">
      <alignment horizontal="center" vertical="center"/>
    </xf>
    <xf numFmtId="0" fontId="7" fillId="2" borderId="9" xfId="0" applyFont="1" applyFill="1" applyBorder="1" applyAlignment="1">
      <alignment vertical="center"/>
    </xf>
    <xf numFmtId="0" fontId="8" fillId="4" borderId="4" xfId="0" applyFont="1" applyFill="1" applyBorder="1" applyAlignment="1">
      <alignment horizontal="center" vertical="center"/>
    </xf>
    <xf numFmtId="0" fontId="8" fillId="0" borderId="0" xfId="2" applyFont="1" applyAlignment="1">
      <alignment horizontal="center" vertical="center" wrapText="1"/>
    </xf>
    <xf numFmtId="0" fontId="20" fillId="0" borderId="0" xfId="2" applyFont="1" applyAlignment="1">
      <alignment horizontal="justify" vertical="center" wrapText="1"/>
    </xf>
    <xf numFmtId="0" fontId="20" fillId="0" borderId="0" xfId="2" applyFont="1" applyBorder="1" applyAlignment="1">
      <alignment horizontal="justify" vertical="center" wrapText="1"/>
    </xf>
    <xf numFmtId="0" fontId="31" fillId="0" borderId="0" xfId="2" applyFont="1" applyAlignment="1">
      <alignment horizontal="justify" vertical="center" wrapText="1"/>
    </xf>
    <xf numFmtId="0" fontId="33" fillId="0" borderId="0" xfId="2" applyFont="1" applyAlignment="1">
      <alignment horizontal="justify" vertical="center" wrapText="1"/>
    </xf>
    <xf numFmtId="9" fontId="2" fillId="5" borderId="14" xfId="0" applyNumberFormat="1" applyFont="1" applyFill="1" applyBorder="1" applyAlignment="1" applyProtection="1">
      <alignment horizontal="center" vertical="center" wrapText="1"/>
      <protection locked="0"/>
    </xf>
    <xf numFmtId="9" fontId="2" fillId="5" borderId="52" xfId="0" applyNumberFormat="1" applyFont="1" applyFill="1" applyBorder="1" applyAlignment="1" applyProtection="1">
      <alignment horizontal="center" vertical="center" wrapText="1"/>
      <protection locked="0"/>
    </xf>
    <xf numFmtId="9" fontId="2" fillId="5" borderId="79" xfId="0" applyNumberFormat="1" applyFont="1" applyFill="1" applyBorder="1" applyAlignment="1" applyProtection="1">
      <alignment horizontal="center" vertical="center" wrapText="1"/>
      <protection locked="0"/>
    </xf>
    <xf numFmtId="9" fontId="2" fillId="5" borderId="11" xfId="0" applyNumberFormat="1" applyFont="1" applyFill="1" applyBorder="1" applyAlignment="1" applyProtection="1">
      <alignment horizontal="center" vertical="center" wrapText="1"/>
      <protection locked="0"/>
    </xf>
    <xf numFmtId="0" fontId="7" fillId="5" borderId="0" xfId="0" applyFont="1" applyFill="1" applyAlignment="1" applyProtection="1">
      <alignment vertical="center"/>
      <protection locked="0"/>
    </xf>
    <xf numFmtId="0" fontId="7" fillId="4" borderId="4" xfId="0" applyFont="1" applyFill="1" applyBorder="1" applyAlignment="1">
      <alignment vertical="center" wrapText="1"/>
    </xf>
    <xf numFmtId="164" fontId="2" fillId="5" borderId="24" xfId="0" applyNumberFormat="1" applyFont="1" applyFill="1" applyBorder="1" applyAlignment="1" applyProtection="1">
      <alignment horizontal="center" vertical="center" wrapText="1"/>
      <protection locked="0"/>
    </xf>
    <xf numFmtId="0" fontId="7" fillId="5" borderId="5" xfId="0" applyFont="1" applyFill="1" applyBorder="1" applyAlignment="1" applyProtection="1">
      <alignment horizontal="left" vertical="center" wrapText="1"/>
      <protection locked="0"/>
    </xf>
    <xf numFmtId="0" fontId="14" fillId="5" borderId="1" xfId="0" applyFont="1" applyFill="1" applyBorder="1" applyAlignment="1">
      <alignment horizontal="left" vertical="center"/>
    </xf>
    <xf numFmtId="0" fontId="7" fillId="5" borderId="0" xfId="0" applyFont="1" applyFill="1" applyBorder="1" applyAlignment="1" applyProtection="1">
      <alignment horizontal="left" vertical="center" wrapText="1"/>
      <protection locked="0"/>
    </xf>
    <xf numFmtId="0" fontId="7" fillId="5" borderId="17" xfId="0" applyFont="1" applyFill="1" applyBorder="1" applyAlignment="1" applyProtection="1">
      <alignment vertical="center" wrapText="1"/>
      <protection locked="0"/>
    </xf>
    <xf numFmtId="0" fontId="7" fillId="5" borderId="19" xfId="0" applyFont="1" applyFill="1" applyBorder="1" applyAlignment="1" applyProtection="1">
      <alignment vertical="center" wrapText="1"/>
      <protection locked="0"/>
    </xf>
    <xf numFmtId="0" fontId="7" fillId="5" borderId="24" xfId="0" applyFont="1" applyFill="1" applyBorder="1" applyAlignment="1" applyProtection="1">
      <alignment vertical="center" wrapText="1"/>
      <protection locked="0"/>
    </xf>
    <xf numFmtId="0" fontId="7" fillId="5" borderId="30" xfId="0" applyFont="1" applyFill="1" applyBorder="1" applyAlignment="1" applyProtection="1">
      <alignment vertical="center" wrapText="1"/>
      <protection locked="0"/>
    </xf>
    <xf numFmtId="0" fontId="7" fillId="5" borderId="1" xfId="0" applyFont="1" applyFill="1" applyBorder="1" applyAlignment="1">
      <alignment horizontal="center" vertical="center" wrapText="1"/>
    </xf>
    <xf numFmtId="0" fontId="7" fillId="0" borderId="14" xfId="0" applyFont="1" applyFill="1" applyBorder="1" applyAlignment="1" applyProtection="1">
      <alignment vertical="center" wrapText="1"/>
      <protection locked="0"/>
    </xf>
    <xf numFmtId="0" fontId="7" fillId="0" borderId="21" xfId="0" applyFont="1" applyFill="1" applyBorder="1" applyAlignment="1" applyProtection="1">
      <alignment vertical="center" wrapText="1"/>
      <protection locked="0"/>
    </xf>
    <xf numFmtId="0" fontId="18" fillId="0" borderId="17" xfId="0" applyFont="1" applyFill="1" applyBorder="1" applyAlignment="1" applyProtection="1">
      <alignment horizontal="center" vertical="center" wrapText="1"/>
      <protection locked="0"/>
    </xf>
    <xf numFmtId="0" fontId="18" fillId="0" borderId="22" xfId="0" applyFont="1" applyFill="1" applyBorder="1" applyAlignment="1" applyProtection="1">
      <alignment horizontal="center" vertical="center" wrapText="1"/>
      <protection locked="0"/>
    </xf>
    <xf numFmtId="0" fontId="7" fillId="0" borderId="23" xfId="0" applyFont="1" applyFill="1" applyBorder="1" applyAlignment="1" applyProtection="1">
      <alignment vertical="center" wrapText="1"/>
      <protection locked="0"/>
    </xf>
    <xf numFmtId="9" fontId="2" fillId="0" borderId="14" xfId="3" applyFont="1" applyFill="1" applyBorder="1" applyAlignment="1" applyProtection="1">
      <alignment horizontal="center" vertical="center" wrapText="1"/>
      <protection locked="0"/>
    </xf>
    <xf numFmtId="0" fontId="2" fillId="2" borderId="87" xfId="0" applyFont="1" applyFill="1" applyBorder="1" applyAlignment="1">
      <alignment horizontal="center" vertical="center" wrapText="1"/>
    </xf>
    <xf numFmtId="0" fontId="7" fillId="0" borderId="75" xfId="0" applyFont="1" applyFill="1" applyBorder="1" applyAlignment="1" applyProtection="1">
      <alignment vertical="center" wrapText="1"/>
      <protection locked="0"/>
    </xf>
    <xf numFmtId="0" fontId="7" fillId="0" borderId="52" xfId="0" applyFont="1" applyFill="1" applyBorder="1" applyAlignment="1" applyProtection="1">
      <alignment vertical="center" wrapText="1"/>
      <protection locked="0"/>
    </xf>
    <xf numFmtId="0" fontId="7" fillId="0" borderId="77" xfId="0" applyFont="1" applyFill="1" applyBorder="1" applyAlignment="1" applyProtection="1">
      <alignment vertical="center" wrapText="1"/>
      <protection locked="0"/>
    </xf>
    <xf numFmtId="0" fontId="7" fillId="0" borderId="79" xfId="0" applyFont="1" applyFill="1" applyBorder="1" applyAlignment="1" applyProtection="1">
      <alignment vertical="center" wrapText="1"/>
      <protection locked="0"/>
    </xf>
    <xf numFmtId="0" fontId="7" fillId="0" borderId="11" xfId="0" applyFont="1" applyFill="1" applyBorder="1" applyAlignment="1" applyProtection="1">
      <alignment vertical="center" wrapText="1"/>
      <protection locked="0"/>
    </xf>
    <xf numFmtId="0" fontId="24" fillId="5" borderId="49" xfId="0" applyFont="1" applyFill="1" applyBorder="1" applyAlignment="1" applyProtection="1">
      <alignment horizontal="center" vertical="center" wrapText="1"/>
      <protection locked="0"/>
    </xf>
    <xf numFmtId="0" fontId="2" fillId="2" borderId="35" xfId="0" applyFont="1" applyFill="1" applyBorder="1" applyAlignment="1">
      <alignment horizontal="left" vertical="center" wrapText="1" indent="1"/>
    </xf>
    <xf numFmtId="0" fontId="2" fillId="2" borderId="41" xfId="0" applyFont="1" applyFill="1" applyBorder="1" applyAlignment="1">
      <alignment horizontal="center" vertical="center" wrapText="1"/>
    </xf>
    <xf numFmtId="0" fontId="2" fillId="2" borderId="1" xfId="0" applyFont="1" applyFill="1" applyBorder="1" applyAlignment="1">
      <alignment horizontal="left" vertical="center" wrapText="1" indent="1"/>
    </xf>
    <xf numFmtId="0" fontId="7" fillId="2" borderId="36" xfId="0" applyFont="1" applyFill="1" applyBorder="1" applyAlignment="1">
      <alignment vertical="center" wrapText="1"/>
    </xf>
    <xf numFmtId="0" fontId="2" fillId="2" borderId="80" xfId="0" applyFont="1" applyFill="1" applyBorder="1" applyAlignment="1">
      <alignment horizontal="center" vertical="center" wrapText="1"/>
    </xf>
    <xf numFmtId="0" fontId="7" fillId="2" borderId="80" xfId="0" applyFont="1" applyFill="1" applyBorder="1" applyAlignment="1">
      <alignment vertical="center" wrapText="1"/>
    </xf>
    <xf numFmtId="0" fontId="7" fillId="0" borderId="69" xfId="0" applyFont="1" applyFill="1" applyBorder="1" applyAlignment="1" applyProtection="1">
      <alignment vertical="center" wrapText="1"/>
      <protection locked="0"/>
    </xf>
    <xf numFmtId="3" fontId="7" fillId="0" borderId="14" xfId="0" applyNumberFormat="1" applyFont="1" applyFill="1" applyBorder="1" applyAlignment="1" applyProtection="1">
      <alignment horizontal="right" vertical="center" wrapText="1"/>
      <protection locked="0"/>
    </xf>
    <xf numFmtId="0" fontId="7" fillId="2" borderId="10" xfId="0" applyFont="1" applyFill="1" applyBorder="1" applyAlignment="1">
      <alignment vertical="center"/>
    </xf>
    <xf numFmtId="0" fontId="7" fillId="2" borderId="0" xfId="0" applyFont="1" applyFill="1" applyAlignment="1">
      <alignment horizontal="center" vertical="center"/>
    </xf>
    <xf numFmtId="0" fontId="2" fillId="0" borderId="9" xfId="0" applyFont="1" applyFill="1" applyBorder="1" applyAlignment="1" applyProtection="1">
      <alignment vertical="center" wrapText="1"/>
      <protection locked="0"/>
    </xf>
    <xf numFmtId="0" fontId="2" fillId="2" borderId="42" xfId="0" applyFont="1" applyFill="1" applyBorder="1" applyAlignment="1">
      <alignment horizontal="center" vertical="center" wrapText="1"/>
    </xf>
    <xf numFmtId="0" fontId="9" fillId="2" borderId="9" xfId="0" applyFont="1" applyFill="1" applyBorder="1" applyAlignment="1">
      <alignment horizontal="center" vertical="center"/>
    </xf>
    <xf numFmtId="0" fontId="9" fillId="2" borderId="10" xfId="0" applyFont="1" applyFill="1" applyBorder="1" applyAlignment="1">
      <alignment horizontal="center" vertical="center"/>
    </xf>
    <xf numFmtId="0" fontId="6" fillId="2" borderId="10" xfId="0" applyFont="1" applyFill="1" applyBorder="1" applyAlignment="1">
      <alignment vertical="center"/>
    </xf>
    <xf numFmtId="0" fontId="9" fillId="2" borderId="11" xfId="0" applyFont="1" applyFill="1" applyBorder="1" applyAlignment="1">
      <alignment horizontal="center" vertical="center"/>
    </xf>
    <xf numFmtId="0" fontId="8" fillId="3" borderId="65" xfId="0" applyFont="1" applyFill="1" applyBorder="1" applyAlignment="1">
      <alignment horizontal="center" vertical="center"/>
    </xf>
    <xf numFmtId="0" fontId="2" fillId="6" borderId="65" xfId="0" applyFont="1" applyFill="1" applyBorder="1" applyAlignment="1">
      <alignment vertical="center"/>
    </xf>
    <xf numFmtId="0" fontId="14" fillId="5" borderId="2" xfId="0" applyFont="1" applyFill="1" applyBorder="1" applyAlignment="1">
      <alignment vertical="center"/>
    </xf>
    <xf numFmtId="0" fontId="4" fillId="5" borderId="16" xfId="0" applyFont="1" applyFill="1" applyBorder="1" applyAlignment="1">
      <alignment horizontal="left" vertical="center"/>
    </xf>
    <xf numFmtId="0" fontId="8" fillId="4" borderId="64" xfId="0" applyFont="1" applyFill="1" applyBorder="1" applyAlignment="1">
      <alignment horizontal="center" vertical="center"/>
    </xf>
    <xf numFmtId="0" fontId="40" fillId="2" borderId="0" xfId="0" applyFont="1" applyFill="1" applyBorder="1" applyAlignment="1">
      <alignment vertical="center" textRotation="90"/>
    </xf>
    <xf numFmtId="0" fontId="14" fillId="5" borderId="4" xfId="0" applyFont="1" applyFill="1" applyBorder="1" applyAlignment="1">
      <alignment horizontal="left" vertical="center"/>
    </xf>
    <xf numFmtId="0" fontId="7" fillId="2" borderId="0" xfId="0" applyFont="1" applyFill="1" applyAlignment="1" applyProtection="1">
      <alignment vertical="center"/>
      <protection locked="0"/>
    </xf>
    <xf numFmtId="0" fontId="1" fillId="2" borderId="3" xfId="0" applyFont="1" applyFill="1" applyBorder="1" applyAlignment="1">
      <alignment horizontal="left" vertical="center" indent="1"/>
    </xf>
    <xf numFmtId="0" fontId="2" fillId="2" borderId="77" xfId="0" applyFont="1" applyFill="1" applyBorder="1" applyAlignment="1">
      <alignment horizontal="left" vertical="center" wrapText="1" indent="1"/>
    </xf>
    <xf numFmtId="0" fontId="2" fillId="2" borderId="75" xfId="0" applyFont="1" applyFill="1" applyBorder="1" applyAlignment="1">
      <alignment horizontal="left" vertical="center" wrapText="1" indent="1"/>
    </xf>
    <xf numFmtId="0" fontId="7" fillId="2" borderId="5" xfId="0" applyFont="1" applyFill="1" applyBorder="1"/>
    <xf numFmtId="0" fontId="7" fillId="2" borderId="4" xfId="0" applyFont="1" applyFill="1" applyBorder="1"/>
    <xf numFmtId="0" fontId="2" fillId="2" borderId="80" xfId="0" applyFont="1" applyFill="1" applyBorder="1" applyAlignment="1">
      <alignment horizontal="right" vertical="center" wrapText="1"/>
    </xf>
    <xf numFmtId="0" fontId="43" fillId="2" borderId="1" xfId="0" applyFont="1" applyFill="1" applyBorder="1" applyAlignment="1">
      <alignment vertical="center" textRotation="90"/>
    </xf>
    <xf numFmtId="0" fontId="44" fillId="2" borderId="0" xfId="0" applyFont="1" applyFill="1" applyAlignment="1">
      <alignment vertical="center"/>
    </xf>
    <xf numFmtId="0" fontId="45" fillId="2" borderId="0" xfId="0" applyFont="1" applyFill="1" applyBorder="1" applyAlignment="1">
      <alignment vertical="center" textRotation="90"/>
    </xf>
    <xf numFmtId="0" fontId="11" fillId="4" borderId="0" xfId="0" applyFont="1" applyFill="1" applyBorder="1" applyAlignment="1">
      <alignment horizontal="center" vertical="center" wrapText="1"/>
    </xf>
    <xf numFmtId="0" fontId="1" fillId="2" borderId="50" xfId="0" applyFont="1" applyFill="1" applyBorder="1" applyAlignment="1">
      <alignment horizontal="center" vertical="center" wrapText="1"/>
    </xf>
    <xf numFmtId="0" fontId="1" fillId="2" borderId="86" xfId="0" applyFont="1" applyFill="1" applyBorder="1" applyAlignment="1">
      <alignment horizontal="center" vertical="center" wrapText="1"/>
    </xf>
    <xf numFmtId="0" fontId="24" fillId="5" borderId="20" xfId="0" applyFont="1" applyFill="1" applyBorder="1" applyAlignment="1">
      <alignment horizontal="left" vertical="center" wrapText="1" indent="1"/>
    </xf>
    <xf numFmtId="0" fontId="24" fillId="5" borderId="22" xfId="0" applyFont="1" applyFill="1" applyBorder="1" applyAlignment="1">
      <alignment horizontal="left" vertical="center" wrapText="1" indent="1"/>
    </xf>
    <xf numFmtId="0" fontId="24" fillId="5" borderId="25" xfId="0" applyFont="1" applyFill="1" applyBorder="1" applyAlignment="1">
      <alignment horizontal="left" vertical="center" wrapText="1" indent="1"/>
    </xf>
    <xf numFmtId="0" fontId="1" fillId="5" borderId="18" xfId="0" applyFont="1" applyFill="1" applyBorder="1" applyAlignment="1" applyProtection="1">
      <alignment horizontal="center" vertical="center"/>
      <protection locked="0"/>
    </xf>
    <xf numFmtId="0" fontId="1" fillId="5" borderId="21" xfId="0" applyFont="1" applyFill="1" applyBorder="1" applyAlignment="1" applyProtection="1">
      <alignment horizontal="center" vertical="center"/>
      <protection locked="0"/>
    </xf>
    <xf numFmtId="0" fontId="1" fillId="5" borderId="23" xfId="0" applyFont="1" applyFill="1" applyBorder="1" applyAlignment="1" applyProtection="1">
      <alignment horizontal="center" vertical="center"/>
      <protection locked="0"/>
    </xf>
    <xf numFmtId="0" fontId="1" fillId="5" borderId="88" xfId="0" applyFont="1" applyFill="1" applyBorder="1" applyAlignment="1" applyProtection="1">
      <alignment horizontal="center" vertical="center"/>
      <protection locked="0"/>
    </xf>
    <xf numFmtId="165" fontId="46" fillId="0" borderId="14" xfId="0" applyNumberFormat="1" applyFont="1" applyFill="1" applyBorder="1" applyAlignment="1" applyProtection="1">
      <alignment horizontal="center" vertical="center" wrapText="1"/>
      <protection locked="0"/>
    </xf>
    <xf numFmtId="3" fontId="46" fillId="0" borderId="14" xfId="0" applyNumberFormat="1" applyFont="1" applyFill="1" applyBorder="1" applyAlignment="1" applyProtection="1">
      <alignment vertical="center" wrapText="1"/>
      <protection locked="0"/>
    </xf>
    <xf numFmtId="3" fontId="46" fillId="0" borderId="14" xfId="0" applyNumberFormat="1" applyFont="1" applyFill="1" applyBorder="1" applyAlignment="1">
      <alignment vertical="center" wrapText="1"/>
    </xf>
    <xf numFmtId="0" fontId="47" fillId="0" borderId="0" xfId="1" applyFont="1" applyAlignment="1" applyProtection="1">
      <alignment horizontal="justify" vertical="center" wrapText="1"/>
    </xf>
    <xf numFmtId="0" fontId="1" fillId="5" borderId="82" xfId="0" applyFont="1" applyFill="1" applyBorder="1" applyAlignment="1" applyProtection="1">
      <alignment horizontal="center" vertical="center"/>
      <protection locked="0"/>
    </xf>
    <xf numFmtId="0" fontId="1" fillId="5" borderId="83" xfId="0" applyFont="1" applyFill="1" applyBorder="1" applyAlignment="1" applyProtection="1">
      <alignment horizontal="center" vertical="center"/>
      <protection locked="0"/>
    </xf>
    <xf numFmtId="0" fontId="1" fillId="5" borderId="93" xfId="0" applyFont="1" applyFill="1" applyBorder="1" applyAlignment="1" applyProtection="1">
      <alignment horizontal="center" vertical="center"/>
      <protection locked="0"/>
    </xf>
    <xf numFmtId="0" fontId="7" fillId="5" borderId="44" xfId="0" applyFont="1" applyFill="1" applyBorder="1" applyAlignment="1" applyProtection="1">
      <alignment vertical="center" wrapText="1"/>
      <protection locked="0"/>
    </xf>
    <xf numFmtId="0" fontId="7" fillId="5" borderId="18" xfId="0" applyFont="1" applyFill="1" applyBorder="1" applyAlignment="1" applyProtection="1">
      <alignment vertical="center" wrapText="1"/>
      <protection locked="0"/>
    </xf>
    <xf numFmtId="0" fontId="7" fillId="5" borderId="21" xfId="0" applyFont="1" applyFill="1" applyBorder="1" applyAlignment="1" applyProtection="1">
      <alignment vertical="center" wrapText="1"/>
      <protection locked="0"/>
    </xf>
    <xf numFmtId="0" fontId="7" fillId="5" borderId="88" xfId="0" applyFont="1" applyFill="1" applyBorder="1" applyAlignment="1" applyProtection="1">
      <alignment vertical="center" wrapText="1"/>
      <protection locked="0"/>
    </xf>
    <xf numFmtId="0" fontId="7" fillId="5" borderId="46" xfId="0" applyFont="1" applyFill="1" applyBorder="1" applyAlignment="1" applyProtection="1">
      <alignment vertical="center" wrapText="1"/>
      <protection locked="0"/>
    </xf>
    <xf numFmtId="0" fontId="7" fillId="5" borderId="47" xfId="0" applyFont="1" applyFill="1" applyBorder="1" applyAlignment="1" applyProtection="1">
      <alignment vertical="center" wrapText="1"/>
      <protection locked="0"/>
    </xf>
    <xf numFmtId="0" fontId="48" fillId="2" borderId="0" xfId="0" applyFont="1" applyFill="1" applyAlignment="1">
      <alignment horizontal="center" vertical="center"/>
    </xf>
    <xf numFmtId="3" fontId="27" fillId="0" borderId="14" xfId="0" applyNumberFormat="1" applyFont="1" applyFill="1" applyBorder="1" applyAlignment="1" applyProtection="1">
      <alignment horizontal="right" vertical="center" wrapText="1"/>
      <protection locked="0"/>
    </xf>
    <xf numFmtId="3" fontId="27" fillId="0" borderId="26" xfId="0" applyNumberFormat="1" applyFont="1" applyFill="1" applyBorder="1" applyAlignment="1" applyProtection="1">
      <alignment horizontal="right" vertical="center" wrapText="1"/>
      <protection locked="0"/>
    </xf>
    <xf numFmtId="3" fontId="27" fillId="0" borderId="36" xfId="0" applyNumberFormat="1" applyFont="1" applyFill="1" applyBorder="1" applyAlignment="1" applyProtection="1">
      <alignment horizontal="right" vertical="center" wrapText="1"/>
      <protection locked="0"/>
    </xf>
    <xf numFmtId="3" fontId="27" fillId="0" borderId="79" xfId="0" applyNumberFormat="1" applyFont="1" applyFill="1" applyBorder="1" applyAlignment="1" applyProtection="1">
      <alignment horizontal="right" vertical="center" wrapText="1"/>
      <protection locked="0"/>
    </xf>
    <xf numFmtId="0" fontId="7" fillId="5" borderId="14" xfId="0" applyFont="1" applyFill="1" applyBorder="1" applyAlignment="1" applyProtection="1">
      <alignment vertical="center" wrapText="1"/>
      <protection locked="0"/>
    </xf>
    <xf numFmtId="0" fontId="7" fillId="5" borderId="14" xfId="0" applyFont="1" applyFill="1" applyBorder="1" applyAlignment="1" applyProtection="1">
      <alignment horizontal="center" vertical="center" wrapText="1"/>
      <protection locked="0"/>
    </xf>
    <xf numFmtId="0" fontId="14" fillId="2" borderId="34" xfId="0" applyFont="1" applyFill="1" applyBorder="1" applyAlignment="1" applyProtection="1">
      <alignment horizontal="left" vertical="center"/>
    </xf>
    <xf numFmtId="0" fontId="2" fillId="5" borderId="19" xfId="0" applyFont="1" applyFill="1" applyBorder="1" applyAlignment="1">
      <alignment horizontal="center" vertical="center" wrapText="1"/>
    </xf>
    <xf numFmtId="0" fontId="7" fillId="5" borderId="5" xfId="0" applyFont="1" applyFill="1" applyBorder="1" applyAlignment="1" applyProtection="1">
      <alignment horizontal="left" vertical="center" wrapText="1"/>
      <protection locked="0"/>
    </xf>
    <xf numFmtId="0" fontId="2" fillId="5" borderId="4" xfId="0" applyFont="1" applyFill="1" applyBorder="1" applyAlignment="1">
      <alignment horizontal="center" vertical="center" wrapText="1"/>
    </xf>
    <xf numFmtId="0" fontId="7" fillId="5" borderId="0" xfId="0" applyFont="1" applyFill="1" applyBorder="1" applyAlignment="1" applyProtection="1">
      <alignment horizontal="left" vertical="center" wrapText="1"/>
      <protection locked="0"/>
    </xf>
    <xf numFmtId="0" fontId="7" fillId="5" borderId="16" xfId="0" applyFont="1" applyFill="1" applyBorder="1" applyAlignment="1" applyProtection="1">
      <alignment horizontal="left" vertical="center" wrapText="1"/>
      <protection locked="0"/>
    </xf>
    <xf numFmtId="0" fontId="6" fillId="5" borderId="1" xfId="0" applyFont="1" applyFill="1" applyBorder="1" applyAlignment="1" applyProtection="1">
      <alignment horizontal="center" vertical="center"/>
      <protection locked="0"/>
    </xf>
    <xf numFmtId="0" fontId="11" fillId="2" borderId="75" xfId="0" applyFont="1" applyFill="1" applyBorder="1" applyAlignment="1">
      <alignment horizontal="left" vertical="center" wrapText="1"/>
    </xf>
    <xf numFmtId="0" fontId="10" fillId="2" borderId="75" xfId="0" applyFont="1" applyFill="1" applyBorder="1" applyAlignment="1">
      <alignment horizontal="left" vertical="center" wrapText="1"/>
    </xf>
    <xf numFmtId="0" fontId="11" fillId="2" borderId="79" xfId="0" applyFont="1" applyFill="1" applyBorder="1" applyAlignment="1">
      <alignment horizontal="left" vertical="center" wrapText="1"/>
    </xf>
    <xf numFmtId="0" fontId="40" fillId="2" borderId="3" xfId="0" applyFont="1" applyFill="1" applyBorder="1" applyAlignment="1">
      <alignment vertical="center" textRotation="90"/>
    </xf>
    <xf numFmtId="0" fontId="43" fillId="2" borderId="3" xfId="0" applyFont="1" applyFill="1" applyBorder="1" applyAlignment="1">
      <alignment vertical="center" textRotation="90"/>
    </xf>
    <xf numFmtId="0" fontId="7" fillId="4" borderId="16" xfId="0" applyFont="1" applyFill="1" applyBorder="1" applyAlignment="1">
      <alignment vertical="center"/>
    </xf>
    <xf numFmtId="0" fontId="7" fillId="4" borderId="16" xfId="0" applyFont="1" applyFill="1" applyBorder="1" applyAlignment="1">
      <alignment vertical="center" wrapText="1"/>
    </xf>
    <xf numFmtId="0" fontId="2" fillId="5" borderId="2" xfId="0" applyFont="1" applyFill="1" applyBorder="1" applyAlignment="1">
      <alignment horizontal="left" vertical="center" indent="1"/>
    </xf>
    <xf numFmtId="164" fontId="7" fillId="5" borderId="16" xfId="0" applyNumberFormat="1" applyFont="1" applyFill="1" applyBorder="1" applyAlignment="1">
      <alignment vertical="center"/>
    </xf>
    <xf numFmtId="0" fontId="7" fillId="5" borderId="10" xfId="0" applyFont="1" applyFill="1" applyBorder="1" applyAlignment="1">
      <alignment vertical="center"/>
    </xf>
    <xf numFmtId="164" fontId="7" fillId="5" borderId="11" xfId="0" applyNumberFormat="1" applyFont="1" applyFill="1" applyBorder="1" applyAlignment="1">
      <alignment vertical="center"/>
    </xf>
    <xf numFmtId="0" fontId="7" fillId="5" borderId="16" xfId="0" applyFont="1" applyFill="1" applyBorder="1" applyAlignment="1">
      <alignment vertical="center"/>
    </xf>
    <xf numFmtId="0" fontId="2" fillId="5" borderId="2" xfId="0" applyFont="1" applyFill="1" applyBorder="1" applyAlignment="1">
      <alignment horizontal="left" vertical="center" wrapText="1" indent="1"/>
    </xf>
    <xf numFmtId="0" fontId="7" fillId="5" borderId="2" xfId="0" applyFont="1" applyFill="1" applyBorder="1" applyAlignment="1">
      <alignment horizontal="left" vertical="center" wrapText="1" indent="1"/>
    </xf>
    <xf numFmtId="0" fontId="7" fillId="5" borderId="2" xfId="0" applyFont="1" applyFill="1" applyBorder="1" applyAlignment="1">
      <alignment vertical="center"/>
    </xf>
    <xf numFmtId="0" fontId="7" fillId="5" borderId="2" xfId="0" applyFont="1" applyFill="1" applyBorder="1" applyAlignment="1">
      <alignment horizontal="justify" vertical="center" wrapText="1"/>
    </xf>
    <xf numFmtId="0" fontId="25" fillId="4" borderId="59" xfId="0" applyFont="1" applyFill="1" applyBorder="1" applyAlignment="1">
      <alignment vertical="center"/>
    </xf>
    <xf numFmtId="0" fontId="7" fillId="4" borderId="16" xfId="0" applyFont="1" applyFill="1" applyBorder="1" applyAlignment="1">
      <alignment vertical="top" wrapText="1"/>
    </xf>
    <xf numFmtId="0" fontId="7" fillId="4" borderId="84" xfId="0" applyFont="1" applyFill="1" applyBorder="1" applyAlignment="1">
      <alignment vertical="top" wrapText="1"/>
    </xf>
    <xf numFmtId="0" fontId="27" fillId="4" borderId="16" xfId="0" applyFont="1" applyFill="1" applyBorder="1" applyAlignment="1">
      <alignment vertical="center" wrapText="1"/>
    </xf>
    <xf numFmtId="0" fontId="27" fillId="4" borderId="16" xfId="0" applyFont="1" applyFill="1" applyBorder="1" applyAlignment="1">
      <alignment vertical="top" wrapText="1"/>
    </xf>
    <xf numFmtId="0" fontId="19" fillId="4" borderId="16" xfId="0" applyFont="1" applyFill="1" applyBorder="1" applyAlignment="1">
      <alignment horizontal="left" vertical="center" wrapText="1"/>
    </xf>
    <xf numFmtId="0" fontId="10" fillId="4" borderId="16" xfId="0" applyFont="1" applyFill="1" applyBorder="1" applyAlignment="1">
      <alignment vertical="center" wrapText="1"/>
    </xf>
    <xf numFmtId="0" fontId="27" fillId="4" borderId="11" xfId="0" applyFont="1" applyFill="1" applyBorder="1" applyAlignment="1">
      <alignment vertical="center" wrapText="1"/>
    </xf>
    <xf numFmtId="0" fontId="1" fillId="5" borderId="3" xfId="0" applyFont="1" applyFill="1" applyBorder="1" applyAlignment="1">
      <alignment horizontal="left" vertical="center" indent="1"/>
    </xf>
    <xf numFmtId="0" fontId="7" fillId="5" borderId="4" xfId="0" applyFont="1" applyFill="1" applyBorder="1" applyAlignment="1">
      <alignment vertical="center"/>
    </xf>
    <xf numFmtId="0" fontId="8" fillId="4" borderId="8" xfId="0" applyFont="1" applyFill="1" applyBorder="1" applyAlignment="1">
      <alignment horizontal="center" vertical="center"/>
    </xf>
    <xf numFmtId="0" fontId="2" fillId="4" borderId="4" xfId="0" applyFont="1" applyFill="1" applyBorder="1" applyAlignment="1">
      <alignment vertical="center" wrapText="1"/>
    </xf>
    <xf numFmtId="0" fontId="7" fillId="4" borderId="4" xfId="0" applyFont="1" applyFill="1" applyBorder="1" applyAlignment="1">
      <alignment vertical="center"/>
    </xf>
    <xf numFmtId="0" fontId="10" fillId="4" borderId="4" xfId="0" applyFont="1" applyFill="1" applyBorder="1" applyAlignment="1">
      <alignment vertical="top" wrapText="1"/>
    </xf>
    <xf numFmtId="164" fontId="7" fillId="5" borderId="16" xfId="0" applyNumberFormat="1" applyFont="1" applyFill="1" applyBorder="1" applyAlignment="1">
      <alignment vertical="center" wrapText="1"/>
    </xf>
    <xf numFmtId="0" fontId="16" fillId="5" borderId="7" xfId="0" applyFont="1" applyFill="1" applyBorder="1" applyAlignment="1">
      <alignment horizontal="left" vertical="center" indent="1"/>
    </xf>
    <xf numFmtId="0" fontId="7" fillId="5" borderId="6" xfId="0" applyFont="1" applyFill="1" applyBorder="1" applyAlignment="1">
      <alignment vertical="center"/>
    </xf>
    <xf numFmtId="164" fontId="7" fillId="5" borderId="8" xfId="0" applyNumberFormat="1" applyFont="1" applyFill="1" applyBorder="1" applyAlignment="1">
      <alignment vertical="center"/>
    </xf>
    <xf numFmtId="0" fontId="2" fillId="5" borderId="9" xfId="0" applyFont="1" applyFill="1" applyBorder="1" applyAlignment="1">
      <alignment horizontal="left" vertical="center" indent="1"/>
    </xf>
    <xf numFmtId="0" fontId="2" fillId="2" borderId="14" xfId="0" applyFont="1" applyFill="1" applyBorder="1" applyAlignment="1">
      <alignment horizontal="center" vertical="center" wrapText="1"/>
    </xf>
    <xf numFmtId="0" fontId="2" fillId="2" borderId="38" xfId="0" applyFont="1" applyFill="1" applyBorder="1" applyAlignment="1">
      <alignment horizontal="center" vertical="center" wrapText="1"/>
    </xf>
    <xf numFmtId="0" fontId="7" fillId="2" borderId="5" xfId="0" applyFont="1" applyFill="1" applyBorder="1" applyAlignment="1">
      <alignment vertical="center"/>
    </xf>
    <xf numFmtId="0" fontId="16" fillId="2" borderId="3" xfId="0" applyFont="1" applyFill="1" applyBorder="1" applyAlignment="1">
      <alignment horizontal="left" vertical="center"/>
    </xf>
    <xf numFmtId="0" fontId="16" fillId="2" borderId="5" xfId="0" applyFont="1" applyFill="1" applyBorder="1" applyAlignment="1">
      <alignment horizontal="left" vertical="center"/>
    </xf>
    <xf numFmtId="0" fontId="7" fillId="2" borderId="4" xfId="0" applyFont="1" applyFill="1" applyBorder="1" applyAlignment="1">
      <alignment vertical="center"/>
    </xf>
    <xf numFmtId="0" fontId="2" fillId="6" borderId="4" xfId="0" applyFont="1" applyFill="1" applyBorder="1" applyAlignment="1">
      <alignment vertical="center" wrapText="1"/>
    </xf>
    <xf numFmtId="0" fontId="7" fillId="6" borderId="4" xfId="0" applyFont="1" applyFill="1" applyBorder="1" applyAlignment="1">
      <alignment vertical="top" wrapText="1"/>
    </xf>
    <xf numFmtId="0" fontId="20" fillId="6" borderId="4" xfId="0" applyFont="1" applyFill="1" applyBorder="1" applyAlignment="1">
      <alignment vertical="top" wrapText="1"/>
    </xf>
    <xf numFmtId="0" fontId="27" fillId="6" borderId="4" xfId="0" applyFont="1" applyFill="1" applyBorder="1" applyAlignment="1">
      <alignment vertical="top" wrapText="1"/>
    </xf>
    <xf numFmtId="0" fontId="16" fillId="5" borderId="7" xfId="0" applyFont="1" applyFill="1" applyBorder="1" applyAlignment="1">
      <alignment horizontal="left" vertical="center"/>
    </xf>
    <xf numFmtId="0" fontId="16" fillId="5" borderId="6" xfId="0" applyFont="1" applyFill="1" applyBorder="1" applyAlignment="1">
      <alignment horizontal="left" vertical="center"/>
    </xf>
    <xf numFmtId="0" fontId="7" fillId="5" borderId="8" xfId="0" applyFont="1" applyFill="1" applyBorder="1" applyAlignment="1">
      <alignment vertical="center"/>
    </xf>
    <xf numFmtId="0" fontId="16" fillId="2" borderId="7" xfId="0" applyFont="1" applyFill="1" applyBorder="1" applyAlignment="1">
      <alignment horizontal="left" vertical="center"/>
    </xf>
    <xf numFmtId="0" fontId="16" fillId="2" borderId="6" xfId="0" applyFont="1" applyFill="1" applyBorder="1" applyAlignment="1">
      <alignment horizontal="left" vertical="center"/>
    </xf>
    <xf numFmtId="0" fontId="11" fillId="4" borderId="8" xfId="0" applyFont="1" applyFill="1" applyBorder="1" applyAlignment="1">
      <alignment vertical="center" wrapText="1"/>
    </xf>
    <xf numFmtId="0" fontId="2" fillId="4" borderId="16" xfId="0" applyFont="1" applyFill="1" applyBorder="1" applyAlignment="1">
      <alignment horizontal="center" vertical="center" wrapText="1"/>
    </xf>
    <xf numFmtId="0" fontId="2" fillId="2" borderId="2" xfId="0" applyFont="1" applyFill="1" applyBorder="1" applyAlignment="1">
      <alignment horizontal="left" vertical="center" indent="1"/>
    </xf>
    <xf numFmtId="0" fontId="7" fillId="5" borderId="0" xfId="0" applyFont="1" applyFill="1" applyBorder="1"/>
    <xf numFmtId="0" fontId="1" fillId="2" borderId="2" xfId="0" applyFont="1" applyFill="1" applyBorder="1" applyAlignment="1">
      <alignment horizontal="left" vertical="center" indent="1"/>
    </xf>
    <xf numFmtId="0" fontId="2" fillId="2" borderId="2" xfId="0" applyFont="1" applyFill="1" applyBorder="1" applyAlignment="1" applyProtection="1">
      <alignment horizontal="left" vertical="center" indent="1"/>
      <protection locked="0"/>
    </xf>
    <xf numFmtId="0" fontId="7" fillId="5" borderId="0" xfId="0" applyFont="1" applyFill="1" applyBorder="1" applyProtection="1">
      <protection locked="0"/>
    </xf>
    <xf numFmtId="0" fontId="7" fillId="4" borderId="16" xfId="0" applyFont="1" applyFill="1" applyBorder="1" applyAlignment="1" applyProtection="1">
      <alignment vertical="center" wrapText="1"/>
      <protection locked="0"/>
    </xf>
    <xf numFmtId="0" fontId="27" fillId="4" borderId="8" xfId="0" applyFont="1" applyFill="1" applyBorder="1" applyAlignment="1">
      <alignment vertical="center" wrapText="1"/>
    </xf>
    <xf numFmtId="0" fontId="47" fillId="2" borderId="8" xfId="1" applyFont="1" applyFill="1" applyBorder="1" applyAlignment="1" applyProtection="1">
      <alignment horizontal="justify" vertical="center" wrapText="1"/>
    </xf>
    <xf numFmtId="0" fontId="47" fillId="2" borderId="16" xfId="1" applyFont="1" applyFill="1" applyBorder="1" applyAlignment="1" applyProtection="1">
      <alignment horizontal="justify" vertical="center" wrapText="1"/>
    </xf>
    <xf numFmtId="0" fontId="47" fillId="2" borderId="11" xfId="1" applyFont="1" applyFill="1" applyBorder="1" applyAlignment="1" applyProtection="1">
      <alignment horizontal="justify" vertical="center" wrapText="1"/>
    </xf>
    <xf numFmtId="0" fontId="7" fillId="5" borderId="16" xfId="0" applyFont="1" applyFill="1" applyBorder="1"/>
    <xf numFmtId="0" fontId="7" fillId="5" borderId="16" xfId="0" applyFont="1" applyFill="1" applyBorder="1" applyProtection="1">
      <protection locked="0"/>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3" fontId="7" fillId="0" borderId="17" xfId="0" applyNumberFormat="1" applyFont="1" applyFill="1" applyBorder="1" applyAlignment="1">
      <alignment horizontal="right" vertical="center" wrapText="1"/>
    </xf>
    <xf numFmtId="3" fontId="7" fillId="0" borderId="19" xfId="0" applyNumberFormat="1" applyFont="1" applyFill="1" applyBorder="1" applyAlignment="1">
      <alignment horizontal="right" vertical="center" wrapText="1"/>
    </xf>
    <xf numFmtId="3" fontId="7" fillId="0" borderId="20" xfId="0" applyNumberFormat="1" applyFont="1" applyFill="1" applyBorder="1" applyAlignment="1">
      <alignment horizontal="right" vertical="center" wrapText="1"/>
    </xf>
    <xf numFmtId="3" fontId="7" fillId="0" borderId="22" xfId="0" applyNumberFormat="1" applyFont="1" applyFill="1" applyBorder="1" applyAlignment="1">
      <alignment horizontal="right" vertical="center" wrapText="1"/>
    </xf>
    <xf numFmtId="3" fontId="7" fillId="0" borderId="24" xfId="0" applyNumberFormat="1" applyFont="1" applyFill="1" applyBorder="1" applyAlignment="1">
      <alignment horizontal="right" vertical="center" wrapText="1"/>
    </xf>
    <xf numFmtId="3" fontId="7" fillId="0" borderId="25" xfId="0" applyNumberFormat="1" applyFont="1" applyFill="1" applyBorder="1" applyAlignment="1">
      <alignment horizontal="right" vertical="center" wrapText="1"/>
    </xf>
    <xf numFmtId="3" fontId="7" fillId="0" borderId="17" xfId="0" applyNumberFormat="1" applyFont="1" applyFill="1" applyBorder="1" applyAlignment="1" applyProtection="1">
      <alignment horizontal="right" vertical="center" wrapText="1"/>
      <protection locked="0"/>
    </xf>
    <xf numFmtId="0" fontId="7" fillId="6" borderId="16" xfId="0" applyFont="1" applyFill="1" applyBorder="1" applyAlignment="1">
      <alignment vertical="top" wrapText="1"/>
    </xf>
    <xf numFmtId="3" fontId="7" fillId="0" borderId="30" xfId="0" applyNumberFormat="1" applyFont="1" applyFill="1" applyBorder="1" applyAlignment="1">
      <alignment horizontal="right" vertical="center" wrapText="1"/>
    </xf>
    <xf numFmtId="3" fontId="7" fillId="0" borderId="31" xfId="0" applyNumberFormat="1" applyFont="1" applyFill="1" applyBorder="1" applyAlignment="1">
      <alignment horizontal="right" vertical="center" wrapText="1"/>
    </xf>
    <xf numFmtId="3" fontId="7" fillId="0" borderId="44" xfId="0" applyNumberFormat="1" applyFont="1" applyFill="1" applyBorder="1" applyAlignment="1">
      <alignment horizontal="right" vertical="center" wrapText="1"/>
    </xf>
    <xf numFmtId="3" fontId="7" fillId="0" borderId="45" xfId="0" applyNumberFormat="1" applyFont="1" applyFill="1" applyBorder="1" applyAlignment="1">
      <alignment horizontal="right" vertical="center" wrapText="1"/>
    </xf>
    <xf numFmtId="3" fontId="7" fillId="0" borderId="47" xfId="0" applyNumberFormat="1" applyFont="1" applyFill="1" applyBorder="1" applyAlignment="1">
      <alignment horizontal="right" vertical="center" wrapText="1"/>
    </xf>
    <xf numFmtId="3" fontId="7" fillId="0" borderId="48" xfId="0" applyNumberFormat="1" applyFont="1" applyFill="1" applyBorder="1" applyAlignment="1">
      <alignment horizontal="right" vertical="center" wrapText="1"/>
    </xf>
    <xf numFmtId="0" fontId="2" fillId="6" borderId="4" xfId="0" applyFont="1" applyFill="1" applyBorder="1" applyAlignment="1">
      <alignment vertical="top" wrapText="1"/>
    </xf>
    <xf numFmtId="0" fontId="2" fillId="2" borderId="23" xfId="0" applyFont="1" applyFill="1" applyBorder="1" applyAlignment="1">
      <alignment horizontal="left" vertical="center" wrapText="1"/>
    </xf>
    <xf numFmtId="3" fontId="2" fillId="0" borderId="25" xfId="0" applyNumberFormat="1" applyFont="1" applyFill="1" applyBorder="1" applyAlignment="1">
      <alignment horizontal="right" vertical="center" wrapText="1"/>
    </xf>
    <xf numFmtId="3" fontId="7" fillId="0" borderId="44" xfId="0" applyNumberFormat="1" applyFont="1" applyFill="1" applyBorder="1" applyAlignment="1">
      <alignment vertical="center" wrapText="1"/>
    </xf>
    <xf numFmtId="0" fontId="2" fillId="2" borderId="7" xfId="0" applyFont="1" applyFill="1" applyBorder="1" applyAlignment="1">
      <alignment vertical="center" wrapText="1"/>
    </xf>
    <xf numFmtId="0" fontId="2" fillId="2" borderId="6" xfId="0" applyFont="1" applyFill="1" applyBorder="1" applyAlignment="1">
      <alignment vertical="center" wrapText="1"/>
    </xf>
    <xf numFmtId="1" fontId="2" fillId="2" borderId="6" xfId="0" applyNumberFormat="1" applyFont="1" applyFill="1" applyBorder="1" applyAlignment="1">
      <alignment vertical="center" wrapText="1"/>
    </xf>
    <xf numFmtId="1" fontId="2" fillId="2" borderId="8" xfId="0" applyNumberFormat="1" applyFont="1" applyFill="1" applyBorder="1" applyAlignment="1">
      <alignment vertical="center" wrapText="1"/>
    </xf>
    <xf numFmtId="0" fontId="9" fillId="2" borderId="7" xfId="0" applyFont="1" applyFill="1" applyBorder="1" applyAlignment="1">
      <alignment horizontal="left" vertical="center"/>
    </xf>
    <xf numFmtId="0" fontId="2" fillId="2" borderId="0" xfId="0" applyFont="1" applyFill="1" applyBorder="1" applyAlignment="1">
      <alignment vertical="center" wrapText="1"/>
    </xf>
    <xf numFmtId="1" fontId="2" fillId="2" borderId="0" xfId="0" applyNumberFormat="1" applyFont="1" applyFill="1" applyBorder="1" applyAlignment="1">
      <alignment vertical="center" wrapText="1"/>
    </xf>
    <xf numFmtId="1" fontId="2" fillId="2" borderId="16" xfId="0" applyNumberFormat="1" applyFont="1" applyFill="1" applyBorder="1" applyAlignment="1">
      <alignment vertical="center" wrapText="1"/>
    </xf>
    <xf numFmtId="0" fontId="35" fillId="2" borderId="18" xfId="0" applyFont="1" applyFill="1" applyBorder="1" applyAlignment="1">
      <alignment horizontal="center" vertical="center" wrapText="1"/>
    </xf>
    <xf numFmtId="0" fontId="2" fillId="2" borderId="19" xfId="0" applyNumberFormat="1" applyFont="1" applyFill="1" applyBorder="1" applyAlignment="1">
      <alignment horizontal="center" vertical="center" wrapText="1"/>
    </xf>
    <xf numFmtId="1" fontId="2" fillId="2" borderId="19" xfId="0" applyNumberFormat="1" applyFont="1" applyFill="1" applyBorder="1" applyAlignment="1">
      <alignment horizontal="center" vertical="center" wrapText="1"/>
    </xf>
    <xf numFmtId="1" fontId="2" fillId="2" borderId="20" xfId="0" applyNumberFormat="1" applyFont="1" applyFill="1" applyBorder="1" applyAlignment="1">
      <alignment horizontal="center" vertical="center" wrapText="1"/>
    </xf>
    <xf numFmtId="0" fontId="24" fillId="2" borderId="24" xfId="0" applyNumberFormat="1" applyFont="1" applyFill="1" applyBorder="1" applyAlignment="1">
      <alignment horizontal="center" vertical="center" wrapText="1"/>
    </xf>
    <xf numFmtId="1" fontId="2" fillId="2" borderId="25" xfId="0" applyNumberFormat="1" applyFont="1" applyFill="1" applyBorder="1" applyAlignment="1">
      <alignment horizontal="center" vertical="center" wrapText="1"/>
    </xf>
    <xf numFmtId="0" fontId="2" fillId="2" borderId="3" xfId="0" applyFont="1" applyFill="1" applyBorder="1" applyAlignment="1">
      <alignment horizontal="center" vertical="center" wrapText="1"/>
    </xf>
    <xf numFmtId="0" fontId="2" fillId="2" borderId="80" xfId="0" applyFont="1" applyFill="1" applyBorder="1" applyAlignment="1">
      <alignment horizontal="center" vertical="center" wrapText="1"/>
    </xf>
    <xf numFmtId="0" fontId="2" fillId="2" borderId="36" xfId="0" applyFont="1" applyFill="1" applyBorder="1" applyAlignment="1">
      <alignment horizontal="center" vertical="center" wrapText="1"/>
    </xf>
    <xf numFmtId="0" fontId="2" fillId="2" borderId="48" xfId="0" applyFont="1" applyFill="1" applyBorder="1" applyAlignment="1">
      <alignment horizontal="center" vertical="center" wrapText="1"/>
    </xf>
    <xf numFmtId="0" fontId="36" fillId="0" borderId="0" xfId="2" applyFont="1" applyAlignment="1">
      <alignment horizontal="justify" vertical="center" wrapText="1"/>
    </xf>
    <xf numFmtId="0" fontId="31" fillId="5" borderId="0" xfId="1" applyFont="1" applyFill="1" applyBorder="1" applyAlignment="1" applyProtection="1">
      <alignment vertical="center"/>
    </xf>
    <xf numFmtId="0" fontId="7" fillId="4" borderId="34" xfId="0" applyFont="1" applyFill="1" applyBorder="1" applyAlignment="1">
      <alignment vertical="center"/>
    </xf>
    <xf numFmtId="0" fontId="7" fillId="5" borderId="100" xfId="0" applyFont="1" applyFill="1" applyBorder="1" applyAlignment="1" applyProtection="1">
      <alignment vertical="center"/>
      <protection locked="0"/>
    </xf>
    <xf numFmtId="164" fontId="7" fillId="5" borderId="45" xfId="0" applyNumberFormat="1" applyFont="1" applyFill="1" applyBorder="1" applyAlignment="1" applyProtection="1">
      <alignment vertical="center"/>
      <protection locked="0"/>
    </xf>
    <xf numFmtId="0" fontId="7" fillId="5" borderId="57" xfId="0" applyFont="1" applyFill="1" applyBorder="1" applyAlignment="1" applyProtection="1">
      <alignment vertical="center"/>
      <protection locked="0"/>
    </xf>
    <xf numFmtId="164" fontId="7" fillId="5" borderId="22" xfId="0" applyNumberFormat="1" applyFont="1" applyFill="1" applyBorder="1" applyAlignment="1" applyProtection="1">
      <alignment vertical="center"/>
      <protection locked="0"/>
    </xf>
    <xf numFmtId="0" fontId="16" fillId="2" borderId="101" xfId="0" applyFont="1" applyFill="1" applyBorder="1" applyAlignment="1">
      <alignment horizontal="left" vertical="center" indent="1"/>
    </xf>
    <xf numFmtId="0" fontId="7" fillId="2" borderId="102" xfId="0" applyFont="1" applyFill="1" applyBorder="1" applyAlignment="1">
      <alignment vertical="center"/>
    </xf>
    <xf numFmtId="0" fontId="7" fillId="2" borderId="104" xfId="0" applyFont="1" applyFill="1" applyBorder="1" applyAlignment="1">
      <alignment horizontal="left" vertical="center" wrapText="1" indent="1"/>
    </xf>
    <xf numFmtId="0" fontId="2" fillId="2" borderId="104" xfId="0" applyFont="1" applyFill="1" applyBorder="1" applyAlignment="1">
      <alignment horizontal="left" vertical="center" wrapText="1" indent="1"/>
    </xf>
    <xf numFmtId="0" fontId="2" fillId="5" borderId="107" xfId="0" applyFont="1" applyFill="1" applyBorder="1" applyAlignment="1">
      <alignment horizontal="left" vertical="center" wrapText="1" indent="1"/>
    </xf>
    <xf numFmtId="0" fontId="7" fillId="5" borderId="108" xfId="0" applyFont="1" applyFill="1" applyBorder="1" applyAlignment="1">
      <alignment horizontal="center" vertical="center" wrapText="1"/>
    </xf>
    <xf numFmtId="0" fontId="16" fillId="2" borderId="109" xfId="0" applyFont="1" applyFill="1" applyBorder="1" applyAlignment="1">
      <alignment horizontal="left" vertical="center" indent="1"/>
    </xf>
    <xf numFmtId="164" fontId="7" fillId="2" borderId="106" xfId="0" applyNumberFormat="1" applyFont="1" applyFill="1" applyBorder="1" applyAlignment="1">
      <alignment vertical="center"/>
    </xf>
    <xf numFmtId="0" fontId="7" fillId="2" borderId="109" xfId="0" applyFont="1" applyFill="1" applyBorder="1" applyAlignment="1">
      <alignment horizontal="left" vertical="center" indent="1"/>
    </xf>
    <xf numFmtId="0" fontId="2" fillId="5" borderId="112" xfId="0" applyFont="1" applyFill="1" applyBorder="1" applyAlignment="1" applyProtection="1">
      <alignment vertical="center"/>
      <protection locked="0"/>
    </xf>
    <xf numFmtId="164" fontId="2" fillId="5" borderId="113" xfId="0" applyNumberFormat="1" applyFont="1" applyFill="1" applyBorder="1" applyAlignment="1" applyProtection="1">
      <alignment vertical="center"/>
      <protection locked="0"/>
    </xf>
    <xf numFmtId="0" fontId="16" fillId="2" borderId="116" xfId="0" applyFont="1" applyFill="1" applyBorder="1" applyAlignment="1">
      <alignment horizontal="left" vertical="center" indent="1"/>
    </xf>
    <xf numFmtId="0" fontId="7" fillId="2" borderId="117" xfId="0" applyFont="1" applyFill="1" applyBorder="1" applyAlignment="1">
      <alignment vertical="center"/>
    </xf>
    <xf numFmtId="164" fontId="7" fillId="2" borderId="118" xfId="0" applyNumberFormat="1" applyFont="1" applyFill="1" applyBorder="1" applyAlignment="1">
      <alignment vertical="center"/>
    </xf>
    <xf numFmtId="0" fontId="2" fillId="2" borderId="119" xfId="0" applyFont="1" applyFill="1" applyBorder="1" applyAlignment="1">
      <alignment horizontal="left" vertical="center" indent="1"/>
    </xf>
    <xf numFmtId="164" fontId="7" fillId="2" borderId="105" xfId="0" applyNumberFormat="1" applyFont="1" applyFill="1" applyBorder="1" applyAlignment="1">
      <alignment vertical="center"/>
    </xf>
    <xf numFmtId="0" fontId="2" fillId="2" borderId="120" xfId="0" applyFont="1" applyFill="1" applyBorder="1" applyAlignment="1">
      <alignment horizontal="left" vertical="center" wrapText="1" indent="1"/>
    </xf>
    <xf numFmtId="164" fontId="2" fillId="2" borderId="106" xfId="0" applyNumberFormat="1" applyFont="1" applyFill="1" applyBorder="1" applyAlignment="1">
      <alignment horizontal="center" vertical="center" wrapText="1"/>
    </xf>
    <xf numFmtId="0" fontId="7" fillId="5" borderId="104" xfId="0" applyFont="1" applyFill="1" applyBorder="1" applyAlignment="1" applyProtection="1">
      <alignment horizontal="left" vertical="center" wrapText="1" indent="1"/>
      <protection locked="0"/>
    </xf>
    <xf numFmtId="164" fontId="7" fillId="5" borderId="121" xfId="0" applyNumberFormat="1" applyFont="1" applyFill="1" applyBorder="1" applyAlignment="1" applyProtection="1">
      <alignment vertical="center" wrapText="1"/>
      <protection locked="0"/>
    </xf>
    <xf numFmtId="0" fontId="7" fillId="5" borderId="122" xfId="0" applyFont="1" applyFill="1" applyBorder="1" applyAlignment="1" applyProtection="1">
      <alignment horizontal="left" vertical="center" wrapText="1" indent="1"/>
      <protection locked="0"/>
    </xf>
    <xf numFmtId="0" fontId="7" fillId="5" borderId="123" xfId="0" applyFont="1" applyFill="1" applyBorder="1" applyAlignment="1" applyProtection="1">
      <alignment vertical="center" wrapText="1"/>
      <protection locked="0"/>
    </xf>
    <xf numFmtId="164" fontId="7" fillId="5" borderId="115" xfId="0" applyNumberFormat="1" applyFont="1" applyFill="1" applyBorder="1" applyAlignment="1" applyProtection="1">
      <alignment vertical="center" wrapText="1"/>
      <protection locked="0"/>
    </xf>
    <xf numFmtId="0" fontId="14" fillId="5" borderId="101" xfId="0" applyFont="1" applyFill="1" applyBorder="1" applyAlignment="1">
      <alignment vertical="center"/>
    </xf>
    <xf numFmtId="0" fontId="14" fillId="5" borderId="124" xfId="0" applyFont="1" applyFill="1" applyBorder="1" applyAlignment="1">
      <alignment horizontal="left" vertical="center"/>
    </xf>
    <xf numFmtId="0" fontId="14" fillId="5" borderId="109" xfId="0" applyFont="1" applyFill="1" applyBorder="1" applyAlignment="1">
      <alignment vertical="center"/>
    </xf>
    <xf numFmtId="0" fontId="7" fillId="4" borderId="8" xfId="0" applyFont="1" applyFill="1" applyBorder="1" applyAlignment="1">
      <alignment vertical="center"/>
    </xf>
    <xf numFmtId="0" fontId="16" fillId="2" borderId="129" xfId="0" applyFont="1" applyFill="1" applyBorder="1" applyAlignment="1">
      <alignment horizontal="left" vertical="center" indent="1"/>
    </xf>
    <xf numFmtId="164" fontId="7" fillId="2" borderId="110" xfId="0" applyNumberFormat="1" applyFont="1" applyFill="1" applyBorder="1" applyAlignment="1">
      <alignment vertical="center"/>
    </xf>
    <xf numFmtId="0" fontId="7" fillId="2" borderId="129" xfId="0" applyFont="1" applyFill="1" applyBorder="1" applyAlignment="1">
      <alignment horizontal="left" vertical="center" wrapText="1" indent="1"/>
    </xf>
    <xf numFmtId="164" fontId="2" fillId="2" borderId="130" xfId="0" applyNumberFormat="1" applyFont="1" applyFill="1" applyBorder="1" applyAlignment="1">
      <alignment horizontal="center" vertical="center" wrapText="1"/>
    </xf>
    <xf numFmtId="0" fontId="2" fillId="2" borderId="131" xfId="0" applyFont="1" applyFill="1" applyBorder="1" applyAlignment="1">
      <alignment horizontal="left" vertical="center" wrapText="1" indent="1"/>
    </xf>
    <xf numFmtId="164" fontId="7" fillId="2" borderId="110" xfId="0" applyNumberFormat="1" applyFont="1" applyFill="1" applyBorder="1" applyAlignment="1">
      <alignment vertical="center" wrapText="1"/>
    </xf>
    <xf numFmtId="0" fontId="7" fillId="2" borderId="132" xfId="0" applyFont="1" applyFill="1" applyBorder="1" applyAlignment="1">
      <alignment horizontal="left" vertical="center" wrapText="1" indent="1"/>
    </xf>
    <xf numFmtId="164" fontId="7" fillId="5" borderId="133" xfId="0" applyNumberFormat="1" applyFont="1" applyFill="1" applyBorder="1" applyAlignment="1" applyProtection="1">
      <alignment vertical="center" wrapText="1"/>
      <protection locked="0"/>
    </xf>
    <xf numFmtId="0" fontId="7" fillId="2" borderId="134" xfId="0" applyFont="1" applyFill="1" applyBorder="1" applyAlignment="1">
      <alignment horizontal="left" vertical="center" wrapText="1" indent="1"/>
    </xf>
    <xf numFmtId="164" fontId="7" fillId="5" borderId="135" xfId="0" applyNumberFormat="1" applyFont="1" applyFill="1" applyBorder="1" applyAlignment="1" applyProtection="1">
      <alignment vertical="center" wrapText="1"/>
      <protection locked="0"/>
    </xf>
    <xf numFmtId="0" fontId="7" fillId="2" borderId="136" xfId="0" applyFont="1" applyFill="1" applyBorder="1" applyAlignment="1">
      <alignment horizontal="left" vertical="center" wrapText="1" indent="1"/>
    </xf>
    <xf numFmtId="164" fontId="7" fillId="5" borderId="137" xfId="0" applyNumberFormat="1" applyFont="1" applyFill="1" applyBorder="1" applyAlignment="1" applyProtection="1">
      <alignment vertical="center" wrapText="1"/>
      <protection locked="0"/>
    </xf>
    <xf numFmtId="164" fontId="7" fillId="5" borderId="138" xfId="0" applyNumberFormat="1" applyFont="1" applyFill="1" applyBorder="1" applyAlignment="1" applyProtection="1">
      <alignment vertical="center" wrapText="1"/>
      <protection locked="0"/>
    </xf>
    <xf numFmtId="0" fontId="7" fillId="2" borderId="139" xfId="0" applyFont="1" applyFill="1" applyBorder="1" applyAlignment="1">
      <alignment horizontal="left" vertical="center" wrapText="1" indent="1"/>
    </xf>
    <xf numFmtId="164" fontId="7" fillId="5" borderId="140" xfId="0" applyNumberFormat="1" applyFont="1" applyFill="1" applyBorder="1" applyAlignment="1" applyProtection="1">
      <alignment vertical="center" wrapText="1"/>
      <protection locked="0"/>
    </xf>
    <xf numFmtId="0" fontId="7" fillId="2" borderId="141" xfId="0" applyFont="1" applyFill="1" applyBorder="1" applyAlignment="1">
      <alignment horizontal="left" vertical="center" wrapText="1" indent="1"/>
    </xf>
    <xf numFmtId="164" fontId="7" fillId="5" borderId="142" xfId="0" applyNumberFormat="1" applyFont="1" applyFill="1" applyBorder="1" applyAlignment="1" applyProtection="1">
      <alignment vertical="center" wrapText="1"/>
      <protection locked="0"/>
    </xf>
    <xf numFmtId="164" fontId="7" fillId="2" borderId="106" xfId="0" applyNumberFormat="1" applyFont="1" applyFill="1" applyBorder="1" applyAlignment="1">
      <alignment vertical="center" wrapText="1"/>
    </xf>
    <xf numFmtId="0" fontId="7" fillId="4" borderId="141" xfId="0" applyFont="1" applyFill="1" applyBorder="1" applyAlignment="1">
      <alignment horizontal="left" vertical="center" wrapText="1" indent="1"/>
    </xf>
    <xf numFmtId="0" fontId="7" fillId="2" borderId="107" xfId="0" applyFont="1" applyFill="1" applyBorder="1" applyAlignment="1">
      <alignment horizontal="left" vertical="center" wrapText="1" indent="1"/>
    </xf>
    <xf numFmtId="164" fontId="7" fillId="2" borderId="108" xfId="0" applyNumberFormat="1" applyFont="1" applyFill="1" applyBorder="1" applyAlignment="1">
      <alignment vertical="center"/>
    </xf>
    <xf numFmtId="0" fontId="2" fillId="2" borderId="143" xfId="0" applyFont="1" applyFill="1" applyBorder="1" applyAlignment="1">
      <alignment horizontal="left" vertical="center" wrapText="1" indent="1"/>
    </xf>
    <xf numFmtId="0" fontId="7" fillId="4" borderId="0" xfId="0" applyFont="1" applyFill="1" applyBorder="1" applyAlignment="1">
      <alignment vertical="center" wrapText="1"/>
    </xf>
    <xf numFmtId="0" fontId="2" fillId="2" borderId="147" xfId="0" applyFont="1" applyFill="1" applyBorder="1" applyAlignment="1">
      <alignment vertical="center" wrapText="1"/>
    </xf>
    <xf numFmtId="0" fontId="7" fillId="2" borderId="148" xfId="0" applyFont="1" applyFill="1" applyBorder="1" applyAlignment="1">
      <alignment horizontal="center" vertical="center" wrapText="1"/>
    </xf>
    <xf numFmtId="0" fontId="7" fillId="2" borderId="149" xfId="0" applyFont="1" applyFill="1" applyBorder="1" applyAlignment="1" applyProtection="1">
      <alignment vertical="center" wrapText="1"/>
    </xf>
    <xf numFmtId="0" fontId="7" fillId="0" borderId="139" xfId="0" applyFont="1" applyFill="1" applyBorder="1" applyAlignment="1" applyProtection="1">
      <alignment vertical="center"/>
      <protection locked="0"/>
    </xf>
    <xf numFmtId="0" fontId="7" fillId="0" borderId="150" xfId="0" applyFont="1" applyFill="1" applyBorder="1" applyAlignment="1" applyProtection="1">
      <alignment vertical="center"/>
      <protection locked="0"/>
    </xf>
    <xf numFmtId="0" fontId="39" fillId="0" borderId="151" xfId="0" applyFont="1" applyFill="1" applyBorder="1" applyAlignment="1" applyProtection="1">
      <alignment horizontal="center" vertical="center" wrapText="1"/>
      <protection locked="0"/>
    </xf>
    <xf numFmtId="0" fontId="39" fillId="0" borderId="152" xfId="0" applyFont="1" applyFill="1" applyBorder="1" applyAlignment="1" applyProtection="1">
      <alignment horizontal="center" vertical="center" wrapText="1"/>
      <protection locked="0"/>
    </xf>
    <xf numFmtId="0" fontId="7" fillId="0" borderId="153" xfId="0" applyFont="1" applyFill="1" applyBorder="1" applyAlignment="1" applyProtection="1">
      <alignment vertical="center"/>
      <protection locked="0"/>
    </xf>
    <xf numFmtId="0" fontId="39" fillId="0" borderId="19" xfId="0" applyFont="1" applyFill="1" applyBorder="1" applyAlignment="1" applyProtection="1">
      <alignment horizontal="center" vertical="center" wrapText="1"/>
      <protection locked="0"/>
    </xf>
    <xf numFmtId="0" fontId="39" fillId="0" borderId="133" xfId="0" applyFont="1" applyFill="1" applyBorder="1" applyAlignment="1" applyProtection="1">
      <alignment horizontal="center" vertical="center" wrapText="1"/>
      <protection locked="0"/>
    </xf>
    <xf numFmtId="0" fontId="39" fillId="0" borderId="17" xfId="0" applyFont="1" applyFill="1" applyBorder="1" applyAlignment="1" applyProtection="1">
      <alignment horizontal="center" vertical="center" wrapText="1"/>
      <protection locked="0"/>
    </xf>
    <xf numFmtId="0" fontId="39" fillId="0" borderId="135" xfId="0" applyFont="1" applyFill="1" applyBorder="1" applyAlignment="1" applyProtection="1">
      <alignment horizontal="center" vertical="center" wrapText="1"/>
      <protection locked="0"/>
    </xf>
    <xf numFmtId="0" fontId="9" fillId="2" borderId="119" xfId="0" applyFont="1" applyFill="1" applyBorder="1" applyAlignment="1">
      <alignment horizontal="center" vertical="center"/>
    </xf>
    <xf numFmtId="0" fontId="9" fillId="2" borderId="105" xfId="0" applyFont="1" applyFill="1" applyBorder="1" applyAlignment="1">
      <alignment horizontal="center" vertical="center"/>
    </xf>
    <xf numFmtId="0" fontId="2" fillId="2" borderId="107" xfId="0" applyFont="1" applyFill="1" applyBorder="1" applyAlignment="1">
      <alignment horizontal="left" vertical="center"/>
    </xf>
    <xf numFmtId="0" fontId="7" fillId="2" borderId="108" xfId="0" applyFont="1" applyFill="1" applyBorder="1" applyAlignment="1">
      <alignment vertical="center"/>
    </xf>
    <xf numFmtId="0" fontId="14" fillId="2" borderId="109" xfId="0" applyFont="1" applyFill="1" applyBorder="1" applyAlignment="1">
      <alignment vertical="center"/>
    </xf>
    <xf numFmtId="0" fontId="2" fillId="2" borderId="157" xfId="0" applyFont="1" applyFill="1" applyBorder="1" applyAlignment="1">
      <alignment vertical="center" wrapText="1"/>
    </xf>
    <xf numFmtId="0" fontId="12" fillId="2" borderId="159" xfId="0" applyFont="1" applyFill="1" applyBorder="1" applyAlignment="1">
      <alignment horizontal="center" vertical="center" wrapText="1"/>
    </xf>
    <xf numFmtId="9" fontId="2" fillId="0" borderId="155" xfId="3" applyFont="1" applyFill="1" applyBorder="1" applyAlignment="1">
      <alignment horizontal="center" vertical="center"/>
    </xf>
    <xf numFmtId="9" fontId="2" fillId="0" borderId="156" xfId="3" applyFont="1" applyFill="1" applyBorder="1" applyAlignment="1">
      <alignment horizontal="center" vertical="center"/>
    </xf>
    <xf numFmtId="9" fontId="2" fillId="0" borderId="160" xfId="3" applyFont="1" applyFill="1" applyBorder="1" applyAlignment="1">
      <alignment horizontal="center" vertical="center"/>
    </xf>
    <xf numFmtId="9" fontId="2" fillId="0" borderId="158" xfId="3" applyFont="1" applyFill="1" applyBorder="1" applyAlignment="1">
      <alignment horizontal="center" vertical="center"/>
    </xf>
    <xf numFmtId="0" fontId="7" fillId="2" borderId="107" xfId="0" applyFont="1" applyFill="1" applyBorder="1" applyAlignment="1">
      <alignment vertical="center"/>
    </xf>
    <xf numFmtId="0" fontId="2" fillId="2" borderId="163" xfId="0" applyFont="1" applyFill="1" applyBorder="1" applyAlignment="1">
      <alignment horizontal="center" vertical="center" wrapText="1"/>
    </xf>
    <xf numFmtId="0" fontId="2" fillId="0" borderId="121" xfId="0" applyFont="1" applyFill="1" applyBorder="1" applyAlignment="1">
      <alignment horizontal="right" vertical="center" wrapText="1"/>
    </xf>
    <xf numFmtId="3" fontId="2" fillId="0" borderId="121" xfId="0" applyNumberFormat="1" applyFont="1" applyFill="1" applyBorder="1" applyAlignment="1">
      <alignment horizontal="right" vertical="center" wrapText="1"/>
    </xf>
    <xf numFmtId="0" fontId="4" fillId="2" borderId="107" xfId="0" applyFont="1" applyFill="1" applyBorder="1" applyAlignment="1">
      <alignment vertical="center"/>
    </xf>
    <xf numFmtId="0" fontId="7" fillId="2" borderId="164" xfId="0" applyFont="1" applyFill="1" applyBorder="1" applyAlignment="1">
      <alignment vertical="center" wrapText="1"/>
    </xf>
    <xf numFmtId="0" fontId="8" fillId="3" borderId="4" xfId="0" applyFont="1" applyFill="1" applyBorder="1" applyAlignment="1">
      <alignment horizontal="center" vertical="center"/>
    </xf>
    <xf numFmtId="0" fontId="7" fillId="6" borderId="4" xfId="0" applyFont="1" applyFill="1" applyBorder="1" applyAlignment="1">
      <alignment vertical="center"/>
    </xf>
    <xf numFmtId="0" fontId="7" fillId="6" borderId="8" xfId="0" applyFont="1" applyFill="1" applyBorder="1" applyAlignment="1">
      <alignment vertical="center"/>
    </xf>
    <xf numFmtId="0" fontId="7" fillId="6" borderId="16" xfId="0" applyFont="1" applyFill="1" applyBorder="1" applyAlignment="1">
      <alignment vertical="center"/>
    </xf>
    <xf numFmtId="0" fontId="7" fillId="6" borderId="11" xfId="0" applyFont="1" applyFill="1" applyBorder="1" applyAlignment="1">
      <alignment vertical="center"/>
    </xf>
    <xf numFmtId="0" fontId="2" fillId="2" borderId="107" xfId="0" applyFont="1" applyFill="1" applyBorder="1" applyAlignment="1">
      <alignment vertical="center" wrapText="1"/>
    </xf>
    <xf numFmtId="0" fontId="2" fillId="2" borderId="106" xfId="0" applyFont="1" applyFill="1" applyBorder="1" applyAlignment="1">
      <alignment horizontal="center" vertical="center" wrapText="1"/>
    </xf>
    <xf numFmtId="0" fontId="2" fillId="0" borderId="108" xfId="0" applyFont="1" applyFill="1" applyBorder="1" applyAlignment="1">
      <alignment horizontal="right" vertical="center" wrapText="1"/>
    </xf>
    <xf numFmtId="0" fontId="2" fillId="0" borderId="106" xfId="0" applyFont="1" applyFill="1" applyBorder="1" applyAlignment="1">
      <alignment horizontal="right" vertical="center" wrapText="1"/>
    </xf>
    <xf numFmtId="0" fontId="2" fillId="0" borderId="105" xfId="0" applyFont="1" applyFill="1" applyBorder="1" applyAlignment="1">
      <alignment horizontal="right" vertical="center" wrapText="1"/>
    </xf>
    <xf numFmtId="0" fontId="7" fillId="2" borderId="107" xfId="0" applyFont="1" applyFill="1" applyBorder="1" applyAlignment="1">
      <alignment horizontal="justify" vertical="center"/>
    </xf>
    <xf numFmtId="0" fontId="2" fillId="2" borderId="169" xfId="0" applyFont="1" applyFill="1" applyBorder="1" applyAlignment="1">
      <alignment horizontal="center" vertical="center" wrapText="1"/>
    </xf>
    <xf numFmtId="0" fontId="7" fillId="0" borderId="161" xfId="0" applyFont="1" applyFill="1" applyBorder="1" applyAlignment="1" applyProtection="1">
      <alignment vertical="center" wrapText="1"/>
      <protection locked="0"/>
    </xf>
    <xf numFmtId="0" fontId="7" fillId="0" borderId="111" xfId="0" applyFont="1" applyFill="1" applyBorder="1" applyAlignment="1" applyProtection="1">
      <alignment vertical="center" wrapText="1"/>
      <protection locked="0"/>
    </xf>
    <xf numFmtId="0" fontId="36" fillId="0" borderId="0" xfId="2" applyFont="1" applyAlignment="1">
      <alignment horizontal="left" vertical="center" wrapText="1"/>
    </xf>
    <xf numFmtId="0" fontId="55" fillId="0" borderId="0" xfId="0" applyFont="1" applyAlignment="1">
      <alignment horizontal="left" vertical="center"/>
    </xf>
    <xf numFmtId="0" fontId="35" fillId="2" borderId="62" xfId="0" applyFont="1" applyFill="1" applyBorder="1" applyAlignment="1">
      <alignment vertical="center" wrapText="1"/>
    </xf>
    <xf numFmtId="0" fontId="35" fillId="2" borderId="55" xfId="0" applyFont="1" applyFill="1" applyBorder="1" applyAlignment="1">
      <alignment vertical="center" wrapText="1"/>
    </xf>
    <xf numFmtId="0" fontId="35" fillId="2" borderId="23" xfId="0" applyFont="1" applyFill="1" applyBorder="1" applyAlignment="1">
      <alignment horizontal="center" vertical="center" wrapText="1"/>
    </xf>
    <xf numFmtId="3" fontId="17" fillId="2" borderId="69" xfId="0" applyNumberFormat="1" applyFont="1" applyFill="1" applyBorder="1" applyAlignment="1">
      <alignment vertical="center" wrapText="1"/>
    </xf>
    <xf numFmtId="3" fontId="17" fillId="0" borderId="96" xfId="0" applyNumberFormat="1" applyFont="1" applyFill="1" applyBorder="1" applyAlignment="1" applyProtection="1">
      <alignment horizontal="right" vertical="center" wrapText="1"/>
    </xf>
    <xf numFmtId="0" fontId="56" fillId="2" borderId="69" xfId="0" applyFont="1" applyFill="1" applyBorder="1" applyAlignment="1">
      <alignment horizontal="left" vertical="center" wrapText="1"/>
    </xf>
    <xf numFmtId="3" fontId="17" fillId="0" borderId="40" xfId="0" applyNumberFormat="1" applyFont="1" applyFill="1" applyBorder="1" applyAlignment="1">
      <alignment horizontal="right" vertical="center" wrapText="1"/>
    </xf>
    <xf numFmtId="3" fontId="17" fillId="0" borderId="73" xfId="0" applyNumberFormat="1" applyFont="1" applyFill="1" applyBorder="1" applyAlignment="1">
      <alignment vertical="center" wrapText="1"/>
    </xf>
    <xf numFmtId="3" fontId="17" fillId="0" borderId="74" xfId="0" applyNumberFormat="1" applyFont="1" applyFill="1" applyBorder="1" applyAlignment="1">
      <alignment horizontal="right" vertical="center" wrapText="1"/>
    </xf>
    <xf numFmtId="0" fontId="35" fillId="2" borderId="3" xfId="0" applyFont="1" applyFill="1" applyBorder="1" applyAlignment="1">
      <alignment vertical="center"/>
    </xf>
    <xf numFmtId="0" fontId="35" fillId="2" borderId="9" xfId="0" applyFont="1" applyFill="1" applyBorder="1" applyAlignment="1">
      <alignment horizontal="left" vertical="center" wrapText="1"/>
    </xf>
    <xf numFmtId="0" fontId="17" fillId="0" borderId="0" xfId="0" applyFont="1" applyFill="1" applyAlignment="1">
      <alignment vertical="center"/>
    </xf>
    <xf numFmtId="0" fontId="7" fillId="0" borderId="0" xfId="0" applyFont="1" applyFill="1" applyAlignment="1">
      <alignment vertical="center"/>
    </xf>
    <xf numFmtId="164" fontId="7" fillId="0" borderId="0" xfId="0" applyNumberFormat="1" applyFont="1" applyFill="1" applyAlignment="1">
      <alignment horizontal="right" vertical="center"/>
    </xf>
    <xf numFmtId="1" fontId="7" fillId="0" borderId="0" xfId="0" applyNumberFormat="1" applyFont="1" applyFill="1" applyAlignment="1">
      <alignment horizontal="right" vertical="center"/>
    </xf>
    <xf numFmtId="1" fontId="7" fillId="0" borderId="0" xfId="0" applyNumberFormat="1" applyFont="1" applyFill="1" applyAlignment="1">
      <alignment vertical="center"/>
    </xf>
    <xf numFmtId="164" fontId="13" fillId="0" borderId="0" xfId="0" applyNumberFormat="1" applyFont="1" applyFill="1" applyAlignment="1">
      <alignment horizontal="right" vertical="center"/>
    </xf>
    <xf numFmtId="1" fontId="13" fillId="0" borderId="0" xfId="0" applyNumberFormat="1" applyFont="1" applyFill="1" applyAlignment="1">
      <alignment horizontal="right" vertical="center"/>
    </xf>
    <xf numFmtId="1" fontId="10" fillId="0" borderId="0" xfId="0" applyNumberFormat="1" applyFont="1" applyFill="1" applyAlignment="1">
      <alignment vertical="center"/>
    </xf>
    <xf numFmtId="0" fontId="23" fillId="0" borderId="0" xfId="0" applyFont="1" applyFill="1" applyAlignment="1">
      <alignment vertical="center"/>
    </xf>
    <xf numFmtId="1" fontId="23" fillId="0" borderId="0" xfId="0" applyNumberFormat="1" applyFont="1" applyFill="1" applyAlignment="1">
      <alignment horizontal="right" vertical="center"/>
    </xf>
    <xf numFmtId="1" fontId="23" fillId="0" borderId="0" xfId="0" applyNumberFormat="1" applyFont="1" applyFill="1" applyAlignment="1">
      <alignment vertical="center"/>
    </xf>
    <xf numFmtId="0" fontId="11" fillId="2" borderId="77" xfId="0" applyFont="1" applyFill="1" applyBorder="1" applyAlignment="1">
      <alignment horizontal="left" vertical="center" wrapText="1"/>
    </xf>
    <xf numFmtId="0" fontId="17" fillId="2" borderId="4" xfId="0" applyFont="1" applyFill="1" applyBorder="1" applyAlignment="1">
      <alignment vertical="center"/>
    </xf>
    <xf numFmtId="0" fontId="35" fillId="2" borderId="20" xfId="0" applyFont="1" applyFill="1" applyBorder="1" applyAlignment="1">
      <alignment horizontal="center" vertical="center" wrapText="1"/>
    </xf>
    <xf numFmtId="3" fontId="17" fillId="0" borderId="170" xfId="0" applyNumberFormat="1" applyFont="1" applyFill="1" applyBorder="1" applyAlignment="1" applyProtection="1">
      <alignment horizontal="right" vertical="center" wrapText="1"/>
    </xf>
    <xf numFmtId="3" fontId="17" fillId="0" borderId="172" xfId="0" applyNumberFormat="1" applyFont="1" applyFill="1" applyBorder="1" applyAlignment="1">
      <alignment horizontal="right" vertical="center" wrapText="1"/>
    </xf>
    <xf numFmtId="3" fontId="17" fillId="0" borderId="171" xfId="0" applyNumberFormat="1" applyFont="1" applyFill="1" applyBorder="1" applyAlignment="1">
      <alignment horizontal="right" vertical="center" wrapText="1"/>
    </xf>
    <xf numFmtId="3" fontId="17" fillId="0" borderId="22" xfId="0" applyNumberFormat="1" applyFont="1" applyFill="1" applyBorder="1" applyAlignment="1">
      <alignment horizontal="right" vertical="center" wrapText="1"/>
    </xf>
    <xf numFmtId="3" fontId="17" fillId="0" borderId="25" xfId="0" applyNumberFormat="1" applyFont="1" applyFill="1" applyBorder="1" applyAlignment="1">
      <alignment horizontal="right" vertical="center" wrapText="1"/>
    </xf>
    <xf numFmtId="0" fontId="7" fillId="2" borderId="167" xfId="0" applyFont="1" applyFill="1" applyBorder="1" applyAlignment="1">
      <alignment horizontal="left" vertical="center" wrapText="1" indent="1"/>
    </xf>
    <xf numFmtId="0" fontId="7" fillId="2" borderId="120" xfId="0" applyFont="1" applyFill="1" applyBorder="1" applyAlignment="1">
      <alignment horizontal="left" vertical="center" wrapText="1" indent="1"/>
    </xf>
    <xf numFmtId="0" fontId="2" fillId="2" borderId="168" xfId="0" applyFont="1" applyFill="1" applyBorder="1" applyAlignment="1">
      <alignment horizontal="left" vertical="center" wrapText="1" indent="1"/>
    </xf>
    <xf numFmtId="0" fontId="2" fillId="2" borderId="107" xfId="0" applyFont="1" applyFill="1" applyBorder="1" applyAlignment="1">
      <alignment horizontal="left" vertical="center" indent="1"/>
    </xf>
    <xf numFmtId="0" fontId="7" fillId="2" borderId="0" xfId="0" applyFont="1" applyFill="1" applyBorder="1" applyAlignment="1">
      <alignment horizontal="left" vertical="center" indent="1"/>
    </xf>
    <xf numFmtId="0" fontId="6" fillId="2" borderId="0" xfId="0" applyFont="1" applyFill="1" applyBorder="1" applyAlignment="1">
      <alignment horizontal="left" vertical="center" indent="1"/>
    </xf>
    <xf numFmtId="0" fontId="7" fillId="2" borderId="108" xfId="0" applyFont="1" applyFill="1" applyBorder="1" applyAlignment="1">
      <alignment horizontal="left" vertical="center" indent="1"/>
    </xf>
    <xf numFmtId="0" fontId="2" fillId="2" borderId="162" xfId="0" applyFont="1" applyFill="1" applyBorder="1" applyAlignment="1">
      <alignment horizontal="left" vertical="center" wrapText="1" indent="1"/>
    </xf>
    <xf numFmtId="0" fontId="2" fillId="2" borderId="129" xfId="0" applyFont="1" applyFill="1" applyBorder="1" applyAlignment="1">
      <alignment horizontal="left" vertical="center" indent="1"/>
    </xf>
    <xf numFmtId="0" fontId="7" fillId="2" borderId="6" xfId="0" applyFont="1" applyFill="1" applyBorder="1" applyAlignment="1">
      <alignment horizontal="left" vertical="center" indent="1"/>
    </xf>
    <xf numFmtId="0" fontId="6" fillId="2" borderId="6" xfId="0" applyFont="1" applyFill="1" applyBorder="1" applyAlignment="1">
      <alignment horizontal="left" vertical="center" indent="1"/>
    </xf>
    <xf numFmtId="0" fontId="7" fillId="2" borderId="110" xfId="0" applyFont="1" applyFill="1" applyBorder="1" applyAlignment="1">
      <alignment horizontal="left" vertical="center" indent="1"/>
    </xf>
    <xf numFmtId="0" fontId="2" fillId="2" borderId="157" xfId="0" applyFont="1" applyFill="1" applyBorder="1" applyAlignment="1">
      <alignment horizontal="left" vertical="center" wrapText="1" indent="1"/>
    </xf>
    <xf numFmtId="0" fontId="14" fillId="2" borderId="109" xfId="0" applyFont="1" applyFill="1" applyBorder="1" applyAlignment="1">
      <alignment horizontal="left" vertical="center" indent="1"/>
    </xf>
    <xf numFmtId="0" fontId="2" fillId="2" borderId="111" xfId="0" applyFont="1" applyFill="1" applyBorder="1" applyAlignment="1">
      <alignment horizontal="left" vertical="center" wrapText="1" indent="1"/>
    </xf>
    <xf numFmtId="0" fontId="2" fillId="2" borderId="161" xfId="0" applyFont="1" applyFill="1" applyBorder="1" applyAlignment="1">
      <alignment horizontal="left" vertical="center" wrapText="1" indent="1"/>
    </xf>
    <xf numFmtId="3" fontId="17" fillId="0" borderId="48" xfId="0" applyNumberFormat="1" applyFont="1" applyFill="1" applyBorder="1" applyAlignment="1">
      <alignment horizontal="right" vertical="center" wrapText="1"/>
    </xf>
    <xf numFmtId="3" fontId="7" fillId="0" borderId="175" xfId="0" applyNumberFormat="1" applyFont="1" applyFill="1" applyBorder="1" applyAlignment="1">
      <alignment horizontal="right" vertical="center" wrapText="1"/>
    </xf>
    <xf numFmtId="3" fontId="7" fillId="0" borderId="59" xfId="0" applyNumberFormat="1" applyFont="1" applyFill="1" applyBorder="1" applyAlignment="1">
      <alignment horizontal="right" vertical="center" wrapText="1"/>
    </xf>
    <xf numFmtId="3" fontId="7" fillId="2" borderId="100" xfId="0" applyNumberFormat="1" applyFont="1" applyFill="1" applyBorder="1" applyAlignment="1">
      <alignment vertical="center" wrapText="1"/>
    </xf>
    <xf numFmtId="3" fontId="7" fillId="2" borderId="57" xfId="0" applyNumberFormat="1" applyFont="1" applyFill="1" applyBorder="1" applyAlignment="1">
      <alignment vertical="center" wrapText="1"/>
    </xf>
    <xf numFmtId="3" fontId="7" fillId="2" borderId="176" xfId="0" applyNumberFormat="1" applyFont="1" applyFill="1" applyBorder="1" applyAlignment="1">
      <alignment vertical="center" wrapText="1"/>
    </xf>
    <xf numFmtId="3" fontId="17" fillId="2" borderId="2" xfId="0" applyNumberFormat="1" applyFont="1" applyFill="1" applyBorder="1" applyAlignment="1">
      <alignment vertical="center" wrapText="1"/>
    </xf>
    <xf numFmtId="3" fontId="7" fillId="0" borderId="177" xfId="0" applyNumberFormat="1" applyFont="1" applyFill="1" applyBorder="1" applyAlignment="1" applyProtection="1">
      <alignment horizontal="right" vertical="center" wrapText="1"/>
      <protection locked="0"/>
    </xf>
    <xf numFmtId="3" fontId="7" fillId="0" borderId="174" xfId="0" applyNumberFormat="1" applyFont="1" applyFill="1" applyBorder="1" applyAlignment="1" applyProtection="1">
      <alignment horizontal="right" vertical="center" wrapText="1"/>
      <protection locked="0"/>
    </xf>
    <xf numFmtId="0" fontId="23" fillId="0" borderId="0" xfId="0" applyFont="1" applyFill="1" applyAlignment="1">
      <alignment vertical="center" wrapText="1"/>
    </xf>
    <xf numFmtId="0" fontId="45" fillId="2" borderId="3" xfId="0" applyFont="1" applyFill="1" applyBorder="1" applyAlignment="1">
      <alignment vertical="center" textRotation="90"/>
    </xf>
    <xf numFmtId="0" fontId="45" fillId="2" borderId="9" xfId="0" applyFont="1" applyFill="1" applyBorder="1" applyAlignment="1">
      <alignment vertical="center" textRotation="90"/>
    </xf>
    <xf numFmtId="0" fontId="7" fillId="6" borderId="8" xfId="0" applyFont="1" applyFill="1" applyBorder="1" applyAlignment="1">
      <alignment vertical="top" wrapText="1"/>
    </xf>
    <xf numFmtId="0" fontId="7" fillId="6" borderId="11" xfId="0" applyFont="1" applyFill="1" applyBorder="1" applyAlignment="1">
      <alignment vertical="top" wrapText="1"/>
    </xf>
    <xf numFmtId="3" fontId="17" fillId="0" borderId="22" xfId="0" applyNumberFormat="1" applyFont="1" applyFill="1" applyBorder="1" applyAlignment="1" applyProtection="1">
      <alignment horizontal="right" vertical="center" wrapText="1"/>
      <protection locked="0"/>
    </xf>
    <xf numFmtId="0" fontId="7" fillId="2" borderId="57" xfId="0" applyFont="1" applyFill="1" applyBorder="1" applyAlignment="1">
      <alignment horizontal="left" vertical="center" wrapText="1"/>
    </xf>
    <xf numFmtId="0" fontId="17" fillId="2" borderId="2" xfId="0" applyFont="1" applyFill="1" applyBorder="1" applyAlignment="1">
      <alignment vertical="center"/>
    </xf>
    <xf numFmtId="0" fontId="17" fillId="2" borderId="16" xfId="0" applyFont="1" applyFill="1" applyBorder="1" applyAlignment="1">
      <alignment vertical="center"/>
    </xf>
    <xf numFmtId="0" fontId="2" fillId="2" borderId="0" xfId="0" applyFont="1" applyFill="1" applyAlignment="1">
      <alignment vertical="center" wrapText="1"/>
    </xf>
    <xf numFmtId="0" fontId="7" fillId="2" borderId="0" xfId="0" applyFont="1" applyFill="1" applyAlignment="1">
      <alignment vertical="center" wrapText="1"/>
    </xf>
    <xf numFmtId="0" fontId="2" fillId="2" borderId="0" xfId="0" applyFont="1" applyFill="1" applyAlignment="1">
      <alignment horizontal="center" vertical="center"/>
    </xf>
    <xf numFmtId="0" fontId="2" fillId="2" borderId="17" xfId="0" applyFont="1" applyFill="1" applyBorder="1" applyAlignment="1">
      <alignment vertical="center" wrapText="1"/>
    </xf>
    <xf numFmtId="0" fontId="7" fillId="2" borderId="17" xfId="0" applyFont="1" applyFill="1" applyBorder="1" applyAlignment="1">
      <alignment vertical="center" wrapText="1"/>
    </xf>
    <xf numFmtId="0" fontId="17" fillId="2" borderId="17" xfId="0" applyFont="1" applyFill="1" applyBorder="1" applyAlignment="1">
      <alignment vertical="center" wrapText="1"/>
    </xf>
    <xf numFmtId="0" fontId="17" fillId="2" borderId="22" xfId="0" applyFont="1" applyFill="1" applyBorder="1" applyAlignment="1">
      <alignment vertical="center" wrapText="1"/>
    </xf>
    <xf numFmtId="0" fontId="35" fillId="7" borderId="17" xfId="0" applyFont="1" applyFill="1" applyBorder="1" applyAlignment="1">
      <alignment vertical="center" wrapText="1"/>
    </xf>
    <xf numFmtId="0" fontId="17" fillId="7" borderId="17" xfId="0" applyFont="1" applyFill="1" applyBorder="1" applyAlignment="1">
      <alignment vertical="center" wrapText="1"/>
    </xf>
    <xf numFmtId="0" fontId="17" fillId="2" borderId="17" xfId="0" quotePrefix="1" applyFont="1" applyFill="1" applyBorder="1" applyAlignment="1">
      <alignment vertical="center" wrapText="1"/>
    </xf>
    <xf numFmtId="0" fontId="2" fillId="2" borderId="18" xfId="0" applyFont="1" applyFill="1" applyBorder="1" applyAlignment="1">
      <alignment horizontal="center" vertical="center"/>
    </xf>
    <xf numFmtId="0" fontId="2" fillId="2" borderId="21" xfId="0" applyFont="1" applyFill="1" applyBorder="1" applyAlignment="1">
      <alignment horizontal="center" vertical="center"/>
    </xf>
    <xf numFmtId="0" fontId="17" fillId="2" borderId="22" xfId="0" quotePrefix="1" applyFont="1" applyFill="1" applyBorder="1" applyAlignment="1">
      <alignment vertical="center" wrapText="1"/>
    </xf>
    <xf numFmtId="0" fontId="7" fillId="7" borderId="22" xfId="0" applyFont="1" applyFill="1" applyBorder="1" applyAlignment="1">
      <alignment vertical="center" wrapText="1"/>
    </xf>
    <xf numFmtId="0" fontId="2" fillId="2" borderId="23" xfId="0" applyFont="1" applyFill="1" applyBorder="1" applyAlignment="1">
      <alignment horizontal="center" vertical="center"/>
    </xf>
    <xf numFmtId="0" fontId="17" fillId="7" borderId="24" xfId="0" applyFont="1" applyFill="1" applyBorder="1" applyAlignment="1">
      <alignment vertical="center" wrapText="1"/>
    </xf>
    <xf numFmtId="0" fontId="17" fillId="2" borderId="24" xfId="0" quotePrefix="1" applyFont="1" applyFill="1" applyBorder="1" applyAlignment="1">
      <alignment vertical="center" wrapText="1"/>
    </xf>
    <xf numFmtId="0" fontId="17" fillId="2" borderId="25" xfId="0" quotePrefix="1" applyFont="1" applyFill="1" applyBorder="1" applyAlignment="1">
      <alignment vertical="center" wrapText="1"/>
    </xf>
    <xf numFmtId="0" fontId="35" fillId="7" borderId="22" xfId="0" applyFont="1" applyFill="1" applyBorder="1" applyAlignment="1">
      <alignment vertical="center" wrapText="1"/>
    </xf>
    <xf numFmtId="0" fontId="23" fillId="2" borderId="17" xfId="0" applyFont="1" applyFill="1" applyBorder="1" applyAlignment="1">
      <alignment horizontal="center" vertical="center" wrapText="1"/>
    </xf>
    <xf numFmtId="0" fontId="17" fillId="2" borderId="17" xfId="0" applyFont="1" applyFill="1" applyBorder="1" applyAlignment="1">
      <alignment horizontal="center" vertical="center" wrapText="1"/>
    </xf>
    <xf numFmtId="0" fontId="17" fillId="2" borderId="22" xfId="0" applyFont="1" applyFill="1" applyBorder="1" applyAlignment="1">
      <alignment horizontal="center" vertical="center" wrapText="1"/>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0" fontId="23" fillId="0" borderId="0" xfId="0" applyFont="1" applyFill="1" applyAlignment="1">
      <alignment horizontal="center" vertical="center"/>
    </xf>
    <xf numFmtId="0" fontId="35" fillId="2" borderId="69" xfId="0" applyFont="1" applyFill="1" applyBorder="1" applyAlignment="1">
      <alignment horizontal="left" vertical="center" wrapText="1"/>
    </xf>
    <xf numFmtId="0" fontId="2" fillId="0" borderId="51" xfId="0" applyFont="1" applyFill="1" applyBorder="1" applyAlignment="1" applyProtection="1">
      <alignment horizontal="justify" vertical="center" wrapText="1"/>
      <protection locked="0"/>
    </xf>
    <xf numFmtId="0" fontId="7" fillId="0" borderId="52" xfId="0" applyFont="1" applyFill="1" applyBorder="1" applyAlignment="1" applyProtection="1">
      <alignment horizontal="justify" vertical="center" wrapText="1"/>
      <protection locked="0"/>
    </xf>
    <xf numFmtId="0" fontId="2" fillId="0" borderId="53" xfId="0" applyFont="1" applyFill="1" applyBorder="1" applyAlignment="1" applyProtection="1">
      <alignment horizontal="justify" vertical="center" wrapText="1"/>
      <protection locked="0"/>
    </xf>
    <xf numFmtId="3" fontId="7" fillId="0" borderId="38" xfId="0" applyNumberFormat="1" applyFont="1" applyFill="1" applyBorder="1" applyAlignment="1" applyProtection="1">
      <alignment horizontal="right" vertical="center" wrapText="1"/>
      <protection locked="0"/>
    </xf>
    <xf numFmtId="3" fontId="7" fillId="0" borderId="38" xfId="0" applyNumberFormat="1" applyFont="1" applyFill="1" applyBorder="1" applyAlignment="1">
      <alignment horizontal="right" vertical="center" wrapText="1"/>
    </xf>
    <xf numFmtId="3" fontId="2" fillId="0" borderId="38" xfId="0" applyNumberFormat="1" applyFont="1" applyFill="1" applyBorder="1" applyAlignment="1">
      <alignment horizontal="right" vertical="center" wrapText="1"/>
    </xf>
    <xf numFmtId="3" fontId="2" fillId="0" borderId="10" xfId="0" applyNumberFormat="1" applyFont="1" applyFill="1" applyBorder="1" applyAlignment="1">
      <alignment horizontal="right" vertical="center" wrapText="1"/>
    </xf>
    <xf numFmtId="3" fontId="7" fillId="0" borderId="86" xfId="0" applyNumberFormat="1" applyFont="1" applyFill="1" applyBorder="1" applyAlignment="1" applyProtection="1">
      <alignment horizontal="right" vertical="center" wrapText="1"/>
      <protection locked="0"/>
    </xf>
    <xf numFmtId="3" fontId="7" fillId="0" borderId="98" xfId="0" applyNumberFormat="1" applyFont="1" applyFill="1" applyBorder="1" applyAlignment="1" applyProtection="1">
      <alignment horizontal="right" vertical="center" wrapText="1"/>
      <protection locked="0"/>
    </xf>
    <xf numFmtId="3" fontId="7" fillId="0" borderId="0" xfId="0" applyNumberFormat="1" applyFont="1" applyFill="1" applyBorder="1" applyAlignment="1" applyProtection="1">
      <alignment horizontal="right" vertical="center" wrapText="1"/>
      <protection locked="0"/>
    </xf>
    <xf numFmtId="3" fontId="7" fillId="0" borderId="33" xfId="0" applyNumberFormat="1" applyFont="1" applyFill="1" applyBorder="1" applyAlignment="1" applyProtection="1">
      <alignment horizontal="right" vertical="center" wrapText="1"/>
      <protection locked="0"/>
    </xf>
    <xf numFmtId="3" fontId="7" fillId="0" borderId="1" xfId="0" applyNumberFormat="1" applyFont="1" applyFill="1" applyBorder="1" applyAlignment="1">
      <alignment horizontal="right" vertical="center" wrapText="1"/>
    </xf>
    <xf numFmtId="3" fontId="7" fillId="0" borderId="1" xfId="0" applyNumberFormat="1" applyFont="1" applyFill="1" applyBorder="1" applyAlignment="1" applyProtection="1">
      <alignment horizontal="right" vertical="center" wrapText="1"/>
      <protection locked="0"/>
    </xf>
    <xf numFmtId="3" fontId="2" fillId="0" borderId="1" xfId="0" applyNumberFormat="1" applyFont="1" applyFill="1" applyBorder="1" applyAlignment="1">
      <alignment horizontal="right" vertical="center" wrapText="1"/>
    </xf>
    <xf numFmtId="3" fontId="7" fillId="8" borderId="20" xfId="0" applyNumberFormat="1" applyFont="1" applyFill="1" applyBorder="1" applyAlignment="1">
      <alignment horizontal="left" vertical="center" wrapText="1"/>
    </xf>
    <xf numFmtId="3" fontId="17" fillId="0" borderId="31" xfId="0" applyNumberFormat="1" applyFont="1" applyFill="1" applyBorder="1" applyAlignment="1">
      <alignment horizontal="right" vertical="center" wrapText="1"/>
    </xf>
    <xf numFmtId="0" fontId="7" fillId="5" borderId="38" xfId="0" applyFont="1" applyFill="1" applyBorder="1" applyAlignment="1" applyProtection="1">
      <alignment horizontal="center" vertical="center" wrapText="1"/>
      <protection locked="0"/>
    </xf>
    <xf numFmtId="0" fontId="7" fillId="5" borderId="1" xfId="0" applyFont="1" applyFill="1" applyBorder="1" applyAlignment="1" applyProtection="1">
      <alignment horizontal="center" vertical="center" wrapText="1"/>
      <protection locked="0"/>
    </xf>
    <xf numFmtId="164" fontId="7" fillId="0" borderId="17" xfId="0" applyNumberFormat="1" applyFont="1" applyFill="1" applyBorder="1" applyAlignment="1" applyProtection="1">
      <alignment horizontal="center" vertical="center" wrapText="1"/>
      <protection locked="0"/>
    </xf>
    <xf numFmtId="164" fontId="7" fillId="0" borderId="22" xfId="0" applyNumberFormat="1" applyFont="1" applyFill="1" applyBorder="1" applyAlignment="1" applyProtection="1">
      <alignment horizontal="center" vertical="center" wrapText="1"/>
      <protection locked="0"/>
    </xf>
    <xf numFmtId="164" fontId="7" fillId="0" borderId="24" xfId="0" applyNumberFormat="1" applyFont="1" applyFill="1" applyBorder="1" applyAlignment="1" applyProtection="1">
      <alignment horizontal="center" vertical="center" wrapText="1"/>
      <protection locked="0"/>
    </xf>
    <xf numFmtId="164" fontId="7" fillId="0" borderId="25" xfId="0" applyNumberFormat="1" applyFont="1" applyFill="1" applyBorder="1" applyAlignment="1" applyProtection="1">
      <alignment horizontal="center" vertical="center" wrapText="1"/>
      <protection locked="0"/>
    </xf>
    <xf numFmtId="164" fontId="7" fillId="0" borderId="79" xfId="0" applyNumberFormat="1" applyFont="1" applyFill="1" applyBorder="1" applyAlignment="1" applyProtection="1">
      <alignment horizontal="center" vertical="center" wrapText="1"/>
      <protection locked="0"/>
    </xf>
    <xf numFmtId="164" fontId="7" fillId="0" borderId="11" xfId="0" applyNumberFormat="1" applyFont="1" applyFill="1" applyBorder="1" applyAlignment="1" applyProtection="1">
      <alignment horizontal="center" vertical="center" wrapText="1"/>
      <protection locked="0"/>
    </xf>
    <xf numFmtId="0" fontId="2" fillId="8" borderId="121" xfId="0" applyFont="1" applyFill="1" applyBorder="1" applyAlignment="1">
      <alignment horizontal="right" vertical="center" wrapText="1"/>
    </xf>
    <xf numFmtId="0" fontId="2" fillId="2" borderId="3" xfId="0" applyFont="1" applyFill="1" applyBorder="1" applyAlignment="1">
      <alignment horizontal="left" vertical="center" wrapText="1"/>
    </xf>
    <xf numFmtId="3" fontId="17" fillId="2" borderId="57" xfId="0" applyNumberFormat="1" applyFont="1" applyFill="1" applyBorder="1" applyAlignment="1">
      <alignment vertical="center" wrapText="1"/>
    </xf>
    <xf numFmtId="3" fontId="17" fillId="0" borderId="21" xfId="0" applyNumberFormat="1" applyFont="1" applyFill="1" applyBorder="1" applyAlignment="1" applyProtection="1">
      <alignment horizontal="right" vertical="center" wrapText="1"/>
      <protection locked="0"/>
    </xf>
    <xf numFmtId="3" fontId="35" fillId="2" borderId="7" xfId="0" applyNumberFormat="1" applyFont="1" applyFill="1" applyBorder="1" applyAlignment="1">
      <alignment vertical="center" wrapText="1"/>
    </xf>
    <xf numFmtId="3" fontId="56" fillId="2" borderId="3" xfId="0" applyNumberFormat="1" applyFont="1" applyFill="1" applyBorder="1" applyAlignment="1">
      <alignment vertical="center" wrapText="1"/>
    </xf>
    <xf numFmtId="3" fontId="7" fillId="9" borderId="62" xfId="0" applyNumberFormat="1" applyFont="1" applyFill="1" applyBorder="1" applyAlignment="1">
      <alignment horizontal="left" vertical="center" wrapText="1"/>
    </xf>
    <xf numFmtId="3" fontId="7" fillId="2" borderId="57" xfId="0" applyNumberFormat="1" applyFont="1" applyFill="1" applyBorder="1" applyAlignment="1">
      <alignment horizontal="left" vertical="center" wrapText="1" indent="4"/>
    </xf>
    <xf numFmtId="3" fontId="7" fillId="9" borderId="57" xfId="0" applyNumberFormat="1" applyFont="1" applyFill="1" applyBorder="1" applyAlignment="1">
      <alignment horizontal="left" vertical="center" wrapText="1"/>
    </xf>
    <xf numFmtId="3" fontId="7" fillId="2" borderId="57" xfId="0" applyNumberFormat="1" applyFont="1" applyFill="1" applyBorder="1" applyAlignment="1">
      <alignment horizontal="left" vertical="center" wrapText="1"/>
    </xf>
    <xf numFmtId="3" fontId="2" fillId="9" borderId="57" xfId="0" applyNumberFormat="1" applyFont="1" applyFill="1" applyBorder="1" applyAlignment="1">
      <alignment horizontal="left" vertical="center" wrapText="1"/>
    </xf>
    <xf numFmtId="3" fontId="7" fillId="2" borderId="55" xfId="0" applyNumberFormat="1" applyFont="1" applyFill="1" applyBorder="1" applyAlignment="1">
      <alignment horizontal="left" vertical="center" wrapText="1" indent="4"/>
    </xf>
    <xf numFmtId="3" fontId="35" fillId="2" borderId="3" xfId="0" applyNumberFormat="1" applyFont="1" applyFill="1" applyBorder="1" applyAlignment="1">
      <alignment vertical="center" wrapText="1"/>
    </xf>
    <xf numFmtId="3" fontId="17" fillId="2" borderId="9" xfId="0" applyNumberFormat="1" applyFont="1" applyFill="1" applyBorder="1" applyAlignment="1">
      <alignment vertical="center" wrapText="1"/>
    </xf>
    <xf numFmtId="3" fontId="56" fillId="2" borderId="69" xfId="0" applyNumberFormat="1" applyFont="1" applyFill="1" applyBorder="1" applyAlignment="1">
      <alignment vertical="center" wrapText="1"/>
    </xf>
    <xf numFmtId="3" fontId="57" fillId="2" borderId="69" xfId="0" applyNumberFormat="1" applyFont="1" applyFill="1" applyBorder="1" applyAlignment="1">
      <alignment vertical="center" wrapText="1"/>
    </xf>
    <xf numFmtId="3" fontId="35" fillId="2" borderId="9" xfId="0" applyNumberFormat="1" applyFont="1" applyFill="1" applyBorder="1" applyAlignment="1">
      <alignment vertical="center" wrapText="1"/>
    </xf>
    <xf numFmtId="0" fontId="57" fillId="2" borderId="3" xfId="0" applyFont="1" applyFill="1" applyBorder="1" applyAlignment="1">
      <alignment horizontal="left" vertical="center"/>
    </xf>
    <xf numFmtId="3" fontId="17" fillId="0" borderId="96" xfId="0" applyNumberFormat="1" applyFont="1" applyFill="1" applyBorder="1" applyAlignment="1">
      <alignment horizontal="right" vertical="center" wrapText="1"/>
    </xf>
    <xf numFmtId="3" fontId="17" fillId="0" borderId="178" xfId="0" applyNumberFormat="1" applyFont="1" applyFill="1" applyBorder="1" applyAlignment="1">
      <alignment horizontal="right" vertical="center" wrapText="1"/>
    </xf>
    <xf numFmtId="3" fontId="17" fillId="0" borderId="179" xfId="0" applyNumberFormat="1" applyFont="1" applyFill="1" applyBorder="1" applyAlignment="1">
      <alignment horizontal="right" vertical="center" wrapText="1"/>
    </xf>
    <xf numFmtId="3" fontId="17" fillId="0" borderId="16" xfId="0" applyNumberFormat="1" applyFont="1" applyFill="1" applyBorder="1" applyAlignment="1">
      <alignment horizontal="right" vertical="center" wrapText="1"/>
    </xf>
    <xf numFmtId="3" fontId="17" fillId="0" borderId="18" xfId="0" applyNumberFormat="1" applyFont="1" applyFill="1" applyBorder="1" applyAlignment="1">
      <alignment horizontal="right" vertical="center" wrapText="1"/>
    </xf>
    <xf numFmtId="3" fontId="17" fillId="0" borderId="64" xfId="0" applyNumberFormat="1" applyFont="1" applyFill="1" applyBorder="1" applyAlignment="1">
      <alignment horizontal="right" vertical="center" wrapText="1"/>
    </xf>
    <xf numFmtId="3" fontId="17" fillId="0" borderId="21" xfId="0" applyNumberFormat="1" applyFont="1" applyFill="1" applyBorder="1" applyAlignment="1">
      <alignment horizontal="right" vertical="center" wrapText="1"/>
    </xf>
    <xf numFmtId="3" fontId="17" fillId="0" borderId="59" xfId="0" applyNumberFormat="1" applyFont="1" applyFill="1" applyBorder="1" applyAlignment="1">
      <alignment horizontal="right" vertical="center" wrapText="1"/>
    </xf>
    <xf numFmtId="3" fontId="17" fillId="0" borderId="88" xfId="0" applyNumberFormat="1" applyFont="1" applyFill="1" applyBorder="1" applyAlignment="1">
      <alignment horizontal="right" vertical="center" wrapText="1"/>
    </xf>
    <xf numFmtId="3" fontId="17" fillId="0" borderId="84" xfId="0" applyNumberFormat="1" applyFont="1" applyFill="1" applyBorder="1" applyAlignment="1">
      <alignment horizontal="right" vertical="center" wrapText="1"/>
    </xf>
    <xf numFmtId="3" fontId="17" fillId="0" borderId="23" xfId="0" applyNumberFormat="1" applyFont="1" applyFill="1" applyBorder="1" applyAlignment="1">
      <alignment horizontal="right" vertical="center" wrapText="1"/>
    </xf>
    <xf numFmtId="3" fontId="17" fillId="0" borderId="46" xfId="0" applyNumberFormat="1" applyFont="1" applyFill="1" applyBorder="1" applyAlignment="1">
      <alignment horizontal="right" vertical="center" wrapText="1"/>
    </xf>
    <xf numFmtId="3" fontId="17" fillId="0" borderId="43" xfId="0" applyNumberFormat="1" applyFont="1" applyFill="1" applyBorder="1" applyAlignment="1">
      <alignment horizontal="right" vertical="center" wrapText="1"/>
    </xf>
    <xf numFmtId="3" fontId="17" fillId="0" borderId="175" xfId="0" applyNumberFormat="1" applyFont="1" applyFill="1" applyBorder="1" applyAlignment="1">
      <alignment horizontal="right" vertical="center" wrapText="1"/>
    </xf>
    <xf numFmtId="3" fontId="7" fillId="0" borderId="21" xfId="0" applyNumberFormat="1" applyFont="1" applyFill="1" applyBorder="1" applyAlignment="1">
      <alignment horizontal="right" vertical="center" wrapText="1"/>
    </xf>
    <xf numFmtId="3" fontId="17" fillId="0" borderId="11" xfId="0" applyNumberFormat="1" applyFont="1" applyFill="1" applyBorder="1" applyAlignment="1">
      <alignment horizontal="right" vertical="center" wrapText="1"/>
    </xf>
    <xf numFmtId="3" fontId="17" fillId="0" borderId="73" xfId="0" applyNumberFormat="1" applyFont="1" applyFill="1" applyBorder="1" applyAlignment="1">
      <alignment horizontal="right" vertical="center" wrapText="1"/>
    </xf>
    <xf numFmtId="3" fontId="17" fillId="0" borderId="52" xfId="0" applyNumberFormat="1" applyFont="1" applyFill="1" applyBorder="1" applyAlignment="1">
      <alignment horizontal="right" vertical="center" wrapText="1"/>
    </xf>
    <xf numFmtId="0" fontId="17" fillId="2" borderId="3" xfId="0" applyFont="1" applyFill="1" applyBorder="1" applyAlignment="1">
      <alignment vertical="center"/>
    </xf>
    <xf numFmtId="0" fontId="35" fillId="2" borderId="62" xfId="0" applyFont="1" applyFill="1" applyBorder="1" applyAlignment="1">
      <alignment horizontal="center" vertical="center" wrapText="1"/>
    </xf>
    <xf numFmtId="0" fontId="2" fillId="2" borderId="55" xfId="0" applyFont="1" applyFill="1" applyBorder="1" applyAlignment="1">
      <alignment horizontal="left" vertical="center" wrapText="1"/>
    </xf>
    <xf numFmtId="0" fontId="7" fillId="2" borderId="62" xfId="0" applyFont="1" applyFill="1" applyBorder="1" applyAlignment="1">
      <alignment horizontal="left" vertical="center" wrapText="1"/>
    </xf>
    <xf numFmtId="0" fontId="7" fillId="2" borderId="176" xfId="0" applyFont="1" applyFill="1" applyBorder="1" applyAlignment="1">
      <alignment horizontal="left" vertical="center" wrapText="1"/>
    </xf>
    <xf numFmtId="0" fontId="26" fillId="2" borderId="3" xfId="0" applyFont="1" applyFill="1" applyBorder="1" applyAlignment="1">
      <alignment horizontal="left" vertical="center" wrapText="1"/>
    </xf>
    <xf numFmtId="0" fontId="7" fillId="2" borderId="180" xfId="0" applyFont="1" applyFill="1" applyBorder="1" applyAlignment="1">
      <alignment horizontal="left" vertical="center" wrapText="1"/>
    </xf>
    <xf numFmtId="0" fontId="2" fillId="2" borderId="62" xfId="0" applyFont="1" applyFill="1" applyBorder="1" applyAlignment="1">
      <alignment horizontal="left" vertical="center" wrapText="1"/>
    </xf>
    <xf numFmtId="0" fontId="7" fillId="2" borderId="66" xfId="0" applyFont="1" applyFill="1" applyBorder="1" applyAlignment="1">
      <alignment horizontal="left" vertical="center" wrapText="1"/>
    </xf>
    <xf numFmtId="0" fontId="7" fillId="2" borderId="181" xfId="0" applyFont="1" applyFill="1" applyBorder="1" applyAlignment="1">
      <alignment horizontal="left" vertical="center" wrapText="1"/>
    </xf>
    <xf numFmtId="0" fontId="2" fillId="2" borderId="100" xfId="0" applyFont="1" applyFill="1" applyBorder="1" applyAlignment="1">
      <alignment horizontal="left" vertical="center" wrapText="1"/>
    </xf>
    <xf numFmtId="0" fontId="2" fillId="2" borderId="57" xfId="0" applyFont="1" applyFill="1" applyBorder="1" applyAlignment="1">
      <alignment horizontal="left" vertical="center" wrapText="1"/>
    </xf>
    <xf numFmtId="0" fontId="2" fillId="2" borderId="18" xfId="0" applyNumberFormat="1" applyFont="1" applyFill="1" applyBorder="1" applyAlignment="1">
      <alignment horizontal="center" vertical="center" wrapText="1"/>
    </xf>
    <xf numFmtId="0" fontId="24" fillId="2" borderId="23" xfId="0" applyNumberFormat="1" applyFont="1" applyFill="1" applyBorder="1" applyAlignment="1">
      <alignment horizontal="center" vertical="center" wrapText="1"/>
    </xf>
    <xf numFmtId="3" fontId="7" fillId="0" borderId="18" xfId="0" applyNumberFormat="1" applyFont="1" applyFill="1" applyBorder="1" applyAlignment="1">
      <alignment horizontal="right" vertical="center" wrapText="1"/>
    </xf>
    <xf numFmtId="3" fontId="7" fillId="0" borderId="88" xfId="0" applyNumberFormat="1" applyFont="1" applyFill="1" applyBorder="1" applyAlignment="1">
      <alignment horizontal="right" vertical="center" wrapText="1"/>
    </xf>
    <xf numFmtId="3" fontId="7" fillId="0" borderId="46" xfId="0" applyNumberFormat="1" applyFont="1" applyFill="1" applyBorder="1" applyAlignment="1">
      <alignment horizontal="right" vertical="center" wrapText="1"/>
    </xf>
    <xf numFmtId="3" fontId="7" fillId="0" borderId="23" xfId="0" applyNumberFormat="1" applyFont="1" applyFill="1" applyBorder="1" applyAlignment="1">
      <alignment horizontal="right" vertical="center" wrapText="1"/>
    </xf>
    <xf numFmtId="3" fontId="7" fillId="0" borderId="43" xfId="0" applyNumberFormat="1" applyFont="1" applyFill="1" applyBorder="1" applyAlignment="1">
      <alignment horizontal="right" vertical="center" wrapText="1"/>
    </xf>
    <xf numFmtId="3" fontId="7" fillId="0" borderId="43" xfId="0" applyNumberFormat="1" applyFont="1" applyFill="1" applyBorder="1" applyAlignment="1">
      <alignment vertical="center" wrapText="1"/>
    </xf>
    <xf numFmtId="3" fontId="7" fillId="0" borderId="39" xfId="0" applyNumberFormat="1" applyFont="1" applyFill="1" applyBorder="1" applyAlignment="1">
      <alignment horizontal="right" vertical="center" wrapText="1"/>
    </xf>
    <xf numFmtId="3" fontId="7" fillId="0" borderId="70" xfId="0" applyNumberFormat="1" applyFont="1" applyFill="1" applyBorder="1" applyAlignment="1">
      <alignment horizontal="right" vertical="center" wrapText="1"/>
    </xf>
    <xf numFmtId="3" fontId="7" fillId="0" borderId="71" xfId="0" applyNumberFormat="1" applyFont="1" applyFill="1" applyBorder="1" applyAlignment="1">
      <alignment horizontal="right" vertical="center" wrapText="1"/>
    </xf>
    <xf numFmtId="0" fontId="10" fillId="2" borderId="0" xfId="0" applyFont="1" applyFill="1" applyAlignment="1">
      <alignment vertical="center"/>
    </xf>
    <xf numFmtId="0" fontId="2" fillId="2" borderId="2" xfId="0" applyFont="1" applyFill="1" applyBorder="1" applyAlignment="1">
      <alignment vertical="center" wrapText="1"/>
    </xf>
    <xf numFmtId="0" fontId="20" fillId="0" borderId="0" xfId="2" applyFont="1" applyAlignment="1">
      <alignment vertical="center"/>
    </xf>
    <xf numFmtId="0" fontId="31" fillId="0" borderId="0" xfId="2" applyFont="1" applyAlignment="1">
      <alignment vertical="center"/>
    </xf>
    <xf numFmtId="0" fontId="11" fillId="4" borderId="4" xfId="0" applyFont="1" applyFill="1" applyBorder="1" applyAlignment="1">
      <alignment horizontal="center" vertical="center" wrapText="1"/>
    </xf>
    <xf numFmtId="0" fontId="8" fillId="4" borderId="65" xfId="0" applyFont="1" applyFill="1" applyBorder="1" applyAlignment="1">
      <alignment horizontal="center" vertical="center"/>
    </xf>
    <xf numFmtId="0" fontId="20" fillId="0" borderId="0" xfId="2" applyFont="1" applyAlignment="1">
      <alignment horizontal="justify" vertical="center" wrapText="1"/>
    </xf>
    <xf numFmtId="0" fontId="7" fillId="6" borderId="16" xfId="0" applyFont="1" applyFill="1" applyBorder="1" applyAlignment="1">
      <alignment vertical="top" wrapText="1"/>
    </xf>
    <xf numFmtId="0" fontId="2" fillId="6" borderId="4" xfId="0" applyFont="1" applyFill="1" applyBorder="1" applyAlignment="1">
      <alignment vertical="top" wrapText="1"/>
    </xf>
    <xf numFmtId="0" fontId="2" fillId="2" borderId="23" xfId="0" applyFont="1" applyFill="1" applyBorder="1" applyAlignment="1">
      <alignment horizontal="left" vertical="center" wrapText="1"/>
    </xf>
    <xf numFmtId="0" fontId="2" fillId="2" borderId="7" xfId="0" applyFont="1" applyFill="1" applyBorder="1" applyAlignment="1">
      <alignment vertical="center" wrapText="1"/>
    </xf>
    <xf numFmtId="3" fontId="7" fillId="2" borderId="100" xfId="0" applyNumberFormat="1" applyFont="1" applyFill="1" applyBorder="1" applyAlignment="1">
      <alignment vertical="center" wrapText="1"/>
    </xf>
    <xf numFmtId="3" fontId="7" fillId="2" borderId="57" xfId="0" applyNumberFormat="1" applyFont="1" applyFill="1" applyBorder="1" applyAlignment="1">
      <alignment vertical="center" wrapText="1"/>
    </xf>
    <xf numFmtId="3" fontId="7" fillId="2" borderId="176" xfId="0" applyNumberFormat="1" applyFont="1" applyFill="1" applyBorder="1" applyAlignment="1">
      <alignment vertical="center" wrapText="1"/>
    </xf>
    <xf numFmtId="0" fontId="7" fillId="6" borderId="11" xfId="0" applyFont="1" applyFill="1" applyBorder="1" applyAlignment="1">
      <alignment vertical="top" wrapText="1"/>
    </xf>
    <xf numFmtId="0" fontId="7" fillId="2" borderId="57" xfId="0" applyFont="1" applyFill="1" applyBorder="1" applyAlignment="1">
      <alignment horizontal="left" vertical="center" wrapText="1"/>
    </xf>
    <xf numFmtId="3" fontId="7" fillId="2" borderId="43" xfId="0" applyNumberFormat="1" applyFont="1" applyFill="1" applyBorder="1" applyAlignment="1">
      <alignment horizontal="left" vertical="center" wrapText="1"/>
    </xf>
    <xf numFmtId="3" fontId="7" fillId="2" borderId="43" xfId="0" applyNumberFormat="1" applyFont="1" applyFill="1" applyBorder="1" applyAlignment="1">
      <alignment horizontal="left" vertical="center" wrapText="1" indent="4"/>
    </xf>
    <xf numFmtId="3" fontId="2" fillId="2" borderId="43" xfId="0" applyNumberFormat="1" applyFont="1" applyFill="1" applyBorder="1" applyAlignment="1">
      <alignment horizontal="left" vertical="center" wrapText="1"/>
    </xf>
    <xf numFmtId="0" fontId="2" fillId="2" borderId="3" xfId="0" applyFont="1" applyFill="1" applyBorder="1" applyAlignment="1">
      <alignment horizontal="left" vertical="center" wrapText="1"/>
    </xf>
    <xf numFmtId="0" fontId="7" fillId="0" borderId="0" xfId="0" applyFont="1"/>
    <xf numFmtId="3" fontId="7" fillId="0" borderId="40" xfId="0" applyNumberFormat="1" applyFont="1" applyFill="1" applyBorder="1" applyAlignment="1">
      <alignment horizontal="right" vertical="center" wrapText="1"/>
    </xf>
    <xf numFmtId="3" fontId="7" fillId="0" borderId="49" xfId="0" applyNumberFormat="1" applyFont="1" applyFill="1" applyBorder="1" applyAlignment="1">
      <alignment horizontal="right" vertical="center" wrapText="1"/>
    </xf>
    <xf numFmtId="0" fontId="7" fillId="6" borderId="1" xfId="0" applyFont="1" applyFill="1" applyBorder="1" applyAlignment="1">
      <alignment vertical="center" wrapText="1"/>
    </xf>
    <xf numFmtId="3" fontId="7" fillId="5" borderId="25" xfId="0" applyNumberFormat="1" applyFont="1" applyFill="1" applyBorder="1" applyAlignment="1">
      <alignment horizontal="right" vertical="center" wrapText="1"/>
    </xf>
    <xf numFmtId="0" fontId="34" fillId="5" borderId="0" xfId="5" applyFill="1" applyProtection="1">
      <protection hidden="1"/>
    </xf>
    <xf numFmtId="168" fontId="34" fillId="5" borderId="0" xfId="5" applyNumberFormat="1" applyFill="1" applyProtection="1">
      <protection hidden="1"/>
    </xf>
    <xf numFmtId="0" fontId="71" fillId="5" borderId="0" xfId="5" applyFont="1" applyFill="1" applyAlignment="1" applyProtection="1">
      <alignment vertical="center"/>
      <protection hidden="1"/>
    </xf>
    <xf numFmtId="0" fontId="34" fillId="5" borderId="0" xfId="5" applyFill="1" applyAlignment="1" applyProtection="1">
      <alignment vertical="center"/>
      <protection hidden="1"/>
    </xf>
    <xf numFmtId="0" fontId="73" fillId="5" borderId="0" xfId="5" applyFont="1" applyFill="1" applyAlignment="1" applyProtection="1">
      <alignment horizontal="right" vertical="center"/>
      <protection hidden="1"/>
    </xf>
    <xf numFmtId="49" fontId="73" fillId="0" borderId="0" xfId="5" applyNumberFormat="1" applyFont="1" applyAlignment="1" applyProtection="1">
      <alignment horizontal="left" vertical="center"/>
      <protection hidden="1"/>
    </xf>
    <xf numFmtId="44" fontId="74" fillId="5" borderId="0" xfId="9" applyNumberFormat="1" applyFont="1" applyFill="1" applyAlignment="1" applyProtection="1">
      <alignment horizontal="right" vertical="center"/>
      <protection hidden="1"/>
    </xf>
    <xf numFmtId="44" fontId="75" fillId="5" borderId="0" xfId="9" applyNumberFormat="1" applyFont="1" applyFill="1" applyAlignment="1" applyProtection="1">
      <alignment vertical="center"/>
      <protection hidden="1"/>
    </xf>
    <xf numFmtId="0" fontId="34" fillId="0" borderId="0" xfId="5" applyProtection="1">
      <protection hidden="1"/>
    </xf>
    <xf numFmtId="22" fontId="77" fillId="5" borderId="0" xfId="5" applyNumberFormat="1" applyFont="1" applyFill="1" applyAlignment="1" applyProtection="1">
      <alignment horizontal="left" vertical="center"/>
      <protection hidden="1"/>
    </xf>
    <xf numFmtId="0" fontId="79" fillId="5" borderId="0" xfId="6" applyFont="1" applyFill="1" applyAlignment="1" applyProtection="1">
      <alignment horizontal="left" vertical="center"/>
      <protection hidden="1"/>
    </xf>
    <xf numFmtId="44" fontId="73" fillId="5" borderId="0" xfId="9" applyNumberFormat="1" applyFont="1" applyFill="1" applyAlignment="1" applyProtection="1">
      <alignment vertical="center"/>
      <protection hidden="1"/>
    </xf>
    <xf numFmtId="0" fontId="0" fillId="5" borderId="0" xfId="5" applyFont="1" applyFill="1" applyAlignment="1" applyProtection="1">
      <alignment vertical="center"/>
      <protection hidden="1"/>
    </xf>
    <xf numFmtId="44" fontId="74" fillId="5" borderId="0" xfId="9" applyNumberFormat="1" applyFont="1" applyFill="1" applyProtection="1">
      <protection hidden="1"/>
    </xf>
    <xf numFmtId="0" fontId="77" fillId="0" borderId="0" xfId="5" applyFont="1" applyAlignment="1" applyProtection="1">
      <alignment horizontal="center" vertical="center"/>
      <protection hidden="1"/>
    </xf>
    <xf numFmtId="0" fontId="75" fillId="0" borderId="17" xfId="7" applyFont="1" applyBorder="1" applyAlignment="1" applyProtection="1">
      <alignment horizontal="center" vertical="top" wrapText="1"/>
      <protection hidden="1"/>
    </xf>
    <xf numFmtId="0" fontId="34" fillId="0" borderId="0" xfId="5" applyAlignment="1" applyProtection="1">
      <alignment horizontal="center"/>
      <protection hidden="1"/>
    </xf>
    <xf numFmtId="10" fontId="34" fillId="7" borderId="17" xfId="5" applyNumberFormat="1" applyFill="1" applyBorder="1" applyAlignment="1" applyProtection="1">
      <alignment vertical="center"/>
      <protection hidden="1"/>
    </xf>
    <xf numFmtId="0" fontId="34" fillId="7" borderId="17" xfId="5" applyFill="1" applyBorder="1" applyAlignment="1" applyProtection="1">
      <alignment vertical="center"/>
      <protection hidden="1"/>
    </xf>
    <xf numFmtId="9" fontId="34" fillId="10" borderId="17" xfId="5" applyNumberFormat="1" applyFill="1" applyBorder="1" applyAlignment="1" applyProtection="1">
      <alignment vertical="center"/>
      <protection hidden="1"/>
    </xf>
    <xf numFmtId="0" fontId="34" fillId="10" borderId="17" xfId="5" applyFill="1" applyBorder="1" applyAlignment="1" applyProtection="1">
      <alignment vertical="center"/>
      <protection hidden="1"/>
    </xf>
    <xf numFmtId="166" fontId="34" fillId="5" borderId="0" xfId="5" applyNumberFormat="1" applyFill="1" applyAlignment="1" applyProtection="1">
      <alignment vertical="center"/>
      <protection hidden="1"/>
    </xf>
    <xf numFmtId="43" fontId="75" fillId="0" borderId="17" xfId="4" applyFont="1" applyBorder="1" applyAlignment="1" applyProtection="1">
      <alignment horizontal="center" vertical="center" wrapText="1"/>
      <protection hidden="1"/>
    </xf>
    <xf numFmtId="166" fontId="34" fillId="0" borderId="0" xfId="5" applyNumberFormat="1" applyAlignment="1" applyProtection="1">
      <alignment vertical="center"/>
      <protection hidden="1"/>
    </xf>
    <xf numFmtId="43" fontId="75" fillId="0" borderId="17" xfId="8" applyFont="1" applyBorder="1" applyAlignment="1" applyProtection="1">
      <alignment horizontal="center" vertical="center" wrapText="1"/>
      <protection hidden="1"/>
    </xf>
    <xf numFmtId="44" fontId="0" fillId="0" borderId="17" xfId="9" applyNumberFormat="1" applyFont="1" applyBorder="1" applyAlignment="1" applyProtection="1">
      <alignment vertical="center"/>
      <protection hidden="1"/>
    </xf>
    <xf numFmtId="167" fontId="0" fillId="5" borderId="0" xfId="8" applyNumberFormat="1" applyFont="1" applyFill="1" applyBorder="1" applyAlignment="1" applyProtection="1">
      <alignment vertical="center"/>
      <protection hidden="1"/>
    </xf>
    <xf numFmtId="0" fontId="34" fillId="5" borderId="0" xfId="5" applyFill="1" applyBorder="1" applyAlignment="1" applyProtection="1">
      <alignment vertical="center"/>
      <protection hidden="1"/>
    </xf>
    <xf numFmtId="0" fontId="34" fillId="0" borderId="17" xfId="5" applyBorder="1" applyAlignment="1" applyProtection="1">
      <alignment vertical="center"/>
      <protection hidden="1"/>
    </xf>
    <xf numFmtId="0" fontId="34" fillId="0" borderId="17" xfId="5" applyBorder="1" applyAlignment="1" applyProtection="1">
      <alignment vertical="center" wrapText="1"/>
      <protection hidden="1"/>
    </xf>
    <xf numFmtId="0" fontId="34" fillId="7" borderId="17" xfId="5" applyFill="1" applyBorder="1" applyAlignment="1" applyProtection="1">
      <alignment vertical="center" wrapText="1"/>
      <protection hidden="1"/>
    </xf>
    <xf numFmtId="0" fontId="34" fillId="10" borderId="17" xfId="5" applyFill="1" applyBorder="1" applyAlignment="1" applyProtection="1">
      <alignment vertical="center" wrapText="1"/>
      <protection hidden="1"/>
    </xf>
    <xf numFmtId="166" fontId="80" fillId="7" borderId="17" xfId="7" applyNumberFormat="1" applyFill="1" applyBorder="1" applyAlignment="1" applyProtection="1">
      <alignment vertical="center"/>
      <protection hidden="1"/>
    </xf>
    <xf numFmtId="43" fontId="75" fillId="0" borderId="0" xfId="4" applyFont="1" applyBorder="1" applyAlignment="1" applyProtection="1">
      <alignment horizontal="center" vertical="center" wrapText="1"/>
      <protection hidden="1"/>
    </xf>
    <xf numFmtId="0" fontId="71" fillId="5" borderId="0" xfId="5" applyFont="1" applyFill="1" applyBorder="1" applyAlignment="1" applyProtection="1">
      <alignment vertical="center"/>
      <protection hidden="1"/>
    </xf>
    <xf numFmtId="166" fontId="76" fillId="0" borderId="17" xfId="5" applyNumberFormat="1" applyFont="1" applyBorder="1" applyAlignment="1" applyProtection="1">
      <alignment horizontal="center" vertical="center" wrapText="1"/>
      <protection hidden="1"/>
    </xf>
    <xf numFmtId="166" fontId="81" fillId="0" borderId="17" xfId="5" applyNumberFormat="1" applyFont="1" applyBorder="1" applyAlignment="1" applyProtection="1">
      <alignment horizontal="center" vertical="center" wrapText="1"/>
      <protection hidden="1"/>
    </xf>
    <xf numFmtId="0" fontId="0" fillId="5" borderId="0" xfId="5" applyFont="1" applyFill="1" applyAlignment="1" applyProtection="1">
      <alignment horizontal="center" vertical="center" wrapText="1"/>
      <protection hidden="1"/>
    </xf>
    <xf numFmtId="0" fontId="34" fillId="0" borderId="0" xfId="5" applyAlignment="1" applyProtection="1">
      <alignment vertical="center"/>
      <protection hidden="1"/>
    </xf>
    <xf numFmtId="6" fontId="34" fillId="0" borderId="17" xfId="5" applyNumberFormat="1" applyBorder="1" applyAlignment="1" applyProtection="1">
      <alignment vertical="center" wrapText="1"/>
      <protection hidden="1"/>
    </xf>
    <xf numFmtId="166" fontId="80" fillId="0" borderId="17" xfId="7" applyNumberFormat="1" applyFill="1" applyBorder="1" applyAlignment="1" applyProtection="1">
      <alignment vertical="center"/>
      <protection hidden="1"/>
    </xf>
    <xf numFmtId="0" fontId="34" fillId="11" borderId="17" xfId="5" applyFill="1" applyBorder="1" applyAlignment="1" applyProtection="1">
      <alignment vertical="center" wrapText="1"/>
      <protection hidden="1"/>
    </xf>
    <xf numFmtId="9" fontId="34" fillId="12" borderId="17" xfId="5" applyNumberFormat="1" applyFill="1" applyBorder="1" applyAlignment="1" applyProtection="1">
      <alignment vertical="center"/>
      <protection hidden="1"/>
    </xf>
    <xf numFmtId="0" fontId="34" fillId="12" borderId="17" xfId="5" applyFill="1" applyBorder="1" applyAlignment="1" applyProtection="1">
      <alignment vertical="center"/>
      <protection hidden="1"/>
    </xf>
    <xf numFmtId="9" fontId="34" fillId="12" borderId="17" xfId="5" applyNumberFormat="1" applyFill="1" applyBorder="1" applyAlignment="1" applyProtection="1">
      <alignment vertical="center" wrapText="1"/>
      <protection hidden="1"/>
    </xf>
    <xf numFmtId="9" fontId="34" fillId="13" borderId="17" xfId="5" applyNumberFormat="1" applyFill="1" applyBorder="1" applyAlignment="1" applyProtection="1">
      <alignment vertical="center"/>
      <protection hidden="1"/>
    </xf>
    <xf numFmtId="0" fontId="34" fillId="13" borderId="17" xfId="5" applyFill="1" applyBorder="1" applyAlignment="1" applyProtection="1">
      <alignment vertical="center"/>
      <protection hidden="1"/>
    </xf>
    <xf numFmtId="0" fontId="34" fillId="13" borderId="17" xfId="5" applyFill="1" applyBorder="1" applyAlignment="1" applyProtection="1">
      <alignment vertical="center" wrapText="1"/>
      <protection hidden="1"/>
    </xf>
    <xf numFmtId="166" fontId="80" fillId="14" borderId="17" xfId="7" applyNumberFormat="1" applyFill="1" applyBorder="1" applyAlignment="1" applyProtection="1">
      <alignment vertical="center"/>
      <protection hidden="1"/>
    </xf>
    <xf numFmtId="9" fontId="34" fillId="14" borderId="17" xfId="5" applyNumberFormat="1" applyFill="1" applyBorder="1" applyAlignment="1" applyProtection="1">
      <alignment vertical="center"/>
      <protection hidden="1"/>
    </xf>
    <xf numFmtId="0" fontId="34" fillId="14" borderId="17" xfId="5" applyFill="1" applyBorder="1" applyAlignment="1" applyProtection="1">
      <alignment vertical="center"/>
      <protection hidden="1"/>
    </xf>
    <xf numFmtId="0" fontId="75" fillId="5" borderId="0" xfId="5" applyFont="1" applyFill="1" applyProtection="1">
      <protection hidden="1"/>
    </xf>
    <xf numFmtId="166" fontId="75" fillId="5" borderId="0" xfId="7" applyNumberFormat="1" applyFont="1" applyFill="1" applyProtection="1">
      <protection hidden="1"/>
    </xf>
    <xf numFmtId="0" fontId="75" fillId="5" borderId="0" xfId="5" applyFont="1" applyFill="1" applyAlignment="1" applyProtection="1">
      <alignment vertical="center"/>
      <protection hidden="1"/>
    </xf>
    <xf numFmtId="0" fontId="34" fillId="5" borderId="0" xfId="5" applyFill="1" applyAlignment="1" applyProtection="1">
      <alignment wrapText="1"/>
      <protection hidden="1"/>
    </xf>
    <xf numFmtId="0" fontId="82" fillId="5" borderId="0" xfId="5" applyFont="1" applyFill="1" applyProtection="1">
      <protection hidden="1"/>
    </xf>
    <xf numFmtId="8" fontId="82" fillId="5" borderId="0" xfId="5" applyNumberFormat="1" applyFont="1" applyFill="1" applyProtection="1">
      <protection hidden="1"/>
    </xf>
    <xf numFmtId="0" fontId="77" fillId="5" borderId="0" xfId="5" applyFont="1" applyFill="1" applyProtection="1">
      <protection hidden="1"/>
    </xf>
    <xf numFmtId="3" fontId="82" fillId="5" borderId="0" xfId="5" applyNumberFormat="1" applyFont="1" applyFill="1" applyProtection="1">
      <protection hidden="1"/>
    </xf>
    <xf numFmtId="8" fontId="77" fillId="5" borderId="0" xfId="5" applyNumberFormat="1" applyFont="1" applyFill="1" applyProtection="1">
      <protection hidden="1"/>
    </xf>
    <xf numFmtId="43" fontId="75" fillId="0" borderId="30" xfId="4" applyFont="1" applyBorder="1" applyAlignment="1" applyProtection="1">
      <alignment horizontal="center" vertical="center" wrapText="1"/>
      <protection hidden="1"/>
    </xf>
    <xf numFmtId="43" fontId="75" fillId="0" borderId="30" xfId="8" applyFont="1" applyBorder="1" applyAlignment="1" applyProtection="1">
      <alignment horizontal="center" vertical="center" wrapText="1"/>
      <protection hidden="1"/>
    </xf>
    <xf numFmtId="43" fontId="75" fillId="0" borderId="184" xfId="4" applyFont="1" applyBorder="1" applyAlignment="1" applyProtection="1">
      <alignment horizontal="center" vertical="center" wrapText="1"/>
      <protection hidden="1"/>
    </xf>
    <xf numFmtId="43" fontId="75" fillId="0" borderId="184" xfId="8" applyFont="1" applyBorder="1" applyAlignment="1" applyProtection="1">
      <alignment horizontal="center" vertical="center" wrapText="1"/>
      <protection hidden="1"/>
    </xf>
    <xf numFmtId="0" fontId="71" fillId="5" borderId="0" xfId="5" applyFont="1" applyFill="1" applyProtection="1">
      <protection hidden="1"/>
    </xf>
    <xf numFmtId="0" fontId="83" fillId="5" borderId="0" xfId="5" applyFont="1" applyFill="1" applyAlignment="1" applyProtection="1">
      <alignment vertical="center"/>
      <protection hidden="1"/>
    </xf>
    <xf numFmtId="0" fontId="83" fillId="5" borderId="0" xfId="5" applyFont="1" applyFill="1" applyProtection="1">
      <protection hidden="1"/>
    </xf>
    <xf numFmtId="0" fontId="84" fillId="5" borderId="0" xfId="5" applyFont="1" applyFill="1" applyProtection="1">
      <protection hidden="1"/>
    </xf>
    <xf numFmtId="0" fontId="84" fillId="5" borderId="0" xfId="5" applyFont="1" applyFill="1" applyAlignment="1" applyProtection="1">
      <alignment vertical="center"/>
      <protection hidden="1"/>
    </xf>
    <xf numFmtId="44" fontId="84" fillId="5" borderId="0" xfId="9" applyNumberFormat="1" applyFont="1" applyFill="1" applyBorder="1" applyAlignment="1" applyProtection="1">
      <alignment vertical="center"/>
      <protection hidden="1"/>
    </xf>
    <xf numFmtId="44" fontId="83" fillId="0" borderId="17" xfId="9" applyNumberFormat="1" applyFont="1" applyBorder="1" applyAlignment="1" applyProtection="1">
      <alignment vertical="center"/>
      <protection hidden="1"/>
    </xf>
    <xf numFmtId="14" fontId="54" fillId="0" borderId="0" xfId="0" applyNumberFormat="1" applyFont="1" applyAlignment="1">
      <alignment horizontal="left" vertical="center"/>
    </xf>
    <xf numFmtId="0" fontId="2" fillId="2" borderId="1" xfId="0" applyFont="1" applyFill="1" applyBorder="1" applyAlignment="1">
      <alignment horizontal="center" vertical="center" wrapText="1"/>
    </xf>
    <xf numFmtId="3" fontId="20" fillId="0" borderId="0" xfId="0" applyNumberFormat="1" applyFont="1"/>
    <xf numFmtId="0" fontId="85" fillId="0" borderId="17" xfId="0" applyFont="1" applyBorder="1" applyAlignment="1">
      <alignment vertical="center" wrapText="1"/>
    </xf>
    <xf numFmtId="0" fontId="86" fillId="0" borderId="17" xfId="0" applyFont="1" applyBorder="1" applyAlignment="1">
      <alignment vertical="center" wrapText="1"/>
    </xf>
    <xf numFmtId="14" fontId="7" fillId="0" borderId="19" xfId="0" applyNumberFormat="1" applyFont="1" applyFill="1" applyBorder="1" applyAlignment="1" applyProtection="1">
      <alignment vertical="center" wrapText="1"/>
      <protection locked="0"/>
    </xf>
    <xf numFmtId="14" fontId="7" fillId="0" borderId="17" xfId="0" applyNumberFormat="1" applyFont="1" applyFill="1" applyBorder="1" applyAlignment="1" applyProtection="1">
      <alignment vertical="center" wrapText="1"/>
      <protection locked="0"/>
    </xf>
    <xf numFmtId="14" fontId="7" fillId="0" borderId="30" xfId="0" applyNumberFormat="1" applyFont="1" applyFill="1" applyBorder="1" applyAlignment="1" applyProtection="1">
      <alignment vertical="center" wrapText="1"/>
      <protection locked="0"/>
    </xf>
    <xf numFmtId="164" fontId="7" fillId="5" borderId="24" xfId="0" applyNumberFormat="1" applyFont="1" applyFill="1" applyBorder="1" applyAlignment="1" applyProtection="1">
      <alignment horizontal="center" vertical="center" wrapText="1"/>
      <protection locked="0"/>
    </xf>
    <xf numFmtId="0" fontId="22" fillId="0" borderId="0" xfId="0" applyFont="1" applyAlignment="1">
      <alignment horizontal="center" vertical="center" wrapText="1"/>
    </xf>
    <xf numFmtId="0" fontId="22" fillId="0" borderId="0" xfId="0" applyFont="1" applyAlignment="1">
      <alignment horizontal="center" vertical="center"/>
    </xf>
    <xf numFmtId="0" fontId="1" fillId="0" borderId="0" xfId="0" applyFont="1" applyAlignment="1">
      <alignment horizontal="center" vertical="center"/>
    </xf>
    <xf numFmtId="0" fontId="1" fillId="0" borderId="0" xfId="0" applyFont="1" applyBorder="1" applyAlignment="1">
      <alignment horizontal="center" vertical="center"/>
    </xf>
    <xf numFmtId="0" fontId="23" fillId="0" borderId="0" xfId="0" applyFont="1" applyAlignment="1">
      <alignment horizontal="center" vertical="center"/>
    </xf>
    <xf numFmtId="0" fontId="7" fillId="0" borderId="0" xfId="0" applyFont="1" applyAlignment="1">
      <alignment horizontal="center" vertical="center"/>
    </xf>
    <xf numFmtId="0" fontId="9" fillId="5" borderId="0" xfId="0" applyFont="1" applyFill="1" applyBorder="1" applyAlignment="1">
      <alignment horizontal="center" vertical="center"/>
    </xf>
    <xf numFmtId="0" fontId="9" fillId="5" borderId="7" xfId="0" applyFont="1" applyFill="1" applyBorder="1" applyAlignment="1">
      <alignment horizontal="center" vertical="center" wrapText="1"/>
    </xf>
    <xf numFmtId="0" fontId="9" fillId="5" borderId="6" xfId="0" applyFont="1" applyFill="1" applyBorder="1" applyAlignment="1">
      <alignment horizontal="center" vertical="center"/>
    </xf>
    <xf numFmtId="0" fontId="9" fillId="5" borderId="8" xfId="0" applyFont="1" applyFill="1" applyBorder="1" applyAlignment="1">
      <alignment horizontal="center" vertical="center"/>
    </xf>
    <xf numFmtId="0" fontId="2" fillId="5" borderId="9" xfId="0" applyFont="1" applyFill="1" applyBorder="1" applyAlignment="1">
      <alignment horizontal="center" vertical="center" wrapText="1"/>
    </xf>
    <xf numFmtId="0" fontId="2" fillId="5" borderId="10" xfId="0" applyFont="1" applyFill="1" applyBorder="1" applyAlignment="1">
      <alignment horizontal="center" vertical="center" wrapText="1"/>
    </xf>
    <xf numFmtId="0" fontId="2" fillId="5" borderId="11" xfId="0" applyFont="1" applyFill="1" applyBorder="1" applyAlignment="1">
      <alignment horizontal="center" vertical="center" wrapText="1"/>
    </xf>
    <xf numFmtId="0" fontId="7" fillId="5" borderId="3" xfId="0" applyFont="1" applyFill="1" applyBorder="1" applyAlignment="1">
      <alignment horizontal="center" vertical="center" wrapText="1"/>
    </xf>
    <xf numFmtId="0" fontId="7" fillId="5" borderId="4" xfId="0" applyFont="1" applyFill="1" applyBorder="1" applyAlignment="1">
      <alignment horizontal="center" vertical="center" wrapText="1"/>
    </xf>
    <xf numFmtId="0" fontId="7" fillId="6" borderId="32" xfId="0" applyFont="1" applyFill="1" applyBorder="1" applyAlignment="1">
      <alignment horizontal="left" vertical="center" wrapText="1"/>
    </xf>
    <xf numFmtId="0" fontId="7" fillId="6" borderId="33" xfId="0" applyFont="1" applyFill="1" applyBorder="1" applyAlignment="1">
      <alignment horizontal="left" vertical="center" wrapText="1"/>
    </xf>
    <xf numFmtId="0" fontId="7" fillId="6" borderId="34" xfId="0" applyFont="1" applyFill="1" applyBorder="1" applyAlignment="1">
      <alignment horizontal="left" vertical="center" wrapText="1"/>
    </xf>
    <xf numFmtId="0" fontId="7" fillId="5" borderId="7" xfId="0" applyFont="1" applyFill="1" applyBorder="1" applyAlignment="1" applyProtection="1">
      <alignment horizontal="center" vertical="top" wrapText="1"/>
      <protection locked="0"/>
    </xf>
    <xf numFmtId="0" fontId="7" fillId="5" borderId="6" xfId="0" applyFont="1" applyFill="1" applyBorder="1" applyAlignment="1" applyProtection="1">
      <alignment horizontal="center" vertical="top" wrapText="1"/>
      <protection locked="0"/>
    </xf>
    <xf numFmtId="0" fontId="7" fillId="5" borderId="8" xfId="0" applyFont="1" applyFill="1" applyBorder="1" applyAlignment="1" applyProtection="1">
      <alignment horizontal="center" vertical="top" wrapText="1"/>
      <protection locked="0"/>
    </xf>
    <xf numFmtId="0" fontId="7" fillId="5" borderId="2" xfId="0" applyFont="1" applyFill="1" applyBorder="1" applyAlignment="1" applyProtection="1">
      <alignment horizontal="center" vertical="top" wrapText="1"/>
      <protection locked="0"/>
    </xf>
    <xf numFmtId="0" fontId="7" fillId="5" borderId="0" xfId="0" applyFont="1" applyFill="1" applyBorder="1" applyAlignment="1" applyProtection="1">
      <alignment horizontal="center" vertical="top" wrapText="1"/>
      <protection locked="0"/>
    </xf>
    <xf numFmtId="0" fontId="7" fillId="5" borderId="16" xfId="0" applyFont="1" applyFill="1" applyBorder="1" applyAlignment="1" applyProtection="1">
      <alignment horizontal="center" vertical="top" wrapText="1"/>
      <protection locked="0"/>
    </xf>
    <xf numFmtId="0" fontId="7" fillId="5" borderId="9" xfId="0" applyFont="1" applyFill="1" applyBorder="1" applyAlignment="1" applyProtection="1">
      <alignment horizontal="center" vertical="top" wrapText="1"/>
      <protection locked="0"/>
    </xf>
    <xf numFmtId="0" fontId="7" fillId="5" borderId="10" xfId="0" applyFont="1" applyFill="1" applyBorder="1" applyAlignment="1" applyProtection="1">
      <alignment horizontal="center" vertical="top" wrapText="1"/>
      <protection locked="0"/>
    </xf>
    <xf numFmtId="0" fontId="7" fillId="5" borderId="11" xfId="0" applyFont="1" applyFill="1" applyBorder="1" applyAlignment="1" applyProtection="1">
      <alignment horizontal="center" vertical="top" wrapText="1"/>
      <protection locked="0"/>
    </xf>
    <xf numFmtId="0" fontId="19" fillId="4" borderId="16" xfId="0" applyFont="1" applyFill="1" applyBorder="1" applyAlignment="1">
      <alignment horizontal="left" vertical="center" wrapText="1"/>
    </xf>
    <xf numFmtId="0" fontId="7" fillId="5" borderId="24" xfId="0" applyFont="1" applyFill="1" applyBorder="1" applyAlignment="1" applyProtection="1">
      <alignment horizontal="left" vertical="center" wrapText="1"/>
      <protection locked="0"/>
    </xf>
    <xf numFmtId="0" fontId="7" fillId="5" borderId="25" xfId="0" applyFont="1" applyFill="1" applyBorder="1" applyAlignment="1" applyProtection="1">
      <alignment horizontal="left" vertical="center" wrapText="1"/>
      <protection locked="0"/>
    </xf>
    <xf numFmtId="0" fontId="7" fillId="5" borderId="21" xfId="0" applyFont="1" applyFill="1" applyBorder="1" applyAlignment="1" applyProtection="1">
      <alignment horizontal="left" vertical="center" wrapText="1"/>
      <protection locked="0"/>
    </xf>
    <xf numFmtId="0" fontId="7" fillId="5" borderId="17" xfId="0" applyFont="1" applyFill="1" applyBorder="1" applyAlignment="1" applyProtection="1">
      <alignment horizontal="left" vertical="center" wrapText="1"/>
      <protection locked="0"/>
    </xf>
    <xf numFmtId="0" fontId="7" fillId="5" borderId="23" xfId="0" applyFont="1" applyFill="1" applyBorder="1" applyAlignment="1" applyProtection="1">
      <alignment horizontal="left" vertical="center" wrapText="1"/>
      <protection locked="0"/>
    </xf>
    <xf numFmtId="0" fontId="19" fillId="5" borderId="2" xfId="0" applyFont="1" applyFill="1" applyBorder="1" applyAlignment="1">
      <alignment horizontal="left" vertical="center" wrapText="1"/>
    </xf>
    <xf numFmtId="0" fontId="19" fillId="5" borderId="0" xfId="0" applyFont="1" applyFill="1" applyBorder="1" applyAlignment="1">
      <alignment horizontal="left" vertical="center" wrapText="1"/>
    </xf>
    <xf numFmtId="0" fontId="19" fillId="5" borderId="16" xfId="0" applyFont="1" applyFill="1" applyBorder="1" applyAlignment="1">
      <alignment horizontal="left" vertical="center" wrapText="1"/>
    </xf>
    <xf numFmtId="0" fontId="2" fillId="5" borderId="18" xfId="0" applyFont="1" applyFill="1" applyBorder="1" applyAlignment="1">
      <alignment horizontal="center" vertical="center" wrapText="1"/>
    </xf>
    <xf numFmtId="0" fontId="2" fillId="5" borderId="19" xfId="0" applyFont="1" applyFill="1" applyBorder="1" applyAlignment="1">
      <alignment horizontal="center" vertical="center" wrapText="1"/>
    </xf>
    <xf numFmtId="0" fontId="2" fillId="5" borderId="20" xfId="0" applyFont="1" applyFill="1" applyBorder="1" applyAlignment="1">
      <alignment horizontal="center" vertical="center" wrapText="1"/>
    </xf>
    <xf numFmtId="0" fontId="7" fillId="5" borderId="57" xfId="0" applyFont="1" applyFill="1" applyBorder="1" applyAlignment="1">
      <alignment horizontal="left" vertical="center" wrapText="1"/>
    </xf>
    <xf numFmtId="0" fontId="7" fillId="5" borderId="65" xfId="0" applyFont="1" applyFill="1" applyBorder="1" applyAlignment="1">
      <alignment horizontal="left" vertical="center" wrapText="1"/>
    </xf>
    <xf numFmtId="0" fontId="7" fillId="5" borderId="17" xfId="0" applyFont="1" applyFill="1" applyBorder="1" applyAlignment="1">
      <alignment horizontal="left" vertical="center" wrapText="1"/>
    </xf>
    <xf numFmtId="0" fontId="7" fillId="5" borderId="22" xfId="0" applyFont="1" applyFill="1" applyBorder="1" applyAlignment="1">
      <alignment horizontal="left" vertical="center" wrapText="1"/>
    </xf>
    <xf numFmtId="0" fontId="7" fillId="5" borderId="22" xfId="0" applyFont="1" applyFill="1" applyBorder="1" applyAlignment="1" applyProtection="1">
      <alignment horizontal="left" vertical="center" wrapText="1"/>
      <protection locked="0"/>
    </xf>
    <xf numFmtId="0" fontId="9" fillId="5" borderId="3" xfId="0" applyFont="1" applyFill="1" applyBorder="1" applyAlignment="1">
      <alignment horizontal="center" vertical="center"/>
    </xf>
    <xf numFmtId="0" fontId="9" fillId="5" borderId="5" xfId="0" applyFont="1" applyFill="1" applyBorder="1" applyAlignment="1">
      <alignment horizontal="center" vertical="center"/>
    </xf>
    <xf numFmtId="0" fontId="9" fillId="5" borderId="4" xfId="0" applyFont="1" applyFill="1" applyBorder="1" applyAlignment="1">
      <alignment horizontal="center" vertical="center"/>
    </xf>
    <xf numFmtId="0" fontId="19" fillId="5" borderId="2" xfId="0" applyFont="1" applyFill="1" applyBorder="1" applyAlignment="1">
      <alignment horizontal="justify" vertical="center" wrapText="1"/>
    </xf>
    <xf numFmtId="0" fontId="19" fillId="5" borderId="0" xfId="0" applyFont="1" applyFill="1" applyBorder="1" applyAlignment="1">
      <alignment horizontal="justify" vertical="center" wrapText="1"/>
    </xf>
    <xf numFmtId="0" fontId="19" fillId="5" borderId="16" xfId="0" applyFont="1" applyFill="1" applyBorder="1" applyAlignment="1">
      <alignment horizontal="justify" vertical="center" wrapText="1"/>
    </xf>
    <xf numFmtId="0" fontId="7" fillId="5" borderId="3" xfId="0" applyFont="1" applyFill="1" applyBorder="1" applyAlignment="1" applyProtection="1">
      <alignment horizontal="left" vertical="top" wrapText="1"/>
      <protection locked="0"/>
    </xf>
    <xf numFmtId="0" fontId="7" fillId="5" borderId="5" xfId="0" applyFont="1" applyFill="1" applyBorder="1" applyAlignment="1" applyProtection="1">
      <alignment horizontal="left" vertical="top" wrapText="1"/>
      <protection locked="0"/>
    </xf>
    <xf numFmtId="0" fontId="7" fillId="5" borderId="4" xfId="0" applyFont="1" applyFill="1" applyBorder="1" applyAlignment="1" applyProtection="1">
      <alignment horizontal="left" vertical="top" wrapText="1"/>
      <protection locked="0"/>
    </xf>
    <xf numFmtId="0" fontId="19" fillId="5" borderId="3" xfId="0" applyFont="1" applyFill="1" applyBorder="1" applyAlignment="1">
      <alignment horizontal="left" vertical="center" wrapText="1"/>
    </xf>
    <xf numFmtId="0" fontId="19" fillId="5" borderId="5" xfId="0" applyFont="1" applyFill="1" applyBorder="1" applyAlignment="1">
      <alignment horizontal="left" vertical="center" wrapText="1"/>
    </xf>
    <xf numFmtId="0" fontId="19" fillId="5" borderId="4" xfId="0" applyFont="1" applyFill="1" applyBorder="1" applyAlignment="1">
      <alignment horizontal="left" vertical="center" wrapText="1"/>
    </xf>
    <xf numFmtId="0" fontId="10" fillId="5" borderId="3" xfId="0" applyFont="1" applyFill="1" applyBorder="1" applyAlignment="1" applyProtection="1">
      <alignment horizontal="justify" vertical="center" wrapText="1"/>
    </xf>
    <xf numFmtId="0" fontId="10" fillId="5" borderId="5" xfId="0" applyFont="1" applyFill="1" applyBorder="1" applyAlignment="1" applyProtection="1">
      <alignment horizontal="justify" vertical="center" wrapText="1"/>
    </xf>
    <xf numFmtId="0" fontId="10" fillId="5" borderId="4" xfId="0" applyFont="1" applyFill="1" applyBorder="1" applyAlignment="1" applyProtection="1">
      <alignment horizontal="justify" vertical="center" wrapText="1"/>
    </xf>
    <xf numFmtId="0" fontId="47" fillId="5" borderId="7" xfId="1" applyFont="1" applyFill="1" applyBorder="1" applyAlignment="1" applyProtection="1">
      <alignment horizontal="center" vertical="center" wrapText="1"/>
    </xf>
    <xf numFmtId="0" fontId="50" fillId="5" borderId="8" xfId="1" applyFont="1" applyFill="1" applyBorder="1" applyAlignment="1" applyProtection="1">
      <alignment horizontal="center" vertical="center" wrapText="1"/>
    </xf>
    <xf numFmtId="0" fontId="7" fillId="5" borderId="3" xfId="0" applyFont="1" applyFill="1" applyBorder="1" applyAlignment="1">
      <alignment horizontal="left" vertical="center" wrapText="1"/>
    </xf>
    <xf numFmtId="0" fontId="7" fillId="5" borderId="5" xfId="0" applyFont="1" applyFill="1" applyBorder="1" applyAlignment="1">
      <alignment horizontal="left" vertical="center" wrapText="1"/>
    </xf>
    <xf numFmtId="0" fontId="7" fillId="5" borderId="4" xfId="0" applyFont="1" applyFill="1" applyBorder="1" applyAlignment="1">
      <alignment horizontal="left" vertical="center" wrapText="1"/>
    </xf>
    <xf numFmtId="0" fontId="2" fillId="4" borderId="16" xfId="0" applyFont="1" applyFill="1" applyBorder="1" applyAlignment="1">
      <alignment horizontal="left" vertical="top" wrapText="1"/>
    </xf>
    <xf numFmtId="0" fontId="7" fillId="4" borderId="8" xfId="0" applyFont="1" applyFill="1" applyBorder="1" applyAlignment="1">
      <alignment horizontal="left" vertical="center" wrapText="1"/>
    </xf>
    <xf numFmtId="0" fontId="7" fillId="4" borderId="16" xfId="0" applyFont="1" applyFill="1" applyBorder="1" applyAlignment="1">
      <alignment horizontal="left" vertical="center" wrapText="1"/>
    </xf>
    <xf numFmtId="0" fontId="7" fillId="4" borderId="11" xfId="0" applyFont="1" applyFill="1" applyBorder="1" applyAlignment="1">
      <alignment horizontal="left" vertical="center" wrapText="1"/>
    </xf>
    <xf numFmtId="0" fontId="2" fillId="5" borderId="27" xfId="0" applyFont="1" applyFill="1" applyBorder="1" applyAlignment="1" applyProtection="1">
      <alignment horizontal="left" vertical="center" wrapText="1"/>
      <protection locked="0"/>
    </xf>
    <xf numFmtId="0" fontId="2" fillId="5" borderId="12" xfId="0" applyFont="1" applyFill="1" applyBorder="1" applyAlignment="1" applyProtection="1">
      <alignment horizontal="left" vertical="center" wrapText="1"/>
      <protection locked="0"/>
    </xf>
    <xf numFmtId="0" fontId="2" fillId="5" borderId="95" xfId="0" applyFont="1" applyFill="1" applyBorder="1" applyAlignment="1" applyProtection="1">
      <alignment horizontal="left" vertical="center" wrapText="1"/>
      <protection locked="0"/>
    </xf>
    <xf numFmtId="0" fontId="2" fillId="5" borderId="78" xfId="0" applyFont="1" applyFill="1" applyBorder="1" applyAlignment="1" applyProtection="1">
      <alignment horizontal="left" vertical="center" wrapText="1"/>
      <protection locked="0"/>
    </xf>
    <xf numFmtId="0" fontId="2" fillId="5" borderId="3" xfId="0" applyFont="1" applyFill="1" applyBorder="1" applyAlignment="1">
      <alignment horizontal="left" vertical="center" wrapText="1"/>
    </xf>
    <xf numFmtId="0" fontId="2" fillId="5" borderId="4" xfId="0" applyFont="1" applyFill="1" applyBorder="1" applyAlignment="1">
      <alignment horizontal="left" vertical="center" wrapText="1"/>
    </xf>
    <xf numFmtId="0" fontId="7" fillId="5" borderId="5" xfId="0" applyFont="1" applyFill="1" applyBorder="1" applyAlignment="1">
      <alignment horizontal="center" vertical="center" wrapText="1"/>
    </xf>
    <xf numFmtId="0" fontId="7" fillId="5" borderId="19" xfId="0" applyFont="1" applyFill="1" applyBorder="1" applyAlignment="1" applyProtection="1">
      <alignment horizontal="left" vertical="center" indent="1"/>
      <protection locked="0"/>
    </xf>
    <xf numFmtId="0" fontId="7" fillId="5" borderId="20" xfId="0" applyFont="1" applyFill="1" applyBorder="1" applyAlignment="1" applyProtection="1">
      <alignment horizontal="left" vertical="center" indent="1"/>
      <protection locked="0"/>
    </xf>
    <xf numFmtId="0" fontId="7" fillId="5" borderId="17" xfId="0" applyFont="1" applyFill="1" applyBorder="1" applyAlignment="1" applyProtection="1">
      <alignment horizontal="left" vertical="center" indent="1"/>
      <protection locked="0"/>
    </xf>
    <xf numFmtId="0" fontId="7" fillId="5" borderId="22" xfId="0" applyFont="1" applyFill="1" applyBorder="1" applyAlignment="1" applyProtection="1">
      <alignment horizontal="left" vertical="center" indent="1"/>
      <protection locked="0"/>
    </xf>
    <xf numFmtId="0" fontId="17" fillId="5" borderId="9" xfId="0" applyFont="1" applyFill="1" applyBorder="1" applyAlignment="1" applyProtection="1">
      <alignment horizontal="center" vertical="center"/>
      <protection locked="0"/>
    </xf>
    <xf numFmtId="0" fontId="17" fillId="5" borderId="10" xfId="0" applyFont="1" applyFill="1" applyBorder="1" applyAlignment="1" applyProtection="1">
      <alignment horizontal="center" vertical="center"/>
      <protection locked="0"/>
    </xf>
    <xf numFmtId="0" fontId="17" fillId="5" borderId="11" xfId="0" applyFont="1" applyFill="1" applyBorder="1" applyAlignment="1" applyProtection="1">
      <alignment horizontal="center" vertical="center"/>
      <protection locked="0"/>
    </xf>
    <xf numFmtId="0" fontId="7" fillId="5" borderId="17" xfId="0" applyFont="1" applyFill="1" applyBorder="1" applyAlignment="1" applyProtection="1">
      <alignment horizontal="left" vertical="center" wrapText="1" indent="1"/>
      <protection locked="0"/>
    </xf>
    <xf numFmtId="0" fontId="9" fillId="2" borderId="7" xfId="0" applyFont="1" applyFill="1" applyBorder="1" applyAlignment="1">
      <alignment horizontal="center" vertical="center"/>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0" fontId="2" fillId="2" borderId="7" xfId="0" applyFont="1" applyFill="1" applyBorder="1" applyAlignment="1">
      <alignment horizontal="left" vertical="center" wrapText="1" indent="1"/>
    </xf>
    <xf numFmtId="0" fontId="2" fillId="2" borderId="2" xfId="0" applyFont="1" applyFill="1" applyBorder="1" applyAlignment="1">
      <alignment horizontal="left" vertical="center" wrapText="1" indent="1"/>
    </xf>
    <xf numFmtId="0" fontId="2" fillId="2" borderId="69" xfId="0" applyFont="1" applyFill="1" applyBorder="1" applyAlignment="1">
      <alignment horizontal="left" vertical="center" wrapText="1" indent="1"/>
    </xf>
    <xf numFmtId="0" fontId="2" fillId="2" borderId="7" xfId="0" applyFont="1" applyFill="1" applyBorder="1" applyAlignment="1">
      <alignment horizontal="left" wrapText="1" indent="1"/>
    </xf>
    <xf numFmtId="0" fontId="2" fillId="2" borderId="2" xfId="0" applyFont="1" applyFill="1" applyBorder="1" applyAlignment="1">
      <alignment horizontal="left" wrapText="1" indent="1"/>
    </xf>
    <xf numFmtId="0" fontId="2" fillId="2" borderId="9" xfId="0" applyFont="1" applyFill="1" applyBorder="1" applyAlignment="1">
      <alignment horizontal="left" wrapText="1" indent="1"/>
    </xf>
    <xf numFmtId="0" fontId="2" fillId="2" borderId="32" xfId="0" applyFont="1" applyFill="1" applyBorder="1" applyAlignment="1">
      <alignment horizontal="left" vertical="center" wrapText="1" indent="1"/>
    </xf>
    <xf numFmtId="0" fontId="2" fillId="2" borderId="34" xfId="0" applyFont="1" applyFill="1" applyBorder="1" applyAlignment="1">
      <alignment horizontal="left" vertical="center" wrapText="1" indent="1"/>
    </xf>
    <xf numFmtId="0" fontId="2" fillId="2" borderId="99" xfId="0" applyFont="1" applyFill="1" applyBorder="1" applyAlignment="1">
      <alignment horizontal="left" vertical="center" wrapText="1" indent="1"/>
    </xf>
    <xf numFmtId="0" fontId="2" fillId="2" borderId="33" xfId="0" applyFont="1" applyFill="1" applyBorder="1" applyAlignment="1">
      <alignment horizontal="left" vertical="center" wrapText="1" indent="1"/>
    </xf>
    <xf numFmtId="0" fontId="7" fillId="5" borderId="24" xfId="0" applyFont="1" applyFill="1" applyBorder="1" applyAlignment="1" applyProtection="1">
      <alignment horizontal="left" vertical="center" indent="1"/>
      <protection locked="0"/>
    </xf>
    <xf numFmtId="0" fontId="7" fillId="5" borderId="25" xfId="0" applyFont="1" applyFill="1" applyBorder="1" applyAlignment="1" applyProtection="1">
      <alignment horizontal="left" vertical="center" indent="1"/>
      <protection locked="0"/>
    </xf>
    <xf numFmtId="0" fontId="7" fillId="5" borderId="7" xfId="0" applyFont="1" applyFill="1" applyBorder="1" applyAlignment="1" applyProtection="1">
      <alignment horizontal="left" vertical="top" wrapText="1"/>
      <protection locked="0"/>
    </xf>
    <xf numFmtId="0" fontId="7" fillId="5" borderId="6" xfId="0" applyFont="1" applyFill="1" applyBorder="1" applyAlignment="1" applyProtection="1">
      <alignment horizontal="left" vertical="top" wrapText="1"/>
      <protection locked="0"/>
    </xf>
    <xf numFmtId="0" fontId="7" fillId="5" borderId="8" xfId="0" applyFont="1" applyFill="1" applyBorder="1" applyAlignment="1" applyProtection="1">
      <alignment horizontal="left" vertical="top" wrapText="1"/>
      <protection locked="0"/>
    </xf>
    <xf numFmtId="0" fontId="7" fillId="5" borderId="5" xfId="0" applyFont="1" applyFill="1" applyBorder="1" applyAlignment="1" applyProtection="1">
      <alignment horizontal="center" vertical="center" wrapText="1"/>
      <protection locked="0"/>
    </xf>
    <xf numFmtId="0" fontId="7" fillId="5" borderId="4" xfId="0" applyFont="1" applyFill="1" applyBorder="1" applyAlignment="1" applyProtection="1">
      <alignment horizontal="center" vertical="center" wrapText="1"/>
      <protection locked="0"/>
    </xf>
    <xf numFmtId="0" fontId="2" fillId="5" borderId="94" xfId="0" applyFont="1" applyFill="1" applyBorder="1" applyAlignment="1" applyProtection="1">
      <alignment horizontal="left" vertical="center" wrapText="1"/>
      <protection locked="0"/>
    </xf>
    <xf numFmtId="0" fontId="2" fillId="5" borderId="85" xfId="0" applyFont="1" applyFill="1" applyBorder="1" applyAlignment="1" applyProtection="1">
      <alignment horizontal="left" vertical="center" wrapText="1"/>
      <protection locked="0"/>
    </xf>
    <xf numFmtId="0" fontId="7" fillId="5" borderId="76" xfId="0" applyFont="1" applyFill="1" applyBorder="1" applyAlignment="1" applyProtection="1">
      <alignment horizontal="center" vertical="center" wrapText="1"/>
      <protection locked="0"/>
    </xf>
    <xf numFmtId="0" fontId="7" fillId="5" borderId="10" xfId="0" applyFont="1" applyFill="1" applyBorder="1" applyAlignment="1" applyProtection="1">
      <alignment horizontal="center" vertical="center" wrapText="1"/>
      <protection locked="0"/>
    </xf>
    <xf numFmtId="0" fontId="7" fillId="5" borderId="11" xfId="0" applyFont="1" applyFill="1" applyBorder="1" applyAlignment="1" applyProtection="1">
      <alignment horizontal="center" vertical="center" wrapText="1"/>
      <protection locked="0"/>
    </xf>
    <xf numFmtId="0" fontId="7" fillId="5" borderId="15" xfId="0" applyFont="1" applyFill="1" applyBorder="1" applyAlignment="1" applyProtection="1">
      <alignment horizontal="center" vertical="center" wrapText="1"/>
      <protection locked="0"/>
    </xf>
    <xf numFmtId="0" fontId="7" fillId="5" borderId="0" xfId="0" applyFont="1" applyFill="1" applyBorder="1" applyAlignment="1" applyProtection="1">
      <alignment horizontal="center" vertical="center" wrapText="1"/>
      <protection locked="0"/>
    </xf>
    <xf numFmtId="0" fontId="7" fillId="5" borderId="16" xfId="0" applyFont="1" applyFill="1" applyBorder="1" applyAlignment="1" applyProtection="1">
      <alignment horizontal="center" vertical="center" wrapText="1"/>
      <protection locked="0"/>
    </xf>
    <xf numFmtId="0" fontId="7" fillId="5" borderId="30" xfId="0" applyFont="1" applyFill="1" applyBorder="1" applyAlignment="1" applyProtection="1">
      <alignment horizontal="left" vertical="center" indent="1"/>
      <protection locked="0"/>
    </xf>
    <xf numFmtId="0" fontId="7" fillId="5" borderId="31" xfId="0" applyFont="1" applyFill="1" applyBorder="1" applyAlignment="1" applyProtection="1">
      <alignment horizontal="left" vertical="center" indent="1"/>
      <protection locked="0"/>
    </xf>
    <xf numFmtId="0" fontId="7" fillId="4" borderId="6" xfId="0" applyFont="1" applyFill="1" applyBorder="1" applyAlignment="1">
      <alignment horizontal="left" vertical="center" wrapText="1"/>
    </xf>
    <xf numFmtId="0" fontId="7" fillId="4" borderId="0" xfId="0" applyFont="1" applyFill="1" applyBorder="1" applyAlignment="1">
      <alignment horizontal="left" vertical="center" wrapText="1"/>
    </xf>
    <xf numFmtId="0" fontId="27" fillId="5" borderId="3" xfId="0" applyFont="1" applyFill="1" applyBorder="1" applyAlignment="1">
      <alignment horizontal="center" vertical="center" wrapText="1"/>
    </xf>
    <xf numFmtId="0" fontId="27" fillId="5" borderId="4" xfId="0" applyFont="1" applyFill="1" applyBorder="1" applyAlignment="1">
      <alignment horizontal="center" vertical="center" wrapText="1"/>
    </xf>
    <xf numFmtId="0" fontId="7" fillId="5" borderId="3" xfId="0" applyFont="1" applyFill="1" applyBorder="1" applyAlignment="1" applyProtection="1">
      <alignment horizontal="left" vertical="center" wrapText="1"/>
      <protection locked="0"/>
    </xf>
    <xf numFmtId="0" fontId="7" fillId="5" borderId="5" xfId="0" applyFont="1" applyFill="1" applyBorder="1" applyAlignment="1" applyProtection="1">
      <alignment horizontal="left" vertical="center" wrapText="1"/>
      <protection locked="0"/>
    </xf>
    <xf numFmtId="0" fontId="7" fillId="5" borderId="4" xfId="0" applyFont="1" applyFill="1" applyBorder="1" applyAlignment="1" applyProtection="1">
      <alignment horizontal="left" vertical="center" wrapText="1"/>
      <protection locked="0"/>
    </xf>
    <xf numFmtId="164" fontId="7" fillId="5" borderId="24" xfId="0" applyNumberFormat="1" applyFont="1" applyFill="1" applyBorder="1" applyAlignment="1" applyProtection="1">
      <alignment horizontal="center" vertical="center" wrapText="1"/>
      <protection locked="0"/>
    </xf>
    <xf numFmtId="164" fontId="2" fillId="5" borderId="25" xfId="0" applyNumberFormat="1" applyFont="1" applyFill="1" applyBorder="1" applyAlignment="1" applyProtection="1">
      <alignment horizontal="center" vertical="center" wrapText="1"/>
      <protection locked="0"/>
    </xf>
    <xf numFmtId="0" fontId="10" fillId="4" borderId="33" xfId="0" applyFont="1" applyFill="1" applyBorder="1" applyAlignment="1">
      <alignment horizontal="left" vertical="center" wrapText="1"/>
    </xf>
    <xf numFmtId="0" fontId="10" fillId="4" borderId="34" xfId="0" applyFont="1" applyFill="1" applyBorder="1" applyAlignment="1">
      <alignment horizontal="left" vertical="center" wrapText="1"/>
    </xf>
    <xf numFmtId="0" fontId="1" fillId="5" borderId="10" xfId="0" applyFont="1" applyFill="1" applyBorder="1" applyAlignment="1">
      <alignment horizontal="left" vertical="center" wrapText="1"/>
    </xf>
    <xf numFmtId="0" fontId="2" fillId="5" borderId="39" xfId="0" applyFont="1" applyFill="1" applyBorder="1" applyAlignment="1">
      <alignment horizontal="left" vertical="center" wrapText="1" indent="1"/>
    </xf>
    <xf numFmtId="0" fontId="2" fillId="5" borderId="40" xfId="0" applyFont="1" applyFill="1" applyBorder="1" applyAlignment="1">
      <alignment horizontal="left" vertical="center" wrapText="1" indent="1"/>
    </xf>
    <xf numFmtId="164" fontId="2" fillId="5" borderId="24" xfId="0" applyNumberFormat="1" applyFont="1" applyFill="1" applyBorder="1" applyAlignment="1" applyProtection="1">
      <alignment horizontal="center" vertical="center" wrapText="1"/>
      <protection locked="0"/>
    </xf>
    <xf numFmtId="0" fontId="2" fillId="5" borderId="3" xfId="0" applyFont="1" applyFill="1" applyBorder="1" applyAlignment="1">
      <alignment horizontal="center" vertical="center" wrapText="1"/>
    </xf>
    <xf numFmtId="0" fontId="2" fillId="5" borderId="4" xfId="0" applyFont="1" applyFill="1" applyBorder="1" applyAlignment="1">
      <alignment horizontal="center" vertical="center" wrapText="1"/>
    </xf>
    <xf numFmtId="0" fontId="27" fillId="4" borderId="16" xfId="0" applyFont="1" applyFill="1" applyBorder="1" applyAlignment="1">
      <alignment horizontal="left" vertical="top" wrapText="1"/>
    </xf>
    <xf numFmtId="0" fontId="27" fillId="4" borderId="11" xfId="0" applyFont="1" applyFill="1" applyBorder="1" applyAlignment="1">
      <alignment horizontal="left" vertical="top" wrapText="1"/>
    </xf>
    <xf numFmtId="0" fontId="9" fillId="5" borderId="7" xfId="0" applyFont="1" applyFill="1" applyBorder="1" applyAlignment="1">
      <alignment horizontal="center" vertical="center"/>
    </xf>
    <xf numFmtId="14" fontId="7" fillId="5" borderId="3" xfId="0" applyNumberFormat="1" applyFont="1" applyFill="1" applyBorder="1" applyAlignment="1" applyProtection="1">
      <alignment horizontal="left" vertical="center" wrapText="1"/>
      <protection locked="0"/>
    </xf>
    <xf numFmtId="0" fontId="3" fillId="5" borderId="3" xfId="1" applyFill="1" applyBorder="1" applyAlignment="1" applyProtection="1">
      <alignment horizontal="left" vertical="center" wrapText="1"/>
      <protection locked="0"/>
    </xf>
    <xf numFmtId="0" fontId="7" fillId="5" borderId="125" xfId="0" applyFont="1" applyFill="1" applyBorder="1" applyAlignment="1">
      <alignment horizontal="center" vertical="center" wrapText="1"/>
    </xf>
    <xf numFmtId="0" fontId="7" fillId="5" borderId="102" xfId="0" applyFont="1" applyFill="1" applyBorder="1" applyAlignment="1">
      <alignment horizontal="center" vertical="center" wrapText="1"/>
    </xf>
    <xf numFmtId="0" fontId="7" fillId="5" borderId="103" xfId="0" applyFont="1" applyFill="1" applyBorder="1" applyAlignment="1">
      <alignment horizontal="center" vertical="center" wrapText="1"/>
    </xf>
    <xf numFmtId="0" fontId="7" fillId="5" borderId="106" xfId="0" applyFont="1" applyFill="1" applyBorder="1" applyAlignment="1">
      <alignment horizontal="center" vertical="center" wrapText="1"/>
    </xf>
    <xf numFmtId="0" fontId="16" fillId="2" borderId="101" xfId="0" applyFont="1" applyFill="1" applyBorder="1" applyAlignment="1">
      <alignment horizontal="left" vertical="center" wrapText="1"/>
    </xf>
    <xf numFmtId="0" fontId="16" fillId="2" borderId="102" xfId="0" applyFont="1" applyFill="1" applyBorder="1" applyAlignment="1">
      <alignment horizontal="left" vertical="center" wrapText="1"/>
    </xf>
    <xf numFmtId="0" fontId="16" fillId="2" borderId="103" xfId="0" applyFont="1" applyFill="1" applyBorder="1" applyAlignment="1">
      <alignment horizontal="left" vertical="center" wrapText="1"/>
    </xf>
    <xf numFmtId="0" fontId="2" fillId="2" borderId="107" xfId="0" applyFont="1" applyFill="1" applyBorder="1" applyAlignment="1">
      <alignment horizontal="left" vertical="center" wrapText="1"/>
    </xf>
    <xf numFmtId="0" fontId="2" fillId="2" borderId="111" xfId="0" applyFont="1" applyFill="1" applyBorder="1" applyAlignment="1">
      <alignment horizontal="left" vertical="center" wrapText="1"/>
    </xf>
    <xf numFmtId="0" fontId="2" fillId="2" borderId="5" xfId="0" applyFont="1" applyFill="1" applyBorder="1" applyAlignment="1">
      <alignment horizontal="center" vertical="center" wrapText="1"/>
    </xf>
    <xf numFmtId="0" fontId="2" fillId="2" borderId="106" xfId="0" applyFont="1" applyFill="1" applyBorder="1" applyAlignment="1">
      <alignment horizontal="center" vertical="center" wrapText="1"/>
    </xf>
    <xf numFmtId="0" fontId="7" fillId="5" borderId="110" xfId="0" applyFont="1" applyFill="1" applyBorder="1" applyAlignment="1" applyProtection="1">
      <alignment horizontal="left" vertical="top" wrapText="1"/>
      <protection locked="0"/>
    </xf>
    <xf numFmtId="0" fontId="7" fillId="5" borderId="2" xfId="0" applyFont="1" applyFill="1" applyBorder="1" applyAlignment="1" applyProtection="1">
      <alignment horizontal="left" vertical="top" wrapText="1"/>
      <protection locked="0"/>
    </xf>
    <xf numFmtId="0" fontId="7" fillId="5" borderId="0" xfId="0" applyFont="1" applyFill="1" applyBorder="1" applyAlignment="1" applyProtection="1">
      <alignment horizontal="left" vertical="top" wrapText="1"/>
      <protection locked="0"/>
    </xf>
    <xf numFmtId="0" fontId="7" fillId="5" borderId="108" xfId="0" applyFont="1" applyFill="1" applyBorder="1" applyAlignment="1" applyProtection="1">
      <alignment horizontal="left" vertical="top" wrapText="1"/>
      <protection locked="0"/>
    </xf>
    <xf numFmtId="0" fontId="7" fillId="5" borderId="128" xfId="0" applyFont="1" applyFill="1" applyBorder="1" applyAlignment="1" applyProtection="1">
      <alignment horizontal="left" vertical="top" wrapText="1"/>
      <protection locked="0"/>
    </xf>
    <xf numFmtId="0" fontId="7" fillId="5" borderId="114" xfId="0" applyFont="1" applyFill="1" applyBorder="1" applyAlignment="1" applyProtection="1">
      <alignment horizontal="left" vertical="top" wrapText="1"/>
      <protection locked="0"/>
    </xf>
    <xf numFmtId="0" fontId="7" fillId="5" borderId="115" xfId="0" applyFont="1" applyFill="1" applyBorder="1" applyAlignment="1" applyProtection="1">
      <alignment horizontal="left" vertical="top" wrapText="1"/>
      <protection locked="0"/>
    </xf>
    <xf numFmtId="0" fontId="2" fillId="2" borderId="1" xfId="0" applyFont="1" applyFill="1" applyBorder="1" applyAlignment="1">
      <alignment horizontal="center" vertical="center" wrapText="1"/>
    </xf>
    <xf numFmtId="0" fontId="7" fillId="5" borderId="1" xfId="0" applyFont="1" applyFill="1" applyBorder="1" applyAlignment="1" applyProtection="1">
      <alignment horizontal="center" vertical="center" wrapText="1"/>
      <protection locked="0"/>
    </xf>
    <xf numFmtId="0" fontId="9" fillId="2" borderId="116" xfId="0" applyFont="1" applyFill="1" applyBorder="1" applyAlignment="1">
      <alignment horizontal="center" vertical="center"/>
    </xf>
    <xf numFmtId="0" fontId="9" fillId="2" borderId="117" xfId="0" applyFont="1" applyFill="1" applyBorder="1" applyAlignment="1">
      <alignment horizontal="center" vertical="center"/>
    </xf>
    <xf numFmtId="0" fontId="9" fillId="2" borderId="118" xfId="0" applyFont="1" applyFill="1" applyBorder="1" applyAlignment="1">
      <alignment horizontal="center" vertical="center"/>
    </xf>
    <xf numFmtId="0" fontId="7" fillId="5" borderId="144" xfId="0" applyFont="1" applyFill="1" applyBorder="1" applyAlignment="1" applyProtection="1">
      <alignment horizontal="left" vertical="top" wrapText="1"/>
      <protection locked="0"/>
    </xf>
    <xf numFmtId="0" fontId="7" fillId="5" borderId="145" xfId="0" applyFont="1" applyFill="1" applyBorder="1" applyAlignment="1" applyProtection="1">
      <alignment horizontal="left" vertical="top" wrapText="1"/>
      <protection locked="0"/>
    </xf>
    <xf numFmtId="0" fontId="7" fillId="5" borderId="146" xfId="0" applyFont="1" applyFill="1" applyBorder="1" applyAlignment="1" applyProtection="1">
      <alignment horizontal="left" vertical="top" wrapText="1"/>
      <protection locked="0"/>
    </xf>
    <xf numFmtId="0" fontId="7" fillId="4" borderId="8" xfId="0" applyFont="1" applyFill="1" applyBorder="1" applyAlignment="1">
      <alignment horizontal="left" vertical="top" wrapText="1"/>
    </xf>
    <xf numFmtId="0" fontId="0" fillId="0" borderId="16" xfId="0" applyBorder="1" applyAlignment="1">
      <alignment vertical="top"/>
    </xf>
    <xf numFmtId="0" fontId="0" fillId="0" borderId="11" xfId="0" applyBorder="1" applyAlignment="1">
      <alignment vertical="top"/>
    </xf>
    <xf numFmtId="0" fontId="2" fillId="2" borderId="126" xfId="0" applyFont="1" applyFill="1" applyBorder="1" applyAlignment="1">
      <alignment horizontal="left" vertical="center" wrapText="1" indent="1"/>
    </xf>
    <xf numFmtId="0" fontId="2" fillId="2" borderId="127" xfId="0" applyFont="1" applyFill="1" applyBorder="1" applyAlignment="1">
      <alignment horizontal="left" vertical="center" wrapText="1" indent="1"/>
    </xf>
    <xf numFmtId="0" fontId="7" fillId="5" borderId="2" xfId="0" applyFont="1" applyFill="1" applyBorder="1" applyAlignment="1" applyProtection="1">
      <alignment horizontal="left" vertical="center" wrapText="1"/>
      <protection locked="0"/>
    </xf>
    <xf numFmtId="0" fontId="7" fillId="5" borderId="0" xfId="0" applyFont="1" applyFill="1" applyBorder="1" applyAlignment="1" applyProtection="1">
      <alignment horizontal="left" vertical="center" wrapText="1"/>
      <protection locked="0"/>
    </xf>
    <xf numFmtId="0" fontId="7" fillId="5" borderId="108" xfId="0" applyFont="1" applyFill="1" applyBorder="1" applyAlignment="1" applyProtection="1">
      <alignment horizontal="left" vertical="center" wrapText="1"/>
      <protection locked="0"/>
    </xf>
    <xf numFmtId="0" fontId="7" fillId="5" borderId="128" xfId="0" applyFont="1" applyFill="1" applyBorder="1" applyAlignment="1" applyProtection="1">
      <alignment horizontal="left" vertical="center" wrapText="1"/>
      <protection locked="0"/>
    </xf>
    <xf numFmtId="0" fontId="7" fillId="5" borderId="114" xfId="0" applyFont="1" applyFill="1" applyBorder="1" applyAlignment="1" applyProtection="1">
      <alignment horizontal="left" vertical="center" wrapText="1"/>
      <protection locked="0"/>
    </xf>
    <xf numFmtId="0" fontId="7" fillId="5" borderId="115" xfId="0" applyFont="1" applyFill="1" applyBorder="1" applyAlignment="1" applyProtection="1">
      <alignment horizontal="left" vertical="center" wrapText="1"/>
      <protection locked="0"/>
    </xf>
    <xf numFmtId="0" fontId="2" fillId="2" borderId="109" xfId="0" applyFont="1" applyFill="1" applyBorder="1" applyAlignment="1">
      <alignment horizontal="center" vertical="center" wrapText="1"/>
    </xf>
    <xf numFmtId="0" fontId="2" fillId="2" borderId="47" xfId="0" applyFont="1" applyFill="1" applyBorder="1" applyAlignment="1">
      <alignment horizontal="center" vertical="center" wrapText="1"/>
    </xf>
    <xf numFmtId="0" fontId="2" fillId="2" borderId="119" xfId="0" applyFont="1" applyFill="1" applyBorder="1" applyAlignment="1">
      <alignment horizontal="center" vertical="center"/>
    </xf>
    <xf numFmtId="0" fontId="2" fillId="2" borderId="10" xfId="0" applyFont="1" applyFill="1" applyBorder="1" applyAlignment="1">
      <alignment horizontal="center" vertical="center"/>
    </xf>
    <xf numFmtId="0" fontId="2" fillId="2" borderId="49" xfId="0" applyFont="1" applyFill="1" applyBorder="1" applyAlignment="1">
      <alignment horizontal="center" vertical="center"/>
    </xf>
    <xf numFmtId="0" fontId="2" fillId="2" borderId="105" xfId="0" applyFont="1" applyFill="1" applyBorder="1" applyAlignment="1">
      <alignment horizontal="center" vertical="center"/>
    </xf>
    <xf numFmtId="0" fontId="9" fillId="2" borderId="101" xfId="0" applyFont="1" applyFill="1" applyBorder="1" applyAlignment="1">
      <alignment horizontal="center" vertical="center"/>
    </xf>
    <xf numFmtId="0" fontId="9" fillId="2" borderId="102" xfId="0" applyFont="1" applyFill="1" applyBorder="1" applyAlignment="1">
      <alignment horizontal="center" vertical="center"/>
    </xf>
    <xf numFmtId="0" fontId="9" fillId="2" borderId="103" xfId="0" applyFont="1" applyFill="1" applyBorder="1" applyAlignment="1">
      <alignment horizontal="center" vertical="center"/>
    </xf>
    <xf numFmtId="0" fontId="27" fillId="5" borderId="9" xfId="0" applyFont="1" applyFill="1" applyBorder="1" applyAlignment="1" applyProtection="1">
      <alignment horizontal="center" vertical="center" wrapText="1"/>
    </xf>
    <xf numFmtId="0" fontId="27" fillId="5" borderId="10" xfId="0" applyFont="1" applyFill="1" applyBorder="1" applyAlignment="1" applyProtection="1">
      <alignment horizontal="center" vertical="center" wrapText="1"/>
    </xf>
    <xf numFmtId="0" fontId="27" fillId="5" borderId="11" xfId="0" applyFont="1" applyFill="1" applyBorder="1" applyAlignment="1" applyProtection="1">
      <alignment horizontal="center" vertical="center" wrapText="1"/>
    </xf>
    <xf numFmtId="0" fontId="27" fillId="5" borderId="5" xfId="0" applyFont="1" applyFill="1" applyBorder="1" applyAlignment="1">
      <alignment horizontal="center" vertical="center" wrapText="1"/>
    </xf>
    <xf numFmtId="0" fontId="2" fillId="2" borderId="7" xfId="0" applyFont="1" applyFill="1" applyBorder="1" applyAlignment="1">
      <alignment horizontal="center" vertical="center" wrapText="1"/>
    </xf>
    <xf numFmtId="0" fontId="2" fillId="2" borderId="8" xfId="0" applyFont="1" applyFill="1" applyBorder="1" applyAlignment="1">
      <alignment horizontal="center" vertical="center" wrapText="1"/>
    </xf>
    <xf numFmtId="0" fontId="2" fillId="2" borderId="9" xfId="0" applyFont="1" applyFill="1" applyBorder="1" applyAlignment="1">
      <alignment horizontal="center" vertical="center" wrapText="1"/>
    </xf>
    <xf numFmtId="0" fontId="2" fillId="2" borderId="11" xfId="0" applyFont="1" applyFill="1" applyBorder="1" applyAlignment="1">
      <alignment horizontal="center" vertical="center" wrapText="1"/>
    </xf>
    <xf numFmtId="9" fontId="2" fillId="5" borderId="3" xfId="0" applyNumberFormat="1" applyFont="1" applyFill="1" applyBorder="1" applyAlignment="1">
      <alignment horizontal="center" vertical="center" wrapText="1"/>
    </xf>
    <xf numFmtId="9" fontId="2" fillId="5" borderId="4" xfId="0" applyNumberFormat="1" applyFont="1" applyFill="1" applyBorder="1" applyAlignment="1">
      <alignment horizontal="center" vertical="center" wrapText="1"/>
    </xf>
    <xf numFmtId="0" fontId="2" fillId="2" borderId="37" xfId="0" applyFont="1" applyFill="1" applyBorder="1" applyAlignment="1">
      <alignment horizontal="center" vertical="center" wrapText="1"/>
    </xf>
    <xf numFmtId="0" fontId="2" fillId="2" borderId="36" xfId="0" applyFont="1" applyFill="1" applyBorder="1" applyAlignment="1">
      <alignment horizontal="center" vertical="center" wrapText="1"/>
    </xf>
    <xf numFmtId="0" fontId="2" fillId="2" borderId="92" xfId="0" applyFont="1" applyFill="1" applyBorder="1" applyAlignment="1">
      <alignment horizontal="center" vertical="center" wrapText="1"/>
    </xf>
    <xf numFmtId="0" fontId="2" fillId="2" borderId="91" xfId="0" applyFont="1" applyFill="1" applyBorder="1" applyAlignment="1">
      <alignment horizontal="center" vertical="center" wrapText="1"/>
    </xf>
    <xf numFmtId="0" fontId="18" fillId="0" borderId="66" xfId="0" applyFont="1" applyFill="1" applyBorder="1" applyAlignment="1" applyProtection="1">
      <alignment horizontal="center" vertical="center" wrapText="1"/>
      <protection locked="0"/>
    </xf>
    <xf numFmtId="0" fontId="18" fillId="0" borderId="65" xfId="0" applyFont="1" applyFill="1" applyBorder="1" applyAlignment="1" applyProtection="1">
      <alignment horizontal="center" vertical="center" wrapText="1"/>
      <protection locked="0"/>
    </xf>
    <xf numFmtId="164" fontId="7" fillId="0" borderId="66" xfId="0" applyNumberFormat="1" applyFont="1" applyFill="1" applyBorder="1" applyAlignment="1" applyProtection="1">
      <alignment horizontal="center" vertical="center" wrapText="1"/>
      <protection locked="0"/>
    </xf>
    <xf numFmtId="164" fontId="7" fillId="0" borderId="65" xfId="0" applyNumberFormat="1" applyFont="1" applyFill="1" applyBorder="1" applyAlignment="1" applyProtection="1">
      <alignment horizontal="center" vertical="center" wrapText="1"/>
      <protection locked="0"/>
    </xf>
    <xf numFmtId="164" fontId="7" fillId="0" borderId="89" xfId="0" applyNumberFormat="1" applyFont="1" applyFill="1" applyBorder="1" applyAlignment="1" applyProtection="1">
      <alignment horizontal="center" vertical="center" wrapText="1"/>
      <protection locked="0"/>
    </xf>
    <xf numFmtId="164" fontId="7" fillId="0" borderId="90" xfId="0" applyNumberFormat="1" applyFont="1" applyFill="1" applyBorder="1" applyAlignment="1" applyProtection="1">
      <alignment horizontal="center" vertical="center" wrapText="1"/>
      <protection locked="0"/>
    </xf>
    <xf numFmtId="164" fontId="2" fillId="0" borderId="3" xfId="0" applyNumberFormat="1" applyFont="1" applyFill="1" applyBorder="1" applyAlignment="1" applyProtection="1">
      <alignment horizontal="center" vertical="center" wrapText="1"/>
      <protection locked="0"/>
    </xf>
    <xf numFmtId="164" fontId="2" fillId="0" borderId="4" xfId="0" applyNumberFormat="1" applyFont="1" applyFill="1" applyBorder="1" applyAlignment="1" applyProtection="1">
      <alignment horizontal="center" vertical="center" wrapText="1"/>
      <protection locked="0"/>
    </xf>
    <xf numFmtId="0" fontId="7" fillId="0" borderId="3" xfId="0" applyFont="1" applyFill="1" applyBorder="1" applyAlignment="1" applyProtection="1">
      <alignment horizontal="left" vertical="center" wrapText="1"/>
      <protection locked="0"/>
    </xf>
    <xf numFmtId="0" fontId="7" fillId="0" borderId="5" xfId="0" applyFont="1" applyFill="1" applyBorder="1" applyAlignment="1" applyProtection="1">
      <alignment horizontal="left" vertical="center" wrapText="1"/>
      <protection locked="0"/>
    </xf>
    <xf numFmtId="0" fontId="7" fillId="0" borderId="4" xfId="0" applyFont="1" applyFill="1" applyBorder="1" applyAlignment="1" applyProtection="1">
      <alignment horizontal="left" vertical="center" wrapText="1"/>
      <protection locked="0"/>
    </xf>
    <xf numFmtId="0" fontId="7" fillId="5" borderId="16" xfId="0" applyFont="1" applyFill="1" applyBorder="1" applyAlignment="1" applyProtection="1">
      <alignment horizontal="left" vertical="center" wrapText="1"/>
      <protection locked="0"/>
    </xf>
    <xf numFmtId="0" fontId="7" fillId="5" borderId="9" xfId="0" applyFont="1" applyFill="1" applyBorder="1" applyAlignment="1" applyProtection="1">
      <alignment horizontal="left" vertical="center" wrapText="1"/>
      <protection locked="0"/>
    </xf>
    <xf numFmtId="0" fontId="7" fillId="5" borderId="10" xfId="0" applyFont="1" applyFill="1" applyBorder="1" applyAlignment="1" applyProtection="1">
      <alignment horizontal="left" vertical="center" wrapText="1"/>
      <protection locked="0"/>
    </xf>
    <xf numFmtId="0" fontId="7" fillId="5" borderId="11" xfId="0" applyFont="1" applyFill="1" applyBorder="1" applyAlignment="1" applyProtection="1">
      <alignment horizontal="left" vertical="center" wrapText="1"/>
      <protection locked="0"/>
    </xf>
    <xf numFmtId="0" fontId="7" fillId="5" borderId="7" xfId="0" applyFont="1" applyFill="1" applyBorder="1" applyAlignment="1" applyProtection="1">
      <alignment horizontal="left" vertical="center" wrapText="1"/>
      <protection locked="0"/>
    </xf>
    <xf numFmtId="0" fontId="7" fillId="5" borderId="6" xfId="0" applyFont="1" applyFill="1" applyBorder="1" applyAlignment="1" applyProtection="1">
      <alignment horizontal="left" vertical="center" wrapText="1"/>
      <protection locked="0"/>
    </xf>
    <xf numFmtId="0" fontId="7" fillId="5" borderId="8" xfId="0" applyFont="1" applyFill="1" applyBorder="1" applyAlignment="1" applyProtection="1">
      <alignment horizontal="left" vertical="center" wrapText="1"/>
      <protection locked="0"/>
    </xf>
    <xf numFmtId="0" fontId="7" fillId="0" borderId="19" xfId="0" applyFont="1" applyFill="1" applyBorder="1" applyAlignment="1" applyProtection="1">
      <alignment horizontal="left" vertical="center" wrapText="1" indent="1"/>
    </xf>
    <xf numFmtId="0" fontId="7" fillId="0" borderId="20" xfId="0" applyFont="1" applyFill="1" applyBorder="1" applyAlignment="1" applyProtection="1">
      <alignment horizontal="left" vertical="center" wrapText="1" indent="1"/>
    </xf>
    <xf numFmtId="0" fontId="7" fillId="0" borderId="17" xfId="0" applyFont="1" applyFill="1" applyBorder="1" applyAlignment="1" applyProtection="1">
      <alignment horizontal="left" vertical="center" wrapText="1" indent="1"/>
    </xf>
    <xf numFmtId="0" fontId="7" fillId="0" borderId="22" xfId="0" applyFont="1" applyFill="1" applyBorder="1" applyAlignment="1" applyProtection="1">
      <alignment horizontal="left" vertical="center" wrapText="1" indent="1"/>
    </xf>
    <xf numFmtId="0" fontId="7" fillId="0" borderId="24" xfId="0" applyFont="1" applyFill="1" applyBorder="1" applyAlignment="1" applyProtection="1">
      <alignment horizontal="left" vertical="center" wrapText="1" indent="1"/>
    </xf>
    <xf numFmtId="0" fontId="7" fillId="0" borderId="25" xfId="0" applyFont="1" applyFill="1" applyBorder="1" applyAlignment="1" applyProtection="1">
      <alignment horizontal="left" vertical="center" wrapText="1" indent="1"/>
    </xf>
    <xf numFmtId="0" fontId="2" fillId="5" borderId="3" xfId="0" applyFont="1" applyFill="1" applyBorder="1" applyAlignment="1" applyProtection="1">
      <alignment horizontal="left" vertical="center" wrapText="1"/>
      <protection locked="0"/>
    </xf>
    <xf numFmtId="0" fontId="2" fillId="5" borderId="5" xfId="0" applyFont="1" applyFill="1" applyBorder="1" applyAlignment="1" applyProtection="1">
      <alignment horizontal="left" vertical="center" wrapText="1"/>
      <protection locked="0"/>
    </xf>
    <xf numFmtId="0" fontId="2" fillId="5" borderId="4" xfId="0" applyFont="1" applyFill="1" applyBorder="1" applyAlignment="1" applyProtection="1">
      <alignment horizontal="left" vertical="center" wrapText="1"/>
      <protection locked="0"/>
    </xf>
    <xf numFmtId="0" fontId="2" fillId="5" borderId="7" xfId="0" applyFont="1" applyFill="1" applyBorder="1" applyAlignment="1" applyProtection="1">
      <alignment horizontal="left" vertical="center" wrapText="1"/>
      <protection locked="0"/>
    </xf>
    <xf numFmtId="0" fontId="2" fillId="5" borderId="6" xfId="0" applyFont="1" applyFill="1" applyBorder="1" applyAlignment="1" applyProtection="1">
      <alignment horizontal="left" vertical="center" wrapText="1"/>
      <protection locked="0"/>
    </xf>
    <xf numFmtId="0" fontId="2" fillId="5" borderId="8" xfId="0" applyFont="1" applyFill="1" applyBorder="1" applyAlignment="1" applyProtection="1">
      <alignment horizontal="left" vertical="center" wrapText="1"/>
      <protection locked="0"/>
    </xf>
    <xf numFmtId="0" fontId="7" fillId="0" borderId="91" xfId="0" applyFont="1" applyFill="1" applyBorder="1" applyAlignment="1" applyProtection="1">
      <alignment horizontal="left" vertical="center" wrapText="1" indent="1"/>
    </xf>
    <xf numFmtId="0" fontId="7" fillId="0" borderId="65" xfId="0" applyFont="1" applyFill="1" applyBorder="1" applyAlignment="1" applyProtection="1">
      <alignment horizontal="left" vertical="center" wrapText="1" indent="1"/>
    </xf>
    <xf numFmtId="0" fontId="7" fillId="0" borderId="90" xfId="0" applyFont="1" applyFill="1" applyBorder="1" applyAlignment="1" applyProtection="1">
      <alignment horizontal="left" vertical="center" wrapText="1" indent="1"/>
    </xf>
    <xf numFmtId="0" fontId="2" fillId="5" borderId="5" xfId="0" applyFont="1" applyFill="1" applyBorder="1" applyAlignment="1">
      <alignment horizontal="left" vertical="center" wrapText="1"/>
    </xf>
    <xf numFmtId="0" fontId="7" fillId="0" borderId="7" xfId="0" applyFont="1" applyFill="1" applyBorder="1" applyAlignment="1" applyProtection="1">
      <alignment horizontal="left" vertical="center" wrapText="1"/>
      <protection locked="0"/>
    </xf>
    <xf numFmtId="0" fontId="7" fillId="0" borderId="6" xfId="0" applyFont="1" applyFill="1" applyBorder="1" applyAlignment="1" applyProtection="1">
      <alignment horizontal="left" vertical="center" wrapText="1"/>
      <protection locked="0"/>
    </xf>
    <xf numFmtId="0" fontId="7" fillId="0" borderId="8" xfId="0" applyFont="1" applyFill="1" applyBorder="1" applyAlignment="1" applyProtection="1">
      <alignment horizontal="left" vertical="center" wrapText="1"/>
      <protection locked="0"/>
    </xf>
    <xf numFmtId="0" fontId="7" fillId="0" borderId="9" xfId="0" applyFont="1" applyFill="1" applyBorder="1" applyAlignment="1" applyProtection="1">
      <alignment horizontal="left" vertical="center" wrapText="1"/>
      <protection locked="0"/>
    </xf>
    <xf numFmtId="0" fontId="7" fillId="0" borderId="10" xfId="0" applyFont="1" applyFill="1" applyBorder="1" applyAlignment="1" applyProtection="1">
      <alignment horizontal="left" vertical="center" wrapText="1"/>
      <protection locked="0"/>
    </xf>
    <xf numFmtId="0" fontId="7" fillId="0" borderId="11" xfId="0" applyFont="1" applyFill="1" applyBorder="1" applyAlignment="1" applyProtection="1">
      <alignment horizontal="left" vertical="center" wrapText="1"/>
      <protection locked="0"/>
    </xf>
    <xf numFmtId="0" fontId="2" fillId="2" borderId="80" xfId="0" applyFont="1" applyFill="1" applyBorder="1" applyAlignment="1">
      <alignment horizontal="center" vertical="center" wrapText="1"/>
    </xf>
    <xf numFmtId="0" fontId="2" fillId="2" borderId="79" xfId="0" applyFont="1" applyFill="1" applyBorder="1" applyAlignment="1">
      <alignment horizontal="center" vertical="center" wrapText="1"/>
    </xf>
    <xf numFmtId="0" fontId="2" fillId="2" borderId="60" xfId="0" applyFont="1" applyFill="1" applyBorder="1" applyAlignment="1">
      <alignment horizontal="center" vertical="center" wrapText="1"/>
    </xf>
    <xf numFmtId="0" fontId="2" fillId="2" borderId="61" xfId="0" applyFont="1" applyFill="1" applyBorder="1" applyAlignment="1">
      <alignment horizontal="center" vertical="center" wrapText="1"/>
    </xf>
    <xf numFmtId="0" fontId="7" fillId="2" borderId="2" xfId="0" applyFont="1" applyFill="1" applyBorder="1" applyAlignment="1">
      <alignment horizontal="left" vertical="center" wrapText="1"/>
    </xf>
    <xf numFmtId="0" fontId="7" fillId="2" borderId="0" xfId="0" applyFont="1" applyFill="1" applyBorder="1" applyAlignment="1">
      <alignment horizontal="left" vertical="center" wrapText="1"/>
    </xf>
    <xf numFmtId="0" fontId="10" fillId="2" borderId="32" xfId="0" applyFont="1" applyFill="1" applyBorder="1" applyAlignment="1">
      <alignment horizontal="left" vertical="center" wrapText="1"/>
    </xf>
    <xf numFmtId="0" fontId="10" fillId="2" borderId="33" xfId="0" applyFont="1" applyFill="1" applyBorder="1" applyAlignment="1">
      <alignment horizontal="left" vertical="center" wrapText="1"/>
    </xf>
    <xf numFmtId="0" fontId="10" fillId="2" borderId="34" xfId="0" applyFont="1" applyFill="1" applyBorder="1" applyAlignment="1">
      <alignment horizontal="left" vertical="center" wrapText="1"/>
    </xf>
    <xf numFmtId="0" fontId="10" fillId="4" borderId="32" xfId="0" applyFont="1" applyFill="1" applyBorder="1" applyAlignment="1">
      <alignment horizontal="left" vertical="center" wrapText="1"/>
    </xf>
    <xf numFmtId="0" fontId="10" fillId="4" borderId="16" xfId="0" applyFont="1" applyFill="1" applyBorder="1" applyAlignment="1">
      <alignment horizontal="left" vertical="center" wrapText="1"/>
    </xf>
    <xf numFmtId="0" fontId="20" fillId="2" borderId="32" xfId="0" applyFont="1" applyFill="1" applyBorder="1" applyAlignment="1">
      <alignment horizontal="left" vertical="center" wrapText="1"/>
    </xf>
    <xf numFmtId="0" fontId="20" fillId="2" borderId="33" xfId="0" applyFont="1" applyFill="1" applyBorder="1" applyAlignment="1">
      <alignment horizontal="left" vertical="center" wrapText="1"/>
    </xf>
    <xf numFmtId="0" fontId="20" fillId="2" borderId="34" xfId="0" applyFont="1" applyFill="1" applyBorder="1" applyAlignment="1">
      <alignment horizontal="left" vertical="center" wrapText="1"/>
    </xf>
    <xf numFmtId="0" fontId="7" fillId="2" borderId="9" xfId="0" applyFont="1" applyFill="1" applyBorder="1" applyAlignment="1">
      <alignment horizontal="left" vertical="center"/>
    </xf>
    <xf numFmtId="0" fontId="7" fillId="2" borderId="10" xfId="0" applyFont="1" applyFill="1" applyBorder="1" applyAlignment="1">
      <alignment horizontal="left" vertical="center"/>
    </xf>
    <xf numFmtId="0" fontId="7" fillId="2" borderId="11" xfId="0" applyFont="1" applyFill="1" applyBorder="1" applyAlignment="1">
      <alignment horizontal="left" vertical="center"/>
    </xf>
    <xf numFmtId="0" fontId="2" fillId="2" borderId="72" xfId="0" applyFont="1" applyFill="1" applyBorder="1" applyAlignment="1">
      <alignment vertical="center" wrapText="1"/>
    </xf>
    <xf numFmtId="0" fontId="7" fillId="2" borderId="69" xfId="0" applyFont="1" applyFill="1" applyBorder="1" applyAlignment="1">
      <alignment vertical="center" wrapText="1"/>
    </xf>
    <xf numFmtId="0" fontId="11" fillId="2" borderId="15" xfId="0" applyFont="1" applyFill="1" applyBorder="1" applyAlignment="1">
      <alignment vertical="center" wrapText="1"/>
    </xf>
    <xf numFmtId="0" fontId="11" fillId="2" borderId="29" xfId="0" applyFont="1" applyFill="1" applyBorder="1" applyAlignment="1">
      <alignment vertical="center" wrapText="1"/>
    </xf>
    <xf numFmtId="0" fontId="7" fillId="5" borderId="9" xfId="0" applyFont="1" applyFill="1" applyBorder="1" applyAlignment="1">
      <alignment horizontal="left" vertical="center"/>
    </xf>
    <xf numFmtId="0" fontId="7" fillId="5" borderId="10" xfId="0" applyFont="1" applyFill="1" applyBorder="1" applyAlignment="1">
      <alignment horizontal="left" vertical="center"/>
    </xf>
    <xf numFmtId="0" fontId="7" fillId="5" borderId="11" xfId="0" applyFont="1" applyFill="1" applyBorder="1" applyAlignment="1">
      <alignment horizontal="left" vertical="center"/>
    </xf>
    <xf numFmtId="0" fontId="7" fillId="0" borderId="55" xfId="0" applyFont="1" applyFill="1" applyBorder="1" applyAlignment="1" applyProtection="1">
      <alignment horizontal="center" vertical="center" wrapText="1"/>
      <protection locked="0"/>
    </xf>
    <xf numFmtId="0" fontId="7" fillId="0" borderId="54" xfId="0" applyFont="1" applyFill="1" applyBorder="1" applyAlignment="1" applyProtection="1">
      <alignment horizontal="center" vertical="center" wrapText="1"/>
      <protection locked="0"/>
    </xf>
    <xf numFmtId="0" fontId="7" fillId="0" borderId="90" xfId="0" applyFont="1" applyFill="1" applyBorder="1" applyAlignment="1" applyProtection="1">
      <alignment horizontal="center" vertical="center" wrapText="1"/>
      <protection locked="0"/>
    </xf>
    <xf numFmtId="0" fontId="2" fillId="2" borderId="62" xfId="0" applyFont="1" applyFill="1" applyBorder="1" applyAlignment="1">
      <alignment horizontal="center" vertical="center" wrapText="1"/>
    </xf>
    <xf numFmtId="0" fontId="2" fillId="2" borderId="63" xfId="0" applyFont="1" applyFill="1" applyBorder="1" applyAlignment="1">
      <alignment horizontal="center" vertical="center" wrapText="1"/>
    </xf>
    <xf numFmtId="0" fontId="2" fillId="2" borderId="19" xfId="0" applyFont="1" applyFill="1" applyBorder="1" applyAlignment="1">
      <alignment horizontal="center" vertical="center" wrapText="1"/>
    </xf>
    <xf numFmtId="0" fontId="2" fillId="2" borderId="20" xfId="0" applyFont="1" applyFill="1" applyBorder="1" applyAlignment="1">
      <alignment horizontal="center" vertical="center" wrapText="1"/>
    </xf>
    <xf numFmtId="0" fontId="7" fillId="0" borderId="17" xfId="0" applyFont="1" applyFill="1" applyBorder="1" applyAlignment="1" applyProtection="1">
      <alignment horizontal="center" vertical="center" wrapText="1"/>
      <protection locked="0"/>
    </xf>
    <xf numFmtId="0" fontId="7" fillId="0" borderId="22" xfId="0" applyFont="1" applyFill="1" applyBorder="1" applyAlignment="1" applyProtection="1">
      <alignment horizontal="center" vertical="center" wrapText="1"/>
      <protection locked="0"/>
    </xf>
    <xf numFmtId="0" fontId="7" fillId="0" borderId="24" xfId="0" applyFont="1" applyFill="1" applyBorder="1" applyAlignment="1" applyProtection="1">
      <alignment horizontal="center" vertical="center" wrapText="1"/>
      <protection locked="0"/>
    </xf>
    <xf numFmtId="0" fontId="7" fillId="0" borderId="25" xfId="0" applyFont="1" applyFill="1" applyBorder="1" applyAlignment="1" applyProtection="1">
      <alignment horizontal="center" vertical="center" wrapText="1"/>
      <protection locked="0"/>
    </xf>
    <xf numFmtId="0" fontId="7" fillId="0" borderId="57" xfId="0" applyFont="1" applyFill="1" applyBorder="1" applyAlignment="1" applyProtection="1">
      <alignment horizontal="center" vertical="center" wrapText="1"/>
      <protection locked="0"/>
    </xf>
    <xf numFmtId="0" fontId="7" fillId="0" borderId="58" xfId="0" applyFont="1" applyFill="1" applyBorder="1" applyAlignment="1" applyProtection="1">
      <alignment horizontal="center" vertical="center" wrapText="1"/>
      <protection locked="0"/>
    </xf>
    <xf numFmtId="0" fontId="7" fillId="0" borderId="65" xfId="0" applyFont="1" applyFill="1" applyBorder="1" applyAlignment="1" applyProtection="1">
      <alignment horizontal="center" vertical="center" wrapText="1"/>
      <protection locked="0"/>
    </xf>
    <xf numFmtId="0" fontId="2" fillId="2" borderId="28" xfId="0" applyFont="1" applyFill="1" applyBorder="1" applyAlignment="1">
      <alignment vertical="center" wrapText="1"/>
    </xf>
    <xf numFmtId="0" fontId="2" fillId="2" borderId="15" xfId="0" applyFont="1" applyFill="1" applyBorder="1" applyAlignment="1">
      <alignment vertical="center" wrapText="1"/>
    </xf>
    <xf numFmtId="0" fontId="2" fillId="2" borderId="29" xfId="0" applyFont="1" applyFill="1" applyBorder="1" applyAlignment="1">
      <alignment vertical="center" wrapText="1"/>
    </xf>
    <xf numFmtId="0" fontId="17" fillId="2" borderId="0" xfId="0" applyFont="1" applyFill="1" applyBorder="1" applyAlignment="1">
      <alignment horizontal="left" vertical="center" wrapText="1"/>
    </xf>
    <xf numFmtId="0" fontId="9" fillId="2" borderId="7" xfId="0" applyFont="1" applyFill="1" applyBorder="1" applyAlignment="1">
      <alignment horizontal="center" vertical="top"/>
    </xf>
    <xf numFmtId="0" fontId="9" fillId="2" borderId="6" xfId="0" applyFont="1" applyFill="1" applyBorder="1" applyAlignment="1">
      <alignment horizontal="center" vertical="top"/>
    </xf>
    <xf numFmtId="0" fontId="9" fillId="2" borderId="8" xfId="0" applyFont="1" applyFill="1" applyBorder="1" applyAlignment="1">
      <alignment horizontal="center" vertical="top"/>
    </xf>
    <xf numFmtId="0" fontId="7" fillId="2" borderId="72" xfId="0" applyFont="1" applyFill="1" applyBorder="1" applyAlignment="1">
      <alignment horizontal="left" vertical="center" wrapText="1"/>
    </xf>
    <xf numFmtId="0" fontId="7" fillId="2" borderId="69" xfId="0" applyFont="1" applyFill="1" applyBorder="1" applyAlignment="1">
      <alignment horizontal="left" vertical="center" wrapText="1"/>
    </xf>
    <xf numFmtId="0" fontId="7" fillId="0" borderId="0" xfId="0" applyFont="1" applyFill="1" applyBorder="1" applyAlignment="1" applyProtection="1">
      <alignment horizontal="left" vertical="center" wrapText="1"/>
      <protection locked="0"/>
    </xf>
    <xf numFmtId="0" fontId="7" fillId="0" borderId="16" xfId="0" applyFont="1" applyFill="1" applyBorder="1" applyAlignment="1" applyProtection="1">
      <alignment horizontal="left" vertical="center" wrapText="1"/>
      <protection locked="0"/>
    </xf>
    <xf numFmtId="0" fontId="7" fillId="2" borderId="7" xfId="0" applyFont="1" applyFill="1" applyBorder="1" applyAlignment="1">
      <alignment horizontal="left" vertical="center" wrapText="1"/>
    </xf>
    <xf numFmtId="0" fontId="7" fillId="2" borderId="9" xfId="0" applyFont="1" applyFill="1" applyBorder="1" applyAlignment="1">
      <alignment horizontal="left" vertical="center" wrapText="1"/>
    </xf>
    <xf numFmtId="0" fontId="14" fillId="2" borderId="7" xfId="0" applyFont="1" applyFill="1" applyBorder="1" applyAlignment="1">
      <alignment horizontal="center" vertical="center"/>
    </xf>
    <xf numFmtId="0" fontId="14" fillId="2" borderId="8" xfId="0" applyFont="1" applyFill="1" applyBorder="1" applyAlignment="1">
      <alignment horizontal="center" vertical="center"/>
    </xf>
    <xf numFmtId="0" fontId="2" fillId="2" borderId="2" xfId="0" applyFont="1" applyFill="1" applyBorder="1" applyAlignment="1">
      <alignment horizontal="center" vertical="center" wrapText="1"/>
    </xf>
    <xf numFmtId="0" fontId="2" fillId="2" borderId="69" xfId="0" applyFont="1" applyFill="1" applyBorder="1" applyAlignment="1">
      <alignment horizontal="center" vertical="center" wrapText="1"/>
    </xf>
    <xf numFmtId="0" fontId="2" fillId="5" borderId="2" xfId="0" applyFont="1" applyFill="1" applyBorder="1" applyAlignment="1">
      <alignment horizontal="left" vertical="center" wrapText="1"/>
    </xf>
    <xf numFmtId="0" fontId="2" fillId="5" borderId="0" xfId="0" applyFont="1" applyFill="1" applyBorder="1" applyAlignment="1">
      <alignment horizontal="left" vertical="center" wrapText="1"/>
    </xf>
    <xf numFmtId="0" fontId="2" fillId="5" borderId="16" xfId="0" applyFont="1" applyFill="1" applyBorder="1" applyAlignment="1">
      <alignment horizontal="left" vertical="center" wrapText="1"/>
    </xf>
    <xf numFmtId="0" fontId="2" fillId="5" borderId="9" xfId="0" applyFont="1" applyFill="1" applyBorder="1" applyAlignment="1">
      <alignment horizontal="left" vertical="center" wrapText="1"/>
    </xf>
    <xf numFmtId="0" fontId="2" fillId="5" borderId="10" xfId="0" applyFont="1" applyFill="1" applyBorder="1" applyAlignment="1">
      <alignment horizontal="left" vertical="center" wrapText="1"/>
    </xf>
    <xf numFmtId="0" fontId="2" fillId="5" borderId="11" xfId="0" applyFont="1" applyFill="1" applyBorder="1" applyAlignment="1">
      <alignment horizontal="left" vertical="center" wrapText="1"/>
    </xf>
    <xf numFmtId="0" fontId="2" fillId="5" borderId="7" xfId="0" applyFont="1" applyFill="1" applyBorder="1" applyAlignment="1">
      <alignment horizontal="left" vertical="center" wrapText="1"/>
    </xf>
    <xf numFmtId="0" fontId="2" fillId="5" borderId="6" xfId="0" applyFont="1" applyFill="1" applyBorder="1" applyAlignment="1">
      <alignment horizontal="left" vertical="center" wrapText="1"/>
    </xf>
    <xf numFmtId="0" fontId="2" fillId="5" borderId="8" xfId="0" applyFont="1" applyFill="1" applyBorder="1" applyAlignment="1">
      <alignment horizontal="left" vertical="center" wrapText="1"/>
    </xf>
    <xf numFmtId="0" fontId="2" fillId="5" borderId="7" xfId="0" applyFont="1" applyFill="1" applyBorder="1" applyAlignment="1">
      <alignment horizontal="center" vertical="center" wrapText="1"/>
    </xf>
    <xf numFmtId="0" fontId="2" fillId="5" borderId="6" xfId="0" applyFont="1" applyFill="1" applyBorder="1" applyAlignment="1">
      <alignment horizontal="center" vertical="center" wrapText="1"/>
    </xf>
    <xf numFmtId="0" fontId="2" fillId="5" borderId="8" xfId="0" applyFont="1" applyFill="1" applyBorder="1" applyAlignment="1">
      <alignment horizontal="center" vertical="center" wrapText="1"/>
    </xf>
    <xf numFmtId="3" fontId="24" fillId="0" borderId="144" xfId="0" applyNumberFormat="1" applyFont="1" applyFill="1" applyBorder="1" applyAlignment="1" applyProtection="1">
      <alignment horizontal="center" vertical="center" wrapText="1"/>
      <protection locked="0"/>
    </xf>
    <xf numFmtId="3" fontId="24" fillId="0" borderId="145" xfId="0" applyNumberFormat="1" applyFont="1" applyFill="1" applyBorder="1" applyAlignment="1" applyProtection="1">
      <alignment horizontal="center" vertical="center" wrapText="1"/>
      <protection locked="0"/>
    </xf>
    <xf numFmtId="3" fontId="24" fillId="0" borderId="166" xfId="0" applyNumberFormat="1" applyFont="1" applyFill="1" applyBorder="1" applyAlignment="1" applyProtection="1">
      <alignment horizontal="center" vertical="center" wrapText="1"/>
      <protection locked="0"/>
    </xf>
    <xf numFmtId="0" fontId="24" fillId="2" borderId="3" xfId="0" applyFont="1" applyFill="1" applyBorder="1" applyAlignment="1">
      <alignment horizontal="center" vertical="center" wrapText="1"/>
    </xf>
    <xf numFmtId="0" fontId="24" fillId="2" borderId="5" xfId="0" applyFont="1" applyFill="1" applyBorder="1" applyAlignment="1">
      <alignment horizontal="center" vertical="center" wrapText="1"/>
    </xf>
    <xf numFmtId="0" fontId="24" fillId="2" borderId="4" xfId="0" applyFont="1" applyFill="1" applyBorder="1" applyAlignment="1">
      <alignment horizontal="center" vertical="center" wrapText="1"/>
    </xf>
    <xf numFmtId="0" fontId="2" fillId="2" borderId="4" xfId="0" applyFont="1" applyFill="1" applyBorder="1" applyAlignment="1">
      <alignment horizontal="center" vertical="center" wrapText="1"/>
    </xf>
    <xf numFmtId="0" fontId="2" fillId="2" borderId="3" xfId="0" applyFont="1" applyFill="1" applyBorder="1" applyAlignment="1">
      <alignment horizontal="center" vertical="center" wrapText="1"/>
    </xf>
    <xf numFmtId="1" fontId="27" fillId="0" borderId="3" xfId="0" applyNumberFormat="1" applyFont="1" applyFill="1" applyBorder="1" applyAlignment="1">
      <alignment horizontal="center" vertical="center" wrapText="1"/>
    </xf>
    <xf numFmtId="1" fontId="27" fillId="0" borderId="5" xfId="0" applyNumberFormat="1" applyFont="1" applyFill="1" applyBorder="1" applyAlignment="1">
      <alignment horizontal="center" vertical="center" wrapText="1"/>
    </xf>
    <xf numFmtId="1" fontId="27" fillId="0" borderId="4" xfId="0" applyNumberFormat="1" applyFont="1" applyFill="1" applyBorder="1" applyAlignment="1">
      <alignment horizontal="center" vertical="center" wrapText="1"/>
    </xf>
    <xf numFmtId="0" fontId="7" fillId="6" borderId="8" xfId="0" applyFont="1" applyFill="1" applyBorder="1" applyAlignment="1">
      <alignment horizontal="left" vertical="top" wrapText="1"/>
    </xf>
    <xf numFmtId="0" fontId="7" fillId="6" borderId="16" xfId="0" applyFont="1" applyFill="1" applyBorder="1" applyAlignment="1">
      <alignment horizontal="left" vertical="top" wrapText="1"/>
    </xf>
    <xf numFmtId="0" fontId="7" fillId="6" borderId="11" xfId="0" applyFont="1" applyFill="1" applyBorder="1" applyAlignment="1">
      <alignment horizontal="left" vertical="top" wrapText="1"/>
    </xf>
    <xf numFmtId="1" fontId="24" fillId="0" borderId="144" xfId="0" applyNumberFormat="1" applyFont="1" applyFill="1" applyBorder="1" applyAlignment="1">
      <alignment horizontal="center" vertical="center" wrapText="1"/>
    </xf>
    <xf numFmtId="0" fontId="24" fillId="0" borderId="145" xfId="0" applyFont="1" applyFill="1" applyBorder="1" applyAlignment="1">
      <alignment horizontal="center" vertical="center" wrapText="1"/>
    </xf>
    <xf numFmtId="0" fontId="24" fillId="0" borderId="166" xfId="0" applyFont="1" applyFill="1" applyBorder="1" applyAlignment="1">
      <alignment horizontal="center" vertical="center" wrapText="1"/>
    </xf>
    <xf numFmtId="1" fontId="27" fillId="0" borderId="46" xfId="0" applyNumberFormat="1" applyFont="1" applyFill="1" applyBorder="1" applyAlignment="1" applyProtection="1">
      <alignment horizontal="center" vertical="center" wrapText="1"/>
      <protection locked="0"/>
    </xf>
    <xf numFmtId="1" fontId="27" fillId="0" borderId="47" xfId="0" applyNumberFormat="1" applyFont="1" applyFill="1" applyBorder="1" applyAlignment="1" applyProtection="1">
      <alignment horizontal="center" vertical="center" wrapText="1"/>
      <protection locked="0"/>
    </xf>
    <xf numFmtId="1" fontId="27" fillId="0" borderId="48" xfId="0" applyNumberFormat="1" applyFont="1" applyFill="1" applyBorder="1" applyAlignment="1" applyProtection="1">
      <alignment horizontal="center" vertical="center" wrapText="1"/>
      <protection locked="0"/>
    </xf>
    <xf numFmtId="0" fontId="2" fillId="2" borderId="68" xfId="0" applyFont="1" applyFill="1" applyBorder="1" applyAlignment="1">
      <alignment horizontal="center" vertical="center" wrapText="1"/>
    </xf>
    <xf numFmtId="0" fontId="2" fillId="2" borderId="48" xfId="0" applyFont="1" applyFill="1" applyBorder="1" applyAlignment="1">
      <alignment horizontal="center" vertical="center" wrapText="1"/>
    </xf>
    <xf numFmtId="0" fontId="7" fillId="2" borderId="161" xfId="0" applyFont="1" applyFill="1" applyBorder="1" applyAlignment="1">
      <alignment horizontal="left" vertical="center" wrapText="1" indent="1"/>
    </xf>
    <xf numFmtId="0" fontId="7" fillId="2" borderId="38" xfId="0" applyFont="1" applyFill="1" applyBorder="1" applyAlignment="1">
      <alignment horizontal="left" vertical="center" wrapText="1" indent="1"/>
    </xf>
    <xf numFmtId="0" fontId="7" fillId="2" borderId="121" xfId="0" applyFont="1" applyFill="1" applyBorder="1" applyAlignment="1">
      <alignment horizontal="left" vertical="center" wrapText="1" indent="1"/>
    </xf>
    <xf numFmtId="0" fontId="27" fillId="5" borderId="106" xfId="0" applyFont="1" applyFill="1" applyBorder="1" applyAlignment="1">
      <alignment horizontal="center" vertical="center" wrapText="1"/>
    </xf>
    <xf numFmtId="0" fontId="7" fillId="0" borderId="106" xfId="0" applyFont="1" applyFill="1" applyBorder="1" applyAlignment="1" applyProtection="1">
      <alignment horizontal="left" vertical="center" wrapText="1"/>
      <protection locked="0"/>
    </xf>
    <xf numFmtId="0" fontId="7" fillId="0" borderId="105" xfId="0" applyFont="1" applyFill="1" applyBorder="1" applyAlignment="1" applyProtection="1">
      <alignment horizontal="left" vertical="center" wrapText="1"/>
      <protection locked="0"/>
    </xf>
    <xf numFmtId="0" fontId="2" fillId="2" borderId="109" xfId="0" applyFont="1" applyFill="1" applyBorder="1" applyAlignment="1">
      <alignment horizontal="left" vertical="center" wrapText="1" indent="1"/>
    </xf>
    <xf numFmtId="0" fontId="2" fillId="2" borderId="6" xfId="0" applyFont="1" applyFill="1" applyBorder="1" applyAlignment="1">
      <alignment horizontal="left" vertical="center" wrapText="1" indent="1"/>
    </xf>
    <xf numFmtId="0" fontId="2" fillId="2" borderId="8" xfId="0" applyFont="1" applyFill="1" applyBorder="1" applyAlignment="1">
      <alignment horizontal="left" vertical="center" wrapText="1" indent="1"/>
    </xf>
    <xf numFmtId="0" fontId="7" fillId="6" borderId="8" xfId="0" applyFont="1" applyFill="1" applyBorder="1" applyAlignment="1">
      <alignment horizontal="left" vertical="center" wrapText="1"/>
    </xf>
    <xf numFmtId="0" fontId="7" fillId="6" borderId="16" xfId="0" applyFont="1" applyFill="1" applyBorder="1" applyAlignment="1">
      <alignment horizontal="left" vertical="center" wrapText="1"/>
    </xf>
    <xf numFmtId="0" fontId="7" fillId="6" borderId="11" xfId="0" applyFont="1" applyFill="1" applyBorder="1" applyAlignment="1">
      <alignment horizontal="left" vertical="center" wrapText="1"/>
    </xf>
    <xf numFmtId="1" fontId="27" fillId="0" borderId="68" xfId="0" applyNumberFormat="1" applyFont="1" applyFill="1" applyBorder="1" applyAlignment="1">
      <alignment horizontal="center" vertical="center" wrapText="1"/>
    </xf>
    <xf numFmtId="1" fontId="27" fillId="0" borderId="47" xfId="0" applyNumberFormat="1" applyFont="1" applyFill="1" applyBorder="1" applyAlignment="1">
      <alignment horizontal="center" vertical="center" wrapText="1"/>
    </xf>
    <xf numFmtId="1" fontId="27" fillId="0" borderId="48" xfId="0" applyNumberFormat="1" applyFont="1" applyFill="1" applyBorder="1" applyAlignment="1">
      <alignment horizontal="center" vertical="center" wrapText="1"/>
    </xf>
    <xf numFmtId="1" fontId="27" fillId="0" borderId="3" xfId="0" applyNumberFormat="1" applyFont="1" applyFill="1" applyBorder="1" applyAlignment="1" applyProtection="1">
      <alignment horizontal="center" vertical="center" wrapText="1"/>
      <protection locked="0"/>
    </xf>
    <xf numFmtId="1" fontId="27" fillId="0" borderId="5" xfId="0" applyNumberFormat="1" applyFont="1" applyFill="1" applyBorder="1" applyAlignment="1" applyProtection="1">
      <alignment horizontal="center" vertical="center" wrapText="1"/>
      <protection locked="0"/>
    </xf>
    <xf numFmtId="1" fontId="27" fillId="0" borderId="68" xfId="0" applyNumberFormat="1" applyFont="1" applyFill="1" applyBorder="1" applyAlignment="1" applyProtection="1">
      <alignment horizontal="center" vertical="center" wrapText="1"/>
      <protection locked="0"/>
    </xf>
    <xf numFmtId="1" fontId="27" fillId="0" borderId="106" xfId="0" applyNumberFormat="1" applyFont="1" applyFill="1" applyBorder="1" applyAlignment="1" applyProtection="1">
      <alignment horizontal="center" vertical="center" wrapText="1"/>
      <protection locked="0"/>
    </xf>
    <xf numFmtId="0" fontId="7" fillId="2" borderId="107" xfId="0" applyFont="1" applyFill="1" applyBorder="1" applyAlignment="1">
      <alignment horizontal="left" vertical="center" wrapText="1" indent="1"/>
    </xf>
    <xf numFmtId="0" fontId="7" fillId="2" borderId="0" xfId="0" applyFont="1" applyFill="1" applyBorder="1" applyAlignment="1">
      <alignment horizontal="left" vertical="center" wrapText="1" indent="1"/>
    </xf>
    <xf numFmtId="0" fontId="7" fillId="2" borderId="108" xfId="0" applyFont="1" applyFill="1" applyBorder="1" applyAlignment="1">
      <alignment horizontal="left" vertical="center" wrapText="1" indent="1"/>
    </xf>
    <xf numFmtId="0" fontId="24" fillId="0" borderId="146" xfId="0" applyFont="1" applyFill="1" applyBorder="1" applyAlignment="1">
      <alignment horizontal="center" vertical="center" wrapText="1"/>
    </xf>
    <xf numFmtId="0" fontId="2" fillId="2" borderId="39" xfId="0" applyFont="1" applyFill="1" applyBorder="1" applyAlignment="1">
      <alignment horizontal="center" vertical="center" wrapText="1"/>
    </xf>
    <xf numFmtId="0" fontId="2" fillId="2" borderId="70" xfId="0" applyFont="1" applyFill="1" applyBorder="1" applyAlignment="1">
      <alignment horizontal="center" vertical="center" wrapText="1"/>
    </xf>
    <xf numFmtId="0" fontId="2" fillId="2" borderId="165" xfId="0" applyFont="1" applyFill="1" applyBorder="1" applyAlignment="1">
      <alignment horizontal="center" vertical="center" wrapText="1"/>
    </xf>
    <xf numFmtId="0" fontId="2" fillId="2" borderId="46" xfId="0" applyFont="1" applyFill="1" applyBorder="1" applyAlignment="1">
      <alignment horizontal="center" vertical="center" wrapText="1"/>
    </xf>
    <xf numFmtId="0" fontId="2" fillId="2" borderId="138" xfId="0" applyFont="1" applyFill="1" applyBorder="1" applyAlignment="1">
      <alignment horizontal="center" vertical="center" wrapText="1"/>
    </xf>
    <xf numFmtId="1" fontId="27" fillId="0" borderId="138" xfId="0" applyNumberFormat="1" applyFont="1" applyFill="1" applyBorder="1" applyAlignment="1" applyProtection="1">
      <alignment horizontal="center" vertical="center" wrapText="1"/>
      <protection locked="0"/>
    </xf>
    <xf numFmtId="0" fontId="2" fillId="2" borderId="71" xfId="0" applyFont="1" applyFill="1" applyBorder="1" applyAlignment="1">
      <alignment horizontal="center" vertical="center" wrapText="1"/>
    </xf>
    <xf numFmtId="0" fontId="2" fillId="2" borderId="154" xfId="0" applyFont="1" applyFill="1" applyBorder="1" applyAlignment="1">
      <alignment horizontal="left" vertical="center" wrapText="1" indent="1"/>
    </xf>
    <xf numFmtId="0" fontId="2" fillId="2" borderId="157" xfId="0" applyFont="1" applyFill="1" applyBorder="1" applyAlignment="1">
      <alignment horizontal="left" vertical="center" wrapText="1" indent="1"/>
    </xf>
    <xf numFmtId="0" fontId="2" fillId="0" borderId="17" xfId="0" applyFont="1" applyFill="1" applyBorder="1" applyAlignment="1">
      <alignment horizontal="left" vertical="center" wrapText="1" indent="2"/>
    </xf>
    <xf numFmtId="0" fontId="2" fillId="0" borderId="22" xfId="0" applyFont="1" applyFill="1" applyBorder="1" applyAlignment="1">
      <alignment horizontal="left" vertical="center" wrapText="1" indent="2"/>
    </xf>
    <xf numFmtId="9" fontId="2" fillId="0" borderId="55" xfId="0" applyNumberFormat="1" applyFont="1" applyFill="1" applyBorder="1" applyAlignment="1">
      <alignment horizontal="left" vertical="center" wrapText="1"/>
    </xf>
    <xf numFmtId="0" fontId="2" fillId="0" borderId="54" xfId="0" applyFont="1" applyFill="1" applyBorder="1" applyAlignment="1">
      <alignment horizontal="left" vertical="center" wrapText="1"/>
    </xf>
    <xf numFmtId="0" fontId="2" fillId="0" borderId="56" xfId="0" applyFont="1" applyFill="1" applyBorder="1" applyAlignment="1">
      <alignment horizontal="left" vertical="center" wrapText="1"/>
    </xf>
    <xf numFmtId="0" fontId="2" fillId="0" borderId="63" xfId="0" applyFont="1" applyFill="1" applyBorder="1" applyAlignment="1">
      <alignment horizontal="left" vertical="center" wrapText="1" indent="2"/>
    </xf>
    <xf numFmtId="0" fontId="0" fillId="0" borderId="63" xfId="0" applyBorder="1"/>
    <xf numFmtId="0" fontId="0" fillId="0" borderId="155" xfId="0" applyBorder="1"/>
    <xf numFmtId="0" fontId="2" fillId="0" borderId="58" xfId="0" applyFont="1" applyFill="1" applyBorder="1" applyAlignment="1">
      <alignment horizontal="left" vertical="center" wrapText="1" indent="2"/>
    </xf>
    <xf numFmtId="0" fontId="2" fillId="0" borderId="156" xfId="0" applyFont="1" applyFill="1" applyBorder="1" applyAlignment="1">
      <alignment horizontal="left" vertical="center" wrapText="1" indent="2"/>
    </xf>
    <xf numFmtId="0" fontId="2" fillId="0" borderId="54" xfId="0" applyFont="1" applyFill="1" applyBorder="1" applyAlignment="1">
      <alignment horizontal="left" vertical="center" wrapText="1" indent="2"/>
    </xf>
    <xf numFmtId="0" fontId="2" fillId="0" borderId="158" xfId="0" applyFont="1" applyFill="1" applyBorder="1" applyAlignment="1">
      <alignment horizontal="left" vertical="center" wrapText="1" indent="2"/>
    </xf>
    <xf numFmtId="0" fontId="7" fillId="6" borderId="16" xfId="0" applyFont="1" applyFill="1" applyBorder="1" applyAlignment="1">
      <alignment horizontal="left" vertical="top"/>
    </xf>
    <xf numFmtId="0" fontId="7" fillId="6" borderId="11" xfId="0" applyFont="1" applyFill="1" applyBorder="1" applyAlignment="1">
      <alignment horizontal="left" vertical="top"/>
    </xf>
    <xf numFmtId="0" fontId="2" fillId="0" borderId="19" xfId="0" applyFont="1" applyFill="1" applyBorder="1" applyAlignment="1">
      <alignment horizontal="left" vertical="center" wrapText="1" indent="2"/>
    </xf>
    <xf numFmtId="0" fontId="2" fillId="0" borderId="20" xfId="0" applyFont="1" applyFill="1" applyBorder="1" applyAlignment="1">
      <alignment horizontal="left" vertical="center" wrapText="1" indent="2"/>
    </xf>
    <xf numFmtId="0" fontId="7" fillId="2" borderId="109" xfId="0" applyFont="1" applyFill="1" applyBorder="1" applyAlignment="1">
      <alignment horizontal="left" vertical="center" wrapText="1" indent="1"/>
    </xf>
    <xf numFmtId="0" fontId="7" fillId="2" borderId="5" xfId="0" applyFont="1" applyFill="1" applyBorder="1" applyAlignment="1">
      <alignment horizontal="left" vertical="center" wrapText="1" indent="1"/>
    </xf>
    <xf numFmtId="0" fontId="7" fillId="2" borderId="106" xfId="0" applyFont="1" applyFill="1" applyBorder="1" applyAlignment="1">
      <alignment horizontal="left" vertical="center" wrapText="1" indent="1"/>
    </xf>
    <xf numFmtId="0" fontId="20" fillId="6" borderId="8" xfId="0" applyFont="1" applyFill="1" applyBorder="1" applyAlignment="1">
      <alignment horizontal="left" vertical="center" wrapText="1"/>
    </xf>
    <xf numFmtId="0" fontId="29" fillId="6" borderId="16" xfId="0" applyFont="1" applyFill="1" applyBorder="1" applyAlignment="1">
      <alignment horizontal="left" vertical="center" wrapText="1"/>
    </xf>
    <xf numFmtId="0" fontId="29" fillId="6" borderId="11" xfId="0" applyFont="1" applyFill="1" applyBorder="1" applyAlignment="1">
      <alignment horizontal="left" vertical="center" wrapText="1"/>
    </xf>
    <xf numFmtId="0" fontId="20" fillId="6" borderId="16" xfId="0" applyFont="1" applyFill="1" applyBorder="1" applyAlignment="1">
      <alignment vertical="top" wrapText="1"/>
    </xf>
    <xf numFmtId="0" fontId="29" fillId="6" borderId="16" xfId="0" applyFont="1" applyFill="1" applyBorder="1" applyAlignment="1">
      <alignment vertical="top" wrapText="1"/>
    </xf>
    <xf numFmtId="0" fontId="29" fillId="6" borderId="11" xfId="0" applyFont="1" applyFill="1" applyBorder="1" applyAlignment="1">
      <alignment vertical="top" wrapText="1"/>
    </xf>
    <xf numFmtId="0" fontId="7" fillId="0" borderId="144" xfId="0" applyFont="1" applyFill="1" applyBorder="1" applyAlignment="1" applyProtection="1">
      <alignment horizontal="center" vertical="center" wrapText="1"/>
      <protection locked="0"/>
    </xf>
    <xf numFmtId="0" fontId="7" fillId="0" borderId="145" xfId="0" applyFont="1" applyFill="1" applyBorder="1" applyAlignment="1" applyProtection="1">
      <alignment horizontal="center" vertical="center" wrapText="1"/>
      <protection locked="0"/>
    </xf>
    <xf numFmtId="0" fontId="7" fillId="0" borderId="146" xfId="0" applyFont="1" applyFill="1" applyBorder="1" applyAlignment="1" applyProtection="1">
      <alignment horizontal="center" vertical="center" wrapText="1"/>
      <protection locked="0"/>
    </xf>
    <xf numFmtId="0" fontId="7" fillId="5" borderId="105" xfId="0" applyFont="1" applyFill="1" applyBorder="1" applyAlignment="1" applyProtection="1">
      <alignment horizontal="left" vertical="center" wrapText="1"/>
      <protection locked="0"/>
    </xf>
    <xf numFmtId="0" fontId="7" fillId="0" borderId="3" xfId="0" applyFont="1" applyFill="1" applyBorder="1" applyAlignment="1" applyProtection="1">
      <alignment horizontal="center" vertical="center" wrapText="1"/>
      <protection locked="0"/>
    </xf>
    <xf numFmtId="0" fontId="7" fillId="0" borderId="5" xfId="0" applyFont="1" applyFill="1" applyBorder="1" applyAlignment="1" applyProtection="1">
      <alignment horizontal="center" vertical="center" wrapText="1"/>
      <protection locked="0"/>
    </xf>
    <xf numFmtId="0" fontId="7" fillId="0" borderId="106" xfId="0" applyFont="1" applyFill="1" applyBorder="1" applyAlignment="1" applyProtection="1">
      <alignment horizontal="center" vertical="center" wrapText="1"/>
      <protection locked="0"/>
    </xf>
    <xf numFmtId="0" fontId="23" fillId="0" borderId="0" xfId="0" applyFont="1" applyFill="1" applyAlignment="1">
      <alignment horizontal="center" vertical="center"/>
    </xf>
    <xf numFmtId="0" fontId="23" fillId="0" borderId="0" xfId="0" applyFont="1" applyFill="1" applyAlignment="1">
      <alignment horizontal="center" vertical="center" wrapText="1"/>
    </xf>
    <xf numFmtId="0" fontId="23" fillId="0" borderId="0" xfId="0" applyFont="1" applyFill="1" applyAlignment="1">
      <alignment horizontal="justify" vertical="center" wrapText="1"/>
    </xf>
    <xf numFmtId="0" fontId="7" fillId="6" borderId="34" xfId="0" applyFont="1" applyFill="1" applyBorder="1" applyAlignment="1">
      <alignment horizontal="left" vertical="top" wrapText="1"/>
    </xf>
    <xf numFmtId="0" fontId="2" fillId="6" borderId="16" xfId="0" applyFont="1" applyFill="1" applyBorder="1" applyAlignment="1">
      <alignment horizontal="left" vertical="top" wrapText="1"/>
    </xf>
    <xf numFmtId="3" fontId="7" fillId="0" borderId="3" xfId="0" applyNumberFormat="1" applyFont="1" applyFill="1" applyBorder="1" applyAlignment="1">
      <alignment horizontal="center" vertical="center" wrapText="1"/>
    </xf>
    <xf numFmtId="3" fontId="7" fillId="0" borderId="5" xfId="0" applyNumberFormat="1" applyFont="1" applyFill="1" applyBorder="1" applyAlignment="1">
      <alignment horizontal="center" vertical="center" wrapText="1"/>
    </xf>
    <xf numFmtId="3" fontId="7" fillId="0" borderId="4" xfId="0" applyNumberFormat="1" applyFont="1" applyFill="1" applyBorder="1" applyAlignment="1">
      <alignment horizontal="center" vertical="center" wrapText="1"/>
    </xf>
    <xf numFmtId="0" fontId="2" fillId="6" borderId="8" xfId="0" applyFont="1" applyFill="1" applyBorder="1" applyAlignment="1">
      <alignment horizontal="left" vertical="top" wrapText="1"/>
    </xf>
    <xf numFmtId="0" fontId="2" fillId="6" borderId="11" xfId="0" applyFont="1" applyFill="1" applyBorder="1" applyAlignment="1">
      <alignment horizontal="left" vertical="top" wrapText="1"/>
    </xf>
    <xf numFmtId="0" fontId="7" fillId="6" borderId="33" xfId="0" applyFont="1" applyFill="1" applyBorder="1" applyAlignment="1">
      <alignment horizontal="left" vertical="top" wrapText="1"/>
    </xf>
    <xf numFmtId="0" fontId="17" fillId="0" borderId="3" xfId="0" applyFont="1" applyFill="1" applyBorder="1" applyAlignment="1" applyProtection="1">
      <alignment horizontal="left" vertical="center" wrapText="1"/>
      <protection locked="0"/>
    </xf>
    <xf numFmtId="0" fontId="17" fillId="0" borderId="4" xfId="0" applyFont="1" applyFill="1" applyBorder="1" applyAlignment="1" applyProtection="1">
      <alignment horizontal="left" vertical="center" wrapText="1"/>
      <protection locked="0"/>
    </xf>
    <xf numFmtId="0" fontId="17" fillId="0" borderId="0" xfId="0" applyFont="1" applyFill="1" applyAlignment="1">
      <alignment horizontal="justify" vertical="center" wrapText="1"/>
    </xf>
    <xf numFmtId="0" fontId="35" fillId="2" borderId="7" xfId="0" applyFont="1" applyFill="1" applyBorder="1" applyAlignment="1">
      <alignment horizontal="center" vertical="center"/>
    </xf>
    <xf numFmtId="0" fontId="35" fillId="2" borderId="6" xfId="0" applyFont="1" applyFill="1" applyBorder="1" applyAlignment="1">
      <alignment horizontal="center" vertical="center"/>
    </xf>
    <xf numFmtId="0" fontId="35" fillId="2" borderId="8" xfId="0" applyFont="1" applyFill="1" applyBorder="1" applyAlignment="1">
      <alignment horizontal="center" vertical="center"/>
    </xf>
    <xf numFmtId="0" fontId="35" fillId="2" borderId="69" xfId="0" applyFont="1" applyFill="1" applyBorder="1" applyAlignment="1">
      <alignment horizontal="left" vertical="center" wrapText="1"/>
    </xf>
    <xf numFmtId="0" fontId="35" fillId="2" borderId="0" xfId="0" applyFont="1" applyFill="1" applyBorder="1" applyAlignment="1">
      <alignment horizontal="left" vertical="center" wrapText="1"/>
    </xf>
    <xf numFmtId="0" fontId="35" fillId="2" borderId="16" xfId="0" applyFont="1" applyFill="1" applyBorder="1" applyAlignment="1">
      <alignment horizontal="left" vertical="center" wrapText="1"/>
    </xf>
    <xf numFmtId="3" fontId="35" fillId="2" borderId="72" xfId="0" applyNumberFormat="1" applyFont="1" applyFill="1" applyBorder="1" applyAlignment="1">
      <alignment horizontal="left" vertical="center" wrapText="1"/>
    </xf>
    <xf numFmtId="3" fontId="35" fillId="2" borderId="97" xfId="0" applyNumberFormat="1" applyFont="1" applyFill="1" applyBorder="1" applyAlignment="1">
      <alignment horizontal="left" vertical="center" wrapText="1"/>
    </xf>
    <xf numFmtId="3" fontId="35" fillId="2" borderId="173" xfId="0" applyNumberFormat="1" applyFont="1" applyFill="1" applyBorder="1" applyAlignment="1">
      <alignment horizontal="left" vertical="center" wrapText="1"/>
    </xf>
    <xf numFmtId="0" fontId="17" fillId="5" borderId="3" xfId="0" applyFont="1" applyFill="1" applyBorder="1" applyAlignment="1">
      <alignment horizontal="center" vertical="center" wrapText="1"/>
    </xf>
    <xf numFmtId="0" fontId="17" fillId="5" borderId="4" xfId="0" applyFont="1" applyFill="1" applyBorder="1" applyAlignment="1">
      <alignment horizontal="center" vertical="center" wrapText="1"/>
    </xf>
    <xf numFmtId="0" fontId="17" fillId="0" borderId="9" xfId="0" applyFont="1" applyFill="1" applyBorder="1" applyAlignment="1" applyProtection="1">
      <alignment horizontal="left" vertical="center" wrapText="1"/>
      <protection locked="0"/>
    </xf>
    <xf numFmtId="0" fontId="17" fillId="0" borderId="11" xfId="0" applyFont="1" applyFill="1" applyBorder="1" applyAlignment="1" applyProtection="1">
      <alignment horizontal="left" vertical="center" wrapText="1"/>
      <protection locked="0"/>
    </xf>
    <xf numFmtId="0" fontId="9" fillId="2" borderId="3" xfId="0" applyFont="1" applyFill="1" applyBorder="1" applyAlignment="1">
      <alignment horizontal="center" vertical="center"/>
    </xf>
    <xf numFmtId="0" fontId="9" fillId="2" borderId="5" xfId="0" applyFont="1" applyFill="1" applyBorder="1" applyAlignment="1">
      <alignment horizontal="center" vertical="center"/>
    </xf>
    <xf numFmtId="0" fontId="9" fillId="2" borderId="4" xfId="0" applyFont="1" applyFill="1" applyBorder="1" applyAlignment="1">
      <alignment horizontal="center" vertical="center"/>
    </xf>
    <xf numFmtId="0" fontId="10" fillId="6" borderId="32" xfId="0" applyFont="1" applyFill="1" applyBorder="1" applyAlignment="1">
      <alignment horizontal="left" vertical="top" wrapText="1"/>
    </xf>
    <xf numFmtId="0" fontId="10" fillId="6" borderId="33" xfId="0" applyFont="1" applyFill="1" applyBorder="1" applyAlignment="1">
      <alignment horizontal="left" vertical="top" wrapText="1"/>
    </xf>
    <xf numFmtId="0" fontId="10" fillId="6" borderId="32" xfId="0" applyFont="1" applyFill="1" applyBorder="1" applyAlignment="1">
      <alignment horizontal="left" wrapText="1"/>
    </xf>
    <xf numFmtId="0" fontId="10" fillId="6" borderId="33" xfId="0" applyFont="1" applyFill="1" applyBorder="1" applyAlignment="1">
      <alignment horizontal="left" wrapText="1"/>
    </xf>
    <xf numFmtId="0" fontId="10" fillId="6" borderId="34" xfId="0" applyFont="1" applyFill="1" applyBorder="1" applyAlignment="1">
      <alignment horizontal="left" wrapText="1"/>
    </xf>
    <xf numFmtId="0" fontId="27" fillId="6" borderId="23" xfId="0" applyFont="1" applyFill="1" applyBorder="1" applyAlignment="1">
      <alignment horizontal="left" vertical="center" wrapText="1"/>
    </xf>
    <xf numFmtId="0" fontId="27" fillId="6" borderId="25" xfId="0" applyFont="1" applyFill="1" applyBorder="1" applyAlignment="1">
      <alignment horizontal="left" vertical="center" wrapText="1"/>
    </xf>
    <xf numFmtId="0" fontId="2" fillId="2" borderId="0" xfId="0" applyFont="1" applyFill="1" applyAlignment="1">
      <alignment horizontal="left" vertical="center" wrapText="1"/>
    </xf>
    <xf numFmtId="0" fontId="5" fillId="6" borderId="18" xfId="1" applyFont="1" applyFill="1" applyBorder="1" applyAlignment="1" applyProtection="1">
      <alignment horizontal="left" vertical="center" wrapText="1"/>
    </xf>
    <xf numFmtId="0" fontId="5" fillId="6" borderId="20" xfId="1" applyFont="1" applyFill="1" applyBorder="1" applyAlignment="1" applyProtection="1">
      <alignment horizontal="left" vertical="center" wrapText="1"/>
    </xf>
    <xf numFmtId="0" fontId="27" fillId="6" borderId="21" xfId="0" applyFont="1" applyFill="1" applyBorder="1" applyAlignment="1">
      <alignment horizontal="left" vertical="center" wrapText="1"/>
    </xf>
    <xf numFmtId="0" fontId="27" fillId="6" borderId="22" xfId="0" applyFont="1" applyFill="1" applyBorder="1" applyAlignment="1">
      <alignment horizontal="left" vertical="center" wrapText="1"/>
    </xf>
    <xf numFmtId="0" fontId="2" fillId="2" borderId="3" xfId="0" applyFont="1" applyFill="1" applyBorder="1" applyAlignment="1">
      <alignment horizontal="left" vertical="center" wrapText="1"/>
    </xf>
    <xf numFmtId="0" fontId="2" fillId="2" borderId="4" xfId="0" applyFont="1" applyFill="1" applyBorder="1" applyAlignment="1">
      <alignment horizontal="left" vertical="center" wrapText="1"/>
    </xf>
    <xf numFmtId="0" fontId="27" fillId="6" borderId="90" xfId="0" applyFont="1" applyFill="1" applyBorder="1" applyAlignment="1">
      <alignment horizontal="left" vertical="center" wrapText="1"/>
    </xf>
    <xf numFmtId="0" fontId="1" fillId="2" borderId="19" xfId="0" applyFont="1" applyFill="1" applyBorder="1" applyAlignment="1">
      <alignment horizontal="center" vertical="center" wrapText="1"/>
    </xf>
    <xf numFmtId="0" fontId="1" fillId="2" borderId="20" xfId="0" applyFont="1" applyFill="1" applyBorder="1" applyAlignment="1">
      <alignment horizontal="center" vertical="center" wrapText="1"/>
    </xf>
    <xf numFmtId="0" fontId="5" fillId="6" borderId="91" xfId="1" applyFont="1" applyFill="1" applyBorder="1" applyAlignment="1" applyProtection="1">
      <alignment horizontal="left" vertical="center" wrapText="1"/>
    </xf>
    <xf numFmtId="0" fontId="27" fillId="6" borderId="65" xfId="0" applyFont="1" applyFill="1" applyBorder="1" applyAlignment="1">
      <alignment horizontal="left" vertical="center" wrapText="1"/>
    </xf>
    <xf numFmtId="0" fontId="7" fillId="2" borderId="17" xfId="0" applyFont="1" applyFill="1" applyBorder="1" applyAlignment="1">
      <alignment horizontal="left" vertical="center" wrapText="1"/>
    </xf>
    <xf numFmtId="0" fontId="7" fillId="2" borderId="24" xfId="0" applyFont="1" applyFill="1" applyBorder="1" applyAlignment="1">
      <alignment horizontal="left" vertical="center" wrapText="1"/>
    </xf>
    <xf numFmtId="0" fontId="27" fillId="6" borderId="6" xfId="0" applyFont="1" applyFill="1" applyBorder="1" applyAlignment="1">
      <alignment horizontal="left" vertical="center" wrapText="1"/>
    </xf>
    <xf numFmtId="0" fontId="27" fillId="6" borderId="8" xfId="0" applyFont="1" applyFill="1" applyBorder="1" applyAlignment="1">
      <alignment horizontal="left" vertical="center" wrapText="1"/>
    </xf>
    <xf numFmtId="0" fontId="27" fillId="6" borderId="0" xfId="0" applyFont="1" applyFill="1" applyBorder="1" applyAlignment="1">
      <alignment horizontal="left" vertical="center" wrapText="1"/>
    </xf>
    <xf numFmtId="0" fontId="27" fillId="6" borderId="16" xfId="0" applyFont="1" applyFill="1" applyBorder="1" applyAlignment="1">
      <alignment horizontal="left" vertical="center" wrapText="1"/>
    </xf>
    <xf numFmtId="0" fontId="27" fillId="6" borderId="10" xfId="0" applyFont="1" applyFill="1" applyBorder="1" applyAlignment="1">
      <alignment horizontal="left" vertical="center" wrapText="1"/>
    </xf>
    <xf numFmtId="0" fontId="27" fillId="6" borderId="11" xfId="0" applyFont="1" applyFill="1" applyBorder="1" applyAlignment="1">
      <alignment horizontal="left" vertical="center" wrapText="1"/>
    </xf>
    <xf numFmtId="0" fontId="75" fillId="5" borderId="0" xfId="5" applyFont="1" applyFill="1" applyAlignment="1" applyProtection="1">
      <alignment horizontal="center"/>
      <protection hidden="1"/>
    </xf>
    <xf numFmtId="166" fontId="80" fillId="0" borderId="30" xfId="7" applyNumberFormat="1" applyFill="1" applyBorder="1" applyAlignment="1" applyProtection="1">
      <alignment horizontal="center" vertical="center"/>
      <protection hidden="1"/>
    </xf>
    <xf numFmtId="166" fontId="80" fillId="0" borderId="184" xfId="7" applyNumberFormat="1" applyFill="1" applyBorder="1" applyAlignment="1" applyProtection="1">
      <alignment horizontal="center" vertical="center"/>
      <protection hidden="1"/>
    </xf>
    <xf numFmtId="166" fontId="80" fillId="0" borderId="44" xfId="7" applyNumberFormat="1" applyFill="1" applyBorder="1" applyAlignment="1" applyProtection="1">
      <alignment horizontal="center" vertical="center"/>
      <protection hidden="1"/>
    </xf>
    <xf numFmtId="43" fontId="75" fillId="0" borderId="17" xfId="4" applyFont="1" applyBorder="1" applyAlignment="1" applyProtection="1">
      <alignment horizontal="center" vertical="center" wrapText="1"/>
      <protection hidden="1"/>
    </xf>
    <xf numFmtId="3" fontId="34" fillId="5" borderId="17" xfId="5" applyNumberFormat="1" applyFill="1" applyBorder="1" applyAlignment="1" applyProtection="1">
      <alignment horizontal="center" vertical="center"/>
      <protection hidden="1"/>
    </xf>
    <xf numFmtId="0" fontId="34" fillId="5" borderId="17" xfId="5" applyFill="1" applyBorder="1" applyAlignment="1" applyProtection="1">
      <alignment horizontal="center" vertical="center"/>
      <protection hidden="1"/>
    </xf>
    <xf numFmtId="44" fontId="0" fillId="0" borderId="17" xfId="9" applyNumberFormat="1" applyFont="1" applyBorder="1" applyAlignment="1" applyProtection="1">
      <alignment horizontal="center" vertical="center"/>
      <protection hidden="1"/>
    </xf>
    <xf numFmtId="0" fontId="34" fillId="14" borderId="17" xfId="5" applyFill="1" applyBorder="1" applyAlignment="1" applyProtection="1">
      <alignment horizontal="center" vertical="center" wrapText="1"/>
      <protection hidden="1"/>
    </xf>
    <xf numFmtId="0" fontId="34" fillId="0" borderId="30" xfId="5" applyBorder="1" applyAlignment="1" applyProtection="1">
      <alignment horizontal="center" vertical="center" wrapText="1"/>
      <protection hidden="1"/>
    </xf>
    <xf numFmtId="0" fontId="34" fillId="0" borderId="184" xfId="5" applyBorder="1" applyAlignment="1" applyProtection="1">
      <alignment horizontal="center" vertical="center" wrapText="1"/>
      <protection hidden="1"/>
    </xf>
    <xf numFmtId="0" fontId="34" fillId="0" borderId="44" xfId="5" applyBorder="1" applyAlignment="1" applyProtection="1">
      <alignment horizontal="center" vertical="center" wrapText="1"/>
      <protection hidden="1"/>
    </xf>
    <xf numFmtId="0" fontId="34" fillId="14" borderId="30" xfId="5" applyFill="1" applyBorder="1" applyAlignment="1" applyProtection="1">
      <alignment horizontal="center" vertical="center" wrapText="1"/>
      <protection hidden="1"/>
    </xf>
    <xf numFmtId="0" fontId="34" fillId="14" borderId="184" xfId="5" applyFill="1" applyBorder="1" applyAlignment="1" applyProtection="1">
      <alignment horizontal="center" vertical="center" wrapText="1"/>
      <protection hidden="1"/>
    </xf>
    <xf numFmtId="0" fontId="34" fillId="14" borderId="44" xfId="5" applyFill="1" applyBorder="1" applyAlignment="1" applyProtection="1">
      <alignment horizontal="center" vertical="center" wrapText="1"/>
      <protection hidden="1"/>
    </xf>
    <xf numFmtId="0" fontId="34" fillId="5" borderId="0" xfId="5" applyFill="1" applyAlignment="1" applyProtection="1">
      <alignment horizontal="center"/>
      <protection hidden="1"/>
    </xf>
    <xf numFmtId="0" fontId="77" fillId="0" borderId="183" xfId="5" applyFont="1" applyBorder="1" applyAlignment="1" applyProtection="1">
      <alignment horizontal="center" vertical="center"/>
      <protection hidden="1"/>
    </xf>
    <xf numFmtId="0" fontId="34" fillId="7" borderId="30" xfId="5" applyFill="1" applyBorder="1" applyAlignment="1" applyProtection="1">
      <alignment horizontal="center" vertical="center" wrapText="1"/>
      <protection hidden="1"/>
    </xf>
    <xf numFmtId="0" fontId="34" fillId="7" borderId="44" xfId="5" applyFill="1" applyBorder="1" applyAlignment="1" applyProtection="1">
      <alignment horizontal="center" vertical="center" wrapText="1"/>
      <protection hidden="1"/>
    </xf>
    <xf numFmtId="166" fontId="80" fillId="7" borderId="30" xfId="7" applyNumberFormat="1" applyFill="1" applyBorder="1" applyAlignment="1" applyProtection="1">
      <alignment horizontal="center" vertical="center"/>
      <protection hidden="1"/>
    </xf>
    <xf numFmtId="166" fontId="80" fillId="7" borderId="44" xfId="7" applyNumberFormat="1" applyFill="1" applyBorder="1" applyAlignment="1" applyProtection="1">
      <alignment horizontal="center" vertical="center"/>
      <protection hidden="1"/>
    </xf>
    <xf numFmtId="0" fontId="72" fillId="5" borderId="0" xfId="5" applyFont="1" applyFill="1" applyAlignment="1" applyProtection="1">
      <alignment horizontal="center" vertical="center"/>
      <protection hidden="1"/>
    </xf>
    <xf numFmtId="0" fontId="82" fillId="5" borderId="0" xfId="5" applyFont="1" applyFill="1" applyAlignment="1" applyProtection="1">
      <alignment horizontal="left" vertical="top" wrapText="1"/>
      <protection hidden="1"/>
    </xf>
    <xf numFmtId="0" fontId="82" fillId="5" borderId="0" xfId="5" applyFont="1" applyFill="1" applyAlignment="1" applyProtection="1">
      <alignment horizontal="left" vertical="top"/>
      <protection hidden="1"/>
    </xf>
    <xf numFmtId="166" fontId="76" fillId="0" borderId="66" xfId="5" applyNumberFormat="1" applyFont="1" applyBorder="1" applyAlignment="1" applyProtection="1">
      <alignment horizontal="center" vertical="center" wrapText="1"/>
      <protection hidden="1"/>
    </xf>
    <xf numFmtId="166" fontId="76" fillId="0" borderId="58" xfId="5" applyNumberFormat="1" applyFont="1" applyBorder="1" applyAlignment="1" applyProtection="1">
      <alignment horizontal="center" vertical="center" wrapText="1"/>
      <protection hidden="1"/>
    </xf>
    <xf numFmtId="166" fontId="76" fillId="0" borderId="65" xfId="5" applyNumberFormat="1" applyFont="1" applyBorder="1" applyAlignment="1" applyProtection="1">
      <alignment horizontal="center" vertical="center" wrapText="1"/>
      <protection hidden="1"/>
    </xf>
    <xf numFmtId="44" fontId="74" fillId="5" borderId="0" xfId="9" applyNumberFormat="1" applyFont="1" applyFill="1" applyAlignment="1" applyProtection="1">
      <alignment horizontal="center" vertical="center"/>
      <protection hidden="1"/>
    </xf>
    <xf numFmtId="44" fontId="75" fillId="5" borderId="0" xfId="9" applyNumberFormat="1" applyFont="1" applyFill="1" applyAlignment="1" applyProtection="1">
      <alignment horizontal="center" vertical="center"/>
      <protection hidden="1"/>
    </xf>
    <xf numFmtId="0" fontId="70" fillId="0" borderId="182" xfId="5" applyFont="1" applyBorder="1" applyAlignment="1" applyProtection="1">
      <alignment horizontal="center" vertical="center" wrapText="1"/>
      <protection hidden="1"/>
    </xf>
    <xf numFmtId="0" fontId="88" fillId="0" borderId="0" xfId="0" applyFont="1" applyAlignment="1">
      <alignment vertical="center"/>
    </xf>
    <xf numFmtId="0" fontId="89" fillId="0" borderId="0" xfId="0" applyFont="1" applyAlignment="1">
      <alignment horizontal="left" vertical="center" indent="1"/>
    </xf>
    <xf numFmtId="0" fontId="89" fillId="0" borderId="0" xfId="0" applyFont="1" applyAlignment="1">
      <alignment horizontal="center" vertical="center"/>
    </xf>
    <xf numFmtId="0" fontId="90" fillId="0" borderId="0" xfId="0" applyFont="1" applyAlignment="1">
      <alignment vertical="center"/>
    </xf>
    <xf numFmtId="0" fontId="91" fillId="0" borderId="0" xfId="0" applyFont="1" applyAlignment="1">
      <alignment vertical="center"/>
    </xf>
    <xf numFmtId="0" fontId="91" fillId="0" borderId="0" xfId="0" applyFont="1" applyAlignment="1">
      <alignment horizontal="center" vertical="center" wrapText="1"/>
    </xf>
    <xf numFmtId="0" fontId="89" fillId="0" borderId="0" xfId="0" applyFont="1" applyAlignment="1">
      <alignment horizontal="center" vertical="center" wrapText="1"/>
    </xf>
    <xf numFmtId="0" fontId="92" fillId="0" borderId="3" xfId="0" applyFont="1" applyBorder="1" applyAlignment="1">
      <alignment horizontal="center" vertical="center" wrapText="1"/>
    </xf>
    <xf numFmtId="0" fontId="92" fillId="0" borderId="5" xfId="0" applyFont="1" applyBorder="1" applyAlignment="1">
      <alignment horizontal="center" vertical="center"/>
    </xf>
    <xf numFmtId="0" fontId="92" fillId="0" borderId="4" xfId="0" applyFont="1" applyBorder="1" applyAlignment="1">
      <alignment horizontal="center" vertical="center"/>
    </xf>
    <xf numFmtId="0" fontId="92" fillId="0" borderId="7" xfId="0" applyFont="1" applyBorder="1" applyAlignment="1">
      <alignment horizontal="center" vertical="center" wrapText="1"/>
    </xf>
    <xf numFmtId="0" fontId="92" fillId="0" borderId="6" xfId="0" applyFont="1" applyBorder="1" applyAlignment="1">
      <alignment horizontal="center" vertical="center" wrapText="1"/>
    </xf>
    <xf numFmtId="0" fontId="92" fillId="0" borderId="63" xfId="0" applyFont="1" applyBorder="1" applyAlignment="1">
      <alignment horizontal="center" vertical="center" wrapText="1"/>
    </xf>
    <xf numFmtId="0" fontId="92" fillId="0" borderId="64" xfId="0" applyFont="1" applyBorder="1" applyAlignment="1">
      <alignment horizontal="center" vertical="center" wrapText="1"/>
    </xf>
    <xf numFmtId="0" fontId="93" fillId="0" borderId="0" xfId="0" applyFont="1" applyAlignment="1">
      <alignment horizontal="left" vertical="center" indent="1"/>
    </xf>
    <xf numFmtId="0" fontId="92" fillId="0" borderId="3" xfId="0" applyFont="1" applyBorder="1" applyAlignment="1">
      <alignment horizontal="center" vertical="center"/>
    </xf>
    <xf numFmtId="0" fontId="94" fillId="0" borderId="0" xfId="0" applyFont="1" applyAlignment="1">
      <alignment vertical="center"/>
    </xf>
    <xf numFmtId="0" fontId="93" fillId="0" borderId="0" xfId="0" applyFont="1" applyAlignment="1">
      <alignment vertical="center"/>
    </xf>
    <xf numFmtId="0" fontId="93" fillId="0" borderId="3" xfId="0" applyFont="1" applyBorder="1" applyAlignment="1">
      <alignment horizontal="center" vertical="center" wrapText="1"/>
    </xf>
    <xf numFmtId="0" fontId="93" fillId="0" borderId="47" xfId="0" applyFont="1" applyBorder="1" applyAlignment="1">
      <alignment horizontal="center" vertical="center" wrapText="1"/>
    </xf>
    <xf numFmtId="0" fontId="93" fillId="0" borderId="48" xfId="0" applyFont="1" applyBorder="1" applyAlignment="1">
      <alignment horizontal="center" vertical="center" wrapText="1"/>
    </xf>
    <xf numFmtId="0" fontId="95" fillId="17" borderId="18" xfId="0" applyFont="1" applyFill="1" applyBorder="1" applyAlignment="1">
      <alignment horizontal="center" vertical="center" wrapText="1"/>
    </xf>
    <xf numFmtId="0" fontId="95" fillId="17" borderId="19" xfId="0" applyFont="1" applyFill="1" applyBorder="1" applyAlignment="1">
      <alignment horizontal="center" vertical="center"/>
    </xf>
    <xf numFmtId="0" fontId="97" fillId="17" borderId="19" xfId="0" applyFont="1" applyFill="1" applyBorder="1" applyAlignment="1">
      <alignment horizontal="center" vertical="center"/>
    </xf>
    <xf numFmtId="0" fontId="89" fillId="13" borderId="19" xfId="0" applyFont="1" applyFill="1" applyBorder="1" applyAlignment="1">
      <alignment horizontal="center" vertical="center" wrapText="1"/>
    </xf>
    <xf numFmtId="0" fontId="95" fillId="13" borderId="19" xfId="0" applyFont="1" applyFill="1" applyBorder="1" applyAlignment="1">
      <alignment horizontal="center" vertical="center"/>
    </xf>
    <xf numFmtId="0" fontId="97" fillId="13" borderId="19" xfId="0" applyFont="1" applyFill="1" applyBorder="1" applyAlignment="1">
      <alignment horizontal="center" vertical="center"/>
    </xf>
    <xf numFmtId="0" fontId="89" fillId="18" borderId="19" xfId="0" applyFont="1" applyFill="1" applyBorder="1" applyAlignment="1">
      <alignment horizontal="center" vertical="center" wrapText="1"/>
    </xf>
    <xf numFmtId="0" fontId="95" fillId="18" borderId="19" xfId="0" applyFont="1" applyFill="1" applyBorder="1" applyAlignment="1">
      <alignment horizontal="center" vertical="center" wrapText="1"/>
    </xf>
    <xf numFmtId="0" fontId="97" fillId="18" borderId="20" xfId="0" applyFont="1" applyFill="1" applyBorder="1" applyAlignment="1">
      <alignment horizontal="center" vertical="center" wrapText="1"/>
    </xf>
    <xf numFmtId="0" fontId="92" fillId="0" borderId="18" xfId="0" applyFont="1" applyBorder="1" applyAlignment="1">
      <alignment horizontal="left" vertical="center" indent="1"/>
    </xf>
    <xf numFmtId="0" fontId="99" fillId="19" borderId="92" xfId="0" applyFont="1" applyFill="1" applyBorder="1" applyAlignment="1">
      <alignment horizontal="left" vertical="center" wrapText="1" indent="2"/>
    </xf>
    <xf numFmtId="0" fontId="99" fillId="19" borderId="63" xfId="0" applyFont="1" applyFill="1" applyBorder="1" applyAlignment="1">
      <alignment horizontal="left" vertical="center" wrapText="1" indent="2"/>
    </xf>
    <xf numFmtId="0" fontId="99" fillId="19" borderId="64" xfId="0" applyFont="1" applyFill="1" applyBorder="1" applyAlignment="1">
      <alignment horizontal="left" vertical="center" wrapText="1" indent="2"/>
    </xf>
    <xf numFmtId="0" fontId="95" fillId="17" borderId="21" xfId="0" applyFont="1" applyFill="1" applyBorder="1" applyAlignment="1">
      <alignment horizontal="center" vertical="center" wrapText="1"/>
    </xf>
    <xf numFmtId="0" fontId="95" fillId="17" borderId="17" xfId="0" applyFont="1" applyFill="1" applyBorder="1" applyAlignment="1">
      <alignment horizontal="center" vertical="center"/>
    </xf>
    <xf numFmtId="0" fontId="97" fillId="17" borderId="17" xfId="0" applyFont="1" applyFill="1" applyBorder="1" applyAlignment="1">
      <alignment horizontal="center" vertical="center" wrapText="1"/>
    </xf>
    <xf numFmtId="0" fontId="89" fillId="13" borderId="17" xfId="0" applyFont="1" applyFill="1" applyBorder="1" applyAlignment="1">
      <alignment horizontal="center" vertical="center" wrapText="1"/>
    </xf>
    <xf numFmtId="0" fontId="95" fillId="13" borderId="17" xfId="0" applyFont="1" applyFill="1" applyBorder="1" applyAlignment="1">
      <alignment horizontal="center" vertical="center"/>
    </xf>
    <xf numFmtId="0" fontId="97" fillId="13" borderId="17" xfId="0" applyFont="1" applyFill="1" applyBorder="1" applyAlignment="1">
      <alignment horizontal="center" vertical="center" wrapText="1"/>
    </xf>
    <xf numFmtId="0" fontId="89" fillId="18" borderId="17" xfId="0" applyFont="1" applyFill="1" applyBorder="1" applyAlignment="1">
      <alignment horizontal="center" vertical="center" wrapText="1"/>
    </xf>
    <xf numFmtId="0" fontId="95" fillId="18" borderId="17" xfId="0" applyFont="1" applyFill="1" applyBorder="1" applyAlignment="1">
      <alignment horizontal="center" vertical="center" wrapText="1"/>
    </xf>
    <xf numFmtId="0" fontId="97" fillId="18" borderId="22" xfId="0" applyFont="1" applyFill="1" applyBorder="1" applyAlignment="1">
      <alignment horizontal="center" vertical="center" wrapText="1"/>
    </xf>
    <xf numFmtId="0" fontId="92" fillId="0" borderId="21" xfId="0" applyFont="1" applyBorder="1" applyAlignment="1">
      <alignment horizontal="left" vertical="center" indent="1"/>
    </xf>
    <xf numFmtId="14" fontId="99" fillId="19" borderId="66" xfId="0" applyNumberFormat="1" applyFont="1" applyFill="1" applyBorder="1" applyAlignment="1">
      <alignment horizontal="left" vertical="center" indent="2"/>
    </xf>
    <xf numFmtId="0" fontId="99" fillId="19" borderId="58" xfId="0" applyFont="1" applyFill="1" applyBorder="1" applyAlignment="1">
      <alignment horizontal="left" vertical="center" indent="2"/>
    </xf>
    <xf numFmtId="0" fontId="99" fillId="19" borderId="59" xfId="0" applyFont="1" applyFill="1" applyBorder="1" applyAlignment="1">
      <alignment horizontal="left" vertical="center" indent="2"/>
    </xf>
    <xf numFmtId="0" fontId="97" fillId="17" borderId="17" xfId="0" applyFont="1" applyFill="1" applyBorder="1" applyAlignment="1">
      <alignment horizontal="center" vertical="center"/>
    </xf>
    <xf numFmtId="0" fontId="95" fillId="13" borderId="17" xfId="0" applyFont="1" applyFill="1" applyBorder="1" applyAlignment="1">
      <alignment horizontal="center" vertical="center" wrapText="1"/>
    </xf>
    <xf numFmtId="0" fontId="90" fillId="0" borderId="0" xfId="0" applyFont="1" applyAlignment="1">
      <alignment horizontal="center" vertical="center" wrapText="1"/>
    </xf>
    <xf numFmtId="0" fontId="99" fillId="19" borderId="66" xfId="0" applyFont="1" applyFill="1" applyBorder="1" applyAlignment="1">
      <alignment horizontal="left" vertical="center" indent="2"/>
    </xf>
    <xf numFmtId="0" fontId="91" fillId="0" borderId="0" xfId="0" applyFont="1"/>
    <xf numFmtId="0" fontId="95" fillId="17" borderId="23" xfId="0" applyFont="1" applyFill="1" applyBorder="1" applyAlignment="1">
      <alignment horizontal="center" vertical="center" wrapText="1"/>
    </xf>
    <xf numFmtId="0" fontId="95" fillId="17" borderId="24" xfId="0" applyFont="1" applyFill="1" applyBorder="1" applyAlignment="1">
      <alignment horizontal="center" vertical="center"/>
    </xf>
    <xf numFmtId="0" fontId="97" fillId="17" borderId="24" xfId="0" applyFont="1" applyFill="1" applyBorder="1" applyAlignment="1">
      <alignment horizontal="center" vertical="center"/>
    </xf>
    <xf numFmtId="0" fontId="93" fillId="13" borderId="24" xfId="0" applyFont="1" applyFill="1" applyBorder="1" applyAlignment="1">
      <alignment horizontal="center" vertical="center" wrapText="1"/>
    </xf>
    <xf numFmtId="0" fontId="95" fillId="13" borderId="24" xfId="0" applyFont="1" applyFill="1" applyBorder="1" applyAlignment="1">
      <alignment horizontal="center" vertical="center" wrapText="1"/>
    </xf>
    <xf numFmtId="0" fontId="97" fillId="13" borderId="24" xfId="0" applyFont="1" applyFill="1" applyBorder="1" applyAlignment="1">
      <alignment horizontal="center" vertical="center" wrapText="1"/>
    </xf>
    <xf numFmtId="0" fontId="93" fillId="18" borderId="24" xfId="0" applyFont="1" applyFill="1" applyBorder="1" applyAlignment="1">
      <alignment horizontal="center" vertical="center" wrapText="1"/>
    </xf>
    <xf numFmtId="0" fontId="95" fillId="18" borderId="24" xfId="0" applyFont="1" applyFill="1" applyBorder="1" applyAlignment="1">
      <alignment horizontal="center" vertical="center" wrapText="1"/>
    </xf>
    <xf numFmtId="0" fontId="97" fillId="18" borderId="25" xfId="0" applyFont="1" applyFill="1" applyBorder="1" applyAlignment="1">
      <alignment horizontal="center" vertical="center" wrapText="1"/>
    </xf>
    <xf numFmtId="0" fontId="99" fillId="7" borderId="66" xfId="0" applyFont="1" applyFill="1" applyBorder="1" applyAlignment="1">
      <alignment horizontal="left" vertical="center" indent="2"/>
    </xf>
    <xf numFmtId="0" fontId="99" fillId="7" borderId="58" xfId="0" applyFont="1" applyFill="1" applyBorder="1" applyAlignment="1">
      <alignment horizontal="left" vertical="center" indent="2"/>
    </xf>
    <xf numFmtId="0" fontId="99" fillId="7" borderId="59" xfId="0" applyFont="1" applyFill="1" applyBorder="1" applyAlignment="1">
      <alignment horizontal="left" vertical="center" indent="2"/>
    </xf>
    <xf numFmtId="0" fontId="93" fillId="17" borderId="43" xfId="0" applyFont="1" applyFill="1" applyBorder="1" applyAlignment="1">
      <alignment horizontal="center" vertical="center" wrapText="1"/>
    </xf>
    <xf numFmtId="0" fontId="95" fillId="17" borderId="44" xfId="0" applyFont="1" applyFill="1" applyBorder="1" applyAlignment="1">
      <alignment horizontal="center" vertical="center" wrapText="1"/>
    </xf>
    <xf numFmtId="0" fontId="97" fillId="17" borderId="44" xfId="0" applyFont="1" applyFill="1" applyBorder="1" applyAlignment="1">
      <alignment horizontal="center" vertical="center" wrapText="1"/>
    </xf>
    <xf numFmtId="0" fontId="93" fillId="13" borderId="44" xfId="0" applyFont="1" applyFill="1" applyBorder="1" applyAlignment="1">
      <alignment horizontal="center" vertical="center" wrapText="1"/>
    </xf>
    <xf numFmtId="0" fontId="95" fillId="13" borderId="44" xfId="0" applyFont="1" applyFill="1" applyBorder="1" applyAlignment="1">
      <alignment horizontal="center" vertical="center" wrapText="1"/>
    </xf>
    <xf numFmtId="0" fontId="97" fillId="13" borderId="44" xfId="0" applyFont="1" applyFill="1" applyBorder="1" applyAlignment="1">
      <alignment horizontal="center" vertical="center" wrapText="1"/>
    </xf>
    <xf numFmtId="0" fontId="93" fillId="18" borderId="44" xfId="0" applyFont="1" applyFill="1" applyBorder="1" applyAlignment="1">
      <alignment horizontal="center" vertical="center" wrapText="1"/>
    </xf>
    <xf numFmtId="0" fontId="95" fillId="18" borderId="44" xfId="0" applyFont="1" applyFill="1" applyBorder="1" applyAlignment="1">
      <alignment horizontal="center" vertical="center"/>
    </xf>
    <xf numFmtId="0" fontId="97" fillId="18" borderId="45" xfId="0" applyFont="1" applyFill="1" applyBorder="1" applyAlignment="1">
      <alignment horizontal="center" vertical="center"/>
    </xf>
    <xf numFmtId="0" fontId="92" fillId="0" borderId="23" xfId="0" applyFont="1" applyBorder="1" applyAlignment="1">
      <alignment horizontal="left" vertical="center" indent="1"/>
    </xf>
    <xf numFmtId="0" fontId="99" fillId="7" borderId="89" xfId="0" applyFont="1" applyFill="1" applyBorder="1" applyAlignment="1">
      <alignment horizontal="left" vertical="center" indent="2"/>
    </xf>
    <xf numFmtId="0" fontId="99" fillId="7" borderId="54" xfId="0" applyFont="1" applyFill="1" applyBorder="1" applyAlignment="1">
      <alignment horizontal="left" vertical="center" indent="2"/>
    </xf>
    <xf numFmtId="0" fontId="99" fillId="7" borderId="56" xfId="0" applyFont="1" applyFill="1" applyBorder="1" applyAlignment="1">
      <alignment horizontal="left" vertical="center" indent="2"/>
    </xf>
    <xf numFmtId="0" fontId="100" fillId="17" borderId="21" xfId="10" applyFont="1" applyFill="1" applyBorder="1" applyAlignment="1">
      <alignment horizontal="center" vertical="center" wrapText="1"/>
    </xf>
    <xf numFmtId="0" fontId="101" fillId="17" borderId="17" xfId="10" applyFont="1" applyFill="1" applyBorder="1" applyAlignment="1">
      <alignment horizontal="center" vertical="center"/>
    </xf>
    <xf numFmtId="0" fontId="100" fillId="13" borderId="17" xfId="10" applyFont="1" applyFill="1" applyBorder="1" applyAlignment="1">
      <alignment horizontal="center" vertical="center" wrapText="1"/>
    </xf>
    <xf numFmtId="0" fontId="101" fillId="13" borderId="17" xfId="10" applyFont="1" applyFill="1" applyBorder="1" applyAlignment="1">
      <alignment horizontal="center" vertical="center"/>
    </xf>
    <xf numFmtId="0" fontId="102" fillId="13" borderId="17" xfId="10" applyFont="1" applyFill="1" applyBorder="1" applyAlignment="1">
      <alignment horizontal="center" vertical="center"/>
    </xf>
    <xf numFmtId="0" fontId="100" fillId="18" borderId="17" xfId="10" applyFont="1" applyFill="1" applyBorder="1" applyAlignment="1">
      <alignment horizontal="center" vertical="center" wrapText="1"/>
    </xf>
    <xf numFmtId="0" fontId="101" fillId="18" borderId="17" xfId="10" applyFont="1" applyFill="1" applyBorder="1" applyAlignment="1">
      <alignment horizontal="center" vertical="center"/>
    </xf>
    <xf numFmtId="0" fontId="103" fillId="18" borderId="22" xfId="10" applyFont="1" applyFill="1" applyBorder="1" applyAlignment="1">
      <alignment horizontal="center" vertical="center"/>
    </xf>
    <xf numFmtId="1" fontId="92" fillId="0" borderId="0" xfId="0" applyNumberFormat="1" applyFont="1" applyBorder="1" applyAlignment="1">
      <alignment horizontal="center" vertical="center"/>
    </xf>
    <xf numFmtId="1" fontId="104" fillId="0" borderId="0" xfId="0" applyNumberFormat="1" applyFont="1" applyBorder="1" applyAlignment="1">
      <alignment horizontal="center" vertical="center"/>
    </xf>
    <xf numFmtId="14" fontId="99" fillId="7" borderId="89" xfId="0" applyNumberFormat="1" applyFont="1" applyFill="1" applyBorder="1" applyAlignment="1">
      <alignment horizontal="left" vertical="center" indent="2"/>
    </xf>
    <xf numFmtId="14" fontId="99" fillId="7" borderId="54" xfId="0" applyNumberFormat="1" applyFont="1" applyFill="1" applyBorder="1" applyAlignment="1">
      <alignment horizontal="left" vertical="center" indent="2"/>
    </xf>
    <xf numFmtId="14" fontId="99" fillId="7" borderId="56" xfId="0" applyNumberFormat="1" applyFont="1" applyFill="1" applyBorder="1" applyAlignment="1">
      <alignment horizontal="left" vertical="center" indent="2"/>
    </xf>
    <xf numFmtId="1" fontId="93" fillId="17" borderId="23" xfId="0" applyNumberFormat="1" applyFont="1" applyFill="1" applyBorder="1" applyAlignment="1">
      <alignment horizontal="center" vertical="center" wrapText="1"/>
    </xf>
    <xf numFmtId="1" fontId="97" fillId="17" borderId="24" xfId="0" applyNumberFormat="1" applyFont="1" applyFill="1" applyBorder="1" applyAlignment="1">
      <alignment horizontal="center" vertical="center"/>
    </xf>
    <xf numFmtId="0" fontId="97" fillId="17" borderId="24" xfId="0" applyFont="1" applyFill="1" applyBorder="1" applyAlignment="1">
      <alignment horizontal="center" vertical="center" wrapText="1"/>
    </xf>
    <xf numFmtId="1" fontId="97" fillId="13" borderId="24" xfId="0" applyNumberFormat="1" applyFont="1" applyFill="1" applyBorder="1" applyAlignment="1">
      <alignment horizontal="center" vertical="center" wrapText="1"/>
    </xf>
    <xf numFmtId="1" fontId="95" fillId="13" borderId="24" xfId="0" applyNumberFormat="1" applyFont="1" applyFill="1" applyBorder="1" applyAlignment="1">
      <alignment horizontal="center" vertical="center"/>
    </xf>
    <xf numFmtId="1" fontId="97" fillId="13" borderId="24" xfId="0" applyNumberFormat="1" applyFont="1" applyFill="1" applyBorder="1" applyAlignment="1">
      <alignment horizontal="center" vertical="center"/>
    </xf>
    <xf numFmtId="1" fontId="97" fillId="18" borderId="24" xfId="0" applyNumberFormat="1" applyFont="1" applyFill="1" applyBorder="1" applyAlignment="1">
      <alignment horizontal="center" vertical="center" wrapText="1"/>
    </xf>
    <xf numFmtId="1" fontId="95" fillId="18" borderId="24" xfId="0" applyNumberFormat="1" applyFont="1" applyFill="1" applyBorder="1" applyAlignment="1">
      <alignment horizontal="center" vertical="center"/>
    </xf>
    <xf numFmtId="1" fontId="97" fillId="18" borderId="25" xfId="0" applyNumberFormat="1" applyFont="1" applyFill="1" applyBorder="1" applyAlignment="1">
      <alignment horizontal="center" vertical="center"/>
    </xf>
    <xf numFmtId="0" fontId="97" fillId="0" borderId="0" xfId="0" applyFont="1" applyAlignment="1">
      <alignment horizontal="center" vertical="center" wrapText="1"/>
    </xf>
    <xf numFmtId="1" fontId="97" fillId="17" borderId="23" xfId="0" applyNumberFormat="1" applyFont="1" applyFill="1" applyBorder="1" applyAlignment="1">
      <alignment horizontal="center" vertical="center" wrapText="1"/>
    </xf>
    <xf numFmtId="1" fontId="105" fillId="17" borderId="24" xfId="0" applyNumberFormat="1" applyFont="1" applyFill="1" applyBorder="1" applyAlignment="1">
      <alignment horizontal="center" vertical="center"/>
    </xf>
    <xf numFmtId="1" fontId="97" fillId="18" borderId="24" xfId="0" applyNumberFormat="1" applyFont="1" applyFill="1" applyBorder="1" applyAlignment="1">
      <alignment horizontal="center" vertical="center"/>
    </xf>
    <xf numFmtId="0" fontId="104" fillId="20" borderId="3" xfId="0" applyFont="1" applyFill="1" applyBorder="1" applyAlignment="1">
      <alignment horizontal="left" vertical="center" indent="1"/>
    </xf>
    <xf numFmtId="0" fontId="104" fillId="20" borderId="5" xfId="0" applyFont="1" applyFill="1" applyBorder="1" applyAlignment="1">
      <alignment horizontal="left" vertical="center" indent="1"/>
    </xf>
    <xf numFmtId="0" fontId="104" fillId="20" borderId="4" xfId="0" applyFont="1" applyFill="1" applyBorder="1" applyAlignment="1">
      <alignment horizontal="left" vertical="center" indent="1"/>
    </xf>
    <xf numFmtId="1" fontId="106" fillId="19" borderId="5" xfId="0" applyNumberFormat="1" applyFont="1" applyFill="1" applyBorder="1" applyAlignment="1">
      <alignment horizontal="center" vertical="center"/>
    </xf>
    <xf numFmtId="1" fontId="106" fillId="19" borderId="4" xfId="0" applyNumberFormat="1" applyFont="1" applyFill="1" applyBorder="1" applyAlignment="1">
      <alignment horizontal="center" vertical="center"/>
    </xf>
    <xf numFmtId="0" fontId="106" fillId="19" borderId="3" xfId="0" applyFont="1" applyFill="1" applyBorder="1" applyAlignment="1" applyProtection="1">
      <alignment horizontal="center" vertical="center"/>
      <protection locked="0"/>
    </xf>
    <xf numFmtId="0" fontId="106" fillId="19" borderId="4" xfId="0" applyFont="1" applyFill="1" applyBorder="1" applyAlignment="1" applyProtection="1">
      <alignment horizontal="center" vertical="center"/>
      <protection locked="0"/>
    </xf>
    <xf numFmtId="1" fontId="97" fillId="17" borderId="55" xfId="0" applyNumberFormat="1" applyFont="1" applyFill="1" applyBorder="1" applyAlignment="1">
      <alignment horizontal="center" vertical="center" wrapText="1"/>
    </xf>
    <xf numFmtId="1" fontId="104" fillId="13" borderId="1" xfId="0" applyNumberFormat="1" applyFont="1" applyFill="1" applyBorder="1" applyAlignment="1">
      <alignment horizontal="center" vertical="center"/>
    </xf>
    <xf numFmtId="0" fontId="97" fillId="13" borderId="3" xfId="0" applyFont="1" applyFill="1" applyBorder="1" applyAlignment="1">
      <alignment horizontal="left" vertical="center" indent="1"/>
    </xf>
    <xf numFmtId="0" fontId="97" fillId="13" borderId="5" xfId="0" applyFont="1" applyFill="1" applyBorder="1" applyAlignment="1">
      <alignment horizontal="left" vertical="center" indent="1"/>
    </xf>
    <xf numFmtId="0" fontId="97" fillId="13" borderId="4" xfId="0" applyFont="1" applyFill="1" applyBorder="1" applyAlignment="1">
      <alignment horizontal="left" vertical="center" indent="1"/>
    </xf>
    <xf numFmtId="0" fontId="97" fillId="0" borderId="3" xfId="0" applyFont="1" applyFill="1" applyBorder="1" applyAlignment="1">
      <alignment horizontal="left" vertical="center" wrapText="1" indent="1"/>
    </xf>
    <xf numFmtId="0" fontId="97" fillId="0" borderId="5" xfId="0" applyFont="1" applyFill="1" applyBorder="1" applyAlignment="1">
      <alignment horizontal="left" vertical="center" wrapText="1" indent="1"/>
    </xf>
    <xf numFmtId="0" fontId="97" fillId="0" borderId="4" xfId="0" applyFont="1" applyFill="1" applyBorder="1" applyAlignment="1">
      <alignment horizontal="left" vertical="center" wrapText="1" indent="1"/>
    </xf>
    <xf numFmtId="0" fontId="106" fillId="7" borderId="3" xfId="0" applyFont="1" applyFill="1" applyBorder="1" applyAlignment="1" applyProtection="1">
      <alignment horizontal="center" vertical="center"/>
      <protection locked="0"/>
    </xf>
    <xf numFmtId="0" fontId="106" fillId="7" borderId="4" xfId="0" applyFont="1" applyFill="1" applyBorder="1" applyAlignment="1" applyProtection="1">
      <alignment horizontal="center" vertical="center"/>
      <protection locked="0"/>
    </xf>
    <xf numFmtId="1" fontId="97" fillId="17" borderId="3" xfId="0" applyNumberFormat="1" applyFont="1" applyFill="1" applyBorder="1" applyAlignment="1">
      <alignment horizontal="center" vertical="center" wrapText="1"/>
    </xf>
    <xf numFmtId="0" fontId="97" fillId="13" borderId="3" xfId="0" applyFont="1" applyFill="1" applyBorder="1" applyAlignment="1">
      <alignment horizontal="left" vertical="center" wrapText="1" indent="1"/>
    </xf>
    <xf numFmtId="0" fontId="97" fillId="13" borderId="5" xfId="0" applyFont="1" applyFill="1" applyBorder="1" applyAlignment="1">
      <alignment horizontal="left" vertical="center" wrapText="1" indent="1"/>
    </xf>
    <xf numFmtId="0" fontId="97" fillId="13" borderId="4" xfId="0" applyFont="1" applyFill="1" applyBorder="1" applyAlignment="1">
      <alignment horizontal="left" vertical="center" wrapText="1" indent="1"/>
    </xf>
    <xf numFmtId="0" fontId="107" fillId="20" borderId="3" xfId="0" applyFont="1" applyFill="1" applyBorder="1" applyAlignment="1">
      <alignment horizontal="left" vertical="center" indent="1"/>
    </xf>
    <xf numFmtId="0" fontId="107" fillId="20" borderId="4" xfId="0" applyFont="1" applyFill="1" applyBorder="1" applyAlignment="1">
      <alignment horizontal="left" vertical="center" indent="1"/>
    </xf>
    <xf numFmtId="0" fontId="92" fillId="0" borderId="92" xfId="0" applyFont="1" applyBorder="1" applyAlignment="1">
      <alignment horizontal="center" vertical="center"/>
    </xf>
    <xf numFmtId="0" fontId="108" fillId="5" borderId="18" xfId="0" applyFont="1" applyFill="1" applyBorder="1" applyAlignment="1">
      <alignment horizontal="center" vertical="center" wrapText="1"/>
    </xf>
    <xf numFmtId="0" fontId="109" fillId="5" borderId="19" xfId="0" applyFont="1" applyFill="1" applyBorder="1" applyAlignment="1">
      <alignment horizontal="center" vertical="center"/>
    </xf>
    <xf numFmtId="0" fontId="92" fillId="5" borderId="19" xfId="0" applyFont="1" applyFill="1" applyBorder="1" applyAlignment="1">
      <alignment horizontal="center" vertical="center"/>
    </xf>
    <xf numFmtId="0" fontId="92" fillId="5" borderId="20" xfId="0" applyFont="1" applyFill="1" applyBorder="1" applyAlignment="1">
      <alignment horizontal="center" vertical="center" wrapText="1"/>
    </xf>
    <xf numFmtId="0" fontId="92" fillId="0" borderId="21" xfId="0" applyFont="1" applyBorder="1" applyAlignment="1">
      <alignment horizontal="left" vertical="center" wrapText="1" indent="1"/>
    </xf>
    <xf numFmtId="0" fontId="92" fillId="0" borderId="66" xfId="0" applyFont="1" applyBorder="1" applyAlignment="1">
      <alignment horizontal="center" vertical="center"/>
    </xf>
    <xf numFmtId="0" fontId="108" fillId="5" borderId="21" xfId="0" applyFont="1" applyFill="1" applyBorder="1" applyAlignment="1">
      <alignment horizontal="center" vertical="center" wrapText="1"/>
    </xf>
    <xf numFmtId="0" fontId="109" fillId="5" borderId="17" xfId="0" applyFont="1" applyFill="1" applyBorder="1" applyAlignment="1">
      <alignment horizontal="center" vertical="center"/>
    </xf>
    <xf numFmtId="0" fontId="92" fillId="5" borderId="17" xfId="0" applyFont="1" applyFill="1" applyBorder="1" applyAlignment="1">
      <alignment horizontal="center" vertical="center"/>
    </xf>
    <xf numFmtId="0" fontId="92" fillId="5" borderId="22" xfId="0" applyFont="1" applyFill="1" applyBorder="1" applyAlignment="1">
      <alignment horizontal="center" vertical="center" wrapText="1"/>
    </xf>
    <xf numFmtId="0" fontId="109" fillId="10" borderId="23" xfId="0" applyFont="1" applyFill="1" applyBorder="1" applyAlignment="1">
      <alignment horizontal="left" vertical="center" wrapText="1" indent="1"/>
    </xf>
    <xf numFmtId="0" fontId="109" fillId="10" borderId="89" xfId="0" applyFont="1" applyFill="1" applyBorder="1" applyAlignment="1">
      <alignment horizontal="center" vertical="center"/>
    </xf>
    <xf numFmtId="0" fontId="92" fillId="5" borderId="23" xfId="0" applyFont="1" applyFill="1" applyBorder="1" applyAlignment="1">
      <alignment horizontal="center" vertical="center" wrapText="1"/>
    </xf>
    <xf numFmtId="0" fontId="92" fillId="5" borderId="24" xfId="0" applyFont="1" applyFill="1" applyBorder="1" applyAlignment="1">
      <alignment horizontal="center" vertical="center"/>
    </xf>
    <xf numFmtId="0" fontId="92" fillId="5" borderId="25" xfId="0" applyFont="1" applyFill="1" applyBorder="1" applyAlignment="1">
      <alignment horizontal="center" vertical="center"/>
    </xf>
    <xf numFmtId="0" fontId="110" fillId="0" borderId="0" xfId="0" applyFont="1" applyAlignment="1">
      <alignment horizontal="left" vertical="center" indent="1"/>
    </xf>
    <xf numFmtId="0" fontId="89" fillId="0" borderId="0" xfId="0" applyFont="1" applyAlignment="1">
      <alignment horizontal="center"/>
    </xf>
    <xf numFmtId="0" fontId="110" fillId="20" borderId="3" xfId="0" applyFont="1" applyFill="1" applyBorder="1" applyAlignment="1">
      <alignment horizontal="center" vertical="center"/>
    </xf>
    <xf numFmtId="0" fontId="110" fillId="20" borderId="5" xfId="0" applyFont="1" applyFill="1" applyBorder="1" applyAlignment="1">
      <alignment horizontal="center" vertical="center"/>
    </xf>
    <xf numFmtId="0" fontId="110" fillId="20" borderId="4" xfId="0" applyFont="1" applyFill="1" applyBorder="1" applyAlignment="1">
      <alignment horizontal="center" vertical="center"/>
    </xf>
    <xf numFmtId="0" fontId="90" fillId="0" borderId="0" xfId="0" applyFont="1" applyAlignment="1">
      <alignment vertical="center" textRotation="90"/>
    </xf>
    <xf numFmtId="0" fontId="106" fillId="5" borderId="1" xfId="0" applyFont="1" applyFill="1" applyBorder="1" applyAlignment="1" applyProtection="1">
      <alignment horizontal="center" vertical="center"/>
      <protection locked="0"/>
    </xf>
    <xf numFmtId="1" fontId="107" fillId="0" borderId="1" xfId="0" applyNumberFormat="1" applyFont="1" applyFill="1" applyBorder="1" applyAlignment="1">
      <alignment horizontal="center" vertical="center"/>
    </xf>
    <xf numFmtId="0" fontId="88" fillId="0" borderId="0" xfId="0" applyFont="1" applyAlignment="1">
      <alignment horizontal="center" vertical="center" textRotation="90"/>
    </xf>
    <xf numFmtId="0" fontId="111" fillId="5" borderId="62" xfId="0" applyFont="1" applyFill="1" applyBorder="1" applyAlignment="1">
      <alignment horizontal="left" vertical="center" wrapText="1"/>
    </xf>
    <xf numFmtId="0" fontId="111" fillId="5" borderId="63" xfId="0" applyFont="1" applyFill="1" applyBorder="1" applyAlignment="1">
      <alignment horizontal="left" vertical="center" wrapText="1"/>
    </xf>
    <xf numFmtId="0" fontId="111" fillId="5" borderId="91" xfId="0" applyFont="1" applyFill="1" applyBorder="1" applyAlignment="1">
      <alignment horizontal="left" vertical="center" wrapText="1"/>
    </xf>
    <xf numFmtId="0" fontId="108" fillId="21" borderId="19" xfId="0" applyFont="1" applyFill="1" applyBorder="1" applyAlignment="1">
      <alignment horizontal="center" vertical="center"/>
    </xf>
    <xf numFmtId="0" fontId="108" fillId="21" borderId="6" xfId="0" applyFont="1" applyFill="1" applyBorder="1" applyAlignment="1">
      <alignment horizontal="center" vertical="center"/>
    </xf>
    <xf numFmtId="0" fontId="91" fillId="21" borderId="8" xfId="0" applyFont="1" applyFill="1" applyBorder="1"/>
    <xf numFmtId="0" fontId="91" fillId="0" borderId="0" xfId="0" applyFont="1" applyAlignment="1">
      <alignment horizontal="center" vertical="center" textRotation="90"/>
    </xf>
    <xf numFmtId="0" fontId="95" fillId="21" borderId="23" xfId="0" applyFont="1" applyFill="1" applyBorder="1" applyAlignment="1">
      <alignment horizontal="left" vertical="center" wrapText="1" indent="1"/>
    </xf>
    <xf numFmtId="0" fontId="95" fillId="21" borderId="10" xfId="0" applyFont="1" applyFill="1" applyBorder="1" applyAlignment="1">
      <alignment horizontal="centerContinuous" vertical="center"/>
    </xf>
    <xf numFmtId="0" fontId="95" fillId="21" borderId="81" xfId="0" applyFont="1" applyFill="1" applyBorder="1" applyAlignment="1">
      <alignment horizontal="centerContinuous" vertical="center"/>
    </xf>
    <xf numFmtId="0" fontId="108" fillId="21" borderId="24" xfId="0" applyFont="1" applyFill="1" applyBorder="1" applyAlignment="1">
      <alignment horizontal="center" vertical="center"/>
    </xf>
    <xf numFmtId="0" fontId="108" fillId="21" borderId="10" xfId="0" applyFont="1" applyFill="1" applyBorder="1" applyAlignment="1">
      <alignment horizontal="center" vertical="center"/>
    </xf>
    <xf numFmtId="0" fontId="108" fillId="21" borderId="89" xfId="0" applyFont="1" applyFill="1" applyBorder="1" applyAlignment="1">
      <alignment horizontal="center" vertical="center"/>
    </xf>
    <xf numFmtId="0" fontId="104" fillId="21" borderId="1" xfId="0" applyFont="1" applyFill="1" applyBorder="1" applyAlignment="1" applyProtection="1">
      <alignment horizontal="center" vertical="center"/>
      <protection locked="0"/>
    </xf>
    <xf numFmtId="0" fontId="95" fillId="0" borderId="0" xfId="0" applyFont="1" applyAlignment="1">
      <alignment horizontal="left" vertical="center" indent="1"/>
    </xf>
    <xf numFmtId="0" fontId="95" fillId="0" borderId="0" xfId="0" applyFont="1" applyAlignment="1">
      <alignment horizontal="center" vertical="center"/>
    </xf>
    <xf numFmtId="0" fontId="113" fillId="0" borderId="0" xfId="0" applyFont="1" applyAlignment="1">
      <alignment horizontal="center" vertical="center"/>
    </xf>
    <xf numFmtId="0" fontId="108" fillId="0" borderId="0" xfId="0" applyFont="1" applyAlignment="1">
      <alignment horizontal="center" vertical="center"/>
    </xf>
    <xf numFmtId="0" fontId="104" fillId="0" borderId="0" xfId="0" applyFont="1" applyAlignment="1">
      <alignment horizontal="center" vertical="center"/>
    </xf>
    <xf numFmtId="0" fontId="95" fillId="13" borderId="66" xfId="0" applyFont="1" applyFill="1" applyBorder="1" applyAlignment="1">
      <alignment horizontal="left" vertical="center" wrapText="1" indent="1"/>
    </xf>
    <xf numFmtId="0" fontId="95" fillId="13" borderId="58" xfId="0" applyFont="1" applyFill="1" applyBorder="1" applyAlignment="1">
      <alignment horizontal="left" vertical="center" wrapText="1" indent="1"/>
    </xf>
    <xf numFmtId="0" fontId="95" fillId="13" borderId="65" xfId="0" applyFont="1" applyFill="1" applyBorder="1" applyAlignment="1">
      <alignment horizontal="left" vertical="center" wrapText="1" indent="1"/>
    </xf>
    <xf numFmtId="0" fontId="114" fillId="0" borderId="0" xfId="0" applyFont="1" applyAlignment="1">
      <alignment horizontal="center" vertical="center"/>
    </xf>
    <xf numFmtId="0" fontId="115" fillId="8" borderId="46" xfId="0" applyFont="1" applyFill="1" applyBorder="1" applyAlignment="1">
      <alignment horizontal="left" vertical="center" wrapText="1" indent="1"/>
    </xf>
    <xf numFmtId="0" fontId="115" fillId="8" borderId="47" xfId="0" applyFont="1" applyFill="1" applyBorder="1" applyAlignment="1">
      <alignment horizontal="center" vertical="center" wrapText="1"/>
    </xf>
    <xf numFmtId="0" fontId="115" fillId="8" borderId="48" xfId="0" applyFont="1" applyFill="1" applyBorder="1" applyAlignment="1">
      <alignment horizontal="center" vertical="center" wrapText="1"/>
    </xf>
    <xf numFmtId="0" fontId="89" fillId="0" borderId="32" xfId="0" applyFont="1" applyBorder="1" applyAlignment="1">
      <alignment horizontal="left" vertical="center" textRotation="90" wrapText="1"/>
    </xf>
    <xf numFmtId="0" fontId="104" fillId="7" borderId="8" xfId="0" applyFont="1" applyFill="1" applyBorder="1" applyAlignment="1" applyProtection="1">
      <alignment horizontal="center" vertical="center"/>
      <protection locked="0"/>
    </xf>
    <xf numFmtId="0" fontId="104" fillId="0" borderId="32" xfId="0" applyFont="1" applyBorder="1" applyAlignment="1">
      <alignment horizontal="center" vertical="center" wrapText="1"/>
    </xf>
    <xf numFmtId="0" fontId="110" fillId="0" borderId="7" xfId="0" applyFont="1" applyFill="1" applyBorder="1" applyAlignment="1">
      <alignment horizontal="center" vertical="center"/>
    </xf>
    <xf numFmtId="0" fontId="110" fillId="0" borderId="8" xfId="0" applyFont="1" applyFill="1" applyBorder="1" applyAlignment="1">
      <alignment horizontal="center" vertical="center"/>
    </xf>
    <xf numFmtId="1" fontId="92" fillId="0" borderId="3" xfId="0" applyNumberFormat="1" applyFont="1" applyFill="1" applyBorder="1" applyAlignment="1">
      <alignment horizontal="left" vertical="center" indent="1"/>
    </xf>
    <xf numFmtId="1" fontId="92" fillId="0" borderId="5" xfId="0" applyNumberFormat="1" applyFont="1" applyFill="1" applyBorder="1" applyAlignment="1">
      <alignment horizontal="left" vertical="center" indent="1"/>
    </xf>
    <xf numFmtId="1" fontId="92" fillId="0" borderId="4" xfId="0" applyNumberFormat="1" applyFont="1" applyFill="1" applyBorder="1" applyAlignment="1">
      <alignment horizontal="left" vertical="center" indent="1"/>
    </xf>
    <xf numFmtId="0" fontId="115" fillId="0" borderId="43" xfId="0" applyFont="1" applyBorder="1" applyAlignment="1">
      <alignment horizontal="left" vertical="center" wrapText="1" indent="1"/>
    </xf>
    <xf numFmtId="0" fontId="115" fillId="4" borderId="44" xfId="0" applyFont="1" applyFill="1" applyBorder="1" applyAlignment="1">
      <alignment horizontal="center" vertical="center" wrapText="1"/>
    </xf>
    <xf numFmtId="0" fontId="115" fillId="22" borderId="44" xfId="0" applyFont="1" applyFill="1" applyBorder="1" applyAlignment="1">
      <alignment horizontal="center" vertical="center" wrapText="1"/>
    </xf>
    <xf numFmtId="0" fontId="115" fillId="0" borderId="45" xfId="0" applyFont="1" applyBorder="1" applyAlignment="1">
      <alignment horizontal="center" vertical="center" wrapText="1"/>
    </xf>
    <xf numFmtId="0" fontId="89" fillId="0" borderId="33" xfId="0" applyFont="1" applyBorder="1" applyAlignment="1">
      <alignment horizontal="left" vertical="center" textRotation="90" wrapText="1"/>
    </xf>
    <xf numFmtId="0" fontId="93" fillId="7" borderId="6" xfId="0" applyFont="1" applyFill="1" applyBorder="1" applyAlignment="1">
      <alignment vertical="top" wrapText="1"/>
    </xf>
    <xf numFmtId="0" fontId="93" fillId="7" borderId="8" xfId="0" applyFont="1" applyFill="1" applyBorder="1" applyAlignment="1">
      <alignment vertical="top" wrapText="1"/>
    </xf>
    <xf numFmtId="0" fontId="104" fillId="0" borderId="33" xfId="0" applyFont="1" applyBorder="1" applyAlignment="1">
      <alignment horizontal="center" vertical="center" wrapText="1"/>
    </xf>
    <xf numFmtId="0" fontId="110" fillId="0" borderId="2" xfId="0" applyFont="1" applyFill="1" applyBorder="1" applyAlignment="1">
      <alignment horizontal="center" vertical="center"/>
    </xf>
    <xf numFmtId="0" fontId="110" fillId="0" borderId="16" xfId="0" applyFont="1" applyFill="1" applyBorder="1" applyAlignment="1">
      <alignment horizontal="center" vertical="center"/>
    </xf>
    <xf numFmtId="0" fontId="115" fillId="0" borderId="21" xfId="0" applyFont="1" applyBorder="1" applyAlignment="1">
      <alignment horizontal="left" vertical="center" wrapText="1" indent="1"/>
    </xf>
    <xf numFmtId="0" fontId="115" fillId="4" borderId="17" xfId="0" applyFont="1" applyFill="1" applyBorder="1" applyAlignment="1">
      <alignment horizontal="center" vertical="center" wrapText="1"/>
    </xf>
    <xf numFmtId="0" fontId="115" fillId="22" borderId="17" xfId="0" applyFont="1" applyFill="1" applyBorder="1" applyAlignment="1">
      <alignment horizontal="center" vertical="center" wrapText="1"/>
    </xf>
    <xf numFmtId="0" fontId="115" fillId="0" borderId="22" xfId="0" applyFont="1" applyBorder="1" applyAlignment="1">
      <alignment horizontal="center" vertical="center" wrapText="1"/>
    </xf>
    <xf numFmtId="0" fontId="93" fillId="7" borderId="0" xfId="0" applyFont="1" applyFill="1" applyBorder="1" applyAlignment="1">
      <alignment vertical="top" wrapText="1"/>
    </xf>
    <xf numFmtId="0" fontId="93" fillId="7" borderId="16" xfId="0" applyFont="1" applyFill="1" applyBorder="1" applyAlignment="1">
      <alignment vertical="top" wrapText="1"/>
    </xf>
    <xf numFmtId="0" fontId="115" fillId="0" borderId="23" xfId="0" applyFont="1" applyBorder="1" applyAlignment="1">
      <alignment horizontal="left" vertical="center" wrapText="1" indent="1"/>
    </xf>
    <xf numFmtId="0" fontId="115" fillId="4" borderId="24" xfId="0" applyFont="1" applyFill="1" applyBorder="1" applyAlignment="1">
      <alignment horizontal="center" vertical="center" wrapText="1"/>
    </xf>
    <xf numFmtId="0" fontId="115" fillId="22" borderId="24" xfId="0" applyFont="1" applyFill="1" applyBorder="1" applyAlignment="1">
      <alignment horizontal="center" vertical="center" wrapText="1"/>
    </xf>
    <xf numFmtId="0" fontId="115" fillId="0" borderId="25" xfId="0" applyFont="1" applyBorder="1" applyAlignment="1">
      <alignment horizontal="center" vertical="center" wrapText="1"/>
    </xf>
    <xf numFmtId="0" fontId="89" fillId="0" borderId="34" xfId="0" applyFont="1" applyBorder="1" applyAlignment="1">
      <alignment horizontal="left" vertical="center" textRotation="90" wrapText="1"/>
    </xf>
    <xf numFmtId="0" fontId="93" fillId="7" borderId="10" xfId="0" applyFont="1" applyFill="1" applyBorder="1" applyAlignment="1">
      <alignment vertical="top" wrapText="1"/>
    </xf>
    <xf numFmtId="0" fontId="93" fillId="7" borderId="11" xfId="0" applyFont="1" applyFill="1" applyBorder="1" applyAlignment="1">
      <alignment vertical="top" wrapText="1"/>
    </xf>
    <xf numFmtId="0" fontId="104" fillId="0" borderId="34" xfId="0" applyFont="1" applyBorder="1" applyAlignment="1">
      <alignment horizontal="center" vertical="center" wrapText="1"/>
    </xf>
    <xf numFmtId="0" fontId="110" fillId="0" borderId="9" xfId="0" applyFont="1" applyFill="1" applyBorder="1" applyAlignment="1">
      <alignment horizontal="center" vertical="center"/>
    </xf>
    <xf numFmtId="0" fontId="110" fillId="0" borderId="11" xfId="0" applyFont="1" applyFill="1" applyBorder="1" applyAlignment="1">
      <alignment horizontal="center" vertical="center"/>
    </xf>
    <xf numFmtId="0" fontId="95" fillId="0" borderId="0" xfId="0" applyFont="1" applyBorder="1" applyAlignment="1">
      <alignment horizontal="left" vertical="center" indent="1"/>
    </xf>
    <xf numFmtId="0" fontId="95" fillId="0" borderId="0" xfId="0" applyFont="1" applyBorder="1" applyAlignment="1">
      <alignment horizontal="center" vertical="center"/>
    </xf>
    <xf numFmtId="0" fontId="104" fillId="7" borderId="32" xfId="0" applyFont="1" applyFill="1" applyBorder="1" applyAlignment="1" applyProtection="1">
      <alignment horizontal="center" vertical="center"/>
      <protection locked="0"/>
    </xf>
    <xf numFmtId="0" fontId="116" fillId="7" borderId="6" xfId="0" applyFont="1" applyFill="1" applyBorder="1" applyAlignment="1">
      <alignment vertical="top" wrapText="1"/>
    </xf>
    <xf numFmtId="0" fontId="116" fillId="7" borderId="8" xfId="0" applyFont="1" applyFill="1" applyBorder="1" applyAlignment="1">
      <alignment vertical="top" wrapText="1"/>
    </xf>
    <xf numFmtId="0" fontId="116" fillId="7" borderId="0" xfId="0" applyFont="1" applyFill="1" applyBorder="1" applyAlignment="1">
      <alignment vertical="top" wrapText="1"/>
    </xf>
    <xf numFmtId="0" fontId="116" fillId="7" borderId="16" xfId="0" applyFont="1" applyFill="1" applyBorder="1" applyAlignment="1">
      <alignment vertical="top" wrapText="1"/>
    </xf>
    <xf numFmtId="0" fontId="116" fillId="7" borderId="10" xfId="0" applyFont="1" applyFill="1" applyBorder="1" applyAlignment="1">
      <alignment vertical="top" wrapText="1"/>
    </xf>
    <xf numFmtId="0" fontId="116" fillId="7" borderId="11" xfId="0" applyFont="1" applyFill="1" applyBorder="1" applyAlignment="1">
      <alignment vertical="top" wrapText="1"/>
    </xf>
    <xf numFmtId="0" fontId="89" fillId="0" borderId="32" xfId="0" applyFont="1" applyBorder="1" applyAlignment="1">
      <alignment horizontal="center" vertical="center" textRotation="90" wrapText="1"/>
    </xf>
    <xf numFmtId="0" fontId="89" fillId="0" borderId="33" xfId="0" applyFont="1" applyBorder="1" applyAlignment="1">
      <alignment horizontal="center" vertical="center" textRotation="90" wrapText="1"/>
    </xf>
    <xf numFmtId="0" fontId="89" fillId="0" borderId="34" xfId="0" applyFont="1" applyBorder="1" applyAlignment="1">
      <alignment horizontal="center" vertical="center" textRotation="90" wrapText="1"/>
    </xf>
    <xf numFmtId="0" fontId="93" fillId="21" borderId="8" xfId="0" applyFont="1" applyFill="1" applyBorder="1" applyAlignment="1">
      <alignment horizontal="center"/>
    </xf>
    <xf numFmtId="0" fontId="117" fillId="16" borderId="18" xfId="0" applyFont="1" applyFill="1" applyBorder="1" applyAlignment="1">
      <alignment horizontal="left" vertical="center" wrapText="1" indent="1"/>
    </xf>
    <xf numFmtId="0" fontId="117" fillId="16" borderId="19" xfId="0" applyFont="1" applyFill="1" applyBorder="1" applyAlignment="1">
      <alignment horizontal="center" vertical="center" wrapText="1"/>
    </xf>
    <xf numFmtId="0" fontId="117" fillId="16" borderId="20" xfId="0" applyFont="1" applyFill="1" applyBorder="1" applyAlignment="1">
      <alignment horizontal="center" vertical="center" wrapText="1"/>
    </xf>
    <xf numFmtId="0" fontId="119" fillId="0" borderId="66" xfId="0" applyFont="1" applyBorder="1" applyAlignment="1">
      <alignment horizontal="center" vertical="center" wrapText="1"/>
    </xf>
    <xf numFmtId="0" fontId="119" fillId="0" borderId="65" xfId="0" applyFont="1" applyBorder="1" applyAlignment="1">
      <alignment horizontal="center" vertical="center" wrapText="1"/>
    </xf>
    <xf numFmtId="0" fontId="119" fillId="0" borderId="22" xfId="0" applyFont="1" applyBorder="1" applyAlignment="1">
      <alignment horizontal="center" vertical="center" wrapText="1"/>
    </xf>
    <xf numFmtId="0" fontId="115" fillId="0" borderId="24" xfId="0" applyFont="1" applyBorder="1" applyAlignment="1">
      <alignment horizontal="center" vertical="center" wrapText="1"/>
    </xf>
    <xf numFmtId="0" fontId="95" fillId="0" borderId="6" xfId="0" applyFont="1" applyBorder="1" applyAlignment="1">
      <alignment horizontal="center" vertical="center"/>
    </xf>
    <xf numFmtId="0" fontId="91" fillId="0" borderId="0" xfId="0" applyFont="1" applyAlignment="1">
      <alignment horizontal="center" vertical="center"/>
    </xf>
    <xf numFmtId="0" fontId="115" fillId="8" borderId="185" xfId="0" applyFont="1" applyFill="1" applyBorder="1" applyAlignment="1">
      <alignment horizontal="left" vertical="center" wrapText="1" indent="1"/>
    </xf>
    <xf numFmtId="0" fontId="115" fillId="8" borderId="186" xfId="0" applyFont="1" applyFill="1" applyBorder="1" applyAlignment="1">
      <alignment horizontal="center" vertical="center" wrapText="1"/>
    </xf>
    <xf numFmtId="0" fontId="115" fillId="8" borderId="185" xfId="0" applyFont="1" applyFill="1" applyBorder="1" applyAlignment="1">
      <alignment horizontal="center" vertical="center" wrapText="1"/>
    </xf>
    <xf numFmtId="0" fontId="115" fillId="8" borderId="187" xfId="0" applyFont="1" applyFill="1" applyBorder="1" applyAlignment="1">
      <alignment horizontal="center" vertical="center" wrapText="1"/>
    </xf>
    <xf numFmtId="0" fontId="115" fillId="0" borderId="33" xfId="0" applyFont="1" applyBorder="1" applyAlignment="1">
      <alignment horizontal="left" vertical="center" wrapText="1" indent="1"/>
    </xf>
    <xf numFmtId="0" fontId="115" fillId="0" borderId="0" xfId="0" applyFont="1" applyAlignment="1">
      <alignment horizontal="center" vertical="center" wrapText="1"/>
    </xf>
    <xf numFmtId="0" fontId="115" fillId="22" borderId="33" xfId="0" applyFont="1" applyFill="1" applyBorder="1" applyAlignment="1">
      <alignment horizontal="center" vertical="center" wrapText="1"/>
    </xf>
    <xf numFmtId="0" fontId="115" fillId="0" borderId="0" xfId="0" applyFont="1" applyBorder="1" applyAlignment="1">
      <alignment horizontal="center" vertical="center" wrapText="1"/>
    </xf>
    <xf numFmtId="0" fontId="115" fillId="0" borderId="1" xfId="0" applyFont="1" applyBorder="1" applyAlignment="1">
      <alignment horizontal="left" vertical="center" wrapText="1" indent="1"/>
    </xf>
    <xf numFmtId="0" fontId="115" fillId="0" borderId="5" xfId="0" applyFont="1" applyBorder="1" applyAlignment="1">
      <alignment horizontal="center" vertical="center" wrapText="1"/>
    </xf>
    <xf numFmtId="0" fontId="115" fillId="22" borderId="1" xfId="0" applyFont="1" applyFill="1" applyBorder="1" applyAlignment="1">
      <alignment horizontal="center" vertical="center" wrapText="1"/>
    </xf>
    <xf numFmtId="0" fontId="115" fillId="0" borderId="10" xfId="0" applyFont="1" applyBorder="1" applyAlignment="1">
      <alignment horizontal="center" vertical="center" wrapText="1"/>
    </xf>
    <xf numFmtId="0" fontId="115" fillId="22" borderId="34" xfId="0" applyFont="1" applyFill="1" applyBorder="1" applyAlignment="1">
      <alignment horizontal="center" vertical="center" wrapText="1"/>
    </xf>
    <xf numFmtId="0" fontId="89" fillId="0" borderId="0" xfId="0" applyFont="1" applyAlignment="1">
      <alignment vertical="center"/>
    </xf>
    <xf numFmtId="0" fontId="95" fillId="0" borderId="0" xfId="0" applyFont="1" applyAlignment="1">
      <alignment horizontal="left" vertical="center" wrapText="1"/>
    </xf>
    <xf numFmtId="0" fontId="89" fillId="0" borderId="0" xfId="0" applyFont="1" applyAlignment="1">
      <alignment horizontal="center" vertical="center" textRotation="90"/>
    </xf>
    <xf numFmtId="0" fontId="115" fillId="0" borderId="18" xfId="0" applyFont="1" applyBorder="1" applyAlignment="1">
      <alignment horizontal="left" vertical="center" wrapText="1" indent="1"/>
    </xf>
    <xf numFmtId="0" fontId="115" fillId="4" borderId="19" xfId="0" applyFont="1" applyFill="1" applyBorder="1" applyAlignment="1">
      <alignment horizontal="center" vertical="center" wrapText="1"/>
    </xf>
    <xf numFmtId="0" fontId="115" fillId="22" borderId="19" xfId="0" applyFont="1" applyFill="1" applyBorder="1" applyAlignment="1">
      <alignment horizontal="center" vertical="center" wrapText="1"/>
    </xf>
    <xf numFmtId="0" fontId="115" fillId="0" borderId="20" xfId="0" applyFont="1" applyBorder="1" applyAlignment="1">
      <alignment horizontal="center" vertical="center" wrapText="1"/>
    </xf>
    <xf numFmtId="0" fontId="119" fillId="0" borderId="34" xfId="0" applyFont="1" applyBorder="1" applyAlignment="1">
      <alignment horizontal="left" vertical="center" wrapText="1" indent="1"/>
    </xf>
    <xf numFmtId="0" fontId="119" fillId="0" borderId="55" xfId="0" applyFont="1" applyBorder="1" applyAlignment="1">
      <alignment horizontal="center" vertical="center" wrapText="1"/>
    </xf>
    <xf numFmtId="0" fontId="119" fillId="0" borderId="90" xfId="0" applyFont="1" applyBorder="1" applyAlignment="1">
      <alignment horizontal="center" vertical="center" wrapText="1"/>
    </xf>
    <xf numFmtId="0" fontId="119" fillId="0" borderId="31" xfId="0" applyFont="1" applyBorder="1" applyAlignment="1">
      <alignment horizontal="center" vertical="center" wrapText="1"/>
    </xf>
    <xf numFmtId="0" fontId="115" fillId="0" borderId="34" xfId="0" applyFont="1" applyBorder="1" applyAlignment="1">
      <alignment horizontal="left" vertical="center" wrapText="1" indent="1"/>
    </xf>
    <xf numFmtId="0" fontId="115" fillId="0" borderId="3" xfId="0" applyFont="1" applyBorder="1" applyAlignment="1">
      <alignment horizontal="center" vertical="center" wrapText="1"/>
    </xf>
    <xf numFmtId="0" fontId="115" fillId="0" borderId="4" xfId="0" applyFont="1" applyBorder="1" applyAlignment="1">
      <alignment horizontal="center" vertical="center" wrapText="1"/>
    </xf>
    <xf numFmtId="0" fontId="115" fillId="0" borderId="2" xfId="0" applyFont="1" applyBorder="1" applyAlignment="1">
      <alignment horizontal="center" vertical="center" wrapText="1"/>
    </xf>
    <xf numFmtId="0" fontId="115" fillId="0" borderId="16" xfId="0" applyFont="1" applyBorder="1" applyAlignment="1">
      <alignment horizontal="center" vertical="center" wrapText="1"/>
    </xf>
    <xf numFmtId="0" fontId="117" fillId="16" borderId="39" xfId="0" applyFont="1" applyFill="1" applyBorder="1" applyAlignment="1">
      <alignment horizontal="left" vertical="center" wrapText="1" indent="1"/>
    </xf>
    <xf numFmtId="0" fontId="117" fillId="16" borderId="70" xfId="0" applyFont="1" applyFill="1" applyBorder="1" applyAlignment="1">
      <alignment horizontal="center" vertical="center" wrapText="1"/>
    </xf>
    <xf numFmtId="0" fontId="117" fillId="16" borderId="71" xfId="0" applyFont="1" applyFill="1" applyBorder="1" applyAlignment="1">
      <alignment horizontal="center" vertical="center" wrapText="1"/>
    </xf>
    <xf numFmtId="0" fontId="119" fillId="0" borderId="18" xfId="0" applyFont="1" applyBorder="1" applyAlignment="1">
      <alignment horizontal="left" vertical="center" wrapText="1" indent="1"/>
    </xf>
    <xf numFmtId="0" fontId="119" fillId="0" borderId="19" xfId="0" applyFont="1" applyBorder="1" applyAlignment="1">
      <alignment horizontal="center" vertical="center" wrapText="1"/>
    </xf>
    <xf numFmtId="0" fontId="119" fillId="0" borderId="20" xfId="0" applyFont="1" applyBorder="1" applyAlignment="1">
      <alignment horizontal="center" vertical="center" wrapText="1"/>
    </xf>
    <xf numFmtId="0" fontId="115" fillId="0" borderId="17" xfId="0" applyFont="1" applyBorder="1" applyAlignment="1">
      <alignment horizontal="center" vertical="center" wrapText="1"/>
    </xf>
    <xf numFmtId="0" fontId="95" fillId="0" borderId="0" xfId="0" applyFont="1" applyBorder="1" applyAlignment="1">
      <alignment horizontal="center" vertical="center" wrapText="1"/>
    </xf>
    <xf numFmtId="0" fontId="115" fillId="8" borderId="18" xfId="0" applyFont="1" applyFill="1" applyBorder="1" applyAlignment="1">
      <alignment horizontal="left" vertical="center" wrapText="1" indent="1"/>
    </xf>
    <xf numFmtId="0" fontId="115" fillId="8" borderId="19" xfId="0" applyFont="1" applyFill="1" applyBorder="1" applyAlignment="1">
      <alignment horizontal="center" vertical="center" wrapText="1"/>
    </xf>
    <xf numFmtId="0" fontId="115" fillId="8" borderId="20" xfId="0" applyFont="1" applyFill="1" applyBorder="1" applyAlignment="1">
      <alignment horizontal="center" vertical="center" wrapText="1"/>
    </xf>
    <xf numFmtId="0" fontId="116" fillId="7" borderId="7" xfId="0" applyFont="1" applyFill="1" applyBorder="1" applyAlignment="1">
      <alignment vertical="top" wrapText="1"/>
    </xf>
    <xf numFmtId="0" fontId="116" fillId="7" borderId="2" xfId="0" applyFont="1" applyFill="1" applyBorder="1" applyAlignment="1">
      <alignment vertical="top" wrapText="1"/>
    </xf>
    <xf numFmtId="0" fontId="116" fillId="7" borderId="9" xfId="0" applyFont="1" applyFill="1" applyBorder="1" applyAlignment="1">
      <alignment vertical="top" wrapText="1"/>
    </xf>
    <xf numFmtId="0" fontId="90" fillId="0" borderId="0" xfId="0" applyFont="1" applyAlignment="1">
      <alignment horizontal="center" vertical="center"/>
    </xf>
    <xf numFmtId="0" fontId="92" fillId="0" borderId="0" xfId="0" applyFont="1" applyAlignment="1">
      <alignment horizontal="left" vertical="center" indent="1"/>
    </xf>
    <xf numFmtId="0" fontId="97" fillId="0" borderId="0" xfId="0" applyFont="1" applyAlignment="1">
      <alignment horizontal="left" vertical="center" indent="1"/>
    </xf>
    <xf numFmtId="0" fontId="89" fillId="0" borderId="0" xfId="0" applyFont="1" applyAlignment="1">
      <alignment horizontal="centerContinuous"/>
    </xf>
    <xf numFmtId="0" fontId="90" fillId="0" borderId="0" xfId="0" applyFont="1" applyAlignment="1">
      <alignment horizontal="centerContinuous"/>
    </xf>
    <xf numFmtId="0" fontId="91" fillId="0" borderId="0" xfId="0" applyFont="1" applyAlignment="1">
      <alignment horizontal="centerContinuous"/>
    </xf>
    <xf numFmtId="0" fontId="90" fillId="7" borderId="1" xfId="0" applyFont="1" applyFill="1" applyBorder="1" applyAlignment="1">
      <alignment vertical="center"/>
    </xf>
    <xf numFmtId="169" fontId="90" fillId="7" borderId="1" xfId="3" applyNumberFormat="1" applyFont="1" applyFill="1" applyBorder="1" applyAlignment="1">
      <alignment vertical="center"/>
    </xf>
    <xf numFmtId="0" fontId="97" fillId="0" borderId="10" xfId="0" applyFont="1" applyBorder="1" applyAlignment="1">
      <alignment horizontal="center" vertical="center"/>
    </xf>
    <xf numFmtId="2" fontId="104" fillId="7" borderId="8" xfId="0" applyNumberFormat="1" applyFont="1" applyFill="1" applyBorder="1" applyAlignment="1" applyProtection="1">
      <alignment horizontal="center" vertical="center"/>
      <protection locked="0"/>
    </xf>
  </cellXfs>
  <cellStyles count="11">
    <cellStyle name="Ezres" xfId="4" builtinId="3"/>
    <cellStyle name="Ezres 2" xfId="8"/>
    <cellStyle name="Hivatkozás" xfId="1" builtinId="8"/>
    <cellStyle name="Hivatkozás 2" xfId="6"/>
    <cellStyle name="Normál" xfId="0" builtinId="0"/>
    <cellStyle name="Normál 2" xfId="2"/>
    <cellStyle name="Normál 2 2" xfId="5"/>
    <cellStyle name="Normál 3" xfId="7"/>
    <cellStyle name="Pénznem 2" xfId="9"/>
    <cellStyle name="Rossz" xfId="10" builtinId="27"/>
    <cellStyle name="Százalék" xfId="3" builtinId="5"/>
  </cellStyles>
  <dxfs count="190">
    <dxf>
      <font>
        <color rgb="FF9C0006"/>
      </font>
      <fill>
        <patternFill>
          <bgColor rgb="FFFF0000"/>
        </patternFill>
      </fill>
    </dxf>
    <dxf>
      <font>
        <color rgb="FF9C0006"/>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ill>
        <patternFill>
          <bgColor theme="6" tint="0.59996337778862885"/>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ill>
        <patternFill>
          <bgColor theme="6" tint="0.59996337778862885"/>
        </patternFill>
      </fill>
    </dxf>
    <dxf>
      <font>
        <color theme="0"/>
      </font>
      <fill>
        <patternFill>
          <bgColor rgb="FFFF0000"/>
        </patternFill>
      </fill>
    </dxf>
    <dxf>
      <fill>
        <patternFill>
          <bgColor theme="6" tint="0.59996337778862885"/>
        </patternFill>
      </fill>
    </dxf>
    <dxf>
      <font>
        <color theme="0"/>
      </font>
      <fill>
        <patternFill>
          <bgColor rgb="FFFF0000"/>
        </patternFill>
      </fill>
    </dxf>
    <dxf>
      <fill>
        <patternFill>
          <bgColor theme="6" tint="0.59996337778862885"/>
        </patternFill>
      </fill>
    </dxf>
    <dxf>
      <font>
        <color theme="0"/>
      </font>
      <fill>
        <patternFill>
          <bgColor rgb="FFFF0000"/>
        </patternFill>
      </fill>
    </dxf>
    <dxf>
      <fill>
        <patternFill>
          <bgColor theme="6" tint="0.59996337778862885"/>
        </patternFill>
      </fill>
    </dxf>
    <dxf>
      <font>
        <color theme="0"/>
      </font>
      <fill>
        <patternFill>
          <bgColor rgb="FFFF0000"/>
        </patternFill>
      </fill>
    </dxf>
    <dxf>
      <font>
        <color theme="0"/>
      </font>
      <fill>
        <patternFill>
          <bgColor rgb="FFFF0000"/>
        </patternFill>
      </fill>
    </dxf>
    <dxf>
      <fill>
        <patternFill>
          <bgColor theme="6" tint="0.59996337778862885"/>
        </patternFill>
      </fill>
    </dxf>
    <dxf>
      <font>
        <color theme="0"/>
      </font>
      <fill>
        <patternFill>
          <bgColor rgb="FFFF0000"/>
        </patternFill>
      </fill>
    </dxf>
    <dxf>
      <fill>
        <patternFill>
          <bgColor theme="9" tint="0.59996337778862885"/>
        </patternFill>
      </fill>
    </dxf>
    <dxf>
      <fill>
        <patternFill>
          <bgColor theme="9" tint="0.59996337778862885"/>
        </patternFill>
      </fill>
    </dxf>
    <dxf>
      <font>
        <color theme="0"/>
      </font>
      <fill>
        <patternFill>
          <bgColor rgb="FFFF0000"/>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D7D7D7"/>
        </patternFill>
      </fill>
    </dxf>
    <dxf>
      <font>
        <b val="0"/>
        <i val="0"/>
      </font>
      <fill>
        <patternFill patternType="none">
          <bgColor indexed="65"/>
        </patternFill>
      </fill>
    </dxf>
  </dxfs>
  <tableStyles count="1" defaultTableStyle="TableStyleMedium9" defaultPivotStyle="PivotStyleLight16">
    <tableStyle name="MySqlDefault" pivot="0" table="0" count="2">
      <tableStyleElement type="wholeTable" dxfId="189"/>
      <tableStyleElement type="headerRow" dxfId="188"/>
    </tableStyle>
  </tableStyles>
  <colors>
    <mruColors>
      <color rgb="FFFFFF99"/>
      <color rgb="FFF5F8EE"/>
      <color rgb="FFFF0000"/>
      <color rgb="FFFDFEE8"/>
      <color rgb="FFFDFEE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4.jpeg"/></Relationships>
</file>

<file path=xl/drawings/_rels/drawing2.xml.rels><?xml version="1.0" encoding="UTF-8" standalone="yes"?>
<Relationships xmlns="http://schemas.openxmlformats.org/package/2006/relationships"><Relationship Id="rId1" Type="http://schemas.openxmlformats.org/officeDocument/2006/relationships/image" Target="../media/image4.jpeg"/></Relationships>
</file>

<file path=xl/drawings/_rels/drawing3.x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6</xdr:col>
      <xdr:colOff>141778</xdr:colOff>
      <xdr:row>72</xdr:row>
      <xdr:rowOff>47625</xdr:rowOff>
    </xdr:from>
    <xdr:to>
      <xdr:col>12</xdr:col>
      <xdr:colOff>806978</xdr:colOff>
      <xdr:row>80</xdr:row>
      <xdr:rowOff>127000</xdr:rowOff>
    </xdr:to>
    <xdr:pic>
      <xdr:nvPicPr>
        <xdr:cNvPr id="2" name="Kép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967903" y="26225500"/>
          <a:ext cx="6570700" cy="45402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141778</xdr:colOff>
      <xdr:row>72</xdr:row>
      <xdr:rowOff>47625</xdr:rowOff>
    </xdr:from>
    <xdr:to>
      <xdr:col>12</xdr:col>
      <xdr:colOff>806978</xdr:colOff>
      <xdr:row>80</xdr:row>
      <xdr:rowOff>127000</xdr:rowOff>
    </xdr:to>
    <xdr:pic>
      <xdr:nvPicPr>
        <xdr:cNvPr id="2" name="Kép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942503" y="38376225"/>
          <a:ext cx="6519900" cy="45656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404813</xdr:colOff>
      <xdr:row>79</xdr:row>
      <xdr:rowOff>1105930</xdr:rowOff>
    </xdr:from>
    <xdr:to>
      <xdr:col>4</xdr:col>
      <xdr:colOff>1320</xdr:colOff>
      <xdr:row>87</xdr:row>
      <xdr:rowOff>242512</xdr:rowOff>
    </xdr:to>
    <xdr:pic>
      <xdr:nvPicPr>
        <xdr:cNvPr id="2" name="Kép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233863" y="30233380"/>
          <a:ext cx="4959082" cy="341330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GINOP%205.2.2%20FVV/&#220;zleti%20tervek/Cseh%20L&#243;r&#225;nt/&#220;T_Cseh-L&#243;r&#225;nt_Salg&#243;tarj&#225;n_2018.07.17_GINOP522_EM.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GINOP%205.2.2%20FVV/&#220;zleti%20tervek/&#220;zleti%20Terv%20sablon%20Kit&#246;lt&#337;Neve_K&#233;pz&#233;si%20hely_GINOP522_EM&#233;%20(0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itöltési Útmutató"/>
      <sheetName val="0. Fedlap"/>
      <sheetName val="1.a Tartalomjegyzék"/>
      <sheetName val="1.Vezetői összefoglaló"/>
      <sheetName val="2.Kritikus tényezők"/>
      <sheetName val="3.Vállalkozás bemutatása"/>
      <sheetName val="4.Vállalkozó bemutatása"/>
      <sheetName val="5. Működési terv"/>
      <sheetName val="6.GANTT"/>
      <sheetName val="7.Piac-,versenytárselemzés"/>
      <sheetName val="8.Árazás,értékesítés"/>
      <sheetName val="9.Kommunikációs terv"/>
      <sheetName val="10.a-Cash-flow 1. év"/>
      <sheetName val="10.b-Cash-flow 2. év"/>
      <sheetName val="10.c-Cash-flow 3-4. év"/>
      <sheetName val="11.Eredménykimutatás"/>
      <sheetName val="12.Veszélyforrás, mellékletek"/>
      <sheetName val="13.Beküldés-Nyilatkozat"/>
      <sheetName val="CF_kontroll"/>
      <sheetName val="A.Pontozás_1.értékelő"/>
      <sheetName val="B.Pontozás_2.értékelő"/>
      <sheetName val="Pontozás_összesítő"/>
    </sheetNames>
    <sheetDataSet>
      <sheetData sheetId="0"/>
      <sheetData sheetId="1"/>
      <sheetData sheetId="2"/>
      <sheetData sheetId="3"/>
      <sheetData sheetId="4"/>
      <sheetData sheetId="5"/>
      <sheetData sheetId="6">
        <row r="3">
          <cell r="C3" t="str">
            <v>Cseh Lóránt</v>
          </cell>
        </row>
        <row r="4">
          <cell r="C4">
            <v>33678</v>
          </cell>
        </row>
        <row r="7">
          <cell r="C7" t="str">
            <v>cseloci@gmail.com</v>
          </cell>
        </row>
      </sheetData>
      <sheetData sheetId="7"/>
      <sheetData sheetId="8"/>
      <sheetData sheetId="9"/>
      <sheetData sheetId="10"/>
      <sheetData sheetId="11"/>
      <sheetData sheetId="12"/>
      <sheetData sheetId="13"/>
      <sheetData sheetId="14"/>
      <sheetData sheetId="15"/>
      <sheetData sheetId="16"/>
      <sheetData sheetId="17"/>
      <sheetData sheetId="18"/>
      <sheetData sheetId="19">
        <row r="5">
          <cell r="C5" t="str">
            <v>Cseh Lóránt</v>
          </cell>
        </row>
        <row r="6">
          <cell r="C6">
            <v>33678</v>
          </cell>
        </row>
        <row r="7">
          <cell r="C7" t="str">
            <v>cseloci@gmail.com</v>
          </cell>
        </row>
      </sheetData>
      <sheetData sheetId="20"/>
      <sheetData sheetId="2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itöltési Útmutató"/>
      <sheetName val="0. Fedlap"/>
      <sheetName val="1.a Tartalomjegyzék"/>
      <sheetName val="1.Vezetői összefoglaló"/>
      <sheetName val="2.Kritikus tényezők"/>
      <sheetName val="3.Vállalkozás bemutatása"/>
      <sheetName val="4.Vállalkozó bemutatása"/>
      <sheetName val="5. Működési terv"/>
      <sheetName val="6.GANTT"/>
      <sheetName val="7.Piac-,versenytárselemzés"/>
      <sheetName val="8.Árazás,értékesítés"/>
      <sheetName val="9.Kommunikációs terv"/>
      <sheetName val="10.a-Cash-flow 1. év"/>
      <sheetName val="10.b-Cash-flow 2. év"/>
      <sheetName val="10.c-Cash-flow 3-4. év"/>
      <sheetName val="11.Eredménykimutatás"/>
      <sheetName val="12.Veszélyforrás, mellékletek"/>
      <sheetName val="13.Beküldés-Nyilatkozat"/>
      <sheetName val="A.Pontozás_1.értékelő"/>
      <sheetName val="B.Pontozás_2.értékelő"/>
      <sheetName val="Pontozás_összesítő"/>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24">
          <cell r="G24">
            <v>0</v>
          </cell>
        </row>
        <row r="33">
          <cell r="G33"/>
        </row>
        <row r="41">
          <cell r="G41"/>
        </row>
        <row r="53">
          <cell r="G53"/>
        </row>
        <row r="61">
          <cell r="G61"/>
        </row>
        <row r="69">
          <cell r="G69"/>
        </row>
        <row r="77">
          <cell r="G77"/>
        </row>
        <row r="89">
          <cell r="G89"/>
        </row>
        <row r="96">
          <cell r="G96"/>
        </row>
        <row r="103">
          <cell r="G103"/>
        </row>
        <row r="111">
          <cell r="G111"/>
        </row>
        <row r="118">
          <cell r="G118"/>
        </row>
        <row r="126">
          <cell r="G126"/>
        </row>
        <row r="134">
          <cell r="G134"/>
        </row>
        <row r="147">
          <cell r="G147"/>
        </row>
        <row r="155">
          <cell r="G155"/>
        </row>
        <row r="163">
          <cell r="G163"/>
        </row>
        <row r="177">
          <cell r="G177"/>
        </row>
        <row r="185">
          <cell r="G185"/>
        </row>
        <row r="193">
          <cell r="G193"/>
        </row>
        <row r="201">
          <cell r="G201"/>
        </row>
        <row r="211">
          <cell r="G211"/>
        </row>
        <row r="220">
          <cell r="G220"/>
        </row>
        <row r="233">
          <cell r="G233"/>
        </row>
        <row r="245">
          <cell r="G245"/>
        </row>
        <row r="253">
          <cell r="G253"/>
        </row>
        <row r="261">
          <cell r="G261"/>
        </row>
        <row r="268">
          <cell r="G268"/>
        </row>
        <row r="276">
          <cell r="G276"/>
        </row>
        <row r="286">
          <cell r="G286"/>
        </row>
        <row r="294">
          <cell r="G294"/>
        </row>
        <row r="307">
          <cell r="G307"/>
        </row>
        <row r="315">
          <cell r="G315"/>
        </row>
        <row r="328">
          <cell r="G328"/>
        </row>
        <row r="336">
          <cell r="G336"/>
        </row>
        <row r="349">
          <cell r="G349"/>
        </row>
        <row r="357">
          <cell r="G357"/>
        </row>
        <row r="366">
          <cell r="G366"/>
        </row>
        <row r="374">
          <cell r="G374"/>
        </row>
        <row r="381">
          <cell r="G381"/>
        </row>
      </sheetData>
      <sheetData sheetId="19">
        <row r="24">
          <cell r="G24">
            <v>0</v>
          </cell>
        </row>
        <row r="33">
          <cell r="G33"/>
        </row>
        <row r="41">
          <cell r="G41"/>
        </row>
        <row r="53">
          <cell r="G53"/>
        </row>
        <row r="61">
          <cell r="G61"/>
        </row>
        <row r="69">
          <cell r="G69"/>
        </row>
        <row r="77">
          <cell r="G77"/>
        </row>
        <row r="89">
          <cell r="G89"/>
        </row>
        <row r="96">
          <cell r="G96"/>
        </row>
        <row r="103">
          <cell r="G103"/>
        </row>
        <row r="111">
          <cell r="G111"/>
        </row>
        <row r="118">
          <cell r="G118"/>
        </row>
        <row r="126">
          <cell r="G126"/>
        </row>
        <row r="134">
          <cell r="G134"/>
        </row>
        <row r="147">
          <cell r="G147"/>
        </row>
        <row r="155">
          <cell r="G155"/>
        </row>
        <row r="163">
          <cell r="G163"/>
        </row>
        <row r="177">
          <cell r="G177"/>
        </row>
        <row r="185">
          <cell r="G185"/>
        </row>
        <row r="193">
          <cell r="G193"/>
        </row>
        <row r="201">
          <cell r="G201"/>
        </row>
        <row r="211">
          <cell r="G211"/>
        </row>
        <row r="220">
          <cell r="G220"/>
        </row>
        <row r="233">
          <cell r="G233"/>
        </row>
        <row r="245">
          <cell r="G245"/>
        </row>
        <row r="253">
          <cell r="G253"/>
        </row>
        <row r="261">
          <cell r="G261"/>
        </row>
        <row r="268">
          <cell r="G268"/>
        </row>
        <row r="276">
          <cell r="G276"/>
        </row>
        <row r="286">
          <cell r="G286"/>
        </row>
        <row r="294">
          <cell r="G294"/>
        </row>
        <row r="307">
          <cell r="G307"/>
        </row>
        <row r="315">
          <cell r="G315"/>
        </row>
        <row r="328">
          <cell r="G328"/>
        </row>
        <row r="336">
          <cell r="G336"/>
        </row>
        <row r="349">
          <cell r="G349"/>
        </row>
        <row r="357">
          <cell r="G357"/>
        </row>
        <row r="366">
          <cell r="G366"/>
        </row>
        <row r="374">
          <cell r="G374"/>
        </row>
        <row r="381">
          <cell r="G381"/>
        </row>
      </sheetData>
      <sheetData sheetId="20"/>
    </sheetDataSet>
  </externalBook>
</externalLink>
</file>

<file path=xl/theme/theme1.xml><?xml version="1.0" encoding="utf-8"?>
<a:theme xmlns:a="http://schemas.openxmlformats.org/drawingml/2006/main" name="Office-té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ksh.hu/docs/osztalyozasok/teaor/teaor_tartalom_2015_05.pdf" TargetMode="External"/><Relationship Id="rId2" Type="http://schemas.openxmlformats.org/officeDocument/2006/relationships/hyperlink" Target="https://www.ksh.hu/ovtj_menu" TargetMode="External"/><Relationship Id="rId1" Type="http://schemas.openxmlformats.org/officeDocument/2006/relationships/hyperlink" Target="http://www.ksh.hu/apps/vb.teaor_main.teaor08_fa" TargetMode="External"/><Relationship Id="rId5" Type="http://schemas.openxmlformats.org/officeDocument/2006/relationships/vmlDrawing" Target="../drawings/vmlDrawing1.vm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xml"/><Relationship Id="rId1" Type="http://schemas.openxmlformats.org/officeDocument/2006/relationships/printerSettings" Target="../printerSettings/printerSettings13.bin"/><Relationship Id="rId5" Type="http://schemas.openxmlformats.org/officeDocument/2006/relationships/comments" Target="../comments1.xml"/><Relationship Id="rId4" Type="http://schemas.openxmlformats.org/officeDocument/2006/relationships/vmlDrawing" Target="../drawings/vmlDrawing14.v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2.xml"/><Relationship Id="rId1" Type="http://schemas.openxmlformats.org/officeDocument/2006/relationships/printerSettings" Target="../printerSettings/printerSettings14.bin"/><Relationship Id="rId5" Type="http://schemas.openxmlformats.org/officeDocument/2006/relationships/comments" Target="../comments2.xml"/><Relationship Id="rId4" Type="http://schemas.openxmlformats.org/officeDocument/2006/relationships/vmlDrawing" Target="../drawings/vmlDrawing16.v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printerSettings" Target="../printerSettings/printerSettings17.bin"/><Relationship Id="rId1" Type="http://schemas.openxmlformats.org/officeDocument/2006/relationships/hyperlink" Target="http://europass.hu/europass-oneletrajz" TargetMode="Externa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printerSettings" Target="../printerSettings/printerSettings18.bin"/><Relationship Id="rId1" Type="http://schemas.openxmlformats.org/officeDocument/2006/relationships/hyperlink" Target="http://europass.hu/europass-oneletrajz" TargetMode="Externa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5.bin"/><Relationship Id="rId1" Type="http://schemas.openxmlformats.org/officeDocument/2006/relationships/hyperlink" Target="http://www.e-cegjegyzek.hu/?cegkereses" TargetMode="External"/></Relationships>
</file>

<file path=xl/worksheets/_rels/sheet6.xml.rels><?xml version="1.0" encoding="UTF-8" standalone="yes"?>
<Relationships xmlns="http://schemas.openxmlformats.org/package/2006/relationships"><Relationship Id="rId3" Type="http://schemas.openxmlformats.org/officeDocument/2006/relationships/hyperlink" Target="https://www.ksh.hu/docs/osztalyozasok/teaor/teaor_tartalom_2015_05.pdf" TargetMode="External"/><Relationship Id="rId2" Type="http://schemas.openxmlformats.org/officeDocument/2006/relationships/hyperlink" Target="https://www.ksh.hu/ovtj_menu" TargetMode="External"/><Relationship Id="rId1" Type="http://schemas.openxmlformats.org/officeDocument/2006/relationships/hyperlink" Target="http://www.ksh.hu/apps/vb.teaor_main.teaor08_fa" TargetMode="External"/><Relationship Id="rId5" Type="http://schemas.openxmlformats.org/officeDocument/2006/relationships/vmlDrawing" Target="../drawings/vmlDrawing6.vml"/><Relationship Id="rId4"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7.bin"/><Relationship Id="rId1" Type="http://schemas.openxmlformats.org/officeDocument/2006/relationships/hyperlink" Target="mailto:cseloci@gmail.com" TargetMode="Externa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1">
    <tabColor rgb="FFFF0000"/>
  </sheetPr>
  <dimension ref="A1:B104"/>
  <sheetViews>
    <sheetView topLeftCell="A19" zoomScale="60" zoomScaleNormal="60" zoomScaleSheetLayoutView="80" workbookViewId="0">
      <selection activeCell="B22" sqref="B22"/>
    </sheetView>
  </sheetViews>
  <sheetFormatPr defaultColWidth="9.140625" defaultRowHeight="15"/>
  <cols>
    <col min="1" max="1" width="11.5703125" style="76" customWidth="1"/>
    <col min="2" max="2" width="185.85546875" style="134" customWidth="1"/>
    <col min="3" max="16384" width="9.140625" style="76"/>
  </cols>
  <sheetData>
    <row r="1" spans="1:2" ht="232.5" customHeight="1">
      <c r="B1" s="133" t="s">
        <v>533</v>
      </c>
    </row>
    <row r="2" spans="1:2" ht="409.6" customHeight="1">
      <c r="B2" s="134" t="s">
        <v>417</v>
      </c>
    </row>
    <row r="3" spans="1:2" ht="75" customHeight="1">
      <c r="B3" s="338" t="s">
        <v>418</v>
      </c>
    </row>
    <row r="4" spans="1:2" ht="409.6" customHeight="1">
      <c r="B4" s="438" t="s">
        <v>537</v>
      </c>
    </row>
    <row r="5" spans="1:2" ht="292.5" customHeight="1">
      <c r="B5" s="438" t="s">
        <v>530</v>
      </c>
    </row>
    <row r="6" spans="1:2" ht="23.25" customHeight="1">
      <c r="A6" s="82" t="str">
        <f>'1.Vezetői összefoglaló'!B1</f>
        <v xml:space="preserve">1. Vezetői összefoglaló
</v>
      </c>
    </row>
    <row r="7" spans="1:2" ht="224.25" customHeight="1">
      <c r="A7" s="82"/>
      <c r="B7" s="135" t="str">
        <f>'1.Vezetői összefoglaló'!F5</f>
        <v>Az összefoglalás megfogalmazása legyen logikus és lényegre törő. 
Javasoljuk, hogy ezt a részt a teljes üzleti terv dokumentum kitöltésének legutolsó lépéseként töltse ki!
Fejtse ki, miért érdemes éppen az Ön üzleti elképzeléseit támogatásban részesíteni, miképpen kapcsolódik az üzleti lehetőség mind az Ön adottságaihoz, szakmai tudásához, illetve tapasztalatához, mind pedig a régió fejlesztési irányaihoz (pl. adott iparági szektor, várható fejlesztések a régióban, helyi vállalkozói környezet stb.)! 
Meggyőzően kell állítania, hogy a vállalkozó személye felkészült, alkalmas az üzleti tervben foglaltak végrehajtására. 
Itt kerüljön bemutatásra az Üzleti Modell: 
Miért kell fizetni (termék, szolgáltatás) 
Kinek kell fizetni (célcsoport- vevők) 
Mennyit és mikor kell fizetni, mennyi lesz a vállalkozás éves árbevétele, mekkora az indulás tőkeigénye és mennyi lesz a várható nyereség? 
Utaljon arra, hogy mitől tartós a kereslet?</v>
      </c>
    </row>
    <row r="8" spans="1:2" ht="225.75" customHeight="1">
      <c r="A8" s="77"/>
      <c r="B8" s="135" t="str">
        <f>'1.Vezetői összefoglaló'!F6</f>
        <v xml:space="preserve">A vezetői összefoglaló értékelése során azt vizsgálják, hogy az mennyire reálisan mutatja be a létrehozandó vállalkozást, valamint tartalmazza-e az alábbi elemeket is:
 Kérjük, mutassa be a vállalkozási területi hatókörénél a legszélesebb hatókörű tevékenység hatókörét (helyi település, megyei, régiós, országos, nemzetközi).
·         Kérjük, mutassa be röviden a vállalkozás fő profilját, termékeit!                                                                                                                                                                                                                                                                                                                                                                                                                                                                                                                                                                                                                                                                                  Kérjük, mutassa be a vállalkozás rövid- és hosszú távú céljait!
·         Kérjük, mutassa be az egy éves működés eredményeként elérendő célokat! Milyen termékeket/szolgáltatásokat tervez előállítani/nyújtani a következő években? Mutassa be, hogy az Ön terméke(i)/szolgáltatása(i) milyen piaci pozícióval bír(nak) majd az értékesítési piacon!
·         Kérjük, mutassa be, hogyan képzeli el a vállalkozás célja(i)t 3-5 év múlva! Milyen termékeket/szolgáltatásokat tervez előállítani/nyújtani a következő években? Mutassa be, hogy az Ön terméke(i)/szolgáltatása(i) milyen piaci pozícióval bír(nak) majd az értékesítési piacon!
·         Kérjük, mutassa be vállalkozói kompetenciáit: személyes tulajdonságait, (szak)tudását, készségeit és gyakorlati tapasztalatát, jártasságát. (Amennyiben a GINOP-5.2.2-14 projekt keretében sor került az Ön esetében kompetenciamérésre és/vagy kompetenciafejlesztésre, javasoljuk az önmagáról megtudott tények beépítését.)
·         Kérjük, mutassa be a projekt szakmai megvalósításában közreműködő munkatársakat (munkavállaló és/vagy önfoglalkoztatás), szaktudásukat, gyakorlati tapasztalatukat! Kérjük, a foglalkoztatotti létszám alakulására is térjen ki!
·         Kérjük, részletesen indokolja az Költségek közt szereplő összes tétel szükségességét!
·         Fejtse ki, hogy a vállalkozásához/a vállalkozás indításához hogyan kapcsolódónak az egyes költségtételek! Kérjük, részletesen mutassa be a vállalkozás indításához szükséges eszközöket és szoftvereket
Amennyiben a beszerzendő számítógép konfiguráció vagy laptop beszerzése a bruttó 250.000 Ft-ot meghaladja (operációs rendszer nélkül), kérjük, indokolja annak okát! Amennyiben foglalkoztatottanként több, mint egy munkaállomás kerül kialakításra, kérjük, indokolja annak okát! Amennyiben egyedi fejlesztésű szoftver kívánt beszerezni, kérjük, indokolja annak okát!
·         Fejtse ki, hogyan kapcsolódnak a vállalkozásához a projekt keretében elszámolni kívánt szolgáltatások költségei (eszközbérlet, üzlethelyiség vagy irodabérlet, marketing, kommunikációs költségek, képzéshez kapcsolódó költségek, egyéb szakértői szolgáltatások költségei)! Kérjük térjen ki a vállalkozás indításához szükséges anyagköltségek, valamint az általános (rezsi) költségek szükségességére is!
</v>
      </c>
    </row>
    <row r="9" spans="1:2" ht="33.75" customHeight="1">
      <c r="A9" s="82" t="str">
        <f>'2.Kritikus tényezők'!B1</f>
        <v>2. Kritikus tényezők a vállalkozás indításakor</v>
      </c>
    </row>
    <row r="10" spans="1:2" ht="63" customHeight="1">
      <c r="A10" s="77"/>
      <c r="B10" s="135" t="str">
        <f>'2.Kritikus tényezők'!F4</f>
        <v xml:space="preserve">Mutassa be induló vállalkozásának létrehozásához szükséges (hatósági) engedélyeket, és hogy ezeket a feltételeket hogyan, milyen módon tervezi biztosítani. Térjen ki arra, hogy mely hatóságnál, milyen átfutási idővel, mekkora nehézséggel, milyen költséggel szerezhetőek be az engedélyek.
Amennyiben leendő vállalkozásához nincs szükség engedélyekre, vezesse fel a mezőbe a „Nem engedélyköteles” megjegyzést.
</v>
      </c>
    </row>
    <row r="11" spans="1:2" ht="259.5" customHeight="1">
      <c r="A11" s="77"/>
      <c r="B11" s="135" t="str">
        <f>'2.Kritikus tényezők'!F7</f>
        <v>A vállalkozás nevének tükröznie kell a cég karakterét, tevékenységi körét, vagy utalnia kell arra a termékre, szolgáltatásra, amit be akar márkázni a cég, például Cukorka Bt. Gondoljon arra is, hogy ezt a nevet fogja reklámozni, ezért figyelemfelhívónak, könnyen megjegyezhetőnek kell lennie.
A cégbíróság nem fogadja el azokat a neveket, amelyek a már bejegyzett cégnévtől csak rag, szám vagy toldalék által térnek el. Az eltéréshez legalább egy értelmes szó szükséges. A cégalapítás során ügyelni kell arra is, hogy a választott név (vezérszó) eltérjen a már bejegyzett cégnevektől, azaz olyan nevet válasszon, amit más még nem használ.
Cégnév választás során betartandó szabályok
A cégnév legalább a vezérszóból és a társasági forma megjelöléséből áll, például Cukorka Korlátolt Felelősségű Társaság.
A cégnév továbbá tartalmazhatja a tevékenységre utaló kifejezést is a vezérszó és a társasági forma között, a fenti példa alapján Cukorka Kereskedelmi és Szolgáltató Korlátolt Felelősségű Társaság. A cég rövidített neve pedig csak a vezérszót és a társasági forma rövidítését használja, Cukorka  Kft.
Foglalt cég nevek ellenőrzése
Azt pedig, hogy egy adott cégnév foglalt-e, legegyszerűbben a www.e-cegjegyzek.hu minisztériumi portálon tudjuk ellenőrizni a „cég keresése név alapján” opciót választással.
Ügyeljen arra, hogy ha vállalkozása tervezett elnevezésében szám szerepel, akkor úgy is végezze el az ellenőrzést, hogy a cégnévre a szám feltüntetése nélkül is rákeres. Pl. Notax 97 Kft.-t kívánja megalapítani, és csupán ennek létére keres rá, a rendszer keresési eredménynek azt jelzi majd az Ön számára, hogy nincs ilyen névvel bejegyzett vállalkozás. Ekkor ellenőrizze azt is, hogy létezik-e Notax Kft., ugyanis csupán így fogja látni, hogy Notax 98 Kft. már létezik. Így elkerülheti a későbbi elutasítást.</v>
      </c>
    </row>
    <row r="12" spans="1:2" ht="121.5" customHeight="1">
      <c r="A12" s="77"/>
      <c r="B12" s="135" t="str">
        <f>'2.Kritikus tényezők'!F12</f>
        <v xml:space="preserve">Mutassa be induló vállalkozásának létrehozásához szükséges végzettségeket, tapasztalatokat és e feltételeket hogyan, milyen módon tervezi biztosítani. Ügyeljen arra, hogy végzettségei, tapasztalatai az önéletrajzzal összhangban legyenek, amennyiben alkalmazott fog rendelkezni a vállalkozáshoz szükséges szakképesítéssel vagy tapasztalattal, kérjük a kulcsemberek bemutatásánál térjen ki erre. Például: a pályázó vagy a társtulajdonos rendelkezik megfelelő végzettséggel/tapasztalattal; megfelelő végzettséggel/tapasztalattal rendelkező alkalmazottat vesz fel, az alkalmazott kiválasztása már megtörtént/még nem történt meg, stb… 
Amennyiben leendő vállalkozásához nincs szükség előírt végzettségre, tapasztalatra, vezesse fel a mezőbe a „Megalapítandó vállalkozásomra nem vonatkozik” megjegyzést.
</v>
      </c>
    </row>
    <row r="13" spans="1:2" ht="37.5" customHeight="1">
      <c r="A13" s="77"/>
      <c r="B13" s="135" t="str">
        <f>'2.Kritikus tényezők'!F14</f>
        <v>Ehhez segítséget jelent, ha sorra veszi a sikeres vállalkozás alapításához, működtetéséhez szükséges alapvető vállalkozói és vezetői kompetenciákat, képességeket, készségeket, tulajdonságokat:</v>
      </c>
    </row>
    <row r="14" spans="1:2" ht="166.5" customHeight="1">
      <c r="A14" s="77"/>
      <c r="B14" s="135" t="str">
        <f>'2.Kritikus tényezők'!F16</f>
        <v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v>
      </c>
    </row>
    <row r="15" spans="1:2" ht="167.25" customHeight="1">
      <c r="A15" s="77"/>
      <c r="B15" s="135" t="str">
        <f>'2.Kritikus tényezők'!F17</f>
        <v xml:space="preserve">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v>
      </c>
    </row>
    <row r="16" spans="1:2" ht="156.75" customHeight="1">
      <c r="A16" s="77"/>
      <c r="B16" s="135" t="str">
        <f>'2.Kritikus tényezők'!F18</f>
        <v xml:space="preserve">6) A kommunikációs készség a másokra való odafigyelést (animadverto),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v>
      </c>
    </row>
    <row r="17" spans="1:2" ht="61.5" customHeight="1">
      <c r="A17" s="77"/>
      <c r="B17" s="135" t="str">
        <f>'2.Kritikus tényezők'!F20</f>
        <v>E kompetenciákon kívül vizsgálja meg, hogy szaktudása, végzettsége, korábbi esetleges munkatapasztalata(i) kapcsolódnak-e, illetve segítik, támogatják-e a megalapítani kívánt vállalkozás üzleti sikerét. Itt térjen ki arra, ha például üzleti, gazdasági tudással, tapasztalattal rendelkezik, illetve ha szakmája a tervezett vállalkozás profiljába vág (pl. Ön pék és pékséget kíván létrehozni).</v>
      </c>
    </row>
    <row r="18" spans="1:2" ht="120">
      <c r="A18" s="77"/>
      <c r="B18" s="135" t="str">
        <f>'2.Kritikus tényezők'!F23</f>
        <v xml:space="preserve">Törekedjünk arra, hogy az összes akadályozó, kockázatot jelentő tényezőt térképezzük fel!
Ha már feltérképeztük a veszélyeztető tényezőket, akkor mindegyikre dolgozzunk ki előre megoldási javaslatot. Ezzel előre fel tudunk készülni az előre látható kockázatok megelőzésére, elhárítására, vagy cselekvési tervet dolgozhatunk ki az okozott probléma csökkentése érdekében.  
A hosszútávon eredményes üzleti terv készítésének kulcskérdése, hogy milyen ellenőrzési pontokat építünk be a rendszerbe és már előre milyen korrekciós lépésekre készülünk fel.
Térjen ki egyaránt az üzleti kockázatok (üzleti tervezés, vállalkozásmenedzsment), valamint a működési kockázatok (tűzvész, betörés, lopás, stb.) feltérképezésére is. Az üzleti kockázatok hátterében állhatnak a következő okok:
</v>
      </c>
    </row>
    <row r="19" spans="1:2" ht="158.25" customHeight="1">
      <c r="A19" s="77"/>
      <c r="B19" s="135" t="str">
        <f>'2.Kritikus tényezők'!F24</f>
        <v>Belső okok lehetnek:
- a vezetés gyengeségei, hibái,
- a munkaerő-állomány kedvezőtlen összetétele,
- a piacképesség romlása,
- likviditási nehézségek stb.
Külső okok lehetnek:
- a piac felvevő képességének csökkenése,
- a verseny éleződése,
- vásárlási szokások hirtelen változása,
- kedvezőtlen gazdasági, társadalmi események.</v>
      </c>
    </row>
    <row r="20" spans="1:2" ht="19.5" customHeight="1">
      <c r="A20" s="82" t="str">
        <f>'3.Vállalkozás bemutatása'!B1</f>
        <v>3. A vállalkozás bemutatása</v>
      </c>
    </row>
    <row r="21" spans="1:2" ht="39.75" customHeight="1">
      <c r="B21" s="134" t="str">
        <f>'3.Vállalkozás bemutatása'!G4</f>
        <v>• Írja be a vállalkozás tervezett nevét 
(egyéni vállalkozó esetén a Vezetéknév Keresztnév E.V.)</v>
      </c>
    </row>
    <row r="22" spans="1:2" ht="18.75" customHeight="1">
      <c r="B22" s="134" t="str">
        <f>'3.Vállalkozás bemutatása'!G5</f>
        <v>• Írja be a vállalkozás tervezett székhelyét.</v>
      </c>
    </row>
    <row r="23" spans="1:2" ht="18.75" customHeight="1">
      <c r="B23" s="134" t="str">
        <f>'3.Vállalkozás bemutatása'!G6</f>
        <v>• Írja be a vállalkozás tervezett telephelyeit. (vagy a „nem releváns kifejezést”)</v>
      </c>
    </row>
    <row r="24" spans="1:2" ht="18.75" customHeight="1">
      <c r="B24" s="134" t="str">
        <f>'3.Vállalkozás bemutatása'!G7</f>
        <v>A vállalkozás jogi típusánál jelölje be az alapítandó vállalkozás jogi formáját.</v>
      </c>
    </row>
    <row r="25" spans="1:2" ht="18.75" customHeight="1">
      <c r="B25" s="134" t="str">
        <f>'3.Vállalkozás bemutatása'!G12</f>
        <v>A vállalkozás tevékenységi területe pontnál több válasz megjelölése lehetséges.</v>
      </c>
    </row>
    <row r="26" spans="1:2" ht="79.5" customHeight="1">
      <c r="B26" s="134" t="str">
        <f>'3.Vállalkozás bemutatása'!G16</f>
        <v>Vállalkozás fő tevékenységének megnevezése és TEÁOR besorolása 
TEÁOR 08 szerint 4 számkódig. Egyéni vállalkozók/ egyéni cég esetén az önálló vállalkozók tevékenységi jegyzékének (ÖVTJ) számait kell feltüntetni 4 számkódig. 
http://www.ksh.hu/apps/vb.teaor_main.teaor08_fa
https://www.ksh.hu/ovtj_menu</v>
      </c>
    </row>
    <row r="27" spans="1:2" ht="131.25" customHeight="1">
      <c r="B27" s="134" t="str">
        <f>'3.Vállalkozás bemutatása'!G17</f>
        <v>További tevékenységek megnevezése és TEÁOR besorolása 
TEÁOR 08 szerint 4 számkódig. Egyéni vállalkozók/ egyéni cég esetén az önálló vállalkozók tevékenységi jegyzékének (ÖVTJ) számait kell feltüntetni 4 számkódig
http://www.ksh.hu/apps/vb.teaor_main.teaor08_fa
https://www.ksh.hu/ovtj_menu
 Az egyes TEÁOR kódok pontos tartalmáról az alábbi linken talál részletes leírást:
https://www.ksh.hu/docs/osztalyozasok/teaor/teaor_tartalom_2015_05.pdf
Mindenképpen ellenőrizze, hogy olyan tevékenységet válasszon vállalkozásának, amely a GINOP-5.2.3 program keretében támogatható!</v>
      </c>
    </row>
    <row r="28" spans="1:2" ht="16.5" customHeight="1">
      <c r="B28" s="212" t="s">
        <v>288</v>
      </c>
    </row>
    <row r="29" spans="1:2" ht="16.5" customHeight="1">
      <c r="B29" s="212" t="s">
        <v>376</v>
      </c>
    </row>
    <row r="30" spans="1:2" ht="16.5" customHeight="1">
      <c r="B30" s="212" t="s">
        <v>377</v>
      </c>
    </row>
    <row r="31" spans="1:2" ht="20.25" customHeight="1">
      <c r="B31" s="134" t="str">
        <f>'3.Vállalkozás bemutatása'!G21</f>
        <v>Vállalkozás fő profiljának, termékeinek rövid bemutatása (max. 250 karakterben)</v>
      </c>
    </row>
    <row r="32" spans="1:2" ht="20.25" customHeight="1">
      <c r="B32" s="134" t="str">
        <f>'3.Vállalkozás bemutatása'!G22</f>
        <v xml:space="preserve">A vállalkozási területi hatókörénél a legszélesebb hatókörű tevékenység hatókörét tüntesse fel. </v>
      </c>
    </row>
    <row r="33" spans="1:2" ht="35.25" customHeight="1">
      <c r="B33" s="134" t="str">
        <f>'3.Vállalkozás bemutatása'!G30</f>
        <v xml:space="preserve">A vállalkozás tulajdonosi szerkezeténél minden tulajdonost fel kell sorolni, ezért a sorok bővíthetők. A vállalkozás támogatott tulajdonosa kifejezés azt a személyt jelenti, aki a GINOP 5.2.2-14 projektben (vállalkozói képzésben) részt vett. 
</v>
      </c>
    </row>
    <row r="34" spans="1:2" ht="79.5" customHeight="1">
      <c r="B34" s="134" t="str">
        <f>'3.Vállalkozás bemutatása'!G37</f>
        <v xml:space="preserve">Ebben a részben a vállalkozás küldetését és az üzleti ötletet kell bemutatni. 
Ügyeljen arra, hogy 
• a koncepciót egyértelműen, világosan fejtse ki,
• az ötlet realitását, esetleges újszerűségét is értékelni fogják.
</v>
      </c>
    </row>
    <row r="35" spans="1:2" ht="75" customHeight="1">
      <c r="B35" s="134" t="str">
        <f>'3.Vállalkozás bemutatása'!G41</f>
        <v xml:space="preserve">• A fejezetben a vállalkozás jövője kerül bemutatásra, az egy éves működés eredményeként. 
Például:
• Milyen termékeket/szolgáltatásokat tervez előállítani/nyújtani a következő években?
• Mutassa be, hogy az Ön terméke(i)/szolgáltatása(i) milyen piaci pozícióval bír(nak) majd az értékesítési piacon!
</v>
      </c>
    </row>
    <row r="36" spans="1:2" ht="64.5" customHeight="1">
      <c r="B36" s="134" t="str">
        <f>'3.Vállalkozás bemutatása'!G44</f>
        <v xml:space="preserve">• A fejezetben a vállalkozás jövője kerül bemutatásra, a 3-5 év múlva elérendő céljai. Fenntartási és cég-értékesítési terv. Például:
• Milyen termékeket/szolgáltatásokat tervez előállítani/nyújtani a következő években?
• Mutassa be, hogy az Ön terméke(i)/szolgáltatása(i) milyen piaci pozícióval bír(nak) majd az értékesítési piacon!
</v>
      </c>
    </row>
    <row r="37" spans="1:2" ht="33" customHeight="1">
      <c r="A37" s="82" t="str">
        <f>'4.Vállalkozó bemutatása'!B1</f>
        <v>4. A vállalkozó bemutatása</v>
      </c>
    </row>
    <row r="38" spans="1:2" ht="170.25" customHeight="1">
      <c r="B38" s="134" t="str">
        <f>'4.Vállalkozó bemutatása'!F3</f>
        <v>A GINOP-5.2.2-14 projekt képzésében sikeresen résztvevő tulajdonos adatait szükséges feltüntetni.
FONTOS! Amennyiben két GINOP-5.2.2-14 projekt képzésében sikeresen résztvevő tulajdonos állítja össze az üzleti tervet, és alapítja meg a vállalkozást, a második tulajdonosra is ki kell tölteni ezt az adattáblát!
Ebben az esetben ezen a lapon jelölje ki egyszerre a 33 és 66-os sorokat, kattintson az egér jobb gombjával, és a felugró menüben kattintson a Felfedés parancsra.
Ezt követően a vállalkozás második támogatott tulajdonosa töltse ki a megjelenő 
4.b A támogatott vállalkozó A GINOP-5.2.2-14 projekt képzésében sikeresen résztvevő második tulajdonostárs részt!</v>
      </c>
    </row>
    <row r="39" spans="1:2" ht="32.25" customHeight="1">
      <c r="B39" s="134" t="str">
        <f>'4.Vállalkozó bemutatása'!F12</f>
        <v xml:space="preserve">Értelemszerűen és teljes körűen töltse ki a táblázatot. A jövedelmi céloknál az adózás előtti jövedelmet kell megadni. </v>
      </c>
    </row>
    <row r="40" spans="1:2" ht="85.5" customHeight="1">
      <c r="B40" s="134" t="str">
        <f>'4.Vállalkozó bemutatása'!F23</f>
        <v xml:space="preserve"> A vállalkozás sikeres működtetéséhez elengedhetetlen, hogy kompetens vállalkozó álljon annak élén. A vállalkozói kompetencia számos összetevőből épül fel, így szükség van az egyén megfelelő személyes tulajdonságaira, (szak)tudására, készségeire és gyakorlati tapasztalatára, jártasságára. Megfelelő önismeret mellett töltse ki önmagáról a táblázatot úgy, hogy a fenti területeken meghatározó jellemzőit egyben értékeli is annak tükrében, hogy a tervezett vállalkozás sikerében segítő vagy gátló tényezőként merülhetnek-e majd fel. Amennyiben a GINOP-5.2.2-14 projekt keretében sor került az Ön esetében kompetenciamérésre és/vagy kompetenciafejlesztésre, javasoljuk az önmagáról megtudott tények beépítését.
</v>
      </c>
    </row>
    <row r="41" spans="1:2" ht="41.25" customHeight="1">
      <c r="B41" s="136" t="str">
        <f>'4.Vállalkozó bemutatása'!F25</f>
        <v>Ehhez segítséget jelent, ha sorra veszi a sikeres vállalkozás alapításához, működtetéséhez szükséges alapvető vállalkozói és vezetői kompetenciákat, képességeket, készségeket, tulajdonságokat:</v>
      </c>
    </row>
    <row r="42" spans="1:2" ht="109.5" customHeight="1">
      <c r="B42" s="134" t="str">
        <f>'4.Vállalkozó bemutatása'!F26</f>
        <v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v>
      </c>
    </row>
    <row r="43" spans="1:2" ht="124.5" customHeight="1">
      <c r="B43" s="134" t="str">
        <f>'4.Vállalkozó bemutatása'!F28</f>
        <v xml:space="preserve">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v>
      </c>
    </row>
    <row r="44" spans="1:2" ht="124.5" customHeight="1">
      <c r="B44" s="134" t="str">
        <f>'4.Vállalkozó bemutatása'!F30</f>
        <v xml:space="preserve">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6) A kommunikációs készség a másokra való odafigyelést,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v>
      </c>
    </row>
    <row r="45" spans="1:2" ht="110.25" customHeight="1">
      <c r="B45" s="134" t="str">
        <f>'4.Vállalkozó bemutatása'!F32</f>
        <v xml:space="preserve">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v>
      </c>
    </row>
    <row r="46" spans="1:2" ht="27.75" customHeight="1">
      <c r="A46" s="82" t="str">
        <f>'5. Működési terv'!B1</f>
        <v>5. Működési terv</v>
      </c>
    </row>
    <row r="47" spans="1:2" ht="106.5" customHeight="1">
      <c r="B47" s="134" t="str">
        <f>'5. Működési terv'!H3</f>
        <v>Eszközök egyedi bemutatása
A kulcsfontosságú elemek megtervezésekor kérem ügyeljen a következőkre:
• minden tényezőt gyűjtsön össze,
• bemutatásuk/beszerzésük legyen reális és meggyőző.
Amennyiben az adott kategórián belül több tételt kíván szerepeltetni, lehetősége van újabb sorok felfedésére:
Például Szellemi termékek pl.: szoftver(ek) kategórián belül vinne fel több tételt: jelölje ki egyszerre a 13 és 17-es sorokat, kattintson az egér jobb gombjával, és a felugró menüben kattintson a Felfedés parancsra. 
Így 3 új sort használhat. Amennyiben ez sem elég, szúrjon be további sorokat!</v>
      </c>
    </row>
    <row r="48" spans="1:2" ht="24.75" customHeight="1">
      <c r="B48" s="136" t="str">
        <f>'5. Működési terv'!H40</f>
        <v>A termelési /szolgáltatási /működési folyamat bemutatása:</v>
      </c>
    </row>
    <row r="49" spans="1:2" ht="153" customHeight="1">
      <c r="B49" s="134" t="str">
        <f>'5. Működési terv'!H42</f>
        <v xml:space="preserve">A működési terv leírásakor a termelési/szolgáltatási folyamat, a technológia, az igénybe vett berendezések bemutatására is ki kell térni. 
Az elsődleges tevékenységeken túl azonban az egyéb, támogató tevékenységek ismertetését is jelenti. 
Ide tartozik például az emberi erőforrás menedzsment, a vállalati információs rendszerek megszervezése is. 
A fejezetpontban a következő területekre kell kitérnie: 
- a technológiai folyamat leírása (termelő berendezések mérete, kapacitása, elhelyezése stb.), 
- a lehetséges beszállítók bemutatása (együttműködési szándéknyilatkozatot célszerű a mellékletekhez csatolni), 
- a telephelyek bemutatása (ha még máshol nem történt meg), 
- szükséges gépek, berendezések, felszerelések leírása, 
- az alapanyagok és félkész termékek piaca. 
</v>
      </c>
    </row>
    <row r="50" spans="1:2" ht="85.5" customHeight="1">
      <c r="B50" s="134" t="str">
        <f>'5. Működési terv'!H52</f>
        <v xml:space="preserve">Rendszeres beszállítók bemutatása
• Mutassa be a megalapítandó vállalkozás leendő és tervezett stratégiai partnerségét, tervezett piaci kapcsolatait és az ezzel kapcsolatosan tervezetten megkötésre kerülő szándéknyilatkozatok, együttműködési megállapodások tartalmát!
• A már létrejött együttműködési szándéknyilatkozatok igazolása a jelen útmutató mellékleteként megadott formanyomtatványon lehetséges, és azt az üzleti terv mellékletként kell benyújtani.
</v>
      </c>
    </row>
    <row r="51" spans="1:2" ht="106.5" customHeight="1">
      <c r="B51" s="134" t="str">
        <f>'5. Működési terv'!H56</f>
        <v>Emberi erőforrás és szervezeti felépítés bemutatása
Minden vállalkozásban lényeges annak felmutatása, hogy azok a személyek, akik a vállalkozásban részt vesznek, képesek-e a vállalkozás sikeres működtetésére. 
A munkaerő-szükséglet meghatározásához összesíteni kell azokat a munkaköröket, amelyek elősegítik a vállalkozás céljainak megvalósítását. 
A munkakörök esetében pontosan rögzíteni kell, hogy milyen munkahelyen, mikor, mit, miért és hogyan kell végrehajtani. 
Ezek alapján lehet eldönteni, hogy a munkakör betöltéséhez a munkavállalónak milyen fizikai és szellemi követelményeknek kell megfelelni.</v>
      </c>
    </row>
    <row r="52" spans="1:2" ht="57" customHeight="1">
      <c r="B52" s="134" t="str">
        <f>'5. Működési terv'!H64</f>
        <v>Foglalkoztatottak létszámának terve a jövőben
A stratégiai célok figyelembevételével meg lehet határozni azt a mennyiségi és minőségi munkaerő-szükségletet, amely a vállalkozásnál adott időszakban elvégzendő feladatok ellátásához a vállalkozás vezetésének megítélése szerint, munkakörönként szükséges.</v>
      </c>
    </row>
    <row r="53" spans="1:2" ht="68.25" customHeight="1">
      <c r="B53" s="134" t="str">
        <f>'5. Működési terv'!H69</f>
        <v>Tételesen számszerűsítse a fent bemutatott termelési/szolgáltatási folyamat egyes fázisainak, infrastruktúra/emberi erőforrás/alapanyag/áru szükségleteinek vonatkozó költségeit.
Mindez szükséges a Pénzügyi Terv megalapozásához.
Kérjük, támassza alá számításokkal!</v>
      </c>
    </row>
    <row r="54" spans="1:2" ht="30" customHeight="1">
      <c r="A54" s="82" t="str">
        <f>'6.GANTT'!B1</f>
        <v>6. GANTT diagram</v>
      </c>
      <c r="B54" s="123"/>
    </row>
    <row r="55" spans="1:2" ht="249.75" customHeight="1">
      <c r="B55" s="134" t="str">
        <f>'6.GANTT'!O4</f>
        <v>A vállalkozás tevékenységeit az indulástól számított 12 hónap időtartamra kell tervezni.
GANTT diagram alatt azon fontos tevékenységek ütemezését értjük, amelyek meghatározzák a további fejlődést. 
Ilyen lehet pl. egy termék engedélyeztetése, termelés helyének és eszközeinek beszerzése, alkalmazottak betanítása, üzlet megnyitása, weboldal élesítése, stb… 
Mire ügyeljünk az ütemtervezés, időtervezés során?
• Az egyes feladatok időigénye
• A feladatok egymásra épülése
• Az időzítés fizikai feltételei
• Az erőforrások rendelkezésre állása
• Költséghatékonyság, észszerűség
A táblázat az egyes tevékenységek időbeli tervezésének szemléletes bemutatására szolgál. 
Kitöltése: az adott tevékenység által érintett sor, és az adott tevékenység által érintett hónapok által behatárolt mezőkbe írjon X-et!
A sorok száma bővíthető.  
A tevékenységek megtervezését a vállalkozás elindításától számított 12 hónapra kéri a sablon. (Példa: ha szeptemberben indul a vállalkozásunk, akkor a Naptári hónap sorban a 1-es alá a szeptember kerül, a 2-es alá az október, stb…)</v>
      </c>
    </row>
    <row r="56" spans="1:2" ht="30.75" customHeight="1">
      <c r="A56" s="82" t="str">
        <f>'7.Piac-,versenytárselemzés'!B1</f>
        <v>7. Piac- és versenytárselemzés</v>
      </c>
    </row>
    <row r="57" spans="1:2" ht="384.75" customHeight="1">
      <c r="B57" s="134" t="str">
        <f>'7.Piac-,versenytárselemzés'!G3</f>
        <v>Piacelemzés
A piackutatást a következő főbb területeken célszerű elvégezni: 
- a termék versenyképessége: újdonság, korszerűség, helyettesíthetőség, várható életút stb. 
- a megcélzott vásárlók: vásárlási szokásaik, kultúrájuk, jövedelemhelyzetük, árérzékenységük stb. 
- meglévő és lehetséges versenytársak: piaci telítettség, piaci részesedések, technológiai színvonal, minőségbiztosítás, költség- és árviszonyok, árelőnyök, a konkurencia erős és gyenge pontjai stb. 
Az elemzés szintje kettős, egyaránt figyelembe kell venni makro- és mikrokörnyezeti szempontokat. A makro-környezeti elemzés olyan tendenciákat vizsgál, melyek a politika, gazdaság, tudomány, technika, társadalom, kultúra, nemzetközi hatások területén jelentkeznek, míg a mikrokörnyezet olyan kérdéseket vizsgál, melyek az eladók számával, a gyártókkal, a felhasználókkal, a forgalmazási sajátosságokkal, az iparágba való be-, és kilépés nehézségeivel, az iparág méretével, a földrajzi elhelyezkedéssel foglalkoznak. 
Szekunder kutatás: lényege a korábban, vagy mások által felvett és közzétett adatok megszerzése, megismerése. 
- statisztikák (belső vállalati nyilvántartásokból, vagy például KSH által közzétett), 
- piackutató intézetek adatbázisai, 
- piactanulmányok, tudományos tanulmányok (szakkönyvekben, folyóiratokban, Interneten), 
- sajtócikkek, elemzések, sajtófigyelés. 
Primer kutatás: lényege a még nem ismert és publikált adatok saját kutatási céllal történő megszerzése. 
- megfigyelés: a fogyasztók vásárlási, illetve termékhasználati szokásainak megfigyelése úgy, hogy a vizsgált alany nem tud a megfigyelésről (természetes viselkedés megfigyelése). 
- kísérlet: a célcsoportba tartozó fogyasztók befolyásolása meghatározott keretek között, valamint az eredmény regisztrálása. 
- megkérdezés: tudatos, előre megtervezett kérdések feltétele írásban vagy szóban, az egyik leggyakoribb kutatási módszer. 
- mélyinterjú: hosszabb időtartamú, valamely témát részleteiben körbejáró megkérdezési forma. 
- fókuszcsoportos interjú: 4-10 fős, meghatározott szempontok szerint összeválogatott csoporttal történő beszélgetés, a résztvevők által előre nem ismert témáról.</v>
      </c>
    </row>
    <row r="58" spans="1:2" ht="219" customHeight="1">
      <c r="B58" s="134" t="str">
        <f>'7.Piac-,versenytárselemzés'!G18</f>
        <v>Célpiac és trendek
• Az üzleti célcsoportnál, a lehető legjobban szükséges leszűkíteni a vásárlók/szolgáltatást igénybe vevők körét. pl: babahordozó kendő értékesítése esetén a 18-40 év közötti anyukák. 
• A vevői igények bemutatásakor, törekedjen arra, hogy az értékelő is lássa, miért van szükség a termékére/szolgáltatására hogyan és miért elégíti ki a vevői igényeket.
• A potenciális célpiac méretének bemutatásánál a vásárlók számát számszerűen mutassa be. Statisztikákat érdemes keresni a legnagyobb statisztikai elérhető adatbázis: www.ksh.hu 
•  A piac méretének várható változása résznél csak egy válasz megjelölése lehetséges. 
• A versenytársak számát és piaci részesedését legjobban a településen, környező településeken lévő hasonló terméket/szolgáltatást értékesítők számából tudja megbecsülni. pl: a tervezett vállalkozás egy kávézó, a településen 1 kávézó van jelenleg (az a legnagyobb versenytárs) 50%os a piaci részesedés.
Potenciális vásárló bemutatása (természetes személyek esetén)
Piackutatással, lehet a legpontosabb adatokat megkapni, ha speciális a terméke vagy szolgáltatása, akkor könnyebb meghatározni a célcsoportját.
Amennyiben a potenciális vásárlók kizárólag cégek, vezesse fel a mezőkbe a „Megalapítandó vállalkozásomra nem vonatkozik” megjegyzést.</v>
      </c>
    </row>
    <row r="59" spans="1:2" ht="102" customHeight="1">
      <c r="B59" s="134" t="str">
        <f>'7.Piac-,versenytárselemzés'!G51</f>
        <v>Versenytárselemzés
Az elemzés során azokkal a versenytársakkal kell foglalkozni, akik a vállalati stratégia szempontjából relevánsnak számítanak. 
Fontos, hogy termékének/szolgáltatásának pontos kialakításakor építsen versenytársai feltárt erősségeire, és kerülje azok azonosított gyengeségeit! Így válik a felsorolás, a begyűjtött adathalmaz tényleges elemzéssé.
Amennyiben a reális elemzéshez szükségesnek tartja, bővíthető a sorok száma.</v>
      </c>
    </row>
    <row r="60" spans="1:2" ht="111.75" customHeight="1">
      <c r="B60" s="134" t="str">
        <f>'7.Piac-,versenytárselemzés'!G73</f>
        <v>Termék/szolgáltatás bemutatása
A termékek, szolgáltatások rövid bemutatása (max. 500 karakterben) 
Mutassa be tervezett szolgáltatásait/termékeit (jellemzőit, főbb paramétereit) és azok egyediségét.
A nyújtott és igénybe vett kiegészítő szolgáltatások leírása
A termékek és szolgáltatások előállítása során a cég további kapcsolódó szolgáltatásokat is nyújthat, illetve vehet igénybe. Ezek rövid leírását tartalmazza ez a rész. Ahol értelmezhető, ott a leírásnak tartalmaznia kell a helyettesítő termékek és szolgáltatások rövid bemutatását is. Itt nincs megkötve a karakterek száma, törekedjen a világos, könnyen érthető, tömör és pontos megfogalmazásra!</v>
      </c>
    </row>
    <row r="61" spans="1:2" ht="176.25" customHeight="1">
      <c r="B61" s="134" t="str">
        <f>'7.Piac-,versenytárselemzés'!G78</f>
        <v>Versenyelőny
Gondolja át termékeinek/szolgáltatásainak előnyeit 
• a vevő szempontjából, 
• milyen előnyöket nyújt az Ön terméke/szolgáltatása a versenytársakéval szemben!
Az „erősségeim és gyengeségem” bemutatásánál 
• törekedjen arra, hogy töltse ki az összes mezőt!
• Mutassa be, melyek azok a tulajdonságok, amelyek szempontjából az Ön terméke/szolgáltatása gyengébb, rosszabb lehet, mint a versenytársaké (pl. gondoljon az árra, a minőségre, a beszállítókkal kialakított hosszú távú kapcsolatokra).
• Mutassa be a vállalkozás jövőbeli lehetőségeit! (pl. újonnan felismert vevői igények, piaci helyzet jövőben várható változása, versenytársak gyengeségei, kedvező piaci kapcsolatok kialakítása)</v>
      </c>
    </row>
    <row r="62" spans="1:2" ht="24" customHeight="1">
      <c r="A62" s="82" t="str">
        <f>'8.Árazás,értékesítés'!B1</f>
        <v>8. Árazás, értékesítési terv</v>
      </c>
      <c r="B62" s="123"/>
    </row>
    <row r="63" spans="1:2" ht="214.5" customHeight="1">
      <c r="B63" s="134" t="str">
        <f>'8.Árazás,értékesítés'!P4</f>
        <v>Árazás
Az árképzési elvek közül csak egy válasz megjelölése lehetséges!
Az ár (politika) kialakításának fázisai: 
1. árpolitikai célok kiválasztása 
A vállalati stratégiából kell kiindulni, ilyen cél lehet pl. a profitmaximalizálás, bevétel maximalizálás, forgalom növelése, piaci részesedés növelése, piac lefölözése, túlélés. 
2. kereslet meghatározása 
Az árérzékenység figyelembe vételével az elvileg maximális ár meghatározása. 
3. költségek becslése 
A ráfordítások fedezése szempontjából elfogadható minimális ár meghatározása. 
4. versenytársak árképzésének elemzése 
A minimális és maximális ár között a versenytársakhoz képest elfogadható ár meghatározása. 
5. az árképzés módszerének kiválasztása és a végső ár meghatározása</v>
      </c>
    </row>
    <row r="64" spans="1:2" ht="78" customHeight="1">
      <c r="B64" s="134" t="str">
        <f>'8.Árazás,értékesítés'!P14</f>
        <v xml:space="preserve">Értékesítési terv
Vizsgálni kell a közvetlen eladásösztönzést, a promóciót is. Az üzleti terv sablon jelen fejezetében az egyes marketing és kommunikációs eszközöket kell megjelölni, illetve az értékesítés költségeit kell megtervezni rövid és hosszú távon.
</v>
      </c>
    </row>
    <row r="65" spans="1:2" ht="79.5" customHeight="1">
      <c r="B65" s="134" t="str">
        <f>'8.Árazás,értékesítés'!P17</f>
        <v>Értékesítési csatornák
Jelölje be a tervezett értékesítési csatornákat
Jelölje a tervezett értékesítési csatornák százalékos megoszlását!
Az összesen sorban 100% szerepeljen!
(Több választ is megjelölhet)</v>
      </c>
    </row>
    <row r="66" spans="1:2" ht="138" customHeight="1">
      <c r="B66" s="134" t="str">
        <f>'8.Árazás,értékesítés'!P27</f>
        <v>Tervezett értékesítés az elkövetkező 1 évben.  A tervezett értékesítést az indulástól számított 12 hónap időtartamra kell tervezni.
Az adatokat ezer Ft-ban, 1 000 Ft-ra kerekítve adja meg!
• Az első oszlopban azokat a Termékeket/szolgáltatásokat sorolja fel (megnevezés és TEÁOR 08 / ÖVTJ 2014), melyekben értékesítést tervez!
• A tevékenységek sora bővíthető.
• Az összesítést hónapokra és tevékenységekre is el kell végezni. Törekedjen arra, hogy a két táblázat egymással összhangban kerüljön elkészítésre, valamint a Cash-flow értékesítésből származó árbevételével is megfeleltethető legyen.</v>
      </c>
    </row>
    <row r="67" spans="1:2" ht="76.5" customHeight="1">
      <c r="B67" s="134" t="str">
        <f>'8.Árazás,értékesítés'!P37</f>
        <v>Tervezett értékesítés az elkövetkező 4 évben
• A 2017. évet, a 2018., 2019. és 2020. évet éves szinten kell tervezni. 
• Az oszlopok összesítése  automatikusan töltődik.</v>
      </c>
    </row>
    <row r="68" spans="1:2" ht="22.5" customHeight="1">
      <c r="A68" s="82" t="str">
        <f>'9.Kommunikációs terv'!B1</f>
        <v>9. Kommunikációs terv</v>
      </c>
    </row>
    <row r="69" spans="1:2" ht="55.5" customHeight="1">
      <c r="B69" s="134" t="str">
        <f>'9.Kommunikációs terv'!P5</f>
        <v>Kommunikációs terv
Kitöltés során javasoljuk az alábbi szempontok végiggondolását:
• milyen üzenetet szeretne közvetíteni vállalkozásáról?</v>
      </c>
    </row>
    <row r="70" spans="1:2" ht="96.75" customHeight="1">
      <c r="B70" s="134" t="str">
        <f>'9.Kommunikációs terv'!P7</f>
        <v>• hogyan, milyen eszközökkel, milyen ütemezésben tájékoztatná leendő vevőit termékéről/szolgáltatásáról; pl: szórólap, internetes hirdetés stb.
• hogyan ösztönözné leendő vevőit terméke/szolgáltatása megvásárlására; pl: akcók, kuponok stb.
• mi indokolja az egyes kommunikációs eszközök választását?Az egyes választott kommunikációs eszközöknél kérjük, törekedjen a pontosságra. 
Így pl. ne csupán azt írja, hogy hirdetés helyi online újságban, hanem hirdetés a Origo felületén (www.origo.hu). 
Ez egyrészt az üzleti elképzelés jövőbeni megvalósítását is megkönnyíti az Ön számára, másrészt pedig a marketing költségek tervezését kivitelezhetővé és reálissá teszi.</v>
      </c>
    </row>
    <row r="71" spans="1:2" ht="65.25" customHeight="1">
      <c r="B71" s="134" t="str">
        <f>'9.Kommunikációs terv'!P10</f>
        <v>A tervezett marketing költségeket az indulástól számított 12 hónap időtartamra kell tervezni. Gondolja végig számszerűen az egyes kommunikációs eszközök használatára szánt összegeket, valamint a választott kommunikációs eszközök alkalmazásának ütemezését!
A táblázatba a Natári hónap soron kívül csak egész számokat írhat. Az egyes kommunikációs eszközöknél tervezett költségeket ezer forintban, 1000 ft-ra kerekítve szükséges megadni.</v>
      </c>
    </row>
    <row r="72" spans="1:2" ht="42.75" customHeight="1">
      <c r="B72" s="134" t="str">
        <f>'9.Kommunikációs terv'!P32</f>
        <v>Gyűjtsön össze minden olyan belső és külső tényezőt, amelyek a fentiekben leírt, célul kitűzött értékesítési volumenek megvalósításában gátolhatják. 
Fogalmazzon meg akcióterveket ezek elkerülésére! (pl. a célcsoport téves azonosítása – hiteles forrásokból történő piackutatás)</v>
      </c>
    </row>
    <row r="73" spans="1:2" ht="31.5" customHeight="1">
      <c r="A73" s="82" t="str">
        <f>CONCATENATE('10.a-Cash-flow 1. év'!B1,"   ",'10.b-Cash-flow 2. év'!B1,"  ",'10.c-Cash-flow 3-4. év'!B1)</f>
        <v>10.a) Cash-flow előrejelzés 1. év   10.b) Cash-flow előrejelzés 2. év  10.c) Cash-flow előrejelzés 3., 4. év</v>
      </c>
    </row>
    <row r="74" spans="1:2" ht="34.5" customHeight="1">
      <c r="A74" s="82"/>
      <c r="B74" s="134" t="str">
        <f>'10.a-Cash-flow 1. év'!P3</f>
        <v>10.a) Cash-flow előrejelzés 1. év
A táblázatba csak egész számokat írhat az összegeket forintban megadva.</v>
      </c>
    </row>
    <row r="75" spans="1:2" ht="316.5" customHeight="1">
      <c r="A75" s="82"/>
      <c r="B75" s="134" t="str">
        <f>'10.a-Cash-flow 1. év'!P5</f>
        <v>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1. év alatt a 2017. évet, amely ebben az üzleti tervben értelemszerűen 12 hónapnál kevesebbet fog felölelni. A kitöltést a vállalkozás indításának hónapja alatt kell kezdeni. (Példa: ha júniusban indul a vállalkozásunk, akkor a Naptári hónap sorban a 6-os oszlop alatt kezdhetünk tervezni, a 10-es alá az október havi értékek kerülnek, stb…)
• A számításoknál a projektben elszámolni kívánt költségeket az önrésszel együtt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
Az elszámolható költségekhez lásd a Pályázati Felhívás 5.7-es pontját!</v>
      </c>
    </row>
    <row r="76" spans="1:2" ht="55.5" customHeight="1">
      <c r="A76" s="82"/>
      <c r="B76" s="134" t="str">
        <f>'10.a-Cash-flow 1. év'!P18</f>
        <v>A GINOP-5.2.3-16 felhívás alapján ide tartozik: 
- cégalapításhoz kapcsolódó ügyvédi szolgáltatás igénybe vétele,</v>
      </c>
    </row>
    <row r="77" spans="1:2" ht="42" customHeight="1">
      <c r="A77" s="82"/>
      <c r="B77" s="619" t="str">
        <f>'10.a-Cash-flow 1. év'!P19</f>
        <v xml:space="preserve"> - cégalapítás hatósági díjai, - alapításhoz, működéshez szükséges kötelező engedélyek beszerzésének igazgatási, eljárási költségei, illetékek, - szakhatósági engedélyek beszerzéséhez szükséges mérnöki tanácsadás</v>
      </c>
    </row>
    <row r="78" spans="1:2" s="615" customFormat="1" ht="202.5" customHeight="1">
      <c r="A78" s="616"/>
      <c r="B78" s="619" t="str">
        <f>'10.a-Cash-flow 1. év'!P20</f>
        <v xml:space="preserve"> - bérköltség (munkaviszony), vállalkozói kivét,
- a hatályos jogszabályok szerinti, munkáltatót terhelő adók és járulékok.
561. Szociális hozzájárulási adó (22%)
564. Szakképzési hozzájárulás (1,5%)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
</v>
      </c>
    </row>
    <row r="79" spans="1:2" s="615" customFormat="1" ht="61.5" customHeight="1">
      <c r="A79" s="616"/>
      <c r="B79" s="619" t="str">
        <f>'10.a-Cash-flow 1. év'!P25</f>
        <v xml:space="preserve"> - új tárgyi eszközök beszerzése beleértve a szállítás és üzembe helyezés, valamint a betanítás költségét, amennyiben közvetlenül az eszközhöz kapcsolódik,
- infokommunikációs eszközök (hardver, hálózati eszközök, nyomtató, mobiltelefon).</v>
      </c>
    </row>
    <row r="80" spans="1:2" s="615" customFormat="1" ht="38.25" customHeight="1">
      <c r="A80" s="616"/>
      <c r="B80" s="619" t="str">
        <f>'10.a-Cash-flow 1. év'!P26</f>
        <v>irodai, igazgatási berendezések, felszerelések (Irodai bútor tekintetében kizárólag író- és tárgyalóasztal, szék, irattároló szekrény, polc beszerzése támogatható,)</v>
      </c>
    </row>
    <row r="81" spans="1:2" s="615" customFormat="1" ht="108" customHeight="1">
      <c r="A81" s="616"/>
      <c r="B81" s="619" t="str">
        <f>'10.a-Cash-flow 1. év'!P29</f>
        <v>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v>
      </c>
    </row>
    <row r="82" spans="1:2" s="615" customFormat="1" ht="38.25" customHeight="1">
      <c r="A82" s="616"/>
      <c r="B82" s="619" t="str">
        <f>'10.a-Cash-flow 1. év'!P32</f>
        <v>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v>
      </c>
    </row>
    <row r="83" spans="1:2" s="615" customFormat="1" ht="112.5" customHeight="1">
      <c r="A83" s="616"/>
      <c r="B83" s="619" t="str">
        <f>'10.a-Cash-flow 1. év'!P35</f>
        <v>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v>
      </c>
    </row>
    <row r="84" spans="1:2" s="615" customFormat="1" ht="44.25" customHeight="1">
      <c r="A84" s="616"/>
      <c r="B84" s="619" t="str">
        <f>'10.a-Cash-flow 1. év'!P36</f>
        <v>Vállalkozás működésének hatékonyságát javító engedélyezett képzések a tulajdonos, munkáltatók, illetve azon alkalmazottak számára, akik a képzés ideje alatt végig, igazolhatóan alkalmazotti jogviszonyban állnak.</v>
      </c>
    </row>
    <row r="85" spans="1:2" s="615" customFormat="1" ht="73.5" customHeight="1">
      <c r="A85" s="616"/>
      <c r="B85" s="619" t="str">
        <f>'10.a-Cash-flow 1. év'!P37</f>
        <v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v>
      </c>
    </row>
    <row r="86" spans="1:2" s="615" customFormat="1" ht="44.25" customHeight="1">
      <c r="A86" s="616"/>
      <c r="B86" s="619" t="str">
        <f>'10.a-Cash-flow 1. év'!P38</f>
        <v>Szakmai megvalósításhoz kapcsolódó anyagköltség (munkakör betöltéséhez szükséges munkaruha, munkavédelmi felszerelés, továbbá egyéb, nettó 100.000 Ft egyedi beszerzési összeget el nem érő kis értékű eszköz.</v>
      </c>
    </row>
    <row r="87" spans="1:2" s="615" customFormat="1" ht="44.25" customHeight="1">
      <c r="A87" s="616"/>
      <c r="B87" s="619" t="str">
        <f>'10.a-Cash-flow 1. év'!P40</f>
        <v>Dokumentációs, irattárazási, archiválási költségek</v>
      </c>
    </row>
    <row r="88" spans="1:2" s="615" customFormat="1" ht="44.25" customHeight="1">
      <c r="A88" s="616"/>
      <c r="B88" s="619" t="str">
        <f>'10.a-Cash-flow 1. év'!P41</f>
        <v>Postai, telekommunikációs, adminisztrációs költségek,</v>
      </c>
    </row>
    <row r="89" spans="1:2" s="615" customFormat="1" ht="44.25" customHeight="1">
      <c r="A89" s="616"/>
      <c r="B89" s="619" t="str">
        <f>'10.a-Cash-flow 1. év'!P42</f>
        <v>Vállalatirányítási tevékenységek (könyvelés, bérszámfejtés) arányosított költségei</v>
      </c>
    </row>
    <row r="90" spans="1:2" s="615" customFormat="1" ht="44.25" customHeight="1">
      <c r="A90" s="616"/>
      <c r="B90" s="619" t="str">
        <f>'10.a-Cash-flow 1. év'!P43</f>
        <v>Közüzemi díjak és szolgáltatások, rezsi költségek, takarítás, hulladékgazdálkodás, őrzés.</v>
      </c>
    </row>
    <row r="91" spans="1:2" ht="160.5" customHeight="1">
      <c r="A91" s="82"/>
      <c r="B91" s="134" t="str">
        <f>'10.a-Cash-flow 1. év'!P45</f>
        <v xml:space="preserve">• Nettó cash-flow = A Nettó Bevételek - Nettó Kiadások
Nettó Bevételek: Bevételek a Kapott (fizetendő) ÁFA sor figyelembe vétele nélkül
Nettó Kiadások: Kiadások a Fizetett (visszaigényelhető) ÁFA sorok figyelembe vétele nélkül
• Záró pénzügyi egyenleg = Nyitó pénzügyi egyenleg + Bevétel összesen – Összes kiadások + Áfa egyenleg
• A nem elszámolható költségek sorok bővíthetők. Itt kell feltüntetni azokat a költségeket is, amelyek a pályázati kiírás szerint elszámolható ugyan, de meghaladják az elszámolható összeget, vagy időben a projektidőszak után merülnek fel.
• Egyéb bevételek soron kell a működés során rendelkezésre bocsátott tagi illetve egyéb kölcsön összegét feltüntetni. A működés során visszafizethető tagi, illetve egyéb kölcsön összegét a Nem elszámolható költségek alatt kell tagi kölcsön/kölcsön visszafizetése feltüntetni. 
• A reális terv kialakítása érdekében alaposan tanulmányozza át a GINOP 5.2.3 pályázati dokumentumait. Vegye figyelembe a Támogatói döntés meghozatalának, az előlegigénylés teljesítésének, és az utófinanszírozás kiutalásának időigényességét! </v>
      </c>
    </row>
    <row r="92" spans="1:2" ht="22.5" customHeight="1">
      <c r="A92" s="82"/>
      <c r="B92" s="134" t="str">
        <f>'10.a-Cash-flow 1. év'!P67</f>
        <v>• Körültekintően vegye figyelembe az ÁFA fizetés és visszaigénylés speciális körülményeit és határidejét!</v>
      </c>
    </row>
    <row r="93" spans="1:2" ht="53.25" customHeight="1">
      <c r="A93" s="82"/>
      <c r="B93" s="137" t="str">
        <f>'10.a-Cash-flow 1. év'!P69</f>
        <v xml:space="preserve">• A cash-flow terv reális tervezése mellett nem elvárás, hogy a gazdálkodás cash-flow minden hónapban pozitív legyen! 
VISZONT a záró pénzügyi egyenleg értéke nem lehet negatív! </v>
      </c>
    </row>
    <row r="94" spans="1:2" ht="21" customHeight="1">
      <c r="A94" s="82"/>
      <c r="B94" s="137" t="str">
        <f>'10.a-Cash-flow 1. év'!P71</f>
        <v>Negatív záró pénzügyi egyenleg esetén a pályázat elutasításra kerül!!!</v>
      </c>
    </row>
    <row r="95" spans="1:2" ht="44.25" customHeight="1">
      <c r="A95" s="82" t="str">
        <f>'11.Eredménykimutatás'!B1</f>
        <v>11. Eredménykimutatás</v>
      </c>
      <c r="B95" s="76"/>
    </row>
    <row r="96" spans="1:2" ht="330.75" customHeight="1">
      <c r="B96" s="134" t="str">
        <f>'11.Eredménykimutatás'!H3</f>
        <v xml:space="preserve">11. Eredmény-kimutatás 
A táblázatba csak egész számokat írhat, a tervezett költségeket, ezer forintban, 1000 Ft-ra kerekítve!
Bevételi oldal: tartalmazza az értékesítés árbevételét (termékeink vagy szolgáltatásaink értékesítéséből származó tervezett bevételek), és az egyéb bevételeket. 
Költség oldal: A pénzügyi terv készítésének ez az egyik leglényegesebb része, nagyon fontos, hogy próbáljunk meg összeszedni minden olyan várható költséget, amivel számolni kell. 
Az alábbi költségekkel számolhatunk: 
A bevétel megszerzésére közvetlenül ráfordított költségek (a továbbiakban üzemi költségek). Ezek azon költségek, melyek az árbevétel megszerzése érdekében közvetlenül merülnek fel: alapanyagfelhasználás, munkabér (járulékaival együtt), üzlethelyiség bérleti díja stb. (Akkor is megjelennek költségként, ha még nem fizettük ki őket, de az erőforrás felhasználás megtörtént.) 
A következő csoport a pénzügyi költségek: a vállalkozás által fizetendő adók, hitelkamatok, lízingdíjak. 
Harmadik csoportba sorolunk olyan költségeket, amelyek nem jelentkeznek pénzügyileg teljesítendő, azaz kifizetendő tételként, de mégis számolni kell vele, mint pl. az értékcsökkenés (amortizáció). 
• Az egyszerűsített eredmény-kimutatás kitöltése minden gazdálkodási forma esetén kötelező.
• Működési évek alatt naptári éveket kell érteni, jelen esetben 1. év alatt a 2017. évet, amely ebben az üzleti tervben bizonyára 12 hónapnál kevesebbet fog felölelni.
• Csak az igénybevett szolgáltatások értéke rész bővíthető, más sorok bővítésére nincs lehetőség.
</v>
      </c>
    </row>
    <row r="97" spans="1:2" ht="47.25" customHeight="1">
      <c r="B97" s="134" t="str">
        <f>'11.Eredménykimutatás'!H24</f>
        <v xml:space="preserve">• A D. „ADÓZOTT, MÉRLEG SZERINTI EREDMÉNY (+-C-X. SOR)” </v>
      </c>
    </row>
    <row r="98" spans="1:2" ht="20.25" customHeight="1">
      <c r="A98" s="82" t="str">
        <f>'12.Veszélyforrás, mellékletek'!B1</f>
        <v>12. Veszélyforrások, mellékletek</v>
      </c>
      <c r="B98" s="76"/>
    </row>
    <row r="99" spans="1:2" ht="71.25" customHeight="1">
      <c r="B99" s="134" t="str">
        <f>'12.Veszélyforrás, mellékletek'!D6</f>
        <v>12. A vállalkozás pénzügyi helyzetét érintő potenciális veszélyforrások
Térképezze fel a lehetséges veszélyforrásokat teljes körűen! 
Minden lehetséges veszélyhez készítsen tervet a veszély kivédésére/csökkentésére. 
A tervezés során tartsa szem előtt a realitásokat.</v>
      </c>
    </row>
    <row r="100" spans="1:2" ht="41.25" customHeight="1">
      <c r="A100" s="82" t="s">
        <v>317</v>
      </c>
      <c r="B100" s="76"/>
    </row>
    <row r="101" spans="1:2" ht="61.5" customHeight="1">
      <c r="B101" s="134" t="str">
        <f>'12.Veszélyforrás, mellékletek'!D11</f>
        <v>Támogatott tulajdonosok önéletrajzai _x000D_
Europass formátumban, támogatott tulajdonos önéletrajzát 1 példányban, aláírva kell mellékelni. _x000D_
Az Europass önéletrajzról további információ a http://europass.hu/europass-oneletrajz linken érhető el._x000D_</v>
      </c>
    </row>
    <row r="102" spans="1:2" ht="135.75" customHeight="1">
      <c r="B102" s="134" t="str">
        <f>'12.Veszélyforrás, mellékletek'!D12</f>
        <v>Nagyobb (100 ezer forint érték feletti) gépekre/szolgáltatás igénybevételre árajánlatok/ forrás (link) megjelölése _x000D_
Az árajánlatokat minden 100 ezer forint feletti gépbeszerzésre, szolgáltatás igénybevételére (pl: 100 ezer forintot meghaladó marketing tanácsadás, 100 ezer forintot meghaladó honlap tervezés, készítés) szükséges kérni. _x000D_
Elegendő internetes link megjelölése, amelyet papír alapon kell benyújtani aláírva._x000D_
Amennyiben internetes link az adott gép árára vonatkozóan nem áll rendelkezésre, úgy csatolni kell az árajánlat kérő levelet, amely jól beazonosíthatóan tartalmazza a beszerzendő gép paramétereit, és az erre kapott választ (e-mailben, faxon, vagy postai úton). _x000D__x000D_
Felhívjuk a figyelmét, hogy a GINOP 5.2.3 programban az árajánlat bekérésének szigorú előírásai vannak, amelyet a Pályázati útmutató releváns pontja részletez._x000D_</v>
      </c>
    </row>
    <row r="103" spans="1:2" ht="53.25" customHeight="1">
      <c r="B103" s="134" t="str">
        <f>'12.Veszélyforrás, mellékletek'!D13</f>
        <v>Szándéknyilatkozat a megalapításra és az üzleti tervben foglaltak jóváhagyására a tulajdonostársak aláírásával _x000D_
Kitöltése csak társas vállalkozás esetén szükséges! _x000D_
A rendelkezésre álló minta alapján kell benyújtani a szándéknyilatkozatot, eredeti példányban, az üzleti tervben megjelölt valamennyi társtulajdonos aláírásával._x000D_</v>
      </c>
    </row>
    <row r="104" spans="1:2" ht="75.75" customHeight="1">
      <c r="B104" s="134" t="str">
        <f>'12.Veszélyforrás, mellékletek'!D14</f>
        <v>Stratégiai partnerek (tervezett vevők) együttműködési szándéknyilatkozatai _x000D_
A rendelkezésre álló minta alapján kell benyújtani a szándéknyilatkozatot, eredeti példányban, hivatalos aláírással ellátva. Stratégiai partnerek lehetnek beszállítók, tervezett vevők, vállalatok, intézmények. 
Minimum 3 szándéknyilatkozat szükséges._x000D_</v>
      </c>
    </row>
  </sheetData>
  <hyperlinks>
    <hyperlink ref="B28" r:id="rId1"/>
    <hyperlink ref="B29" r:id="rId2"/>
    <hyperlink ref="B30" r:id="rId3"/>
  </hyperlinks>
  <printOptions horizontalCentered="1"/>
  <pageMargins left="0.23622047244094491" right="0.23622047244094491" top="0.74803149606299213" bottom="0.74803149606299213" header="0.31496062992125984" footer="0.31496062992125984"/>
  <pageSetup paperSize="9" scale="50" fitToHeight="7" orientation="portrait" r:id="rId4"/>
  <headerFooter differentFirst="1" scaleWithDoc="0">
    <oddHeader>&amp;L&amp;"Arial,Normál"&amp;9&amp;G&amp;R&amp;"Arial,Normál"&amp;9GINOP-5.2.2-14-2015-00015
Fiatalok vállalkozóvá válása az Észak-Magyarországi Régióban
www.eszakmagyar.mva.hu</oddHeader>
    <oddFooter>&amp;L&amp;"Arial,Normál"&amp;9Lezárva: &amp;D.   &amp;T
Munkalap: &amp;A
Fájlnév: &amp;F&amp;C&amp;"Arial,Normál"&amp;9&amp;P/&amp;N
&amp;R&amp;"Arial,Normál"&amp;9.............................................
a programban részt vevő fiatal szignója</oddFooter>
    <firstHeader>&amp;L&amp;G&amp;R&amp;"Arial,Normál"&amp;9GINOP-5.2.2-14-2015-00015
Fiatalok vállalkozóvá válása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3" manualBreakCount="3">
    <brk id="5" max="16383" man="1"/>
    <brk id="36" max="16383" man="1"/>
    <brk id="94" max="16383" man="1"/>
  </rowBreaks>
  <legacyDrawingHF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9">
    <tabColor rgb="FFFFC000"/>
  </sheetPr>
  <dimension ref="A1:G86"/>
  <sheetViews>
    <sheetView view="pageBreakPreview" topLeftCell="A46" zoomScale="70" zoomScaleNormal="70" zoomScaleSheetLayoutView="70" workbookViewId="0">
      <selection activeCell="E62" sqref="E62"/>
    </sheetView>
  </sheetViews>
  <sheetFormatPr defaultColWidth="9.140625" defaultRowHeight="15"/>
  <cols>
    <col min="1" max="1" width="3.5703125" style="197" customWidth="1"/>
    <col min="2" max="2" width="38.7109375" style="24" customWidth="1"/>
    <col min="3" max="3" width="10.5703125" style="117" customWidth="1"/>
    <col min="4" max="4" width="15.7109375" style="4" customWidth="1"/>
    <col min="5" max="5" width="27.7109375" style="4" customWidth="1"/>
    <col min="6" max="6" width="36.28515625" style="4" customWidth="1"/>
    <col min="7" max="7" width="57.28515625" style="4" customWidth="1"/>
    <col min="8" max="16384" width="9.140625" style="4"/>
  </cols>
  <sheetData>
    <row r="1" spans="1:7" ht="33.75" customHeight="1" thickBot="1">
      <c r="B1" s="995" t="s">
        <v>247</v>
      </c>
      <c r="C1" s="996"/>
      <c r="D1" s="996"/>
      <c r="E1" s="996"/>
      <c r="F1" s="997"/>
      <c r="G1" s="130" t="s">
        <v>209</v>
      </c>
    </row>
    <row r="2" spans="1:7" ht="27.75" customHeight="1" thickBot="1">
      <c r="B2" s="274" t="s">
        <v>70</v>
      </c>
      <c r="C2" s="275"/>
      <c r="D2" s="273"/>
      <c r="E2" s="273"/>
      <c r="F2" s="276"/>
      <c r="G2" s="129" t="s">
        <v>289</v>
      </c>
    </row>
    <row r="3" spans="1:7" ht="258.75" customHeight="1" thickBot="1">
      <c r="B3" s="62" t="s">
        <v>71</v>
      </c>
      <c r="C3" s="1017" t="s">
        <v>670</v>
      </c>
      <c r="D3" s="1018"/>
      <c r="E3" s="1018"/>
      <c r="F3" s="1019"/>
      <c r="G3" s="962" t="s">
        <v>290</v>
      </c>
    </row>
    <row r="4" spans="1:7" ht="21.75" customHeight="1">
      <c r="A4" s="197" t="s">
        <v>330</v>
      </c>
      <c r="B4" s="903" t="s">
        <v>345</v>
      </c>
      <c r="C4" s="205"/>
      <c r="D4" s="931" t="s">
        <v>340</v>
      </c>
      <c r="E4" s="931"/>
      <c r="F4" s="932"/>
      <c r="G4" s="963"/>
    </row>
    <row r="5" spans="1:7" ht="21.75" customHeight="1">
      <c r="B5" s="1006"/>
      <c r="C5" s="206"/>
      <c r="D5" s="933" t="s">
        <v>341</v>
      </c>
      <c r="E5" s="933"/>
      <c r="F5" s="934"/>
      <c r="G5" s="963"/>
    </row>
    <row r="6" spans="1:7" ht="21.75" customHeight="1">
      <c r="B6" s="1006"/>
      <c r="C6" s="206"/>
      <c r="D6" s="933" t="s">
        <v>342</v>
      </c>
      <c r="E6" s="933"/>
      <c r="F6" s="934"/>
      <c r="G6" s="963"/>
    </row>
    <row r="7" spans="1:7" ht="21.75" customHeight="1">
      <c r="B7" s="1006"/>
      <c r="C7" s="206"/>
      <c r="D7" s="933" t="s">
        <v>343</v>
      </c>
      <c r="E7" s="933"/>
      <c r="F7" s="934"/>
      <c r="G7" s="963"/>
    </row>
    <row r="8" spans="1:7" ht="21.75" customHeight="1">
      <c r="B8" s="1006"/>
      <c r="C8" s="206"/>
      <c r="D8" s="933" t="s">
        <v>344</v>
      </c>
      <c r="E8" s="933"/>
      <c r="F8" s="934"/>
      <c r="G8" s="963"/>
    </row>
    <row r="9" spans="1:7" ht="22.5" customHeight="1" thickBot="1">
      <c r="B9" s="1007"/>
      <c r="C9" s="207" t="s">
        <v>330</v>
      </c>
      <c r="D9" s="935" t="s">
        <v>671</v>
      </c>
      <c r="E9" s="935"/>
      <c r="F9" s="936"/>
      <c r="G9" s="963"/>
    </row>
    <row r="10" spans="1:7" ht="69" customHeight="1">
      <c r="B10" s="18" t="s">
        <v>230</v>
      </c>
      <c r="C10" s="1008" t="s">
        <v>672</v>
      </c>
      <c r="D10" s="1009"/>
      <c r="E10" s="1009"/>
      <c r="F10" s="1010"/>
      <c r="G10" s="840"/>
    </row>
    <row r="11" spans="1:7" ht="65.25" customHeight="1" thickBot="1">
      <c r="B11" s="17" t="s">
        <v>72</v>
      </c>
      <c r="C11" s="1011"/>
      <c r="D11" s="1012"/>
      <c r="E11" s="1012"/>
      <c r="F11" s="1013"/>
      <c r="G11" s="840"/>
    </row>
    <row r="12" spans="1:7" ht="43.5" customHeight="1">
      <c r="B12" s="970" t="s">
        <v>73</v>
      </c>
      <c r="C12" s="1014" t="s">
        <v>744</v>
      </c>
      <c r="D12" s="1015"/>
      <c r="E12" s="1015"/>
      <c r="F12" s="1016"/>
      <c r="G12" s="840"/>
    </row>
    <row r="13" spans="1:7" ht="77.25" customHeight="1" thickBot="1">
      <c r="B13" s="971"/>
      <c r="C13" s="1011"/>
      <c r="D13" s="1012"/>
      <c r="E13" s="1012"/>
      <c r="F13" s="1013"/>
      <c r="G13" s="840"/>
    </row>
    <row r="14" spans="1:7" ht="133.5" customHeight="1" thickBot="1">
      <c r="B14" s="48" t="s">
        <v>223</v>
      </c>
      <c r="C14" s="790" t="s">
        <v>673</v>
      </c>
      <c r="D14" s="946"/>
      <c r="E14" s="946"/>
      <c r="F14" s="791"/>
      <c r="G14" s="840"/>
    </row>
    <row r="15" spans="1:7" ht="16.5" thickBot="1">
      <c r="B15" s="10"/>
      <c r="C15" s="10"/>
      <c r="G15" s="113"/>
    </row>
    <row r="16" spans="1:7" ht="26.25" customHeight="1" thickBot="1">
      <c r="B16" s="274" t="s">
        <v>74</v>
      </c>
      <c r="C16" s="275"/>
      <c r="D16" s="273"/>
      <c r="E16" s="273"/>
      <c r="F16" s="276"/>
      <c r="G16" s="114"/>
    </row>
    <row r="17" spans="1:7" ht="35.25" customHeight="1" thickBot="1">
      <c r="A17" s="196">
        <v>1000</v>
      </c>
      <c r="B17" s="46" t="s">
        <v>1</v>
      </c>
      <c r="C17" s="51">
        <f>LEN(C18)</f>
        <v>236</v>
      </c>
      <c r="D17" s="833" t="str">
        <f>IF(C17&gt;A17,CONCATENATE("Karaktertúllépés! Kérjük, válaszát maximum ",A17," karakterben foglalja össze!"),CONCATENATE("Még beírható karakterek száma:   ",A17-C17))</f>
        <v>Még beírható karakterek száma:   764</v>
      </c>
      <c r="E17" s="902"/>
      <c r="F17" s="834"/>
    </row>
    <row r="18" spans="1:7" ht="153" customHeight="1">
      <c r="B18" s="18" t="s">
        <v>349</v>
      </c>
      <c r="C18" s="947" t="s">
        <v>745</v>
      </c>
      <c r="D18" s="948"/>
      <c r="E18" s="948"/>
      <c r="F18" s="949"/>
      <c r="G18" s="957" t="s">
        <v>398</v>
      </c>
    </row>
    <row r="19" spans="1:7" ht="137.25" customHeight="1" thickBot="1">
      <c r="B19" s="17"/>
      <c r="C19" s="950"/>
      <c r="D19" s="951"/>
      <c r="E19" s="951"/>
      <c r="F19" s="952"/>
      <c r="G19" s="957"/>
    </row>
    <row r="20" spans="1:7" ht="98.25" customHeight="1" thickBot="1">
      <c r="B20" s="47" t="s">
        <v>75</v>
      </c>
      <c r="C20" s="937" t="s">
        <v>674</v>
      </c>
      <c r="D20" s="938"/>
      <c r="E20" s="938"/>
      <c r="F20" s="939"/>
      <c r="G20" s="957"/>
    </row>
    <row r="21" spans="1:7" ht="81" customHeight="1" thickBot="1">
      <c r="B21" s="53" t="s">
        <v>224</v>
      </c>
      <c r="C21" s="940" t="s">
        <v>372</v>
      </c>
      <c r="D21" s="941"/>
      <c r="E21" s="941"/>
      <c r="F21" s="942"/>
      <c r="G21" s="957"/>
    </row>
    <row r="22" spans="1:7" ht="21.75" customHeight="1">
      <c r="A22" s="197" t="s">
        <v>330</v>
      </c>
      <c r="B22" s="998" t="s">
        <v>76</v>
      </c>
      <c r="C22" s="213"/>
      <c r="D22" s="943" t="s">
        <v>346</v>
      </c>
      <c r="E22" s="931"/>
      <c r="F22" s="932"/>
      <c r="G22" s="958"/>
    </row>
    <row r="23" spans="1:7" ht="21.75" customHeight="1">
      <c r="B23" s="957"/>
      <c r="C23" s="214"/>
      <c r="D23" s="944" t="s">
        <v>347</v>
      </c>
      <c r="E23" s="933"/>
      <c r="F23" s="934"/>
      <c r="G23" s="958"/>
    </row>
    <row r="24" spans="1:7" ht="21.75" customHeight="1" thickBot="1">
      <c r="B24" s="999"/>
      <c r="C24" s="215" t="s">
        <v>330</v>
      </c>
      <c r="D24" s="945" t="s">
        <v>348</v>
      </c>
      <c r="E24" s="935"/>
      <c r="F24" s="936"/>
      <c r="G24" s="958"/>
    </row>
    <row r="25" spans="1:7" ht="30" customHeight="1">
      <c r="B25" s="998" t="s">
        <v>77</v>
      </c>
      <c r="C25" s="884" t="s">
        <v>686</v>
      </c>
      <c r="D25" s="885"/>
      <c r="E25" s="885"/>
      <c r="F25" s="924"/>
      <c r="G25" s="957"/>
    </row>
    <row r="26" spans="1:7" ht="30" customHeight="1" thickBot="1">
      <c r="B26" s="999"/>
      <c r="C26" s="925"/>
      <c r="D26" s="926"/>
      <c r="E26" s="926"/>
      <c r="F26" s="927"/>
      <c r="G26" s="957"/>
    </row>
    <row r="27" spans="1:7" ht="71.25" customHeight="1" thickBot="1">
      <c r="B27" s="54" t="s">
        <v>78</v>
      </c>
      <c r="C27" s="928" t="s">
        <v>686</v>
      </c>
      <c r="D27" s="929"/>
      <c r="E27" s="929"/>
      <c r="F27" s="930"/>
      <c r="G27" s="957"/>
    </row>
    <row r="28" spans="1:7" ht="51.75" customHeight="1" thickBot="1">
      <c r="B28" s="52" t="s">
        <v>79</v>
      </c>
      <c r="C28" s="928" t="s">
        <v>746</v>
      </c>
      <c r="D28" s="929"/>
      <c r="E28" s="929"/>
      <c r="F28" s="930"/>
      <c r="G28" s="957"/>
    </row>
    <row r="29" spans="1:7" ht="20.25" customHeight="1">
      <c r="A29" s="197" t="s">
        <v>330</v>
      </c>
      <c r="B29" s="1002" t="s">
        <v>390</v>
      </c>
      <c r="C29" s="205"/>
      <c r="D29" s="931" t="s">
        <v>331</v>
      </c>
      <c r="E29" s="931"/>
      <c r="F29" s="932"/>
    </row>
    <row r="30" spans="1:7" ht="20.25" customHeight="1">
      <c r="B30" s="957"/>
      <c r="C30" s="206"/>
      <c r="D30" s="933" t="s">
        <v>332</v>
      </c>
      <c r="E30" s="933"/>
      <c r="F30" s="934"/>
    </row>
    <row r="31" spans="1:7" ht="20.25" customHeight="1">
      <c r="B31" s="957"/>
      <c r="C31" s="206"/>
      <c r="D31" s="933" t="s">
        <v>333</v>
      </c>
      <c r="E31" s="933"/>
      <c r="F31" s="934"/>
    </row>
    <row r="32" spans="1:7" ht="20.25" customHeight="1" thickBot="1">
      <c r="B32" s="1003"/>
      <c r="C32" s="207" t="s">
        <v>330</v>
      </c>
      <c r="D32" s="935" t="s">
        <v>334</v>
      </c>
      <c r="E32" s="935"/>
      <c r="F32" s="936"/>
    </row>
    <row r="33" spans="1:6" ht="20.25" customHeight="1">
      <c r="A33" s="197" t="s">
        <v>330</v>
      </c>
      <c r="B33" s="1002" t="s">
        <v>391</v>
      </c>
      <c r="C33" s="205"/>
      <c r="D33" s="931" t="s">
        <v>335</v>
      </c>
      <c r="E33" s="931"/>
      <c r="F33" s="932"/>
    </row>
    <row r="34" spans="1:6" ht="20.25" customHeight="1">
      <c r="B34" s="957"/>
      <c r="C34" s="206"/>
      <c r="D34" s="933" t="s">
        <v>336</v>
      </c>
      <c r="E34" s="933"/>
      <c r="F34" s="934"/>
    </row>
    <row r="35" spans="1:6" ht="20.25" customHeight="1">
      <c r="B35" s="957"/>
      <c r="C35" s="206" t="s">
        <v>330</v>
      </c>
      <c r="D35" s="933" t="s">
        <v>337</v>
      </c>
      <c r="E35" s="933"/>
      <c r="F35" s="934"/>
    </row>
    <row r="36" spans="1:6" ht="20.25" customHeight="1">
      <c r="B36" s="957"/>
      <c r="C36" s="206"/>
      <c r="D36" s="933" t="s">
        <v>338</v>
      </c>
      <c r="E36" s="933"/>
      <c r="F36" s="934"/>
    </row>
    <row r="37" spans="1:6" ht="20.25" customHeight="1" thickBot="1">
      <c r="B37" s="1003"/>
      <c r="C37" s="207"/>
      <c r="D37" s="935" t="s">
        <v>339</v>
      </c>
      <c r="E37" s="935"/>
      <c r="F37" s="936"/>
    </row>
    <row r="38" spans="1:6" ht="27" customHeight="1" thickBot="1">
      <c r="A38" s="196">
        <v>500</v>
      </c>
      <c r="B38" s="46" t="s">
        <v>1</v>
      </c>
      <c r="C38" s="229">
        <f>LEN(C39)</f>
        <v>190</v>
      </c>
      <c r="D38" s="899" t="str">
        <f>IF(C38&gt;A38,CONCATENATE("Karaktertúllépés! Kérjük, válaszát maximum ",A38," karakterben foglalja össze!"),CONCATENATE("Még beírható karakterek száma:   ",A38-C38))</f>
        <v>Még beírható karakterek száma:   310</v>
      </c>
      <c r="E38" s="900"/>
      <c r="F38" s="901"/>
    </row>
    <row r="39" spans="1:6" ht="151.5" customHeight="1" thickBot="1">
      <c r="B39" s="50" t="s">
        <v>291</v>
      </c>
      <c r="C39" s="921" t="s">
        <v>747</v>
      </c>
      <c r="D39" s="922"/>
      <c r="E39" s="922"/>
      <c r="F39" s="923"/>
    </row>
    <row r="40" spans="1:6" ht="159.75" customHeight="1" thickBot="1">
      <c r="B40" s="50" t="s">
        <v>292</v>
      </c>
      <c r="C40" s="835" t="s">
        <v>675</v>
      </c>
      <c r="D40" s="836"/>
      <c r="E40" s="836"/>
      <c r="F40" s="837"/>
    </row>
    <row r="41" spans="1:6" ht="15.75" thickBot="1">
      <c r="B41" s="26"/>
      <c r="C41" s="26"/>
      <c r="D41" s="27"/>
      <c r="E41" s="28"/>
      <c r="F41" s="27"/>
    </row>
    <row r="42" spans="1:6" ht="34.5" customHeight="1" thickBot="1">
      <c r="A42" s="196">
        <v>250</v>
      </c>
      <c r="B42" s="46" t="s">
        <v>1</v>
      </c>
      <c r="C42" s="1004">
        <f>LEN(E43)</f>
        <v>232</v>
      </c>
      <c r="D42" s="1005"/>
      <c r="E42" s="833" t="str">
        <f>IF(C42&gt;A42,CONCATENATE("Karaktertúllépés! Kérjük, válaszát maximum ",A42," karakterben foglalja össze!"),CONCATENATE("Még beírható karakterek száma:   ",A42-C42))</f>
        <v>Még beírható karakterek száma:   18</v>
      </c>
      <c r="F42" s="834"/>
    </row>
    <row r="43" spans="1:6" ht="42" customHeight="1">
      <c r="A43" s="197" t="s">
        <v>330</v>
      </c>
      <c r="B43" s="972" t="s">
        <v>375</v>
      </c>
      <c r="C43" s="205"/>
      <c r="D43" s="202" t="s">
        <v>351</v>
      </c>
      <c r="E43" s="948" t="s">
        <v>676</v>
      </c>
      <c r="F43" s="949"/>
    </row>
    <row r="44" spans="1:6" ht="42" customHeight="1">
      <c r="B44" s="972"/>
      <c r="C44" s="206" t="s">
        <v>330</v>
      </c>
      <c r="D44" s="203" t="s">
        <v>355</v>
      </c>
      <c r="E44" s="1000"/>
      <c r="F44" s="1001"/>
    </row>
    <row r="45" spans="1:6" ht="42" customHeight="1">
      <c r="B45" s="972"/>
      <c r="C45" s="206"/>
      <c r="D45" s="203" t="s">
        <v>352</v>
      </c>
      <c r="E45" s="1000"/>
      <c r="F45" s="1001"/>
    </row>
    <row r="46" spans="1:6" ht="42" customHeight="1">
      <c r="B46" s="972"/>
      <c r="C46" s="206"/>
      <c r="D46" s="203" t="s">
        <v>354</v>
      </c>
      <c r="E46" s="1000"/>
      <c r="F46" s="1001"/>
    </row>
    <row r="47" spans="1:6" ht="42" customHeight="1" thickBot="1">
      <c r="B47" s="973"/>
      <c r="C47" s="207"/>
      <c r="D47" s="204" t="s">
        <v>353</v>
      </c>
      <c r="E47" s="951"/>
      <c r="F47" s="952"/>
    </row>
    <row r="48" spans="1:6" ht="16.5" thickBot="1">
      <c r="B48" s="10"/>
      <c r="C48" s="10"/>
    </row>
    <row r="49" spans="2:7" ht="25.5" customHeight="1">
      <c r="B49" s="281" t="s">
        <v>80</v>
      </c>
      <c r="C49" s="282"/>
      <c r="D49" s="268"/>
      <c r="E49" s="268"/>
      <c r="F49" s="283"/>
    </row>
    <row r="50" spans="2:7" ht="27" customHeight="1" thickBot="1">
      <c r="B50" s="974" t="s">
        <v>81</v>
      </c>
      <c r="C50" s="975"/>
      <c r="D50" s="975"/>
      <c r="E50" s="975"/>
      <c r="F50" s="976"/>
    </row>
    <row r="51" spans="2:7" ht="60.75" customHeight="1" thickBot="1">
      <c r="B51" s="21" t="s">
        <v>328</v>
      </c>
      <c r="C51" s="909" t="s">
        <v>83</v>
      </c>
      <c r="D51" s="910"/>
      <c r="E51" s="167" t="s">
        <v>84</v>
      </c>
      <c r="F51" s="177" t="s">
        <v>85</v>
      </c>
      <c r="G51" s="964" t="s">
        <v>399</v>
      </c>
    </row>
    <row r="52" spans="2:7" ht="60.75" customHeight="1" thickBot="1">
      <c r="B52" s="172" t="s">
        <v>677</v>
      </c>
      <c r="C52" s="950" t="s">
        <v>680</v>
      </c>
      <c r="D52" s="952"/>
      <c r="E52" s="153" t="s">
        <v>681</v>
      </c>
      <c r="F52" s="161" t="s">
        <v>682</v>
      </c>
      <c r="G52" s="965"/>
    </row>
    <row r="53" spans="2:7" ht="60.75" customHeight="1" thickBot="1">
      <c r="B53" s="160" t="s">
        <v>678</v>
      </c>
      <c r="C53" s="921" t="s">
        <v>683</v>
      </c>
      <c r="D53" s="923"/>
      <c r="E53" s="153" t="s">
        <v>684</v>
      </c>
      <c r="F53" s="161" t="s">
        <v>685</v>
      </c>
      <c r="G53" s="965"/>
    </row>
    <row r="54" spans="2:7" ht="60.75" customHeight="1" thickBot="1">
      <c r="B54" s="162" t="s">
        <v>679</v>
      </c>
      <c r="C54" s="921" t="s">
        <v>692</v>
      </c>
      <c r="D54" s="923"/>
      <c r="E54" s="163" t="s">
        <v>693</v>
      </c>
      <c r="F54" s="164" t="s">
        <v>694</v>
      </c>
      <c r="G54" s="966"/>
    </row>
    <row r="55" spans="2:7">
      <c r="B55" s="23"/>
      <c r="C55" s="23"/>
    </row>
    <row r="56" spans="2:7" ht="48" customHeight="1" thickBot="1">
      <c r="B56" s="994" t="s">
        <v>425</v>
      </c>
      <c r="C56" s="994"/>
      <c r="D56" s="994"/>
      <c r="E56" s="994"/>
      <c r="F56" s="994"/>
    </row>
    <row r="57" spans="2:7" ht="23.25" customHeight="1" thickBot="1">
      <c r="B57" s="159" t="s">
        <v>86</v>
      </c>
      <c r="C57" s="909" t="s">
        <v>87</v>
      </c>
      <c r="D57" s="910"/>
      <c r="E57" s="170" t="s">
        <v>88</v>
      </c>
      <c r="F57" s="122" t="s">
        <v>90</v>
      </c>
    </row>
    <row r="58" spans="2:7" ht="31.5" customHeight="1">
      <c r="B58" s="30" t="s">
        <v>82</v>
      </c>
      <c r="C58" s="911" t="s">
        <v>89</v>
      </c>
      <c r="D58" s="912"/>
      <c r="E58" s="119" t="s">
        <v>89</v>
      </c>
      <c r="F58" s="120" t="s">
        <v>89</v>
      </c>
    </row>
    <row r="59" spans="2:7" ht="27" customHeight="1">
      <c r="B59" s="154"/>
      <c r="C59" s="913" t="s">
        <v>689</v>
      </c>
      <c r="D59" s="914"/>
      <c r="E59" s="155" t="s">
        <v>690</v>
      </c>
      <c r="F59" s="156" t="s">
        <v>691</v>
      </c>
    </row>
    <row r="60" spans="2:7" ht="27" customHeight="1">
      <c r="B60" s="154" t="s">
        <v>677</v>
      </c>
      <c r="C60" s="915" t="s">
        <v>695</v>
      </c>
      <c r="D60" s="916"/>
      <c r="E60" s="548" t="s">
        <v>699</v>
      </c>
      <c r="F60" s="549" t="s">
        <v>697</v>
      </c>
    </row>
    <row r="61" spans="2:7" ht="27" customHeight="1">
      <c r="B61" s="154" t="s">
        <v>678</v>
      </c>
      <c r="C61" s="915" t="s">
        <v>698</v>
      </c>
      <c r="D61" s="916"/>
      <c r="E61" s="548" t="s">
        <v>699</v>
      </c>
      <c r="F61" s="549" t="s">
        <v>699</v>
      </c>
    </row>
    <row r="62" spans="2:7" ht="27" customHeight="1" thickBot="1">
      <c r="B62" s="157" t="s">
        <v>679</v>
      </c>
      <c r="C62" s="917" t="s">
        <v>700</v>
      </c>
      <c r="D62" s="918"/>
      <c r="E62" s="550" t="s">
        <v>701</v>
      </c>
      <c r="F62" s="551" t="s">
        <v>701</v>
      </c>
    </row>
    <row r="63" spans="2:7" ht="27" customHeight="1" thickBot="1">
      <c r="B63" s="176" t="s">
        <v>91</v>
      </c>
      <c r="C63" s="919" t="s">
        <v>698</v>
      </c>
      <c r="D63" s="920"/>
      <c r="E63" s="552" t="s">
        <v>696</v>
      </c>
      <c r="F63" s="553" t="s">
        <v>699</v>
      </c>
    </row>
    <row r="64" spans="2:7" ht="11.25" customHeight="1" thickBot="1">
      <c r="B64" s="10"/>
      <c r="C64" s="10"/>
    </row>
    <row r="65" spans="1:7" ht="63.75" customHeight="1" thickBot="1">
      <c r="B65" s="22" t="s">
        <v>426</v>
      </c>
      <c r="C65" s="835" t="s">
        <v>687</v>
      </c>
      <c r="D65" s="836"/>
      <c r="E65" s="836"/>
      <c r="F65" s="837"/>
    </row>
    <row r="66" spans="1:7" ht="57" customHeight="1" thickBot="1">
      <c r="B66" s="121" t="s">
        <v>92</v>
      </c>
      <c r="C66" s="835" t="s">
        <v>748</v>
      </c>
      <c r="D66" s="836"/>
      <c r="E66" s="836"/>
      <c r="F66" s="837"/>
    </row>
    <row r="67" spans="1:7" ht="31.5" customHeight="1">
      <c r="B67" s="991" t="s">
        <v>93</v>
      </c>
      <c r="C67" s="903" t="s">
        <v>430</v>
      </c>
      <c r="D67" s="904"/>
      <c r="E67" s="953" t="s">
        <v>465</v>
      </c>
      <c r="F67" s="955" t="s">
        <v>688</v>
      </c>
    </row>
    <row r="68" spans="1:7" ht="15.75" thickBot="1">
      <c r="B68" s="992"/>
      <c r="C68" s="905"/>
      <c r="D68" s="906"/>
      <c r="E68" s="954"/>
      <c r="F68" s="956"/>
    </row>
    <row r="69" spans="1:7" ht="48.75" customHeight="1" thickBot="1">
      <c r="B69" s="993"/>
      <c r="C69" s="907">
        <v>0.1</v>
      </c>
      <c r="D69" s="908"/>
      <c r="E69" s="158">
        <v>0.2</v>
      </c>
      <c r="F69" s="158">
        <v>0.3</v>
      </c>
    </row>
    <row r="70" spans="1:7" ht="16.5" thickBot="1">
      <c r="B70" s="10"/>
      <c r="C70" s="10"/>
    </row>
    <row r="71" spans="1:7" ht="25.5" customHeight="1">
      <c r="B71" s="284" t="s">
        <v>94</v>
      </c>
      <c r="C71" s="285"/>
      <c r="D71" s="125"/>
      <c r="E71" s="125"/>
      <c r="F71" s="126"/>
    </row>
    <row r="72" spans="1:7" ht="19.5" customHeight="1" thickBot="1">
      <c r="B72" s="967" t="s">
        <v>95</v>
      </c>
      <c r="C72" s="968"/>
      <c r="D72" s="968"/>
      <c r="E72" s="968"/>
      <c r="F72" s="969"/>
    </row>
    <row r="73" spans="1:7" ht="29.25" customHeight="1" thickBot="1">
      <c r="A73" s="196">
        <v>500</v>
      </c>
      <c r="B73" s="46" t="s">
        <v>1</v>
      </c>
      <c r="C73" s="146">
        <f>LEN(C74)</f>
        <v>222</v>
      </c>
      <c r="D73" s="833" t="str">
        <f>IF(C73&gt;A73,CONCATENATE("Karaktertúllépés! Kérjük, válaszát maximum ",A73," karakterben foglalja össze!"),CONCATENATE("Még beírható karakterek száma:   ",A73-C73))</f>
        <v>Még beírható karakterek száma:   278</v>
      </c>
      <c r="E73" s="902"/>
      <c r="F73" s="834"/>
      <c r="G73" s="959" t="s">
        <v>400</v>
      </c>
    </row>
    <row r="74" spans="1:7" ht="129" customHeight="1" thickBot="1">
      <c r="B74" s="22" t="s">
        <v>217</v>
      </c>
      <c r="C74" s="921" t="s">
        <v>702</v>
      </c>
      <c r="D74" s="922"/>
      <c r="E74" s="922"/>
      <c r="F74" s="923"/>
      <c r="G74" s="960"/>
    </row>
    <row r="75" spans="1:7" ht="57" customHeight="1" thickBot="1">
      <c r="B75" s="20" t="s">
        <v>96</v>
      </c>
      <c r="C75" s="835" t="s">
        <v>749</v>
      </c>
      <c r="D75" s="836"/>
      <c r="E75" s="836"/>
      <c r="F75" s="837"/>
      <c r="G75" s="961"/>
    </row>
    <row r="76" spans="1:7" ht="6" customHeight="1">
      <c r="B76" s="10"/>
      <c r="C76" s="10"/>
    </row>
    <row r="77" spans="1:7" ht="24" thickBot="1">
      <c r="B77" s="25" t="s">
        <v>97</v>
      </c>
      <c r="C77" s="25"/>
    </row>
    <row r="78" spans="1:7" ht="38.25" customHeight="1" thickBot="1">
      <c r="A78" s="196">
        <v>500</v>
      </c>
      <c r="B78" s="46" t="s">
        <v>1</v>
      </c>
      <c r="C78" s="146">
        <f>LEN(C79)</f>
        <v>182</v>
      </c>
      <c r="D78" s="833" t="str">
        <f>IF(C78&gt;A78,CONCATENATE("Karaktertúllépés! Kérjük, válaszát maximum ",A78," karakterben foglalja össze!"),CONCATENATE("Még beírható karakterek száma:   ",A78-C78))</f>
        <v>Még beírható karakterek száma:   318</v>
      </c>
      <c r="E78" s="902"/>
      <c r="F78" s="834"/>
      <c r="G78" s="959" t="s">
        <v>401</v>
      </c>
    </row>
    <row r="79" spans="1:7" ht="129.75" customHeight="1" thickBot="1">
      <c r="B79" s="31" t="s">
        <v>350</v>
      </c>
      <c r="C79" s="921" t="s">
        <v>703</v>
      </c>
      <c r="D79" s="922"/>
      <c r="E79" s="922"/>
      <c r="F79" s="923"/>
      <c r="G79" s="960"/>
    </row>
    <row r="80" spans="1:7" ht="57" customHeight="1" thickBot="1">
      <c r="B80" s="62" t="s">
        <v>98</v>
      </c>
      <c r="C80" s="835" t="s">
        <v>704</v>
      </c>
      <c r="D80" s="836"/>
      <c r="E80" s="836"/>
      <c r="F80" s="837"/>
      <c r="G80" s="961"/>
    </row>
    <row r="81" spans="2:6" ht="9" customHeight="1" thickBot="1">
      <c r="B81" s="10"/>
      <c r="C81" s="10"/>
    </row>
    <row r="82" spans="2:6" ht="18.75" customHeight="1">
      <c r="B82" s="980" t="s">
        <v>99</v>
      </c>
      <c r="C82" s="981"/>
      <c r="D82" s="912"/>
      <c r="E82" s="982" t="s">
        <v>100</v>
      </c>
      <c r="F82" s="983"/>
    </row>
    <row r="83" spans="2:6" ht="66" customHeight="1">
      <c r="B83" s="988" t="s">
        <v>705</v>
      </c>
      <c r="C83" s="989"/>
      <c r="D83" s="990"/>
      <c r="E83" s="984" t="s">
        <v>709</v>
      </c>
      <c r="F83" s="985"/>
    </row>
    <row r="84" spans="2:6" ht="66" customHeight="1">
      <c r="B84" s="988" t="s">
        <v>706</v>
      </c>
      <c r="C84" s="989"/>
      <c r="D84" s="990"/>
      <c r="E84" s="984" t="s">
        <v>710</v>
      </c>
      <c r="F84" s="985"/>
    </row>
    <row r="85" spans="2:6" ht="66" customHeight="1">
      <c r="B85" s="988" t="s">
        <v>707</v>
      </c>
      <c r="C85" s="989"/>
      <c r="D85" s="990"/>
      <c r="E85" s="984" t="s">
        <v>711</v>
      </c>
      <c r="F85" s="985"/>
    </row>
    <row r="86" spans="2:6" ht="66" customHeight="1" thickBot="1">
      <c r="B86" s="977" t="s">
        <v>708</v>
      </c>
      <c r="C86" s="978"/>
      <c r="D86" s="979"/>
      <c r="E86" s="986" t="s">
        <v>712</v>
      </c>
      <c r="F86" s="987"/>
    </row>
  </sheetData>
  <sheetProtection formatCells="0" formatRows="0"/>
  <mergeCells count="85">
    <mergeCell ref="B1:F1"/>
    <mergeCell ref="B25:B26"/>
    <mergeCell ref="B22:B24"/>
    <mergeCell ref="E43:F47"/>
    <mergeCell ref="B29:B32"/>
    <mergeCell ref="B33:B37"/>
    <mergeCell ref="C42:D42"/>
    <mergeCell ref="B4:B9"/>
    <mergeCell ref="D8:F8"/>
    <mergeCell ref="D9:F9"/>
    <mergeCell ref="C10:F11"/>
    <mergeCell ref="C12:F13"/>
    <mergeCell ref="D36:F36"/>
    <mergeCell ref="D37:F37"/>
    <mergeCell ref="C3:F3"/>
    <mergeCell ref="D4:F4"/>
    <mergeCell ref="B72:F72"/>
    <mergeCell ref="B12:B13"/>
    <mergeCell ref="B43:B47"/>
    <mergeCell ref="B50:F50"/>
    <mergeCell ref="B86:D86"/>
    <mergeCell ref="B82:D82"/>
    <mergeCell ref="E82:F82"/>
    <mergeCell ref="E83:F83"/>
    <mergeCell ref="E84:F84"/>
    <mergeCell ref="E85:F85"/>
    <mergeCell ref="E86:F86"/>
    <mergeCell ref="B83:D83"/>
    <mergeCell ref="B84:D84"/>
    <mergeCell ref="B85:D85"/>
    <mergeCell ref="B67:B69"/>
    <mergeCell ref="B56:F56"/>
    <mergeCell ref="G18:G28"/>
    <mergeCell ref="G73:G75"/>
    <mergeCell ref="G78:G80"/>
    <mergeCell ref="G3:G14"/>
    <mergeCell ref="G51:G54"/>
    <mergeCell ref="E67:E68"/>
    <mergeCell ref="F67:F68"/>
    <mergeCell ref="C52:D52"/>
    <mergeCell ref="C53:D53"/>
    <mergeCell ref="C54:D54"/>
    <mergeCell ref="C65:F65"/>
    <mergeCell ref="D5:F5"/>
    <mergeCell ref="D6:F6"/>
    <mergeCell ref="D7:F7"/>
    <mergeCell ref="C14:F14"/>
    <mergeCell ref="C18:F19"/>
    <mergeCell ref="C20:F20"/>
    <mergeCell ref="C21:F21"/>
    <mergeCell ref="D22:F22"/>
    <mergeCell ref="D23:F23"/>
    <mergeCell ref="D24:F24"/>
    <mergeCell ref="C74:F74"/>
    <mergeCell ref="C75:F75"/>
    <mergeCell ref="C79:F79"/>
    <mergeCell ref="C25:F26"/>
    <mergeCell ref="C27:F27"/>
    <mergeCell ref="C28:F28"/>
    <mergeCell ref="C40:F40"/>
    <mergeCell ref="C51:D51"/>
    <mergeCell ref="C39:F39"/>
    <mergeCell ref="D29:F29"/>
    <mergeCell ref="D30:F30"/>
    <mergeCell ref="D31:F31"/>
    <mergeCell ref="D32:F32"/>
    <mergeCell ref="D33:F33"/>
    <mergeCell ref="D34:F34"/>
    <mergeCell ref="D35:F35"/>
    <mergeCell ref="D38:F38"/>
    <mergeCell ref="D17:F17"/>
    <mergeCell ref="E42:F42"/>
    <mergeCell ref="D73:F73"/>
    <mergeCell ref="C80:F80"/>
    <mergeCell ref="C67:D68"/>
    <mergeCell ref="C69:D69"/>
    <mergeCell ref="C57:D57"/>
    <mergeCell ref="C58:D58"/>
    <mergeCell ref="C59:D59"/>
    <mergeCell ref="C60:D60"/>
    <mergeCell ref="C61:D61"/>
    <mergeCell ref="C62:D62"/>
    <mergeCell ref="C63:D63"/>
    <mergeCell ref="D78:F78"/>
    <mergeCell ref="C66:F66"/>
  </mergeCells>
  <conditionalFormatting sqref="D38">
    <cfRule type="expression" dxfId="164" priority="10">
      <formula>C38&gt;A38</formula>
    </cfRule>
  </conditionalFormatting>
  <conditionalFormatting sqref="D38">
    <cfRule type="expression" dxfId="163" priority="9">
      <formula>C38&gt;A38</formula>
    </cfRule>
  </conditionalFormatting>
  <conditionalFormatting sqref="D17">
    <cfRule type="expression" dxfId="162" priority="6">
      <formula>C17&gt;A17</formula>
    </cfRule>
  </conditionalFormatting>
  <conditionalFormatting sqref="D17">
    <cfRule type="expression" dxfId="161" priority="5">
      <formula>C17&gt;A17</formula>
    </cfRule>
  </conditionalFormatting>
  <conditionalFormatting sqref="D73">
    <cfRule type="expression" dxfId="160" priority="4">
      <formula>C73&gt;A73</formula>
    </cfRule>
  </conditionalFormatting>
  <conditionalFormatting sqref="D73">
    <cfRule type="expression" dxfId="159" priority="3">
      <formula>C73&gt;A73</formula>
    </cfRule>
  </conditionalFormatting>
  <conditionalFormatting sqref="D78">
    <cfRule type="expression" dxfId="158" priority="2">
      <formula>C78&gt;A78</formula>
    </cfRule>
  </conditionalFormatting>
  <conditionalFormatting sqref="D78">
    <cfRule type="expression" dxfId="157" priority="1">
      <formula>C78&gt;A78</formula>
    </cfRule>
  </conditionalFormatting>
  <conditionalFormatting sqref="E42">
    <cfRule type="expression" dxfId="156" priority="12">
      <formula>C42&gt;A42</formula>
    </cfRule>
  </conditionalFormatting>
  <dataValidations count="5">
    <dataValidation type="list" allowBlank="1" showInputMessage="1" showErrorMessage="1" errorTitle="Ikszeljen!" error="Ebbe a cellába csak X-et írhat!" sqref="C43:C47">
      <formula1>$A$43</formula1>
    </dataValidation>
    <dataValidation type="list" allowBlank="1" showInputMessage="1" showErrorMessage="1" errorTitle="Ikszeljen!" error="Ebbe a cellába csak X-et írhat!" sqref="C4:C9">
      <formula1>$A$4</formula1>
    </dataValidation>
    <dataValidation type="list" allowBlank="1" showInputMessage="1" showErrorMessage="1" errorTitle="Ikszeljen!" error="Ebbe a cellába csak X-et írhat!" sqref="C22:C24">
      <formula1>$A$22</formula1>
    </dataValidation>
    <dataValidation type="list" allowBlank="1" showInputMessage="1" showErrorMessage="1" errorTitle="Ikszeljen!" error="Ebbe a cellába csak X-et írhat!" sqref="C29:C32">
      <formula1>$A$29</formula1>
    </dataValidation>
    <dataValidation type="list" allowBlank="1" showInputMessage="1" showErrorMessage="1" errorTitle="Ikszeljen!" error="Ebbe a cellába csak X-et írhat!" sqref="C33:C37">
      <formula1>$A$33</formula1>
    </dataValidation>
  </dataValidations>
  <printOptions horizontalCentered="1"/>
  <pageMargins left="0.23622047244094491" right="0.23622047244094491" top="0.74803149606299213" bottom="0.74803149606299213" header="0.31496062992125984" footer="0.31496062992125984"/>
  <pageSetup paperSize="9" scale="50" fitToHeight="5"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0">
    <tabColor rgb="FFFFC000"/>
  </sheetPr>
  <dimension ref="A1:P58"/>
  <sheetViews>
    <sheetView view="pageBreakPreview" zoomScale="80" zoomScaleNormal="80" zoomScaleSheetLayoutView="80" workbookViewId="0">
      <selection activeCell="J42" sqref="J42:L42"/>
    </sheetView>
  </sheetViews>
  <sheetFormatPr defaultColWidth="9.140625" defaultRowHeight="25.5"/>
  <cols>
    <col min="1" max="1" width="2.85546875" style="4" customWidth="1"/>
    <col min="2" max="2" width="25.85546875" style="24" customWidth="1"/>
    <col min="3" max="9" width="6.5703125" style="4" customWidth="1"/>
    <col min="10" max="12" width="6.5703125" style="9" customWidth="1"/>
    <col min="13" max="14" width="6.5703125" style="4" customWidth="1"/>
    <col min="15" max="15" width="13.5703125" style="4" customWidth="1"/>
    <col min="16" max="16" width="76.28515625" style="4" customWidth="1"/>
    <col min="17" max="16384" width="9.140625" style="4"/>
  </cols>
  <sheetData>
    <row r="1" spans="1:16" ht="27.75" customHeight="1" thickTop="1" thickBot="1">
      <c r="B1" s="873" t="s">
        <v>250</v>
      </c>
      <c r="C1" s="874"/>
      <c r="D1" s="874"/>
      <c r="E1" s="874"/>
      <c r="F1" s="874"/>
      <c r="G1" s="874"/>
      <c r="H1" s="874"/>
      <c r="I1" s="874"/>
      <c r="J1" s="874"/>
      <c r="K1" s="874"/>
      <c r="L1" s="874"/>
      <c r="M1" s="874"/>
      <c r="N1" s="874"/>
      <c r="O1" s="875"/>
      <c r="P1" s="130" t="s">
        <v>209</v>
      </c>
    </row>
    <row r="2" spans="1:16" ht="21.75" customHeight="1" thickBot="1">
      <c r="B2" s="407"/>
      <c r="C2" s="179"/>
      <c r="D2" s="179"/>
      <c r="E2" s="179"/>
      <c r="F2" s="179"/>
      <c r="G2" s="179"/>
      <c r="H2" s="179"/>
      <c r="I2" s="179"/>
      <c r="J2" s="180"/>
      <c r="K2" s="180"/>
      <c r="L2" s="180"/>
      <c r="M2" s="179"/>
      <c r="N2" s="179"/>
      <c r="O2" s="408"/>
      <c r="P2" s="129" t="s">
        <v>289</v>
      </c>
    </row>
    <row r="3" spans="1:16" ht="239.25" hidden="1" customHeight="1" thickBot="1">
      <c r="B3" s="409" t="s">
        <v>101</v>
      </c>
      <c r="C3" s="36"/>
      <c r="D3" s="36"/>
      <c r="E3" s="36"/>
      <c r="F3" s="36"/>
      <c r="G3" s="36"/>
      <c r="H3" s="36"/>
      <c r="I3" s="36"/>
      <c r="J3" s="127"/>
      <c r="K3" s="127"/>
      <c r="L3" s="127"/>
      <c r="M3" s="36"/>
      <c r="N3" s="36"/>
      <c r="O3" s="410"/>
      <c r="P3" s="124"/>
    </row>
    <row r="4" spans="1:16" ht="27" customHeight="1">
      <c r="A4" s="197" t="s">
        <v>330</v>
      </c>
      <c r="B4" s="1072" t="s">
        <v>381</v>
      </c>
      <c r="C4" s="213"/>
      <c r="D4" s="1079" t="s">
        <v>294</v>
      </c>
      <c r="E4" s="1080"/>
      <c r="F4" s="1080"/>
      <c r="G4" s="1080"/>
      <c r="H4" s="1080"/>
      <c r="I4" s="1080"/>
      <c r="J4" s="1080"/>
      <c r="K4" s="1080"/>
      <c r="L4" s="1080"/>
      <c r="M4" s="1080"/>
      <c r="N4" s="1080"/>
      <c r="O4" s="1081"/>
      <c r="P4" s="1031" t="s">
        <v>406</v>
      </c>
    </row>
    <row r="5" spans="1:16" ht="27" customHeight="1">
      <c r="B5" s="882"/>
      <c r="C5" s="214"/>
      <c r="D5" s="1082" t="s">
        <v>295</v>
      </c>
      <c r="E5" s="1082"/>
      <c r="F5" s="1082"/>
      <c r="G5" s="1082"/>
      <c r="H5" s="1082"/>
      <c r="I5" s="1082"/>
      <c r="J5" s="1082"/>
      <c r="K5" s="1082"/>
      <c r="L5" s="1082"/>
      <c r="M5" s="1082"/>
      <c r="N5" s="1082"/>
      <c r="O5" s="1083"/>
      <c r="P5" s="1032"/>
    </row>
    <row r="6" spans="1:16" ht="27" customHeight="1">
      <c r="B6" s="882"/>
      <c r="C6" s="214" t="s">
        <v>330</v>
      </c>
      <c r="D6" s="1082" t="s">
        <v>296</v>
      </c>
      <c r="E6" s="1082"/>
      <c r="F6" s="1082"/>
      <c r="G6" s="1082"/>
      <c r="H6" s="1082"/>
      <c r="I6" s="1082"/>
      <c r="J6" s="1082"/>
      <c r="K6" s="1082"/>
      <c r="L6" s="1082"/>
      <c r="M6" s="1082"/>
      <c r="N6" s="1082"/>
      <c r="O6" s="1083"/>
      <c r="P6" s="1032"/>
    </row>
    <row r="7" spans="1:16" ht="27" customHeight="1" thickBot="1">
      <c r="B7" s="482" t="str">
        <f>IF(COUNTA(C4:C7)&gt;1,"csak 1 választ jelöljön!","kérjük, X-szel jelölje!")</f>
        <v>kérjük, X-szel jelölje!</v>
      </c>
      <c r="C7" s="215"/>
      <c r="D7" s="1084" t="s">
        <v>297</v>
      </c>
      <c r="E7" s="1084"/>
      <c r="F7" s="1084"/>
      <c r="G7" s="1084"/>
      <c r="H7" s="1084"/>
      <c r="I7" s="1084"/>
      <c r="J7" s="1084"/>
      <c r="K7" s="1084"/>
      <c r="L7" s="1084"/>
      <c r="M7" s="1084"/>
      <c r="N7" s="1084"/>
      <c r="O7" s="1085"/>
      <c r="P7" s="1032"/>
    </row>
    <row r="8" spans="1:16" ht="27" customHeight="1" thickBot="1">
      <c r="B8" s="473" t="s">
        <v>382</v>
      </c>
      <c r="C8" s="36"/>
      <c r="D8" s="36"/>
      <c r="E8" s="36"/>
      <c r="F8" s="36"/>
      <c r="G8" s="36"/>
      <c r="H8" s="36"/>
      <c r="I8" s="36"/>
      <c r="J8" s="127"/>
      <c r="K8" s="127"/>
      <c r="L8" s="127"/>
      <c r="M8" s="36"/>
      <c r="N8" s="36"/>
      <c r="O8" s="410"/>
      <c r="P8" s="1032"/>
    </row>
    <row r="9" spans="1:16" ht="26.25" customHeight="1" thickBot="1">
      <c r="A9" s="240">
        <v>500</v>
      </c>
      <c r="B9" s="483" t="s">
        <v>1</v>
      </c>
      <c r="C9" s="146">
        <f>LEN(C10)</f>
        <v>424</v>
      </c>
      <c r="D9" s="833" t="str">
        <f>IF(C9&gt;A9,CONCATENATE("Karaktertúllépés! Kérjük, válaszát maximum ",A9," karakterben foglalja össze!"),CONCATENATE("Még beírható karakterek száma:   ",A9-C9))</f>
        <v>Még beírható karakterek száma:   76</v>
      </c>
      <c r="E9" s="902"/>
      <c r="F9" s="902"/>
      <c r="G9" s="902"/>
      <c r="H9" s="902"/>
      <c r="I9" s="902"/>
      <c r="J9" s="902"/>
      <c r="K9" s="902"/>
      <c r="L9" s="902"/>
      <c r="M9" s="902"/>
      <c r="N9" s="902"/>
      <c r="O9" s="1045"/>
      <c r="P9" s="1032"/>
    </row>
    <row r="10" spans="1:16" ht="139.5" customHeight="1" thickBot="1">
      <c r="B10" s="482" t="s">
        <v>236</v>
      </c>
      <c r="C10" s="950" t="s">
        <v>731</v>
      </c>
      <c r="D10" s="951"/>
      <c r="E10" s="951"/>
      <c r="F10" s="951"/>
      <c r="G10" s="951"/>
      <c r="H10" s="951"/>
      <c r="I10" s="951"/>
      <c r="J10" s="951"/>
      <c r="K10" s="951"/>
      <c r="L10" s="951"/>
      <c r="M10" s="951"/>
      <c r="N10" s="951"/>
      <c r="O10" s="1047"/>
      <c r="P10" s="1033"/>
    </row>
    <row r="11" spans="1:16" ht="8.25" customHeight="1">
      <c r="B11" s="473"/>
      <c r="C11" s="36"/>
      <c r="D11" s="36"/>
      <c r="E11" s="36"/>
      <c r="F11" s="36"/>
      <c r="G11" s="36"/>
      <c r="H11" s="36"/>
      <c r="I11" s="36"/>
      <c r="J11" s="127"/>
      <c r="K11" s="127"/>
      <c r="L11" s="127"/>
      <c r="M11" s="36"/>
      <c r="N11" s="36"/>
      <c r="O11" s="410"/>
      <c r="P11" s="35"/>
    </row>
    <row r="12" spans="1:16" ht="26.25" thickBot="1">
      <c r="B12" s="473" t="s">
        <v>102</v>
      </c>
      <c r="C12" s="36"/>
      <c r="D12" s="36"/>
      <c r="E12" s="36"/>
      <c r="F12" s="36"/>
      <c r="G12" s="36"/>
      <c r="H12" s="36"/>
      <c r="I12" s="36"/>
      <c r="J12" s="127"/>
      <c r="K12" s="127"/>
      <c r="L12" s="127"/>
      <c r="M12" s="36"/>
      <c r="N12" s="36"/>
      <c r="O12" s="410"/>
      <c r="P12" s="35"/>
    </row>
    <row r="13" spans="1:16" ht="32.25" customHeight="1" thickBot="1">
      <c r="A13" s="240">
        <v>1000</v>
      </c>
      <c r="B13" s="483" t="s">
        <v>1</v>
      </c>
      <c r="C13" s="146">
        <f>LEN(C14)</f>
        <v>412</v>
      </c>
      <c r="D13" s="833" t="str">
        <f>IF(C13&gt;A13,CONCATENATE("Karaktertúllépés! Kérjük, válaszát maximum ",A13," karakterben foglalja össze!"),CONCATENATE("Még beírható karakterek száma:   ",A13-C13))</f>
        <v>Még beírható karakterek száma:   588</v>
      </c>
      <c r="E13" s="902"/>
      <c r="F13" s="902"/>
      <c r="G13" s="902"/>
      <c r="H13" s="902"/>
      <c r="I13" s="902"/>
      <c r="J13" s="902"/>
      <c r="K13" s="902"/>
      <c r="L13" s="902"/>
      <c r="M13" s="902"/>
      <c r="N13" s="902"/>
      <c r="O13" s="1045"/>
    </row>
    <row r="14" spans="1:16" ht="280.5" customHeight="1" thickBot="1">
      <c r="B14" s="482" t="s">
        <v>256</v>
      </c>
      <c r="C14" s="921" t="s">
        <v>730</v>
      </c>
      <c r="D14" s="922"/>
      <c r="E14" s="922"/>
      <c r="F14" s="922"/>
      <c r="G14" s="922"/>
      <c r="H14" s="922"/>
      <c r="I14" s="922"/>
      <c r="J14" s="922"/>
      <c r="K14" s="922"/>
      <c r="L14" s="922"/>
      <c r="M14" s="922"/>
      <c r="N14" s="922"/>
      <c r="O14" s="1046"/>
      <c r="P14" s="278" t="s">
        <v>299</v>
      </c>
    </row>
    <row r="15" spans="1:16" ht="18.75" customHeight="1" thickBot="1">
      <c r="B15" s="409"/>
      <c r="C15" s="36"/>
      <c r="D15" s="36"/>
      <c r="E15" s="36"/>
      <c r="F15" s="36"/>
      <c r="G15" s="36"/>
      <c r="H15" s="36"/>
      <c r="I15" s="36"/>
      <c r="J15" s="127"/>
      <c r="K15" s="127"/>
      <c r="L15" s="127"/>
      <c r="M15" s="36"/>
      <c r="N15" s="36"/>
      <c r="O15" s="410"/>
      <c r="P15" s="35"/>
    </row>
    <row r="16" spans="1:16" ht="25.5" customHeight="1" thickBot="1">
      <c r="B16" s="1048" t="s">
        <v>103</v>
      </c>
      <c r="C16" s="1049"/>
      <c r="D16" s="1049"/>
      <c r="E16" s="1049"/>
      <c r="F16" s="1049"/>
      <c r="G16" s="1049"/>
      <c r="H16" s="1049"/>
      <c r="I16" s="1049"/>
      <c r="J16" s="1049"/>
      <c r="K16" s="1049"/>
      <c r="L16" s="1049"/>
      <c r="M16" s="1049"/>
      <c r="N16" s="1050"/>
      <c r="O16" s="413" t="s">
        <v>104</v>
      </c>
      <c r="P16" s="6"/>
    </row>
    <row r="17" spans="1:16" ht="22.5" customHeight="1">
      <c r="A17" s="197" t="s">
        <v>330</v>
      </c>
      <c r="B17" s="1072" t="s">
        <v>306</v>
      </c>
      <c r="C17" s="205"/>
      <c r="D17" s="1088" t="s">
        <v>300</v>
      </c>
      <c r="E17" s="1088"/>
      <c r="F17" s="1088"/>
      <c r="G17" s="1088"/>
      <c r="H17" s="1088"/>
      <c r="I17" s="1088"/>
      <c r="J17" s="1088"/>
      <c r="K17" s="1088"/>
      <c r="L17" s="1088"/>
      <c r="M17" s="1088"/>
      <c r="N17" s="1089"/>
      <c r="O17" s="414"/>
      <c r="P17" s="1031" t="s">
        <v>308</v>
      </c>
    </row>
    <row r="18" spans="1:16" ht="22.5" customHeight="1">
      <c r="B18" s="882"/>
      <c r="C18" s="206"/>
      <c r="D18" s="1074" t="s">
        <v>301</v>
      </c>
      <c r="E18" s="1074"/>
      <c r="F18" s="1074"/>
      <c r="G18" s="1074"/>
      <c r="H18" s="1074"/>
      <c r="I18" s="1074"/>
      <c r="J18" s="1074"/>
      <c r="K18" s="1074"/>
      <c r="L18" s="1074"/>
      <c r="M18" s="1074"/>
      <c r="N18" s="1075"/>
      <c r="O18" s="415"/>
      <c r="P18" s="1086"/>
    </row>
    <row r="19" spans="1:16" ht="22.5" customHeight="1">
      <c r="B19" s="882"/>
      <c r="C19" s="206" t="s">
        <v>330</v>
      </c>
      <c r="D19" s="1074" t="s">
        <v>302</v>
      </c>
      <c r="E19" s="1074"/>
      <c r="F19" s="1074"/>
      <c r="G19" s="1074"/>
      <c r="H19" s="1074"/>
      <c r="I19" s="1074"/>
      <c r="J19" s="1074"/>
      <c r="K19" s="1074"/>
      <c r="L19" s="1074"/>
      <c r="M19" s="1074"/>
      <c r="N19" s="1075"/>
      <c r="O19" s="415">
        <v>0.5</v>
      </c>
      <c r="P19" s="1086"/>
    </row>
    <row r="20" spans="1:16" ht="22.5" customHeight="1">
      <c r="B20" s="882"/>
      <c r="C20" s="206" t="s">
        <v>330</v>
      </c>
      <c r="D20" s="1074" t="s">
        <v>303</v>
      </c>
      <c r="E20" s="1074"/>
      <c r="F20" s="1074"/>
      <c r="G20" s="1074"/>
      <c r="H20" s="1074"/>
      <c r="I20" s="1074"/>
      <c r="J20" s="1074"/>
      <c r="K20" s="1074"/>
      <c r="L20" s="1074"/>
      <c r="M20" s="1074"/>
      <c r="N20" s="1075"/>
      <c r="O20" s="415">
        <v>0.5</v>
      </c>
      <c r="P20" s="1086"/>
    </row>
    <row r="21" spans="1:16" ht="22.5" customHeight="1">
      <c r="B21" s="882"/>
      <c r="C21" s="206"/>
      <c r="D21" s="1074" t="s">
        <v>304</v>
      </c>
      <c r="E21" s="1074"/>
      <c r="F21" s="1074"/>
      <c r="G21" s="1074"/>
      <c r="H21" s="1074"/>
      <c r="I21" s="1074"/>
      <c r="J21" s="1074"/>
      <c r="K21" s="1074"/>
      <c r="L21" s="1074"/>
      <c r="M21" s="1074"/>
      <c r="N21" s="1075"/>
      <c r="O21" s="415"/>
      <c r="P21" s="1086"/>
    </row>
    <row r="22" spans="1:16" ht="22.5" customHeight="1">
      <c r="B22" s="882"/>
      <c r="C22" s="206"/>
      <c r="D22" s="1074" t="s">
        <v>305</v>
      </c>
      <c r="E22" s="1074"/>
      <c r="F22" s="1074"/>
      <c r="G22" s="1074"/>
      <c r="H22" s="1074"/>
      <c r="I22" s="1074"/>
      <c r="J22" s="1074"/>
      <c r="K22" s="1074"/>
      <c r="L22" s="1074"/>
      <c r="M22" s="1074"/>
      <c r="N22" s="1075"/>
      <c r="O22" s="415"/>
      <c r="P22" s="1086"/>
    </row>
    <row r="23" spans="1:16" ht="22.5" customHeight="1">
      <c r="B23" s="882"/>
      <c r="C23" s="206"/>
      <c r="D23" s="1074" t="s">
        <v>721</v>
      </c>
      <c r="E23" s="1074"/>
      <c r="F23" s="1074"/>
      <c r="G23" s="1074"/>
      <c r="H23" s="1074"/>
      <c r="I23" s="1074"/>
      <c r="J23" s="1074"/>
      <c r="K23" s="1074"/>
      <c r="L23" s="1074"/>
      <c r="M23" s="1074"/>
      <c r="N23" s="1075"/>
      <c r="O23" s="416"/>
      <c r="P23" s="1086"/>
    </row>
    <row r="24" spans="1:16" ht="22.5" customHeight="1" thickBot="1">
      <c r="B24" s="1073"/>
      <c r="C24" s="1076" t="s">
        <v>228</v>
      </c>
      <c r="D24" s="1077"/>
      <c r="E24" s="1077"/>
      <c r="F24" s="1077"/>
      <c r="G24" s="1077"/>
      <c r="H24" s="1077"/>
      <c r="I24" s="1077"/>
      <c r="J24" s="1077"/>
      <c r="K24" s="1077"/>
      <c r="L24" s="1077"/>
      <c r="M24" s="1077"/>
      <c r="N24" s="1078"/>
      <c r="O24" s="417">
        <f>SUM(O17:O23)</f>
        <v>1</v>
      </c>
      <c r="P24" s="1087"/>
    </row>
    <row r="25" spans="1:16" ht="15.75" customHeight="1" thickBot="1">
      <c r="B25" s="418"/>
      <c r="C25" s="36"/>
      <c r="D25" s="36"/>
      <c r="E25" s="36"/>
      <c r="F25" s="36"/>
      <c r="G25" s="36"/>
      <c r="H25" s="36"/>
      <c r="I25" s="36"/>
      <c r="J25" s="127"/>
      <c r="K25" s="127"/>
      <c r="L25" s="127"/>
      <c r="M25" s="36"/>
      <c r="N25" s="36"/>
      <c r="O25" s="410"/>
      <c r="P25" s="6"/>
    </row>
    <row r="26" spans="1:16" ht="26.25" thickBot="1">
      <c r="B26" s="478" t="s">
        <v>105</v>
      </c>
      <c r="C26" s="479"/>
      <c r="D26" s="479"/>
      <c r="E26" s="479"/>
      <c r="F26" s="479"/>
      <c r="G26" s="479"/>
      <c r="H26" s="479"/>
      <c r="I26" s="479"/>
      <c r="J26" s="480"/>
      <c r="K26" s="480"/>
      <c r="L26" s="480"/>
      <c r="M26" s="479"/>
      <c r="N26" s="479"/>
      <c r="O26" s="481"/>
      <c r="P26" s="6"/>
    </row>
    <row r="27" spans="1:16" ht="34.5" customHeight="1" thickBot="1">
      <c r="B27" s="1042" t="s">
        <v>298</v>
      </c>
      <c r="C27" s="1043"/>
      <c r="D27" s="1043"/>
      <c r="E27" s="1043"/>
      <c r="F27" s="1043"/>
      <c r="G27" s="1043"/>
      <c r="H27" s="1043"/>
      <c r="I27" s="1043"/>
      <c r="J27" s="1043"/>
      <c r="K27" s="1043"/>
      <c r="L27" s="1043"/>
      <c r="M27" s="1043"/>
      <c r="N27" s="1043"/>
      <c r="O27" s="1044"/>
      <c r="P27" s="1051" t="s">
        <v>466</v>
      </c>
    </row>
    <row r="28" spans="1:16" ht="42" customHeight="1" thickBot="1">
      <c r="B28" s="477" t="s">
        <v>67</v>
      </c>
      <c r="C28" s="19" t="s">
        <v>87</v>
      </c>
      <c r="D28" s="19" t="s">
        <v>88</v>
      </c>
      <c r="E28" s="19" t="s">
        <v>90</v>
      </c>
      <c r="F28" s="19" t="s">
        <v>445</v>
      </c>
      <c r="G28" s="19" t="s">
        <v>446</v>
      </c>
      <c r="H28" s="19" t="s">
        <v>449</v>
      </c>
      <c r="I28" s="19" t="s">
        <v>450</v>
      </c>
      <c r="J28" s="19" t="s">
        <v>239</v>
      </c>
      <c r="K28" s="19" t="s">
        <v>456</v>
      </c>
      <c r="L28" s="19" t="s">
        <v>186</v>
      </c>
      <c r="M28" s="19" t="s">
        <v>188</v>
      </c>
      <c r="N28" s="19" t="s">
        <v>190</v>
      </c>
      <c r="O28" s="419" t="s">
        <v>106</v>
      </c>
      <c r="P28" s="1052"/>
    </row>
    <row r="29" spans="1:16" ht="30.75" customHeight="1" thickBot="1">
      <c r="B29" s="348" t="s">
        <v>68</v>
      </c>
      <c r="C29" s="209" t="s">
        <v>182</v>
      </c>
      <c r="D29" s="209" t="s">
        <v>652</v>
      </c>
      <c r="E29" s="209" t="s">
        <v>653</v>
      </c>
      <c r="F29" s="209" t="s">
        <v>654</v>
      </c>
      <c r="G29" s="209" t="s">
        <v>655</v>
      </c>
      <c r="H29" s="209" t="s">
        <v>656</v>
      </c>
      <c r="I29" s="209" t="s">
        <v>657</v>
      </c>
      <c r="J29" s="209" t="s">
        <v>650</v>
      </c>
      <c r="K29" s="209" t="s">
        <v>171</v>
      </c>
      <c r="L29" s="209" t="s">
        <v>173</v>
      </c>
      <c r="M29" s="209" t="s">
        <v>179</v>
      </c>
      <c r="N29" s="209" t="s">
        <v>651</v>
      </c>
      <c r="O29" s="554"/>
      <c r="P29" s="1052"/>
    </row>
    <row r="30" spans="1:16" ht="43.5" customHeight="1" thickBot="1">
      <c r="B30" s="347" t="s">
        <v>722</v>
      </c>
      <c r="C30" s="210">
        <v>200</v>
      </c>
      <c r="D30" s="210">
        <v>200</v>
      </c>
      <c r="E30" s="210">
        <v>400</v>
      </c>
      <c r="F30" s="210">
        <v>400</v>
      </c>
      <c r="G30" s="210">
        <v>400</v>
      </c>
      <c r="H30" s="210">
        <v>400</v>
      </c>
      <c r="I30" s="210">
        <v>400</v>
      </c>
      <c r="J30" s="210">
        <v>400</v>
      </c>
      <c r="K30" s="210">
        <v>400</v>
      </c>
      <c r="L30" s="210">
        <v>400</v>
      </c>
      <c r="M30" s="210">
        <v>400</v>
      </c>
      <c r="N30" s="210">
        <v>400</v>
      </c>
      <c r="O30" s="421">
        <f>SUM(C30:N30)</f>
        <v>4400</v>
      </c>
      <c r="P30" s="1052"/>
    </row>
    <row r="31" spans="1:16" ht="43.5" customHeight="1" thickBot="1">
      <c r="B31" s="347" t="s">
        <v>225</v>
      </c>
      <c r="C31" s="210"/>
      <c r="D31" s="210"/>
      <c r="E31" s="210"/>
      <c r="F31" s="210"/>
      <c r="G31" s="210"/>
      <c r="H31" s="210"/>
      <c r="I31" s="210"/>
      <c r="J31" s="210"/>
      <c r="K31" s="210"/>
      <c r="L31" s="210"/>
      <c r="M31" s="210"/>
      <c r="N31" s="210"/>
      <c r="O31" s="421">
        <f t="shared" ref="O31:O34" si="0">SUM(C31:N31)</f>
        <v>0</v>
      </c>
      <c r="P31" s="1052"/>
    </row>
    <row r="32" spans="1:16" ht="43.5" customHeight="1" thickBot="1">
      <c r="B32" s="347" t="s">
        <v>226</v>
      </c>
      <c r="C32" s="210"/>
      <c r="D32" s="210"/>
      <c r="E32" s="210"/>
      <c r="F32" s="210"/>
      <c r="G32" s="210"/>
      <c r="H32" s="210"/>
      <c r="I32" s="210"/>
      <c r="J32" s="210"/>
      <c r="K32" s="210"/>
      <c r="L32" s="210"/>
      <c r="M32" s="210"/>
      <c r="N32" s="210"/>
      <c r="O32" s="421">
        <f t="shared" si="0"/>
        <v>0</v>
      </c>
      <c r="P32" s="1052"/>
    </row>
    <row r="33" spans="2:16" ht="43.5" customHeight="1" thickBot="1">
      <c r="B33" s="347" t="s">
        <v>227</v>
      </c>
      <c r="C33" s="210"/>
      <c r="D33" s="210"/>
      <c r="E33" s="210"/>
      <c r="F33" s="210"/>
      <c r="G33" s="210"/>
      <c r="H33" s="210"/>
      <c r="I33" s="210"/>
      <c r="J33" s="210"/>
      <c r="K33" s="210"/>
      <c r="L33" s="210"/>
      <c r="M33" s="210"/>
      <c r="N33" s="210"/>
      <c r="O33" s="421">
        <f t="shared" si="0"/>
        <v>0</v>
      </c>
      <c r="P33" s="1052"/>
    </row>
    <row r="34" spans="2:16" ht="39" customHeight="1" thickBot="1">
      <c r="B34" s="348" t="s">
        <v>106</v>
      </c>
      <c r="C34" s="211">
        <f>SUM(C29:C33)</f>
        <v>200</v>
      </c>
      <c r="D34" s="211">
        <f t="shared" ref="D34:N34" si="1">SUM(D29:D33)</f>
        <v>200</v>
      </c>
      <c r="E34" s="211">
        <f t="shared" si="1"/>
        <v>400</v>
      </c>
      <c r="F34" s="211">
        <f t="shared" si="1"/>
        <v>400</v>
      </c>
      <c r="G34" s="211">
        <f t="shared" si="1"/>
        <v>400</v>
      </c>
      <c r="H34" s="211">
        <f t="shared" si="1"/>
        <v>400</v>
      </c>
      <c r="I34" s="211">
        <f t="shared" si="1"/>
        <v>400</v>
      </c>
      <c r="J34" s="211">
        <f t="shared" si="1"/>
        <v>400</v>
      </c>
      <c r="K34" s="211">
        <f t="shared" si="1"/>
        <v>400</v>
      </c>
      <c r="L34" s="211">
        <f t="shared" si="1"/>
        <v>400</v>
      </c>
      <c r="M34" s="211">
        <f t="shared" si="1"/>
        <v>400</v>
      </c>
      <c r="N34" s="211">
        <f t="shared" si="1"/>
        <v>400</v>
      </c>
      <c r="O34" s="421">
        <f t="shared" si="0"/>
        <v>4400</v>
      </c>
      <c r="P34" s="1053"/>
    </row>
    <row r="35" spans="2:16" ht="14.25" customHeight="1">
      <c r="B35" s="422"/>
      <c r="C35" s="36"/>
      <c r="D35" s="36"/>
      <c r="E35" s="36"/>
      <c r="F35" s="36"/>
      <c r="G35" s="36"/>
      <c r="H35" s="36"/>
      <c r="I35" s="36"/>
      <c r="J35" s="127"/>
      <c r="K35" s="127"/>
      <c r="L35" s="127"/>
      <c r="M35" s="36"/>
      <c r="N35" s="36"/>
      <c r="O35" s="410"/>
      <c r="P35" s="6"/>
    </row>
    <row r="36" spans="2:16" ht="26.25" thickBot="1">
      <c r="B36" s="473" t="s">
        <v>468</v>
      </c>
      <c r="C36" s="474"/>
      <c r="D36" s="474"/>
      <c r="E36" s="474"/>
      <c r="F36" s="474"/>
      <c r="G36" s="474"/>
      <c r="H36" s="474"/>
      <c r="I36" s="474"/>
      <c r="J36" s="475"/>
      <c r="K36" s="475"/>
      <c r="L36" s="475"/>
      <c r="M36" s="474"/>
      <c r="N36" s="474"/>
      <c r="O36" s="476"/>
      <c r="P36" s="6"/>
    </row>
    <row r="37" spans="2:16" ht="31.5" customHeight="1" thickBot="1">
      <c r="B37" s="1061" t="s">
        <v>255</v>
      </c>
      <c r="C37" s="1062"/>
      <c r="D37" s="1062"/>
      <c r="E37" s="1062"/>
      <c r="F37" s="1062"/>
      <c r="G37" s="1062"/>
      <c r="H37" s="1062"/>
      <c r="I37" s="1062"/>
      <c r="J37" s="1062"/>
      <c r="K37" s="1062"/>
      <c r="L37" s="1062"/>
      <c r="M37" s="1062"/>
      <c r="N37" s="1062"/>
      <c r="O37" s="1063"/>
      <c r="P37" s="1031" t="s">
        <v>528</v>
      </c>
    </row>
    <row r="38" spans="2:16" ht="24" customHeight="1" thickBot="1">
      <c r="B38" s="423"/>
      <c r="C38" s="1027" t="s">
        <v>39</v>
      </c>
      <c r="D38" s="862"/>
      <c r="E38" s="862"/>
      <c r="F38" s="1026"/>
      <c r="G38" s="862">
        <v>2019</v>
      </c>
      <c r="H38" s="862"/>
      <c r="I38" s="1026"/>
      <c r="J38" s="1065">
        <v>2020</v>
      </c>
      <c r="K38" s="1066"/>
      <c r="L38" s="1071"/>
      <c r="M38" s="1065">
        <v>2021</v>
      </c>
      <c r="N38" s="1066"/>
      <c r="O38" s="1067"/>
      <c r="P38" s="1032"/>
    </row>
    <row r="39" spans="2:16" ht="30" customHeight="1" thickBot="1">
      <c r="B39" s="485" t="s">
        <v>467</v>
      </c>
      <c r="C39" s="1023" t="s">
        <v>107</v>
      </c>
      <c r="D39" s="1024"/>
      <c r="E39" s="1024"/>
      <c r="F39" s="1025"/>
      <c r="G39" s="1040" t="s">
        <v>107</v>
      </c>
      <c r="H39" s="891"/>
      <c r="I39" s="1041"/>
      <c r="J39" s="1068" t="s">
        <v>107</v>
      </c>
      <c r="K39" s="891"/>
      <c r="L39" s="1041"/>
      <c r="M39" s="1068" t="s">
        <v>108</v>
      </c>
      <c r="N39" s="891"/>
      <c r="O39" s="1069"/>
      <c r="P39" s="1032"/>
    </row>
    <row r="40" spans="2:16" ht="51.95" customHeight="1" thickBot="1">
      <c r="B40" s="347" t="s">
        <v>722</v>
      </c>
      <c r="C40" s="1028">
        <v>1200</v>
      </c>
      <c r="D40" s="1029"/>
      <c r="E40" s="1029"/>
      <c r="F40" s="1030"/>
      <c r="G40" s="1054">
        <v>4800</v>
      </c>
      <c r="H40" s="1055"/>
      <c r="I40" s="1056"/>
      <c r="J40" s="1037">
        <v>5000</v>
      </c>
      <c r="K40" s="1038"/>
      <c r="L40" s="1039"/>
      <c r="M40" s="1059">
        <v>6000</v>
      </c>
      <c r="N40" s="1038"/>
      <c r="O40" s="1070"/>
      <c r="P40" s="1032"/>
    </row>
    <row r="41" spans="2:16" ht="51.95" customHeight="1" thickBot="1">
      <c r="B41" s="347" t="s">
        <v>225</v>
      </c>
      <c r="C41" s="1028"/>
      <c r="D41" s="1029"/>
      <c r="E41" s="1029"/>
      <c r="F41" s="1030"/>
      <c r="G41" s="1054"/>
      <c r="H41" s="1055"/>
      <c r="I41" s="1056"/>
      <c r="J41" s="1057"/>
      <c r="K41" s="1058"/>
      <c r="L41" s="1059"/>
      <c r="M41" s="1057"/>
      <c r="N41" s="1058"/>
      <c r="O41" s="1060"/>
      <c r="P41" s="1032"/>
    </row>
    <row r="42" spans="2:16" ht="51.95" customHeight="1" thickBot="1">
      <c r="B42" s="347" t="s">
        <v>226</v>
      </c>
      <c r="C42" s="1028"/>
      <c r="D42" s="1029"/>
      <c r="E42" s="1029"/>
      <c r="F42" s="1030"/>
      <c r="G42" s="1054"/>
      <c r="H42" s="1055"/>
      <c r="I42" s="1056"/>
      <c r="J42" s="1057"/>
      <c r="K42" s="1058"/>
      <c r="L42" s="1059"/>
      <c r="M42" s="1057"/>
      <c r="N42" s="1058"/>
      <c r="O42" s="1060"/>
      <c r="P42" s="1032"/>
    </row>
    <row r="43" spans="2:16" ht="51.95" customHeight="1" thickBot="1">
      <c r="B43" s="347" t="s">
        <v>227</v>
      </c>
      <c r="C43" s="1028"/>
      <c r="D43" s="1029"/>
      <c r="E43" s="1029"/>
      <c r="F43" s="1030"/>
      <c r="G43" s="1054"/>
      <c r="H43" s="1055"/>
      <c r="I43" s="1056"/>
      <c r="J43" s="1057"/>
      <c r="K43" s="1058"/>
      <c r="L43" s="1059"/>
      <c r="M43" s="1057"/>
      <c r="N43" s="1058"/>
      <c r="O43" s="1060"/>
      <c r="P43" s="1032"/>
    </row>
    <row r="44" spans="2:16" ht="41.25" customHeight="1" thickBot="1">
      <c r="B44" s="484" t="s">
        <v>106</v>
      </c>
      <c r="C44" s="1020">
        <f>SUM(C40:F43)</f>
        <v>1200</v>
      </c>
      <c r="D44" s="1021"/>
      <c r="E44" s="1021"/>
      <c r="F44" s="1022"/>
      <c r="G44" s="1034">
        <f>SUM(G40:I43)</f>
        <v>4800</v>
      </c>
      <c r="H44" s="1035"/>
      <c r="I44" s="1036"/>
      <c r="J44" s="1034">
        <f>SUM(J40:L43)</f>
        <v>5000</v>
      </c>
      <c r="K44" s="1035"/>
      <c r="L44" s="1036"/>
      <c r="M44" s="1034">
        <f>SUM(M40:O43)</f>
        <v>6000</v>
      </c>
      <c r="N44" s="1035"/>
      <c r="O44" s="1064"/>
      <c r="P44" s="1033"/>
    </row>
    <row r="45" spans="2:16" ht="26.25" thickTop="1"/>
    <row r="58" ht="42.75" customHeight="1"/>
  </sheetData>
  <sheetProtection formatCells="0" formatRows="0"/>
  <mergeCells count="54">
    <mergeCell ref="B17:B24"/>
    <mergeCell ref="D23:N23"/>
    <mergeCell ref="C24:N24"/>
    <mergeCell ref="P4:P10"/>
    <mergeCell ref="D4:O4"/>
    <mergeCell ref="D5:O5"/>
    <mergeCell ref="D6:O6"/>
    <mergeCell ref="D7:O7"/>
    <mergeCell ref="P17:P24"/>
    <mergeCell ref="D17:N17"/>
    <mergeCell ref="D18:N18"/>
    <mergeCell ref="D19:N19"/>
    <mergeCell ref="D20:N20"/>
    <mergeCell ref="D21:N21"/>
    <mergeCell ref="D22:N22"/>
    <mergeCell ref="B4:B6"/>
    <mergeCell ref="B37:O37"/>
    <mergeCell ref="G40:I40"/>
    <mergeCell ref="M44:O44"/>
    <mergeCell ref="G41:I41"/>
    <mergeCell ref="G42:I42"/>
    <mergeCell ref="J41:L41"/>
    <mergeCell ref="J42:L42"/>
    <mergeCell ref="M41:O41"/>
    <mergeCell ref="M42:O42"/>
    <mergeCell ref="M38:O38"/>
    <mergeCell ref="M39:O39"/>
    <mergeCell ref="M40:O40"/>
    <mergeCell ref="J39:L39"/>
    <mergeCell ref="J38:L38"/>
    <mergeCell ref="C42:F42"/>
    <mergeCell ref="C43:F43"/>
    <mergeCell ref="P37:P44"/>
    <mergeCell ref="G44:I44"/>
    <mergeCell ref="B1:O1"/>
    <mergeCell ref="J40:L40"/>
    <mergeCell ref="G39:I39"/>
    <mergeCell ref="B27:O27"/>
    <mergeCell ref="D13:O13"/>
    <mergeCell ref="C14:O14"/>
    <mergeCell ref="C10:O10"/>
    <mergeCell ref="D9:O9"/>
    <mergeCell ref="B16:N16"/>
    <mergeCell ref="P27:P34"/>
    <mergeCell ref="G43:I43"/>
    <mergeCell ref="J44:L44"/>
    <mergeCell ref="J43:L43"/>
    <mergeCell ref="M43:O43"/>
    <mergeCell ref="C44:F44"/>
    <mergeCell ref="C39:F39"/>
    <mergeCell ref="G38:I38"/>
    <mergeCell ref="C38:F38"/>
    <mergeCell ref="C40:F40"/>
    <mergeCell ref="C41:F41"/>
  </mergeCells>
  <conditionalFormatting sqref="D9">
    <cfRule type="expression" dxfId="155" priority="4">
      <formula>C9&gt;A9</formula>
    </cfRule>
  </conditionalFormatting>
  <conditionalFormatting sqref="D9">
    <cfRule type="expression" dxfId="154" priority="3">
      <formula>C9&gt;A9</formula>
    </cfRule>
  </conditionalFormatting>
  <conditionalFormatting sqref="D13">
    <cfRule type="expression" dxfId="153" priority="2">
      <formula>C13&gt;A13</formula>
    </cfRule>
  </conditionalFormatting>
  <conditionalFormatting sqref="D13">
    <cfRule type="expression" dxfId="152" priority="1">
      <formula>C13&gt;A13</formula>
    </cfRule>
  </conditionalFormatting>
  <dataValidations count="2">
    <dataValidation type="list" allowBlank="1" showInputMessage="1" showErrorMessage="1" errorTitle="Ikszeljen!" error="Ebbe a cellába csak X-et írhat!" sqref="C17:C23">
      <formula1>$A$17</formula1>
    </dataValidation>
    <dataValidation type="list" allowBlank="1" showInputMessage="1" showErrorMessage="1" errorTitle="Ikszeljen!" error="Ebbe a cellába csak X-et írhat!" sqref="C4:C7">
      <formula1>$A$4</formula1>
    </dataValidation>
  </dataValidations>
  <printOptions horizontalCentered="1"/>
  <pageMargins left="0.23622047244094491" right="0.23622047244094491" top="0.74803149606299213" bottom="0.74803149606299213" header="0.31496062992125984" footer="0.31496062992125984"/>
  <pageSetup paperSize="9" scale="50" fitToHeight="2"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4" min="1" max="14"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7">
    <tabColor rgb="FFFFC000"/>
  </sheetPr>
  <dimension ref="A1:P56"/>
  <sheetViews>
    <sheetView view="pageBreakPreview" topLeftCell="A7" zoomScale="70" zoomScaleNormal="80" zoomScaleSheetLayoutView="70" workbookViewId="0">
      <selection activeCell="F28" sqref="F28"/>
    </sheetView>
  </sheetViews>
  <sheetFormatPr defaultColWidth="9.140625" defaultRowHeight="25.5"/>
  <cols>
    <col min="1" max="1" width="3.42578125" style="4" customWidth="1"/>
    <col min="2" max="2" width="29.5703125" style="29" customWidth="1"/>
    <col min="3" max="3" width="6.140625" style="4" customWidth="1"/>
    <col min="4" max="9" width="5.85546875" style="4" customWidth="1"/>
    <col min="10" max="12" width="5.85546875" style="9" customWidth="1"/>
    <col min="13" max="14" width="5.85546875" style="4" customWidth="1"/>
    <col min="15" max="15" width="13" style="4" customWidth="1"/>
    <col min="16" max="16" width="86.140625" style="4" customWidth="1"/>
    <col min="17" max="16384" width="9.140625" style="4"/>
  </cols>
  <sheetData>
    <row r="1" spans="1:16" ht="27.75" customHeight="1" thickTop="1" thickBot="1">
      <c r="B1" s="873" t="s">
        <v>248</v>
      </c>
      <c r="C1" s="874"/>
      <c r="D1" s="874"/>
      <c r="E1" s="874"/>
      <c r="F1" s="874"/>
      <c r="G1" s="874"/>
      <c r="H1" s="874"/>
      <c r="I1" s="874"/>
      <c r="J1" s="874"/>
      <c r="K1" s="874"/>
      <c r="L1" s="874"/>
      <c r="M1" s="874"/>
      <c r="N1" s="874"/>
      <c r="O1" s="875"/>
      <c r="P1" s="424" t="s">
        <v>209</v>
      </c>
    </row>
    <row r="2" spans="1:16" ht="21.75" customHeight="1" thickBot="1">
      <c r="B2" s="407"/>
      <c r="C2" s="179"/>
      <c r="D2" s="179"/>
      <c r="E2" s="179"/>
      <c r="F2" s="179"/>
      <c r="G2" s="179"/>
      <c r="H2" s="179"/>
      <c r="I2" s="179"/>
      <c r="J2" s="180"/>
      <c r="K2" s="180"/>
      <c r="L2" s="180"/>
      <c r="M2" s="179"/>
      <c r="N2" s="179"/>
      <c r="O2" s="408"/>
      <c r="P2" s="129" t="s">
        <v>289</v>
      </c>
    </row>
    <row r="3" spans="1:16" ht="239.25" hidden="1" customHeight="1" thickBot="1">
      <c r="B3" s="409" t="s">
        <v>101</v>
      </c>
      <c r="C3" s="36"/>
      <c r="D3" s="36"/>
      <c r="E3" s="36"/>
      <c r="F3" s="36"/>
      <c r="G3" s="36"/>
      <c r="H3" s="36"/>
      <c r="I3" s="36"/>
      <c r="J3" s="127"/>
      <c r="K3" s="127"/>
      <c r="L3" s="127"/>
      <c r="M3" s="36"/>
      <c r="N3" s="36"/>
      <c r="O3" s="410"/>
      <c r="P3" s="182"/>
    </row>
    <row r="4" spans="1:16" ht="36" customHeight="1" thickBot="1">
      <c r="A4" s="240">
        <v>500</v>
      </c>
      <c r="B4" s="411" t="s">
        <v>1</v>
      </c>
      <c r="C4" s="146">
        <f>LEN(C5)</f>
        <v>97</v>
      </c>
      <c r="D4" s="833" t="str">
        <f>IF(C4&gt;A4,CONCATENATE("Karaktertúllépés! Kérjük, válaszát maximum ",A4," karakterben foglalja össze!"),CONCATENATE("Még beírható karakterek száma:   ",A4-C4))</f>
        <v>Még beírható karakterek száma:   403</v>
      </c>
      <c r="E4" s="902"/>
      <c r="F4" s="902"/>
      <c r="G4" s="902"/>
      <c r="H4" s="902"/>
      <c r="I4" s="902"/>
      <c r="J4" s="902"/>
      <c r="K4" s="902"/>
      <c r="L4" s="902"/>
      <c r="M4" s="902"/>
      <c r="N4" s="902"/>
      <c r="O4" s="1045"/>
      <c r="P4" s="277" t="s">
        <v>260</v>
      </c>
    </row>
    <row r="5" spans="1:16" ht="182.25" customHeight="1" thickBot="1">
      <c r="B5" s="429" t="s">
        <v>238</v>
      </c>
      <c r="C5" s="950" t="s">
        <v>723</v>
      </c>
      <c r="D5" s="951"/>
      <c r="E5" s="951"/>
      <c r="F5" s="951"/>
      <c r="G5" s="951"/>
      <c r="H5" s="951"/>
      <c r="I5" s="951"/>
      <c r="J5" s="951"/>
      <c r="K5" s="951"/>
      <c r="L5" s="951"/>
      <c r="M5" s="951"/>
      <c r="N5" s="951"/>
      <c r="O5" s="1047"/>
      <c r="P5" s="278" t="s">
        <v>385</v>
      </c>
    </row>
    <row r="6" spans="1:16" ht="27.75" customHeight="1" thickBot="1">
      <c r="A6" s="240">
        <v>500</v>
      </c>
      <c r="B6" s="411" t="s">
        <v>1</v>
      </c>
      <c r="C6" s="146">
        <f>LEN(C7)</f>
        <v>495</v>
      </c>
      <c r="D6" s="833" t="str">
        <f>IF(C6&gt;A6,CONCATENATE("Karaktertúllépés! Kérjük, válaszát maximum ",A6," karakterben foglalja össze!"),CONCATENATE("Még beírható karakterek száma:   ",A6-C6))</f>
        <v>Még beírható karakterek száma:   5</v>
      </c>
      <c r="E6" s="902"/>
      <c r="F6" s="902"/>
      <c r="G6" s="902"/>
      <c r="H6" s="902"/>
      <c r="I6" s="902"/>
      <c r="J6" s="902"/>
      <c r="K6" s="902"/>
      <c r="L6" s="902"/>
      <c r="M6" s="902"/>
      <c r="N6" s="902"/>
      <c r="O6" s="1045"/>
      <c r="P6" s="277"/>
    </row>
    <row r="7" spans="1:16" ht="193.5" customHeight="1" thickBot="1">
      <c r="B7" s="412" t="s">
        <v>216</v>
      </c>
      <c r="C7" s="925" t="s">
        <v>779</v>
      </c>
      <c r="D7" s="926"/>
      <c r="E7" s="926"/>
      <c r="F7" s="926"/>
      <c r="G7" s="926"/>
      <c r="H7" s="926"/>
      <c r="I7" s="926"/>
      <c r="J7" s="926"/>
      <c r="K7" s="926"/>
      <c r="L7" s="926"/>
      <c r="M7" s="926"/>
      <c r="N7" s="926"/>
      <c r="O7" s="1102"/>
      <c r="P7" s="279" t="s">
        <v>384</v>
      </c>
    </row>
    <row r="8" spans="1:16" ht="11.25" customHeight="1" thickBot="1">
      <c r="B8" s="422"/>
      <c r="C8" s="36"/>
      <c r="D8" s="36"/>
      <c r="E8" s="36"/>
      <c r="F8" s="36"/>
      <c r="G8" s="36"/>
      <c r="H8" s="36"/>
      <c r="I8" s="36"/>
      <c r="J8" s="127"/>
      <c r="K8" s="127"/>
      <c r="L8" s="127"/>
      <c r="M8" s="36"/>
      <c r="N8" s="36"/>
      <c r="O8" s="410"/>
      <c r="P8" s="280"/>
    </row>
    <row r="9" spans="1:16" ht="26.25" thickBot="1">
      <c r="B9" s="473" t="s">
        <v>109</v>
      </c>
      <c r="C9" s="474"/>
      <c r="D9" s="474"/>
      <c r="E9" s="474"/>
      <c r="F9" s="474"/>
      <c r="G9" s="474"/>
      <c r="H9" s="474"/>
      <c r="I9" s="474"/>
      <c r="J9" s="475"/>
      <c r="K9" s="475"/>
      <c r="L9" s="475"/>
      <c r="M9" s="474"/>
      <c r="N9" s="474"/>
      <c r="O9" s="476"/>
      <c r="P9" s="425"/>
    </row>
    <row r="10" spans="1:16" ht="32.25" customHeight="1" thickBot="1">
      <c r="B10" s="1090" t="s">
        <v>392</v>
      </c>
      <c r="C10" s="1091"/>
      <c r="D10" s="1091"/>
      <c r="E10" s="1091"/>
      <c r="F10" s="1091"/>
      <c r="G10" s="1091"/>
      <c r="H10" s="1091"/>
      <c r="I10" s="1091"/>
      <c r="J10" s="1091"/>
      <c r="K10" s="1091"/>
      <c r="L10" s="1091"/>
      <c r="M10" s="1091"/>
      <c r="N10" s="1091"/>
      <c r="O10" s="1092"/>
      <c r="P10" s="1093" t="s">
        <v>469</v>
      </c>
    </row>
    <row r="11" spans="1:16" ht="30.75" customHeight="1" thickBot="1">
      <c r="B11" s="361" t="s">
        <v>67</v>
      </c>
      <c r="C11" s="336">
        <v>1</v>
      </c>
      <c r="D11" s="336">
        <v>2</v>
      </c>
      <c r="E11" s="336">
        <v>3</v>
      </c>
      <c r="F11" s="336">
        <v>4</v>
      </c>
      <c r="G11" s="336">
        <v>5</v>
      </c>
      <c r="H11" s="336">
        <v>6</v>
      </c>
      <c r="I11" s="336">
        <v>7</v>
      </c>
      <c r="J11" s="336">
        <v>8</v>
      </c>
      <c r="K11" s="336">
        <v>9</v>
      </c>
      <c r="L11" s="336">
        <v>10</v>
      </c>
      <c r="M11" s="336">
        <v>11</v>
      </c>
      <c r="N11" s="336">
        <v>12</v>
      </c>
      <c r="O11" s="430" t="s">
        <v>228</v>
      </c>
      <c r="P11" s="1094"/>
    </row>
    <row r="12" spans="1:16" ht="16.5" thickBot="1">
      <c r="B12" s="348" t="s">
        <v>68</v>
      </c>
      <c r="C12" s="223" t="s">
        <v>182</v>
      </c>
      <c r="D12" s="223" t="s">
        <v>186</v>
      </c>
      <c r="E12" s="223" t="s">
        <v>188</v>
      </c>
      <c r="F12" s="223" t="s">
        <v>190</v>
      </c>
      <c r="G12" s="223" t="s">
        <v>655</v>
      </c>
      <c r="H12" s="223" t="s">
        <v>656</v>
      </c>
      <c r="I12" s="223" t="s">
        <v>90</v>
      </c>
      <c r="J12" s="223" t="s">
        <v>445</v>
      </c>
      <c r="K12" s="223" t="s">
        <v>446</v>
      </c>
      <c r="L12" s="223" t="s">
        <v>449</v>
      </c>
      <c r="M12" s="223" t="s">
        <v>450</v>
      </c>
      <c r="N12" s="223" t="s">
        <v>239</v>
      </c>
      <c r="O12" s="420">
        <f>SUM(C12:N12)</f>
        <v>0</v>
      </c>
      <c r="P12" s="1094"/>
    </row>
    <row r="13" spans="1:16" ht="16.5" thickBot="1">
      <c r="B13" s="347" t="s">
        <v>110</v>
      </c>
      <c r="C13" s="223"/>
      <c r="D13" s="223"/>
      <c r="E13" s="223"/>
      <c r="F13" s="223"/>
      <c r="G13" s="223"/>
      <c r="H13" s="223"/>
      <c r="I13" s="223"/>
      <c r="J13" s="223"/>
      <c r="K13" s="223"/>
      <c r="L13" s="223"/>
      <c r="M13" s="223"/>
      <c r="N13" s="223"/>
      <c r="O13" s="420">
        <f t="shared" ref="O13:O29" si="0">SUM(C13:N13)</f>
        <v>0</v>
      </c>
      <c r="P13" s="1094"/>
    </row>
    <row r="14" spans="1:16" ht="16.5" thickBot="1">
      <c r="B14" s="347" t="s">
        <v>111</v>
      </c>
      <c r="C14" s="223"/>
      <c r="D14" s="223"/>
      <c r="E14" s="223"/>
      <c r="F14" s="223"/>
      <c r="G14" s="223"/>
      <c r="H14" s="223"/>
      <c r="I14" s="223"/>
      <c r="J14" s="223"/>
      <c r="K14" s="223"/>
      <c r="L14" s="223"/>
      <c r="M14" s="223"/>
      <c r="N14" s="223"/>
      <c r="O14" s="420">
        <f t="shared" si="0"/>
        <v>0</v>
      </c>
      <c r="P14" s="1094"/>
    </row>
    <row r="15" spans="1:16" ht="16.5" thickBot="1">
      <c r="B15" s="347" t="s">
        <v>112</v>
      </c>
      <c r="C15" s="223"/>
      <c r="D15" s="223"/>
      <c r="E15" s="223"/>
      <c r="F15" s="223"/>
      <c r="G15" s="223"/>
      <c r="H15" s="223"/>
      <c r="I15" s="223"/>
      <c r="J15" s="223"/>
      <c r="K15" s="223"/>
      <c r="L15" s="223"/>
      <c r="M15" s="223"/>
      <c r="N15" s="223"/>
      <c r="O15" s="420">
        <f t="shared" si="0"/>
        <v>0</v>
      </c>
      <c r="P15" s="1094"/>
    </row>
    <row r="16" spans="1:16" ht="16.5" thickBot="1">
      <c r="B16" s="347" t="s">
        <v>113</v>
      </c>
      <c r="C16" s="223"/>
      <c r="D16" s="223"/>
      <c r="E16" s="223"/>
      <c r="F16" s="223"/>
      <c r="G16" s="223"/>
      <c r="H16" s="223"/>
      <c r="I16" s="223"/>
      <c r="J16" s="223"/>
      <c r="K16" s="223"/>
      <c r="L16" s="223"/>
      <c r="M16" s="223"/>
      <c r="N16" s="223"/>
      <c r="O16" s="420">
        <f t="shared" si="0"/>
        <v>0</v>
      </c>
      <c r="P16" s="1094"/>
    </row>
    <row r="17" spans="2:16" ht="16.5" thickBot="1">
      <c r="B17" s="347" t="s">
        <v>114</v>
      </c>
      <c r="C17" s="223"/>
      <c r="D17" s="223"/>
      <c r="E17" s="223"/>
      <c r="F17" s="223"/>
      <c r="G17" s="223"/>
      <c r="H17" s="223"/>
      <c r="I17" s="223"/>
      <c r="J17" s="223"/>
      <c r="K17" s="223"/>
      <c r="L17" s="223"/>
      <c r="M17" s="223"/>
      <c r="N17" s="223"/>
      <c r="O17" s="420">
        <f t="shared" si="0"/>
        <v>0</v>
      </c>
      <c r="P17" s="1094"/>
    </row>
    <row r="18" spans="2:16" ht="16.5" thickBot="1">
      <c r="B18" s="347" t="s">
        <v>115</v>
      </c>
      <c r="C18" s="223"/>
      <c r="D18" s="223"/>
      <c r="E18" s="223"/>
      <c r="F18" s="223"/>
      <c r="G18" s="223"/>
      <c r="H18" s="223"/>
      <c r="I18" s="223"/>
      <c r="J18" s="223"/>
      <c r="K18" s="223"/>
      <c r="L18" s="223"/>
      <c r="M18" s="223"/>
      <c r="N18" s="223"/>
      <c r="O18" s="420">
        <f t="shared" si="0"/>
        <v>0</v>
      </c>
      <c r="P18" s="1094"/>
    </row>
    <row r="19" spans="2:16" ht="16.5" thickBot="1">
      <c r="B19" s="347" t="s">
        <v>116</v>
      </c>
      <c r="C19" s="223"/>
      <c r="D19" s="223"/>
      <c r="E19" s="223"/>
      <c r="F19" s="223"/>
      <c r="G19" s="223"/>
      <c r="H19" s="223"/>
      <c r="I19" s="223"/>
      <c r="J19" s="223"/>
      <c r="K19" s="223"/>
      <c r="L19" s="223"/>
      <c r="M19" s="223"/>
      <c r="N19" s="223"/>
      <c r="O19" s="420">
        <f t="shared" si="0"/>
        <v>0</v>
      </c>
      <c r="P19" s="1094"/>
    </row>
    <row r="20" spans="2:16" ht="16.5" thickBot="1">
      <c r="B20" s="347" t="s">
        <v>117</v>
      </c>
      <c r="C20" s="223"/>
      <c r="D20" s="223"/>
      <c r="E20" s="223"/>
      <c r="F20" s="223"/>
      <c r="G20" s="223"/>
      <c r="H20" s="223"/>
      <c r="I20" s="223"/>
      <c r="J20" s="223"/>
      <c r="K20" s="223"/>
      <c r="L20" s="223"/>
      <c r="M20" s="223"/>
      <c r="N20" s="223"/>
      <c r="O20" s="420">
        <f t="shared" si="0"/>
        <v>0</v>
      </c>
      <c r="P20" s="1095"/>
    </row>
    <row r="21" spans="2:16" ht="16.5" thickBot="1">
      <c r="B21" s="347" t="s">
        <v>118</v>
      </c>
      <c r="C21" s="223"/>
      <c r="D21" s="223"/>
      <c r="E21" s="223"/>
      <c r="F21" s="223"/>
      <c r="G21" s="223"/>
      <c r="H21" s="223"/>
      <c r="I21" s="223"/>
      <c r="J21" s="223"/>
      <c r="K21" s="223"/>
      <c r="L21" s="223"/>
      <c r="M21" s="223"/>
      <c r="N21" s="223"/>
      <c r="O21" s="420">
        <f t="shared" si="0"/>
        <v>0</v>
      </c>
      <c r="P21" s="426"/>
    </row>
    <row r="22" spans="2:16" ht="16.5" thickBot="1">
      <c r="B22" s="470" t="s">
        <v>119</v>
      </c>
      <c r="C22" s="224"/>
      <c r="D22" s="224"/>
      <c r="E22" s="224"/>
      <c r="F22" s="224"/>
      <c r="G22" s="224"/>
      <c r="H22" s="224"/>
      <c r="I22" s="224"/>
      <c r="J22" s="224"/>
      <c r="K22" s="224"/>
      <c r="L22" s="224"/>
      <c r="M22" s="224"/>
      <c r="N22" s="224"/>
      <c r="O22" s="431">
        <f t="shared" si="0"/>
        <v>0</v>
      </c>
      <c r="P22" s="427"/>
    </row>
    <row r="23" spans="2:16" ht="16.5" customHeight="1" thickBot="1">
      <c r="B23" s="471" t="s">
        <v>120</v>
      </c>
      <c r="C23" s="225"/>
      <c r="D23" s="225"/>
      <c r="E23" s="225"/>
      <c r="F23" s="225"/>
      <c r="G23" s="225"/>
      <c r="H23" s="225"/>
      <c r="I23" s="225"/>
      <c r="J23" s="225"/>
      <c r="K23" s="225"/>
      <c r="L23" s="225"/>
      <c r="M23" s="225"/>
      <c r="N23" s="225"/>
      <c r="O23" s="432">
        <f t="shared" si="0"/>
        <v>0</v>
      </c>
      <c r="P23" s="427"/>
    </row>
    <row r="24" spans="2:16" ht="16.5" thickBot="1">
      <c r="B24" s="471" t="s">
        <v>121</v>
      </c>
      <c r="C24" s="225"/>
      <c r="D24" s="225"/>
      <c r="E24" s="225">
        <v>5</v>
      </c>
      <c r="F24" s="225"/>
      <c r="G24" s="225"/>
      <c r="H24" s="225">
        <v>5</v>
      </c>
      <c r="I24" s="225"/>
      <c r="J24" s="225"/>
      <c r="K24" s="225">
        <v>5</v>
      </c>
      <c r="L24" s="225"/>
      <c r="M24" s="225"/>
      <c r="N24" s="225">
        <v>5</v>
      </c>
      <c r="O24" s="432">
        <f t="shared" si="0"/>
        <v>20</v>
      </c>
      <c r="P24" s="427"/>
    </row>
    <row r="25" spans="2:16" ht="16.5" thickBot="1">
      <c r="B25" s="347" t="s">
        <v>122</v>
      </c>
      <c r="C25" s="223"/>
      <c r="D25" s="223"/>
      <c r="E25" s="223"/>
      <c r="F25" s="223"/>
      <c r="G25" s="223"/>
      <c r="H25" s="223"/>
      <c r="I25" s="223"/>
      <c r="J25" s="223"/>
      <c r="K25" s="223"/>
      <c r="L25" s="223"/>
      <c r="M25" s="223"/>
      <c r="N25" s="223"/>
      <c r="O25" s="420">
        <f t="shared" si="0"/>
        <v>0</v>
      </c>
      <c r="P25" s="427"/>
    </row>
    <row r="26" spans="2:16" ht="16.5" thickBot="1">
      <c r="B26" s="347" t="s">
        <v>123</v>
      </c>
      <c r="C26" s="223"/>
      <c r="D26" s="223"/>
      <c r="E26" s="223"/>
      <c r="F26" s="223"/>
      <c r="G26" s="223"/>
      <c r="H26" s="223"/>
      <c r="I26" s="223"/>
      <c r="J26" s="223"/>
      <c r="K26" s="223"/>
      <c r="L26" s="223"/>
      <c r="M26" s="223"/>
      <c r="N26" s="223"/>
      <c r="O26" s="420">
        <f t="shared" si="0"/>
        <v>0</v>
      </c>
      <c r="P26" s="427"/>
    </row>
    <row r="27" spans="2:16" ht="16.5" thickBot="1">
      <c r="B27" s="347" t="s">
        <v>124</v>
      </c>
      <c r="C27" s="223"/>
      <c r="D27" s="223"/>
      <c r="E27" s="223"/>
      <c r="F27" s="223"/>
      <c r="G27" s="223"/>
      <c r="H27" s="223"/>
      <c r="I27" s="223"/>
      <c r="J27" s="223"/>
      <c r="K27" s="223"/>
      <c r="L27" s="223"/>
      <c r="M27" s="223"/>
      <c r="N27" s="223"/>
      <c r="O27" s="420">
        <f t="shared" si="0"/>
        <v>0</v>
      </c>
      <c r="P27" s="427"/>
    </row>
    <row r="28" spans="2:16" ht="16.5" thickBot="1">
      <c r="B28" s="347" t="s">
        <v>125</v>
      </c>
      <c r="C28" s="223"/>
      <c r="D28" s="223"/>
      <c r="E28" s="223"/>
      <c r="F28" s="223">
        <v>8</v>
      </c>
      <c r="G28" s="223"/>
      <c r="H28" s="223"/>
      <c r="I28" s="223"/>
      <c r="J28" s="223"/>
      <c r="K28" s="223"/>
      <c r="L28" s="223"/>
      <c r="M28" s="223"/>
      <c r="N28" s="223"/>
      <c r="O28" s="420">
        <f t="shared" si="0"/>
        <v>8</v>
      </c>
      <c r="P28" s="427"/>
    </row>
    <row r="29" spans="2:16" ht="23.25" customHeight="1" thickBot="1">
      <c r="B29" s="472" t="s">
        <v>383</v>
      </c>
      <c r="C29" s="226">
        <f>SUM(C13:C28)</f>
        <v>0</v>
      </c>
      <c r="D29" s="226">
        <f t="shared" ref="D29:N29" si="1">SUM(D13:D28)</f>
        <v>0</v>
      </c>
      <c r="E29" s="226">
        <f t="shared" si="1"/>
        <v>5</v>
      </c>
      <c r="F29" s="226">
        <f t="shared" si="1"/>
        <v>8</v>
      </c>
      <c r="G29" s="226">
        <f t="shared" si="1"/>
        <v>0</v>
      </c>
      <c r="H29" s="226">
        <f t="shared" si="1"/>
        <v>5</v>
      </c>
      <c r="I29" s="226">
        <f t="shared" si="1"/>
        <v>0</v>
      </c>
      <c r="J29" s="226">
        <f t="shared" si="1"/>
        <v>0</v>
      </c>
      <c r="K29" s="226">
        <f t="shared" si="1"/>
        <v>5</v>
      </c>
      <c r="L29" s="226">
        <f t="shared" si="1"/>
        <v>0</v>
      </c>
      <c r="M29" s="226">
        <f t="shared" si="1"/>
        <v>0</v>
      </c>
      <c r="N29" s="226">
        <f t="shared" si="1"/>
        <v>5</v>
      </c>
      <c r="O29" s="433">
        <f t="shared" si="0"/>
        <v>28</v>
      </c>
      <c r="P29" s="428"/>
    </row>
    <row r="30" spans="2:16" ht="14.25" customHeight="1">
      <c r="B30" s="434"/>
      <c r="C30" s="36"/>
      <c r="D30" s="36"/>
      <c r="E30" s="36"/>
      <c r="F30" s="36"/>
      <c r="G30" s="36"/>
      <c r="H30" s="36"/>
      <c r="I30" s="36"/>
      <c r="J30" s="127"/>
      <c r="K30" s="127"/>
      <c r="L30" s="127"/>
      <c r="M30" s="36"/>
      <c r="N30" s="36"/>
      <c r="O30" s="410"/>
      <c r="P30" s="426"/>
    </row>
    <row r="31" spans="2:16" ht="26.25" customHeight="1" thickBot="1">
      <c r="B31" s="409" t="s">
        <v>254</v>
      </c>
      <c r="C31" s="36"/>
      <c r="D31" s="36"/>
      <c r="E31" s="36"/>
      <c r="F31" s="36"/>
      <c r="G31" s="36"/>
      <c r="H31" s="36"/>
      <c r="I31" s="36"/>
      <c r="J31" s="127"/>
      <c r="K31" s="127"/>
      <c r="L31" s="127"/>
      <c r="M31" s="36"/>
      <c r="N31" s="36"/>
      <c r="O31" s="410"/>
      <c r="P31" s="128"/>
    </row>
    <row r="32" spans="2:16" ht="30.75" customHeight="1" thickBot="1">
      <c r="B32" s="435" t="s">
        <v>4</v>
      </c>
      <c r="C32" s="1027" t="s">
        <v>5</v>
      </c>
      <c r="D32" s="862"/>
      <c r="E32" s="862"/>
      <c r="F32" s="862"/>
      <c r="G32" s="862"/>
      <c r="H32" s="862"/>
      <c r="I32" s="862"/>
      <c r="J32" s="862"/>
      <c r="K32" s="862"/>
      <c r="L32" s="862"/>
      <c r="M32" s="862"/>
      <c r="N32" s="862"/>
      <c r="O32" s="863"/>
      <c r="P32" s="1096" t="s">
        <v>309</v>
      </c>
    </row>
    <row r="33" spans="2:16" ht="188.25" customHeight="1" thickBot="1">
      <c r="B33" s="436" t="s">
        <v>724</v>
      </c>
      <c r="C33" s="1103" t="s">
        <v>729</v>
      </c>
      <c r="D33" s="1104"/>
      <c r="E33" s="1104"/>
      <c r="F33" s="1104"/>
      <c r="G33" s="1104"/>
      <c r="H33" s="1104"/>
      <c r="I33" s="1104"/>
      <c r="J33" s="1104"/>
      <c r="K33" s="1104"/>
      <c r="L33" s="1104"/>
      <c r="M33" s="1104"/>
      <c r="N33" s="1104"/>
      <c r="O33" s="1105"/>
      <c r="P33" s="1097"/>
    </row>
    <row r="34" spans="2:16" ht="188.25" customHeight="1" thickBot="1">
      <c r="B34" s="436" t="s">
        <v>725</v>
      </c>
      <c r="C34" s="1103" t="s">
        <v>728</v>
      </c>
      <c r="D34" s="1104"/>
      <c r="E34" s="1104"/>
      <c r="F34" s="1104"/>
      <c r="G34" s="1104"/>
      <c r="H34" s="1104"/>
      <c r="I34" s="1104"/>
      <c r="J34" s="1104"/>
      <c r="K34" s="1104"/>
      <c r="L34" s="1104"/>
      <c r="M34" s="1104"/>
      <c r="N34" s="1104"/>
      <c r="O34" s="1105"/>
      <c r="P34" s="1098"/>
    </row>
    <row r="35" spans="2:16" ht="188.25" customHeight="1" thickBot="1">
      <c r="B35" s="437" t="s">
        <v>726</v>
      </c>
      <c r="C35" s="1099" t="s">
        <v>727</v>
      </c>
      <c r="D35" s="1100"/>
      <c r="E35" s="1100"/>
      <c r="F35" s="1100"/>
      <c r="G35" s="1100"/>
      <c r="H35" s="1100"/>
      <c r="I35" s="1100"/>
      <c r="J35" s="1100"/>
      <c r="K35" s="1100"/>
      <c r="L35" s="1100"/>
      <c r="M35" s="1100"/>
      <c r="N35" s="1100"/>
      <c r="O35" s="1101"/>
      <c r="P35" s="425"/>
    </row>
    <row r="36" spans="2:16" ht="26.25" thickTop="1"/>
    <row r="42" spans="2:16" ht="41.25" customHeight="1"/>
    <row r="56" ht="42.75" customHeight="1"/>
  </sheetData>
  <sheetProtection formatCells="0" formatRows="0"/>
  <mergeCells count="12">
    <mergeCell ref="P32:P34"/>
    <mergeCell ref="C35:O35"/>
    <mergeCell ref="C5:O5"/>
    <mergeCell ref="C7:O7"/>
    <mergeCell ref="C32:O32"/>
    <mergeCell ref="C33:O33"/>
    <mergeCell ref="C34:O34"/>
    <mergeCell ref="B1:O1"/>
    <mergeCell ref="B10:O10"/>
    <mergeCell ref="P10:P20"/>
    <mergeCell ref="D4:O4"/>
    <mergeCell ref="D6:O6"/>
  </mergeCells>
  <conditionalFormatting sqref="D4">
    <cfRule type="expression" dxfId="151" priority="4">
      <formula>C4&gt;A4</formula>
    </cfRule>
  </conditionalFormatting>
  <conditionalFormatting sqref="D4">
    <cfRule type="expression" dxfId="150" priority="3">
      <formula>C4&gt;A4</formula>
    </cfRule>
  </conditionalFormatting>
  <conditionalFormatting sqref="D6">
    <cfRule type="expression" dxfId="149" priority="2">
      <formula>C6&gt;A6</formula>
    </cfRule>
  </conditionalFormatting>
  <conditionalFormatting sqref="D6">
    <cfRule type="expression" dxfId="148" priority="1">
      <formula>C6&gt;A6</formula>
    </cfRule>
  </conditionalFormatting>
  <dataValidations count="1">
    <dataValidation type="whole" allowBlank="1" showInputMessage="1" showErrorMessage="1" sqref="C13:N28">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50" fitToHeight="2"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9" max="16383" man="1"/>
  </rowBreaks>
  <legacyDrawingHF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Munka12">
    <tabColor rgb="FFFFC000"/>
  </sheetPr>
  <dimension ref="A1:P82"/>
  <sheetViews>
    <sheetView view="pageBreakPreview" zoomScale="60" zoomScaleNormal="60" workbookViewId="0">
      <pane xSplit="2" ySplit="4" topLeftCell="C11" activePane="bottomRight" state="frozen"/>
      <selection activeCell="B2" sqref="B2:G2"/>
      <selection pane="topRight" activeCell="B2" sqref="B2:G2"/>
      <selection pane="bottomLeft" activeCell="B2" sqref="B2:G2"/>
      <selection pane="bottomRight" activeCell="N21" sqref="N21"/>
    </sheetView>
  </sheetViews>
  <sheetFormatPr defaultColWidth="9.140625" defaultRowHeight="14.25"/>
  <cols>
    <col min="1" max="1" width="2" style="12" customWidth="1"/>
    <col min="2" max="2" width="41.5703125" style="12" customWidth="1"/>
    <col min="3" max="6" width="14.7109375" style="14" customWidth="1"/>
    <col min="7" max="14" width="14.7109375" style="15" customWidth="1"/>
    <col min="15" max="15" width="16.85546875" style="16" customWidth="1"/>
    <col min="16" max="16" width="123.5703125" style="12" customWidth="1"/>
    <col min="17" max="16384" width="9.140625" style="12"/>
  </cols>
  <sheetData>
    <row r="1" spans="1:16" ht="36.75" customHeight="1" thickBot="1">
      <c r="A1" s="5"/>
      <c r="B1" s="324" t="s">
        <v>249</v>
      </c>
      <c r="C1" s="300"/>
      <c r="D1" s="300"/>
      <c r="E1" s="300"/>
      <c r="F1" s="300"/>
      <c r="G1" s="300"/>
      <c r="H1" s="300"/>
      <c r="I1" s="300"/>
      <c r="J1" s="300"/>
      <c r="K1" s="300"/>
      <c r="L1" s="300"/>
      <c r="M1" s="300"/>
      <c r="N1" s="300"/>
      <c r="O1" s="301"/>
      <c r="P1" s="130" t="s">
        <v>209</v>
      </c>
    </row>
    <row r="2" spans="1:16" ht="20.25" customHeight="1" thickBot="1">
      <c r="A2" s="5"/>
      <c r="B2" s="328" t="s">
        <v>787</v>
      </c>
      <c r="C2" s="329">
        <v>1</v>
      </c>
      <c r="D2" s="329">
        <v>2</v>
      </c>
      <c r="E2" s="329">
        <v>3</v>
      </c>
      <c r="F2" s="329">
        <v>4</v>
      </c>
      <c r="G2" s="330">
        <v>5</v>
      </c>
      <c r="H2" s="330">
        <v>6</v>
      </c>
      <c r="I2" s="330">
        <v>7</v>
      </c>
      <c r="J2" s="330">
        <v>8</v>
      </c>
      <c r="K2" s="330">
        <v>9</v>
      </c>
      <c r="L2" s="330">
        <v>10</v>
      </c>
      <c r="M2" s="330">
        <v>11</v>
      </c>
      <c r="N2" s="330">
        <v>12</v>
      </c>
      <c r="O2" s="331" t="s">
        <v>107</v>
      </c>
      <c r="P2" s="129" t="s">
        <v>286</v>
      </c>
    </row>
    <row r="3" spans="1:16" ht="24.75" customHeight="1" thickBot="1">
      <c r="A3" s="5"/>
      <c r="B3" s="317" t="s">
        <v>311</v>
      </c>
      <c r="C3" s="332" t="s">
        <v>127</v>
      </c>
      <c r="D3" s="332" t="s">
        <v>128</v>
      </c>
      <c r="E3" s="332" t="s">
        <v>129</v>
      </c>
      <c r="F3" s="332" t="s">
        <v>130</v>
      </c>
      <c r="G3" s="332" t="s">
        <v>131</v>
      </c>
      <c r="H3" s="332" t="s">
        <v>132</v>
      </c>
      <c r="I3" s="332" t="s">
        <v>133</v>
      </c>
      <c r="J3" s="332" t="s">
        <v>754</v>
      </c>
      <c r="K3" s="332" t="s">
        <v>755</v>
      </c>
      <c r="L3" s="332" t="s">
        <v>756</v>
      </c>
      <c r="M3" s="332" t="s">
        <v>757</v>
      </c>
      <c r="N3" s="332" t="s">
        <v>758</v>
      </c>
      <c r="O3" s="333" t="s">
        <v>229</v>
      </c>
      <c r="P3" s="1031" t="s">
        <v>522</v>
      </c>
    </row>
    <row r="4" spans="1:16" ht="28.5" customHeight="1" thickBot="1">
      <c r="A4" s="5"/>
      <c r="B4" s="18" t="s">
        <v>134</v>
      </c>
      <c r="C4" s="325"/>
      <c r="D4" s="325"/>
      <c r="E4" s="325"/>
      <c r="F4" s="325"/>
      <c r="G4" s="326"/>
      <c r="H4" s="326"/>
      <c r="I4" s="326"/>
      <c r="J4" s="326"/>
      <c r="K4" s="326"/>
      <c r="L4" s="326"/>
      <c r="M4" s="326"/>
      <c r="N4" s="326"/>
      <c r="O4" s="327"/>
      <c r="P4" s="1109"/>
    </row>
    <row r="5" spans="1:16" ht="27.75" customHeight="1">
      <c r="A5" s="5"/>
      <c r="B5" s="593" t="s">
        <v>135</v>
      </c>
      <c r="C5" s="604"/>
      <c r="D5" s="303">
        <f t="shared" ref="D5" si="0">C71</f>
        <v>0</v>
      </c>
      <c r="E5" s="303">
        <v>0</v>
      </c>
      <c r="F5" s="303">
        <v>0</v>
      </c>
      <c r="G5" s="303">
        <f t="shared" ref="G5" si="1">F71</f>
        <v>0</v>
      </c>
      <c r="H5" s="303">
        <f t="shared" ref="H5" si="2">G71</f>
        <v>0</v>
      </c>
      <c r="I5" s="303">
        <f t="shared" ref="I5" si="3">H71</f>
        <v>0</v>
      </c>
      <c r="J5" s="303">
        <f t="shared" ref="J5" si="4">I71</f>
        <v>0</v>
      </c>
      <c r="K5" s="303">
        <f t="shared" ref="K5" si="5">J71</f>
        <v>0</v>
      </c>
      <c r="L5" s="303">
        <f t="shared" ref="L5" si="6">K71</f>
        <v>339468</v>
      </c>
      <c r="M5" s="303">
        <f t="shared" ref="M5" si="7">L71</f>
        <v>263968</v>
      </c>
      <c r="N5" s="303">
        <f t="shared" ref="N5" si="8">M71</f>
        <v>383468</v>
      </c>
      <c r="O5" s="544"/>
      <c r="P5" s="733" t="s">
        <v>506</v>
      </c>
    </row>
    <row r="6" spans="1:16" ht="27" customHeight="1">
      <c r="A6" s="5"/>
      <c r="B6" s="594" t="s">
        <v>136</v>
      </c>
      <c r="C6" s="586"/>
      <c r="D6" s="302"/>
      <c r="E6" s="302"/>
      <c r="F6" s="302"/>
      <c r="G6" s="302"/>
      <c r="H6" s="302"/>
      <c r="I6" s="302"/>
      <c r="J6" s="302"/>
      <c r="K6" s="308">
        <v>200000</v>
      </c>
      <c r="L6" s="308">
        <v>200000</v>
      </c>
      <c r="M6" s="308">
        <v>400000</v>
      </c>
      <c r="N6" s="308">
        <v>400000</v>
      </c>
      <c r="O6" s="305">
        <f>SUM(C6:N6)</f>
        <v>1200000</v>
      </c>
      <c r="P6" s="734"/>
    </row>
    <row r="7" spans="1:16" ht="32.25" customHeight="1">
      <c r="A7" s="5"/>
      <c r="B7" s="501" t="s">
        <v>137</v>
      </c>
      <c r="C7" s="586"/>
      <c r="D7" s="302"/>
      <c r="E7" s="302"/>
      <c r="F7" s="302"/>
      <c r="G7" s="302"/>
      <c r="H7" s="302"/>
      <c r="I7" s="302"/>
      <c r="J7" s="302"/>
      <c r="K7" s="308"/>
      <c r="L7" s="308"/>
      <c r="M7" s="308"/>
      <c r="N7" s="308"/>
      <c r="O7" s="305">
        <f t="shared" ref="O7:O11" si="9">SUM(C7:N7)</f>
        <v>0</v>
      </c>
      <c r="P7" s="734"/>
    </row>
    <row r="8" spans="1:16" ht="32.25" customHeight="1">
      <c r="A8" s="5"/>
      <c r="B8" s="501" t="s">
        <v>138</v>
      </c>
      <c r="C8" s="586"/>
      <c r="D8" s="302"/>
      <c r="E8" s="302"/>
      <c r="F8" s="302"/>
      <c r="G8" s="302"/>
      <c r="H8" s="302"/>
      <c r="I8" s="302"/>
      <c r="J8" s="302"/>
      <c r="K8" s="308">
        <v>1500000</v>
      </c>
      <c r="L8" s="308"/>
      <c r="M8" s="308"/>
      <c r="N8" s="308"/>
      <c r="O8" s="305">
        <f t="shared" si="9"/>
        <v>1500000</v>
      </c>
      <c r="P8" s="734"/>
    </row>
    <row r="9" spans="1:16" ht="32.25" customHeight="1">
      <c r="A9" s="5"/>
      <c r="B9" s="501" t="s">
        <v>139</v>
      </c>
      <c r="C9" s="586"/>
      <c r="D9" s="302"/>
      <c r="E9" s="302"/>
      <c r="F9" s="302"/>
      <c r="G9" s="302"/>
      <c r="H9" s="302"/>
      <c r="I9" s="302"/>
      <c r="J9" s="302"/>
      <c r="K9" s="308"/>
      <c r="L9" s="308"/>
      <c r="M9" s="308"/>
      <c r="N9" s="308"/>
      <c r="O9" s="305">
        <f t="shared" si="9"/>
        <v>0</v>
      </c>
      <c r="P9" s="734"/>
    </row>
    <row r="10" spans="1:16" ht="32.25" customHeight="1">
      <c r="A10" s="5"/>
      <c r="B10" s="628" t="s">
        <v>775</v>
      </c>
      <c r="C10" s="586"/>
      <c r="D10" s="302"/>
      <c r="E10" s="302"/>
      <c r="F10" s="302"/>
      <c r="G10" s="302"/>
      <c r="H10" s="302"/>
      <c r="I10" s="302"/>
      <c r="J10" s="302"/>
      <c r="K10" s="308">
        <v>333333</v>
      </c>
      <c r="L10" s="308"/>
      <c r="M10" s="308"/>
      <c r="N10" s="308"/>
      <c r="O10" s="305">
        <f t="shared" si="9"/>
        <v>333333</v>
      </c>
      <c r="P10" s="734"/>
    </row>
    <row r="11" spans="1:16" ht="32.25" customHeight="1" thickBot="1">
      <c r="A11" s="5"/>
      <c r="B11" s="594" t="s">
        <v>141</v>
      </c>
      <c r="C11" s="607"/>
      <c r="D11" s="306"/>
      <c r="E11" s="306"/>
      <c r="F11" s="306"/>
      <c r="G11" s="306"/>
      <c r="H11" s="306"/>
      <c r="I11" s="306"/>
      <c r="J11" s="306"/>
      <c r="K11" s="306"/>
      <c r="L11" s="306"/>
      <c r="M11" s="306"/>
      <c r="N11" s="306"/>
      <c r="O11" s="307">
        <f t="shared" si="9"/>
        <v>0</v>
      </c>
      <c r="P11" s="734"/>
    </row>
    <row r="12" spans="1:16" ht="32.25" customHeight="1" thickBot="1">
      <c r="A12" s="5"/>
      <c r="B12" s="595" t="s">
        <v>142</v>
      </c>
      <c r="C12" s="606">
        <f>SUM(C6:C11)</f>
        <v>0</v>
      </c>
      <c r="D12" s="314">
        <f t="shared" ref="D12:N12" si="10">SUM(D6:D11)</f>
        <v>0</v>
      </c>
      <c r="E12" s="314">
        <f t="shared" si="10"/>
        <v>0</v>
      </c>
      <c r="F12" s="314">
        <f t="shared" si="10"/>
        <v>0</v>
      </c>
      <c r="G12" s="314">
        <f t="shared" si="10"/>
        <v>0</v>
      </c>
      <c r="H12" s="314">
        <f t="shared" si="10"/>
        <v>0</v>
      </c>
      <c r="I12" s="314">
        <f t="shared" si="10"/>
        <v>0</v>
      </c>
      <c r="J12" s="314">
        <f t="shared" si="10"/>
        <v>0</v>
      </c>
      <c r="K12" s="314">
        <f t="shared" si="10"/>
        <v>2033333</v>
      </c>
      <c r="L12" s="314">
        <f t="shared" si="10"/>
        <v>200000</v>
      </c>
      <c r="M12" s="314">
        <f t="shared" si="10"/>
        <v>400000</v>
      </c>
      <c r="N12" s="314">
        <f t="shared" si="10"/>
        <v>400000</v>
      </c>
      <c r="O12" s="315">
        <f t="shared" ref="O12" si="11">SUM(C12:N12)</f>
        <v>3033333</v>
      </c>
      <c r="P12" s="734"/>
    </row>
    <row r="13" spans="1:16" ht="14.25" customHeight="1" thickBot="1">
      <c r="A13" s="5"/>
      <c r="B13" s="596"/>
      <c r="C13" s="1111"/>
      <c r="D13" s="1112"/>
      <c r="E13" s="1112"/>
      <c r="F13" s="1112"/>
      <c r="G13" s="1112"/>
      <c r="H13" s="1112"/>
      <c r="I13" s="1112"/>
      <c r="J13" s="1112"/>
      <c r="K13" s="1112"/>
      <c r="L13" s="1112"/>
      <c r="M13" s="1112"/>
      <c r="N13" s="1112"/>
      <c r="O13" s="1113"/>
      <c r="P13" s="734"/>
    </row>
    <row r="14" spans="1:16" ht="32.25" customHeight="1" thickBot="1">
      <c r="A14" s="5"/>
      <c r="B14" s="320" t="s">
        <v>143</v>
      </c>
      <c r="C14" s="320"/>
      <c r="D14" s="321"/>
      <c r="E14" s="321"/>
      <c r="F14" s="321"/>
      <c r="G14" s="322"/>
      <c r="H14" s="322"/>
      <c r="I14" s="322"/>
      <c r="J14" s="322"/>
      <c r="K14" s="322"/>
      <c r="L14" s="322"/>
      <c r="M14" s="322"/>
      <c r="N14" s="322"/>
      <c r="O14" s="323"/>
      <c r="P14" s="734"/>
    </row>
    <row r="15" spans="1:16" ht="32.25" customHeight="1" thickBot="1">
      <c r="A15" s="5"/>
      <c r="B15" s="597" t="s">
        <v>470</v>
      </c>
      <c r="C15" s="610">
        <f>SUM(C17,C20,C23,C24,C27,C28,C29,C32,C35,C36,C37,C38,C39,C44)</f>
        <v>0</v>
      </c>
      <c r="D15" s="611">
        <f>SUM(D17,D20,D23,D24,D27,D28,D29,D32,D35,D36,D37,D38,D39,D44)</f>
        <v>0</v>
      </c>
      <c r="E15" s="611">
        <f t="shared" ref="E15:N15" si="12">SUM(E17,E20,E23,E24,E27,E28,E29,E32,E35,E36,E37,E38,E39,E44)</f>
        <v>0</v>
      </c>
      <c r="F15" s="611">
        <f t="shared" si="12"/>
        <v>0</v>
      </c>
      <c r="G15" s="611">
        <f t="shared" si="12"/>
        <v>0</v>
      </c>
      <c r="H15" s="611">
        <f t="shared" si="12"/>
        <v>0</v>
      </c>
      <c r="I15" s="611">
        <f t="shared" si="12"/>
        <v>0</v>
      </c>
      <c r="J15" s="611">
        <f t="shared" si="12"/>
        <v>0</v>
      </c>
      <c r="K15" s="611">
        <f t="shared" si="12"/>
        <v>1598865</v>
      </c>
      <c r="L15" s="611">
        <f t="shared" si="12"/>
        <v>180500</v>
      </c>
      <c r="M15" s="611">
        <f t="shared" si="12"/>
        <v>180500</v>
      </c>
      <c r="N15" s="611">
        <f t="shared" si="12"/>
        <v>188120</v>
      </c>
      <c r="O15" s="612">
        <f t="shared" ref="O15:O70" si="13">SUM(C15:N15)</f>
        <v>2147985</v>
      </c>
      <c r="P15" s="734"/>
    </row>
    <row r="16" spans="1:16" ht="39" customHeight="1" thickBot="1">
      <c r="A16" s="5"/>
      <c r="B16" s="592" t="s">
        <v>497</v>
      </c>
      <c r="C16" s="606">
        <f>C15*0.9</f>
        <v>0</v>
      </c>
      <c r="D16" s="314">
        <f t="shared" ref="D16:N16" si="14">D15*0.9</f>
        <v>0</v>
      </c>
      <c r="E16" s="314">
        <f t="shared" si="14"/>
        <v>0</v>
      </c>
      <c r="F16" s="314">
        <f t="shared" si="14"/>
        <v>0</v>
      </c>
      <c r="G16" s="314">
        <f t="shared" si="14"/>
        <v>0</v>
      </c>
      <c r="H16" s="314">
        <f t="shared" si="14"/>
        <v>0</v>
      </c>
      <c r="I16" s="314">
        <f t="shared" si="14"/>
        <v>0</v>
      </c>
      <c r="J16" s="314">
        <f t="shared" si="14"/>
        <v>0</v>
      </c>
      <c r="K16" s="314">
        <f t="shared" si="14"/>
        <v>1438978.5</v>
      </c>
      <c r="L16" s="314">
        <f t="shared" si="14"/>
        <v>162450</v>
      </c>
      <c r="M16" s="314">
        <f t="shared" si="14"/>
        <v>162450</v>
      </c>
      <c r="N16" s="314">
        <f t="shared" si="14"/>
        <v>169308</v>
      </c>
      <c r="O16" s="315">
        <f t="shared" si="13"/>
        <v>1933186.5</v>
      </c>
      <c r="P16" s="734"/>
    </row>
    <row r="17" spans="1:16" ht="48.95" customHeight="1" thickBot="1">
      <c r="A17" s="5"/>
      <c r="B17" s="629" t="s">
        <v>471</v>
      </c>
      <c r="C17" s="608">
        <f>SUM(C18:C19)</f>
        <v>0</v>
      </c>
      <c r="D17" s="312">
        <f t="shared" ref="D17:N17" si="15">SUM(D18:D19)</f>
        <v>0</v>
      </c>
      <c r="E17" s="312">
        <f t="shared" si="15"/>
        <v>0</v>
      </c>
      <c r="F17" s="312">
        <f t="shared" si="15"/>
        <v>0</v>
      </c>
      <c r="G17" s="312">
        <f t="shared" si="15"/>
        <v>0</v>
      </c>
      <c r="H17" s="312">
        <f t="shared" si="15"/>
        <v>0</v>
      </c>
      <c r="I17" s="312">
        <f t="shared" si="15"/>
        <v>0</v>
      </c>
      <c r="J17" s="312">
        <f t="shared" si="15"/>
        <v>0</v>
      </c>
      <c r="K17" s="312">
        <f t="shared" si="15"/>
        <v>0</v>
      </c>
      <c r="L17" s="312">
        <f t="shared" si="15"/>
        <v>0</v>
      </c>
      <c r="M17" s="312">
        <f t="shared" si="15"/>
        <v>0</v>
      </c>
      <c r="N17" s="312">
        <f t="shared" si="15"/>
        <v>0</v>
      </c>
      <c r="O17" s="487">
        <f t="shared" si="13"/>
        <v>0</v>
      </c>
      <c r="P17" s="735"/>
    </row>
    <row r="18" spans="1:16" ht="48.95" customHeight="1">
      <c r="A18" s="5"/>
      <c r="B18" s="630" t="s">
        <v>472</v>
      </c>
      <c r="C18" s="586"/>
      <c r="D18" s="302"/>
      <c r="E18" s="302"/>
      <c r="F18" s="302"/>
      <c r="G18" s="302"/>
      <c r="H18" s="302"/>
      <c r="I18" s="302"/>
      <c r="J18" s="302"/>
      <c r="K18" s="302"/>
      <c r="L18" s="302"/>
      <c r="M18" s="302"/>
      <c r="N18" s="302"/>
      <c r="O18" s="488">
        <f t="shared" si="13"/>
        <v>0</v>
      </c>
      <c r="P18" s="309" t="s">
        <v>517</v>
      </c>
    </row>
    <row r="19" spans="1:16" ht="48.95" customHeight="1">
      <c r="A19" s="5"/>
      <c r="B19" s="630" t="s">
        <v>150</v>
      </c>
      <c r="C19" s="586"/>
      <c r="D19" s="302"/>
      <c r="E19" s="302"/>
      <c r="F19" s="302"/>
      <c r="G19" s="302"/>
      <c r="H19" s="302"/>
      <c r="I19" s="302"/>
      <c r="J19" s="302"/>
      <c r="K19" s="302"/>
      <c r="L19" s="302"/>
      <c r="M19" s="302"/>
      <c r="N19" s="302"/>
      <c r="O19" s="488">
        <f t="shared" si="13"/>
        <v>0</v>
      </c>
      <c r="P19" s="309" t="s">
        <v>518</v>
      </c>
    </row>
    <row r="20" spans="1:16" ht="69.75" customHeight="1">
      <c r="A20" s="5"/>
      <c r="B20" s="629" t="s">
        <v>473</v>
      </c>
      <c r="C20" s="586">
        <f>SUM(C21:C22)</f>
        <v>0</v>
      </c>
      <c r="D20" s="302">
        <f t="shared" ref="D20:N20" si="16">SUM(D21:D22)</f>
        <v>0</v>
      </c>
      <c r="E20" s="302">
        <f t="shared" si="16"/>
        <v>0</v>
      </c>
      <c r="F20" s="302">
        <f t="shared" si="16"/>
        <v>0</v>
      </c>
      <c r="G20" s="302">
        <f t="shared" si="16"/>
        <v>0</v>
      </c>
      <c r="H20" s="302">
        <f t="shared" si="16"/>
        <v>0</v>
      </c>
      <c r="I20" s="302">
        <f t="shared" si="16"/>
        <v>0</v>
      </c>
      <c r="J20" s="302">
        <f t="shared" si="16"/>
        <v>0</v>
      </c>
      <c r="K20" s="302">
        <v>180500</v>
      </c>
      <c r="L20" s="302">
        <f t="shared" si="16"/>
        <v>180500</v>
      </c>
      <c r="M20" s="302">
        <f t="shared" si="16"/>
        <v>180500</v>
      </c>
      <c r="N20" s="302">
        <f t="shared" si="16"/>
        <v>180500</v>
      </c>
      <c r="O20" s="488">
        <f t="shared" si="13"/>
        <v>722000</v>
      </c>
      <c r="P20" s="1116" t="s">
        <v>519</v>
      </c>
    </row>
    <row r="21" spans="1:16" ht="48.95" customHeight="1">
      <c r="A21" s="5"/>
      <c r="B21" s="630" t="s">
        <v>474</v>
      </c>
      <c r="C21" s="586"/>
      <c r="D21" s="302"/>
      <c r="E21" s="302"/>
      <c r="F21" s="302"/>
      <c r="G21" s="302"/>
      <c r="H21" s="302"/>
      <c r="I21" s="302"/>
      <c r="J21" s="302"/>
      <c r="K21" s="302">
        <v>180500</v>
      </c>
      <c r="L21" s="302">
        <v>180500</v>
      </c>
      <c r="M21" s="302">
        <v>180500</v>
      </c>
      <c r="N21" s="302">
        <v>180500</v>
      </c>
      <c r="O21" s="488">
        <f t="shared" si="13"/>
        <v>722000</v>
      </c>
      <c r="P21" s="1116"/>
    </row>
    <row r="22" spans="1:16" ht="48.95" customHeight="1">
      <c r="A22" s="5"/>
      <c r="B22" s="630" t="s">
        <v>475</v>
      </c>
      <c r="C22" s="586"/>
      <c r="D22" s="302"/>
      <c r="E22" s="302"/>
      <c r="F22" s="302"/>
      <c r="G22" s="302"/>
      <c r="H22" s="302"/>
      <c r="I22" s="302"/>
      <c r="J22" s="302"/>
      <c r="K22" s="302"/>
      <c r="L22" s="302"/>
      <c r="M22" s="302"/>
      <c r="N22" s="302"/>
      <c r="O22" s="488">
        <f t="shared" si="13"/>
        <v>0</v>
      </c>
      <c r="P22" s="1116"/>
    </row>
    <row r="23" spans="1:16" ht="97.5" customHeight="1">
      <c r="A23" s="5"/>
      <c r="B23" s="629" t="s">
        <v>476</v>
      </c>
      <c r="C23" s="586"/>
      <c r="D23" s="302"/>
      <c r="E23" s="302"/>
      <c r="F23" s="302"/>
      <c r="G23" s="302"/>
      <c r="H23" s="302"/>
      <c r="I23" s="302"/>
      <c r="J23" s="302"/>
      <c r="K23" s="302"/>
      <c r="L23" s="302"/>
      <c r="M23" s="302"/>
      <c r="N23" s="302">
        <v>7620</v>
      </c>
      <c r="O23" s="488">
        <f t="shared" si="13"/>
        <v>7620</v>
      </c>
      <c r="P23" s="1116"/>
    </row>
    <row r="24" spans="1:16" ht="48.95" customHeight="1">
      <c r="A24" s="5"/>
      <c r="B24" s="629" t="s">
        <v>477</v>
      </c>
      <c r="C24" s="586">
        <f>SUM(C25:C26)</f>
        <v>0</v>
      </c>
      <c r="D24" s="302">
        <f t="shared" ref="D24:N24" si="17">SUM(D25:D26)</f>
        <v>0</v>
      </c>
      <c r="E24" s="302">
        <f t="shared" si="17"/>
        <v>0</v>
      </c>
      <c r="F24" s="302">
        <f t="shared" si="17"/>
        <v>0</v>
      </c>
      <c r="G24" s="302">
        <f t="shared" si="17"/>
        <v>0</v>
      </c>
      <c r="H24" s="302">
        <f t="shared" si="17"/>
        <v>0</v>
      </c>
      <c r="I24" s="302">
        <f t="shared" si="17"/>
        <v>0</v>
      </c>
      <c r="J24" s="302">
        <f t="shared" si="17"/>
        <v>0</v>
      </c>
      <c r="K24" s="302">
        <f t="shared" si="17"/>
        <v>1418365</v>
      </c>
      <c r="L24" s="302">
        <f t="shared" si="17"/>
        <v>0</v>
      </c>
      <c r="M24" s="302">
        <f t="shared" si="17"/>
        <v>0</v>
      </c>
      <c r="N24" s="302">
        <f t="shared" si="17"/>
        <v>0</v>
      </c>
      <c r="O24" s="488">
        <f t="shared" si="13"/>
        <v>1418365</v>
      </c>
      <c r="P24" s="309"/>
    </row>
    <row r="25" spans="1:16" ht="48.95" customHeight="1">
      <c r="A25" s="5"/>
      <c r="B25" s="630" t="s">
        <v>478</v>
      </c>
      <c r="C25" s="586"/>
      <c r="D25" s="302"/>
      <c r="E25" s="302"/>
      <c r="F25" s="302"/>
      <c r="G25" s="302"/>
      <c r="H25" s="302"/>
      <c r="I25" s="302"/>
      <c r="J25" s="302"/>
      <c r="K25" s="302">
        <v>1418365</v>
      </c>
      <c r="L25" s="302"/>
      <c r="M25" s="302"/>
      <c r="N25" s="302"/>
      <c r="O25" s="488">
        <f t="shared" si="13"/>
        <v>1418365</v>
      </c>
      <c r="P25" s="309" t="s">
        <v>520</v>
      </c>
    </row>
    <row r="26" spans="1:16" ht="48.95" customHeight="1">
      <c r="A26" s="5"/>
      <c r="B26" s="630" t="s">
        <v>479</v>
      </c>
      <c r="C26" s="586"/>
      <c r="D26" s="302"/>
      <c r="E26" s="302"/>
      <c r="F26" s="302"/>
      <c r="G26" s="302"/>
      <c r="H26" s="302"/>
      <c r="I26" s="302"/>
      <c r="J26" s="302"/>
      <c r="K26" s="302"/>
      <c r="L26" s="302"/>
      <c r="M26" s="302"/>
      <c r="N26" s="302"/>
      <c r="O26" s="488">
        <f t="shared" si="13"/>
        <v>0</v>
      </c>
      <c r="P26" s="309" t="s">
        <v>507</v>
      </c>
    </row>
    <row r="27" spans="1:16" ht="69.75" customHeight="1">
      <c r="A27" s="5"/>
      <c r="B27" s="629" t="s">
        <v>480</v>
      </c>
      <c r="C27" s="586"/>
      <c r="D27" s="302"/>
      <c r="E27" s="302"/>
      <c r="F27" s="302"/>
      <c r="G27" s="302"/>
      <c r="H27" s="302"/>
      <c r="I27" s="302"/>
      <c r="J27" s="302"/>
      <c r="K27" s="302"/>
      <c r="L27" s="302"/>
      <c r="M27" s="302"/>
      <c r="N27" s="302"/>
      <c r="O27" s="488">
        <f t="shared" si="13"/>
        <v>0</v>
      </c>
      <c r="P27" s="309"/>
    </row>
    <row r="28" spans="1:16" ht="78.75" customHeight="1">
      <c r="A28" s="5"/>
      <c r="B28" s="629" t="s">
        <v>481</v>
      </c>
      <c r="C28" s="586"/>
      <c r="D28" s="302"/>
      <c r="E28" s="302"/>
      <c r="F28" s="302"/>
      <c r="G28" s="302"/>
      <c r="H28" s="302"/>
      <c r="I28" s="302"/>
      <c r="J28" s="302"/>
      <c r="K28" s="302"/>
      <c r="L28" s="302"/>
      <c r="M28" s="302"/>
      <c r="N28" s="302"/>
      <c r="O28" s="488">
        <f t="shared" si="13"/>
        <v>0</v>
      </c>
      <c r="P28" s="309"/>
    </row>
    <row r="29" spans="1:16" ht="48.95" customHeight="1">
      <c r="A29" s="5"/>
      <c r="B29" s="631" t="s">
        <v>482</v>
      </c>
      <c r="C29" s="586">
        <f>SUM(C30:C31)</f>
        <v>0</v>
      </c>
      <c r="D29" s="302">
        <f t="shared" ref="D29:N29" si="18">SUM(D30:D31)</f>
        <v>0</v>
      </c>
      <c r="E29" s="302">
        <f t="shared" si="18"/>
        <v>0</v>
      </c>
      <c r="F29" s="302">
        <f t="shared" si="18"/>
        <v>0</v>
      </c>
      <c r="G29" s="302">
        <f t="shared" si="18"/>
        <v>0</v>
      </c>
      <c r="H29" s="302">
        <f t="shared" si="18"/>
        <v>0</v>
      </c>
      <c r="I29" s="302">
        <f t="shared" si="18"/>
        <v>0</v>
      </c>
      <c r="J29" s="302">
        <f t="shared" si="18"/>
        <v>0</v>
      </c>
      <c r="K29" s="302">
        <f t="shared" si="18"/>
        <v>0</v>
      </c>
      <c r="L29" s="302">
        <f t="shared" si="18"/>
        <v>0</v>
      </c>
      <c r="M29" s="302">
        <f t="shared" si="18"/>
        <v>0</v>
      </c>
      <c r="N29" s="302">
        <f t="shared" si="18"/>
        <v>0</v>
      </c>
      <c r="O29" s="488">
        <f t="shared" si="13"/>
        <v>0</v>
      </c>
      <c r="P29" s="1116" t="s">
        <v>521</v>
      </c>
    </row>
    <row r="30" spans="1:16" ht="48.95" customHeight="1">
      <c r="A30" s="5"/>
      <c r="B30" s="630" t="s">
        <v>483</v>
      </c>
      <c r="C30" s="586"/>
      <c r="D30" s="302"/>
      <c r="E30" s="302"/>
      <c r="F30" s="302"/>
      <c r="G30" s="302"/>
      <c r="H30" s="302"/>
      <c r="I30" s="302"/>
      <c r="J30" s="302"/>
      <c r="K30" s="302"/>
      <c r="L30" s="302"/>
      <c r="M30" s="302"/>
      <c r="N30" s="302"/>
      <c r="O30" s="488">
        <f t="shared" si="13"/>
        <v>0</v>
      </c>
      <c r="P30" s="1116"/>
    </row>
    <row r="31" spans="1:16" ht="48.95" customHeight="1">
      <c r="A31" s="5"/>
      <c r="B31" s="630" t="s">
        <v>484</v>
      </c>
      <c r="C31" s="586"/>
      <c r="D31" s="302"/>
      <c r="E31" s="302"/>
      <c r="F31" s="302"/>
      <c r="G31" s="302"/>
      <c r="H31" s="302"/>
      <c r="I31" s="302"/>
      <c r="J31" s="302"/>
      <c r="K31" s="302"/>
      <c r="L31" s="302"/>
      <c r="M31" s="302"/>
      <c r="N31" s="302"/>
      <c r="O31" s="488">
        <f t="shared" si="13"/>
        <v>0</v>
      </c>
      <c r="P31" s="1116"/>
    </row>
    <row r="32" spans="1:16" ht="48.95" customHeight="1">
      <c r="A32" s="5"/>
      <c r="B32" s="631" t="s">
        <v>485</v>
      </c>
      <c r="C32" s="586">
        <f>SUM(C33:C34)</f>
        <v>0</v>
      </c>
      <c r="D32" s="302">
        <f t="shared" ref="D32:N32" si="19">SUM(D33:D34)</f>
        <v>0</v>
      </c>
      <c r="E32" s="302">
        <f t="shared" si="19"/>
        <v>0</v>
      </c>
      <c r="F32" s="302">
        <f t="shared" si="19"/>
        <v>0</v>
      </c>
      <c r="G32" s="302">
        <f t="shared" si="19"/>
        <v>0</v>
      </c>
      <c r="H32" s="302">
        <f t="shared" si="19"/>
        <v>0</v>
      </c>
      <c r="I32" s="302">
        <f t="shared" si="19"/>
        <v>0</v>
      </c>
      <c r="J32" s="302">
        <f t="shared" si="19"/>
        <v>0</v>
      </c>
      <c r="K32" s="302">
        <f t="shared" si="19"/>
        <v>0</v>
      </c>
      <c r="L32" s="302">
        <f t="shared" si="19"/>
        <v>0</v>
      </c>
      <c r="M32" s="302">
        <f t="shared" si="19"/>
        <v>0</v>
      </c>
      <c r="N32" s="302">
        <f t="shared" si="19"/>
        <v>0</v>
      </c>
      <c r="O32" s="488">
        <f t="shared" si="13"/>
        <v>0</v>
      </c>
      <c r="P32" s="309" t="s">
        <v>508</v>
      </c>
    </row>
    <row r="33" spans="1:16" ht="48.95" customHeight="1">
      <c r="A33" s="5"/>
      <c r="B33" s="630" t="s">
        <v>486</v>
      </c>
      <c r="C33" s="586"/>
      <c r="D33" s="302"/>
      <c r="E33" s="302"/>
      <c r="F33" s="302"/>
      <c r="G33" s="302"/>
      <c r="H33" s="302"/>
      <c r="I33" s="302"/>
      <c r="J33" s="302"/>
      <c r="K33" s="302"/>
      <c r="L33" s="302"/>
      <c r="M33" s="302"/>
      <c r="N33" s="302"/>
      <c r="O33" s="488">
        <f t="shared" si="13"/>
        <v>0</v>
      </c>
      <c r="P33" s="309"/>
    </row>
    <row r="34" spans="1:16" ht="48.95" customHeight="1">
      <c r="A34" s="5"/>
      <c r="B34" s="630" t="s">
        <v>487</v>
      </c>
      <c r="C34" s="586"/>
      <c r="D34" s="302"/>
      <c r="E34" s="302"/>
      <c r="F34" s="302"/>
      <c r="G34" s="302"/>
      <c r="H34" s="302"/>
      <c r="I34" s="302"/>
      <c r="J34" s="302"/>
      <c r="K34" s="302"/>
      <c r="L34" s="302"/>
      <c r="M34" s="302"/>
      <c r="N34" s="302"/>
      <c r="O34" s="488">
        <f t="shared" si="13"/>
        <v>0</v>
      </c>
      <c r="P34" s="309"/>
    </row>
    <row r="35" spans="1:16" ht="123.75" customHeight="1">
      <c r="A35" s="5"/>
      <c r="B35" s="629" t="s">
        <v>488</v>
      </c>
      <c r="C35" s="586"/>
      <c r="D35" s="302"/>
      <c r="E35" s="302"/>
      <c r="F35" s="302"/>
      <c r="G35" s="302"/>
      <c r="H35" s="302"/>
      <c r="I35" s="302"/>
      <c r="J35" s="302"/>
      <c r="K35" s="302"/>
      <c r="L35" s="302"/>
      <c r="M35" s="302"/>
      <c r="N35" s="302"/>
      <c r="O35" s="488">
        <f t="shared" si="13"/>
        <v>0</v>
      </c>
      <c r="P35" s="309" t="s">
        <v>511</v>
      </c>
    </row>
    <row r="36" spans="1:16" ht="69" customHeight="1">
      <c r="A36" s="5"/>
      <c r="B36" s="629" t="s">
        <v>489</v>
      </c>
      <c r="C36" s="586"/>
      <c r="D36" s="302"/>
      <c r="E36" s="302"/>
      <c r="F36" s="302"/>
      <c r="G36" s="302"/>
      <c r="H36" s="302"/>
      <c r="I36" s="302"/>
      <c r="J36" s="302"/>
      <c r="K36" s="302"/>
      <c r="L36" s="302"/>
      <c r="M36" s="302"/>
      <c r="N36" s="302"/>
      <c r="O36" s="488">
        <f t="shared" si="13"/>
        <v>0</v>
      </c>
      <c r="P36" s="309" t="s">
        <v>509</v>
      </c>
    </row>
    <row r="37" spans="1:16" ht="82.5" customHeight="1">
      <c r="A37" s="5"/>
      <c r="B37" s="629" t="s">
        <v>490</v>
      </c>
      <c r="C37" s="586"/>
      <c r="D37" s="302"/>
      <c r="E37" s="302"/>
      <c r="F37" s="302"/>
      <c r="G37" s="302"/>
      <c r="H37" s="302"/>
      <c r="I37" s="302"/>
      <c r="J37" s="302"/>
      <c r="K37" s="302"/>
      <c r="L37" s="302"/>
      <c r="M37" s="302"/>
      <c r="N37" s="302"/>
      <c r="O37" s="488">
        <f t="shared" si="13"/>
        <v>0</v>
      </c>
      <c r="P37" s="309" t="s">
        <v>510</v>
      </c>
    </row>
    <row r="38" spans="1:16" ht="62.25" customHeight="1">
      <c r="A38" s="5"/>
      <c r="B38" s="629" t="s">
        <v>491</v>
      </c>
      <c r="C38" s="586"/>
      <c r="D38" s="302"/>
      <c r="E38" s="302"/>
      <c r="F38" s="302"/>
      <c r="G38" s="302"/>
      <c r="H38" s="302"/>
      <c r="I38" s="302"/>
      <c r="J38" s="302"/>
      <c r="K38" s="302"/>
      <c r="L38" s="302"/>
      <c r="M38" s="302"/>
      <c r="N38" s="302"/>
      <c r="O38" s="488">
        <f t="shared" si="13"/>
        <v>0</v>
      </c>
      <c r="P38" s="309" t="s">
        <v>512</v>
      </c>
    </row>
    <row r="39" spans="1:16" ht="67.5" customHeight="1">
      <c r="A39" s="5"/>
      <c r="B39" s="629" t="s">
        <v>492</v>
      </c>
      <c r="C39" s="586">
        <f>SUM(C40:C43)</f>
        <v>0</v>
      </c>
      <c r="D39" s="302">
        <f t="shared" ref="D39:N39" si="20">SUM(D40:D43)</f>
        <v>0</v>
      </c>
      <c r="E39" s="302">
        <f t="shared" si="20"/>
        <v>0</v>
      </c>
      <c r="F39" s="302">
        <f t="shared" si="20"/>
        <v>0</v>
      </c>
      <c r="G39" s="302">
        <f t="shared" si="20"/>
        <v>0</v>
      </c>
      <c r="H39" s="302">
        <f t="shared" si="20"/>
        <v>0</v>
      </c>
      <c r="I39" s="302">
        <f t="shared" si="20"/>
        <v>0</v>
      </c>
      <c r="J39" s="302">
        <f t="shared" si="20"/>
        <v>0</v>
      </c>
      <c r="K39" s="302">
        <f t="shared" si="20"/>
        <v>0</v>
      </c>
      <c r="L39" s="302">
        <f t="shared" si="20"/>
        <v>0</v>
      </c>
      <c r="M39" s="302">
        <f t="shared" si="20"/>
        <v>0</v>
      </c>
      <c r="N39" s="302">
        <f t="shared" si="20"/>
        <v>0</v>
      </c>
      <c r="O39" s="488">
        <f t="shared" si="13"/>
        <v>0</v>
      </c>
      <c r="P39" s="309"/>
    </row>
    <row r="40" spans="1:16" ht="48.95" customHeight="1">
      <c r="A40" s="5"/>
      <c r="B40" s="630" t="s">
        <v>493</v>
      </c>
      <c r="C40" s="586"/>
      <c r="D40" s="302"/>
      <c r="E40" s="302"/>
      <c r="F40" s="302"/>
      <c r="G40" s="302"/>
      <c r="H40" s="302"/>
      <c r="I40" s="302"/>
      <c r="J40" s="302"/>
      <c r="K40" s="302"/>
      <c r="L40" s="302"/>
      <c r="M40" s="302"/>
      <c r="N40" s="302"/>
      <c r="O40" s="488">
        <f t="shared" si="13"/>
        <v>0</v>
      </c>
      <c r="P40" s="309" t="s">
        <v>513</v>
      </c>
    </row>
    <row r="41" spans="1:16" ht="48.95" customHeight="1">
      <c r="A41" s="5"/>
      <c r="B41" s="630" t="s">
        <v>494</v>
      </c>
      <c r="C41" s="586"/>
      <c r="D41" s="302"/>
      <c r="E41" s="302"/>
      <c r="F41" s="302"/>
      <c r="G41" s="302"/>
      <c r="H41" s="302"/>
      <c r="I41" s="302"/>
      <c r="J41" s="302"/>
      <c r="K41" s="302"/>
      <c r="L41" s="302"/>
      <c r="M41" s="302"/>
      <c r="N41" s="302"/>
      <c r="O41" s="488">
        <f t="shared" si="13"/>
        <v>0</v>
      </c>
      <c r="P41" s="309" t="s">
        <v>514</v>
      </c>
    </row>
    <row r="42" spans="1:16" ht="48.95" customHeight="1">
      <c r="A42" s="5"/>
      <c r="B42" s="630" t="s">
        <v>495</v>
      </c>
      <c r="C42" s="586"/>
      <c r="D42" s="302"/>
      <c r="E42" s="302"/>
      <c r="F42" s="302"/>
      <c r="G42" s="302"/>
      <c r="H42" s="302"/>
      <c r="I42" s="302"/>
      <c r="J42" s="302"/>
      <c r="K42" s="302"/>
      <c r="L42" s="302"/>
      <c r="M42" s="302"/>
      <c r="N42" s="302"/>
      <c r="O42" s="488">
        <f t="shared" si="13"/>
        <v>0</v>
      </c>
      <c r="P42" s="309" t="s">
        <v>515</v>
      </c>
    </row>
    <row r="43" spans="1:16" ht="48.95" customHeight="1">
      <c r="A43" s="5"/>
      <c r="B43" s="630" t="s">
        <v>496</v>
      </c>
      <c r="C43" s="586"/>
      <c r="D43" s="302"/>
      <c r="E43" s="302"/>
      <c r="F43" s="302"/>
      <c r="G43" s="302"/>
      <c r="H43" s="302"/>
      <c r="I43" s="302"/>
      <c r="J43" s="302"/>
      <c r="K43" s="302"/>
      <c r="L43" s="302"/>
      <c r="M43" s="302"/>
      <c r="N43" s="302"/>
      <c r="O43" s="488">
        <f t="shared" si="13"/>
        <v>0</v>
      </c>
      <c r="P43" s="309" t="s">
        <v>516</v>
      </c>
    </row>
    <row r="44" spans="1:16" ht="48.95" customHeight="1" thickBot="1">
      <c r="A44" s="5"/>
      <c r="B44" s="629" t="s">
        <v>153</v>
      </c>
      <c r="C44" s="586"/>
      <c r="D44" s="302"/>
      <c r="E44" s="302"/>
      <c r="F44" s="302"/>
      <c r="G44" s="302"/>
      <c r="H44" s="302"/>
      <c r="I44" s="302"/>
      <c r="J44" s="302"/>
      <c r="K44" s="302"/>
      <c r="L44" s="302"/>
      <c r="M44" s="302"/>
      <c r="N44" s="302"/>
      <c r="O44" s="488">
        <f t="shared" si="13"/>
        <v>0</v>
      </c>
      <c r="P44" s="499"/>
    </row>
    <row r="45" spans="1:16" ht="27" customHeight="1" thickBot="1">
      <c r="A45" s="5"/>
      <c r="B45" s="555" t="s">
        <v>157</v>
      </c>
      <c r="C45" s="606">
        <f>SUM(C46:C67)</f>
        <v>0</v>
      </c>
      <c r="D45" s="314">
        <f>SUM(D46:D67)</f>
        <v>0</v>
      </c>
      <c r="E45" s="314">
        <f t="shared" ref="E45:N45" si="21">SUM(E46:E67)</f>
        <v>0</v>
      </c>
      <c r="F45" s="314">
        <f>SUM(F46:F67)</f>
        <v>0</v>
      </c>
      <c r="G45" s="314">
        <f t="shared" si="21"/>
        <v>0</v>
      </c>
      <c r="H45" s="314">
        <f>SUM(H46:H67)</f>
        <v>0</v>
      </c>
      <c r="I45" s="314">
        <f t="shared" si="21"/>
        <v>0</v>
      </c>
      <c r="J45" s="314">
        <f t="shared" si="21"/>
        <v>0</v>
      </c>
      <c r="K45" s="314">
        <f t="shared" si="21"/>
        <v>95000</v>
      </c>
      <c r="L45" s="314">
        <f t="shared" si="21"/>
        <v>95000</v>
      </c>
      <c r="M45" s="314">
        <f t="shared" si="21"/>
        <v>100000</v>
      </c>
      <c r="N45" s="314">
        <f t="shared" si="21"/>
        <v>95000</v>
      </c>
      <c r="O45" s="315">
        <f t="shared" si="13"/>
        <v>385000</v>
      </c>
      <c r="P45" s="1031" t="s">
        <v>499</v>
      </c>
    </row>
    <row r="46" spans="1:16" ht="26.25" customHeight="1">
      <c r="A46" s="5"/>
      <c r="B46" s="489" t="s">
        <v>147</v>
      </c>
      <c r="C46" s="608"/>
      <c r="D46" s="312"/>
      <c r="E46" s="312"/>
      <c r="F46" s="312"/>
      <c r="G46" s="312"/>
      <c r="H46" s="312"/>
      <c r="I46" s="312"/>
      <c r="J46" s="312"/>
      <c r="K46" s="312"/>
      <c r="L46" s="312"/>
      <c r="M46" s="312"/>
      <c r="N46" s="312"/>
      <c r="O46" s="487">
        <f t="shared" si="13"/>
        <v>0</v>
      </c>
      <c r="P46" s="1032"/>
    </row>
    <row r="47" spans="1:16" ht="22.5" customHeight="1">
      <c r="A47" s="5"/>
      <c r="B47" s="490" t="s">
        <v>154</v>
      </c>
      <c r="C47" s="608"/>
      <c r="D47" s="312"/>
      <c r="E47" s="312"/>
      <c r="F47" s="312"/>
      <c r="G47" s="312"/>
      <c r="H47" s="312"/>
      <c r="I47" s="312"/>
      <c r="J47" s="312"/>
      <c r="K47" s="312"/>
      <c r="L47" s="312"/>
      <c r="M47" s="312"/>
      <c r="N47" s="312"/>
      <c r="O47" s="488">
        <f t="shared" si="13"/>
        <v>0</v>
      </c>
      <c r="P47" s="1032"/>
    </row>
    <row r="48" spans="1:16" ht="35.25" customHeight="1">
      <c r="A48" s="5"/>
      <c r="B48" s="490" t="s">
        <v>155</v>
      </c>
      <c r="C48" s="608"/>
      <c r="D48" s="312"/>
      <c r="E48" s="312"/>
      <c r="F48" s="312"/>
      <c r="G48" s="312"/>
      <c r="H48" s="312"/>
      <c r="I48" s="312"/>
      <c r="J48" s="312"/>
      <c r="K48" s="312"/>
      <c r="L48" s="312"/>
      <c r="M48" s="312"/>
      <c r="N48" s="312"/>
      <c r="O48" s="488">
        <f t="shared" si="13"/>
        <v>0</v>
      </c>
      <c r="P48" s="1032"/>
    </row>
    <row r="49" spans="1:16" ht="36" customHeight="1">
      <c r="A49" s="5"/>
      <c r="B49" s="490" t="s">
        <v>156</v>
      </c>
      <c r="C49" s="608"/>
      <c r="D49" s="312"/>
      <c r="E49" s="312"/>
      <c r="F49" s="312"/>
      <c r="G49" s="312"/>
      <c r="H49" s="312"/>
      <c r="I49" s="312"/>
      <c r="J49" s="312"/>
      <c r="K49" s="312"/>
      <c r="L49" s="312"/>
      <c r="M49" s="312"/>
      <c r="N49" s="312"/>
      <c r="O49" s="488">
        <f t="shared" si="13"/>
        <v>0</v>
      </c>
      <c r="P49" s="1032"/>
    </row>
    <row r="50" spans="1:16" ht="35.25" customHeight="1">
      <c r="A50" s="5"/>
      <c r="B50" s="490" t="s">
        <v>148</v>
      </c>
      <c r="C50" s="608"/>
      <c r="D50" s="312"/>
      <c r="E50" s="312"/>
      <c r="F50" s="312"/>
      <c r="G50" s="312"/>
      <c r="H50" s="312"/>
      <c r="I50" s="312"/>
      <c r="J50" s="312"/>
      <c r="K50" s="312"/>
      <c r="L50" s="312"/>
      <c r="M50" s="312"/>
      <c r="N50" s="312"/>
      <c r="O50" s="488">
        <f t="shared" si="13"/>
        <v>0</v>
      </c>
      <c r="P50" s="1032"/>
    </row>
    <row r="51" spans="1:16" ht="22.5" customHeight="1">
      <c r="A51" s="5"/>
      <c r="B51" s="490" t="s">
        <v>151</v>
      </c>
      <c r="C51" s="608"/>
      <c r="D51" s="312"/>
      <c r="E51" s="312"/>
      <c r="F51" s="312"/>
      <c r="G51" s="312"/>
      <c r="H51" s="312"/>
      <c r="I51" s="312"/>
      <c r="J51" s="312"/>
      <c r="K51" s="312">
        <v>20000</v>
      </c>
      <c r="L51" s="312">
        <v>20000</v>
      </c>
      <c r="M51" s="312">
        <v>20000</v>
      </c>
      <c r="N51" s="312">
        <v>20000</v>
      </c>
      <c r="O51" s="488">
        <f t="shared" si="13"/>
        <v>80000</v>
      </c>
      <c r="P51" s="1032"/>
    </row>
    <row r="52" spans="1:16" ht="22.5" customHeight="1">
      <c r="A52" s="5"/>
      <c r="B52" s="490" t="s">
        <v>149</v>
      </c>
      <c r="C52" s="608"/>
      <c r="D52" s="312"/>
      <c r="E52" s="312"/>
      <c r="F52" s="312"/>
      <c r="G52" s="312"/>
      <c r="H52" s="312"/>
      <c r="I52" s="312"/>
      <c r="J52" s="312"/>
      <c r="K52" s="312"/>
      <c r="L52" s="312"/>
      <c r="M52" s="312"/>
      <c r="N52" s="312"/>
      <c r="O52" s="488">
        <f t="shared" si="13"/>
        <v>0</v>
      </c>
      <c r="P52" s="1032"/>
    </row>
    <row r="53" spans="1:16" ht="37.5" customHeight="1">
      <c r="A53" s="5"/>
      <c r="B53" s="490" t="s">
        <v>408</v>
      </c>
      <c r="C53" s="608"/>
      <c r="D53" s="312"/>
      <c r="E53" s="312"/>
      <c r="F53" s="312"/>
      <c r="G53" s="312"/>
      <c r="H53" s="312"/>
      <c r="I53" s="312"/>
      <c r="J53" s="312"/>
      <c r="K53" s="312"/>
      <c r="L53" s="312"/>
      <c r="M53" s="312"/>
      <c r="N53" s="312"/>
      <c r="O53" s="488">
        <f t="shared" si="13"/>
        <v>0</v>
      </c>
      <c r="P53" s="1032"/>
    </row>
    <row r="54" spans="1:16" ht="50.25" customHeight="1">
      <c r="A54" s="5"/>
      <c r="B54" s="490" t="s">
        <v>152</v>
      </c>
      <c r="C54" s="608"/>
      <c r="D54" s="312"/>
      <c r="E54" s="312"/>
      <c r="F54" s="312"/>
      <c r="G54" s="312"/>
      <c r="H54" s="312"/>
      <c r="I54" s="312"/>
      <c r="J54" s="312"/>
      <c r="K54" s="312"/>
      <c r="L54" s="312"/>
      <c r="M54" s="312"/>
      <c r="N54" s="312"/>
      <c r="O54" s="488">
        <f t="shared" si="13"/>
        <v>0</v>
      </c>
      <c r="P54" s="1032"/>
    </row>
    <row r="55" spans="1:16" ht="37.5" customHeight="1">
      <c r="A55" s="5"/>
      <c r="B55" s="490" t="s">
        <v>409</v>
      </c>
      <c r="C55" s="608"/>
      <c r="D55" s="312"/>
      <c r="E55" s="312"/>
      <c r="F55" s="312"/>
      <c r="G55" s="312"/>
      <c r="H55" s="312"/>
      <c r="I55" s="312"/>
      <c r="J55" s="312"/>
      <c r="K55" s="312"/>
      <c r="L55" s="312"/>
      <c r="M55" s="312">
        <v>5000</v>
      </c>
      <c r="N55" s="312"/>
      <c r="O55" s="488">
        <f t="shared" si="13"/>
        <v>5000</v>
      </c>
      <c r="P55" s="1032"/>
    </row>
    <row r="56" spans="1:16" ht="38.25" customHeight="1">
      <c r="A56" s="5"/>
      <c r="B56" s="490" t="s">
        <v>410</v>
      </c>
      <c r="C56" s="608"/>
      <c r="D56" s="312"/>
      <c r="E56" s="312"/>
      <c r="F56" s="312"/>
      <c r="G56" s="312"/>
      <c r="H56" s="312"/>
      <c r="I56" s="312"/>
      <c r="J56" s="312"/>
      <c r="K56" s="312"/>
      <c r="L56" s="312"/>
      <c r="M56" s="312"/>
      <c r="N56" s="312"/>
      <c r="O56" s="488">
        <f t="shared" si="13"/>
        <v>0</v>
      </c>
      <c r="P56" s="1032"/>
    </row>
    <row r="57" spans="1:16" ht="38.25" customHeight="1">
      <c r="A57" s="5"/>
      <c r="B57" s="490" t="s">
        <v>428</v>
      </c>
      <c r="C57" s="608"/>
      <c r="D57" s="312"/>
      <c r="E57" s="312"/>
      <c r="F57" s="312"/>
      <c r="G57" s="312"/>
      <c r="H57" s="312"/>
      <c r="I57" s="312"/>
      <c r="J57" s="312"/>
      <c r="K57" s="312">
        <v>25000</v>
      </c>
      <c r="L57" s="312">
        <v>25000</v>
      </c>
      <c r="M57" s="312">
        <v>25000</v>
      </c>
      <c r="N57" s="312">
        <v>25000</v>
      </c>
      <c r="O57" s="488">
        <f t="shared" si="13"/>
        <v>100000</v>
      </c>
      <c r="P57" s="1032"/>
    </row>
    <row r="58" spans="1:16" ht="39" customHeight="1">
      <c r="A58" s="5"/>
      <c r="B58" s="490" t="s">
        <v>150</v>
      </c>
      <c r="C58" s="608"/>
      <c r="D58" s="312"/>
      <c r="E58" s="312"/>
      <c r="F58" s="312"/>
      <c r="G58" s="312"/>
      <c r="H58" s="312"/>
      <c r="I58" s="312"/>
      <c r="J58" s="312"/>
      <c r="K58" s="312">
        <v>50000</v>
      </c>
      <c r="L58" s="312">
        <v>50000</v>
      </c>
      <c r="M58" s="312">
        <v>50000</v>
      </c>
      <c r="N58" s="312">
        <v>50000</v>
      </c>
      <c r="O58" s="488">
        <f t="shared" si="13"/>
        <v>200000</v>
      </c>
      <c r="P58" s="1032"/>
    </row>
    <row r="59" spans="1:16" ht="22.5" customHeight="1">
      <c r="A59" s="5"/>
      <c r="B59" s="490" t="s">
        <v>144</v>
      </c>
      <c r="C59" s="608"/>
      <c r="D59" s="312"/>
      <c r="E59" s="312"/>
      <c r="F59" s="312"/>
      <c r="G59" s="312"/>
      <c r="H59" s="312"/>
      <c r="I59" s="312"/>
      <c r="J59" s="312"/>
      <c r="K59" s="312"/>
      <c r="L59" s="312"/>
      <c r="M59" s="312"/>
      <c r="N59" s="312"/>
      <c r="O59" s="488">
        <f t="shared" si="13"/>
        <v>0</v>
      </c>
      <c r="P59" s="1032"/>
    </row>
    <row r="60" spans="1:16" ht="46.5" customHeight="1">
      <c r="A60" s="5"/>
      <c r="B60" s="490" t="s">
        <v>145</v>
      </c>
      <c r="C60" s="608"/>
      <c r="D60" s="312"/>
      <c r="E60" s="312"/>
      <c r="F60" s="312"/>
      <c r="G60" s="312"/>
      <c r="H60" s="312"/>
      <c r="I60" s="312"/>
      <c r="J60" s="312"/>
      <c r="K60" s="312"/>
      <c r="L60" s="312"/>
      <c r="M60" s="312"/>
      <c r="N60" s="312"/>
      <c r="O60" s="488">
        <f t="shared" si="13"/>
        <v>0</v>
      </c>
      <c r="P60" s="1032"/>
    </row>
    <row r="61" spans="1:16" ht="22.5" customHeight="1">
      <c r="A61" s="5"/>
      <c r="B61" s="490" t="s">
        <v>146</v>
      </c>
      <c r="C61" s="608"/>
      <c r="D61" s="312"/>
      <c r="E61" s="312"/>
      <c r="F61" s="312"/>
      <c r="G61" s="312"/>
      <c r="H61" s="312"/>
      <c r="I61" s="312"/>
      <c r="J61" s="312"/>
      <c r="K61" s="312"/>
      <c r="L61" s="312"/>
      <c r="M61" s="312"/>
      <c r="N61" s="312"/>
      <c r="O61" s="488">
        <f t="shared" si="13"/>
        <v>0</v>
      </c>
      <c r="P61" s="1032"/>
    </row>
    <row r="62" spans="1:16" ht="32.25" customHeight="1">
      <c r="A62" s="5"/>
      <c r="B62" s="491" t="s">
        <v>427</v>
      </c>
      <c r="C62" s="608"/>
      <c r="D62" s="312"/>
      <c r="E62" s="312"/>
      <c r="F62" s="312"/>
      <c r="G62" s="312"/>
      <c r="H62" s="312"/>
      <c r="I62" s="312"/>
      <c r="J62" s="312"/>
      <c r="K62" s="312"/>
      <c r="L62" s="312"/>
      <c r="M62" s="312"/>
      <c r="N62" s="312"/>
      <c r="O62" s="488">
        <f t="shared" si="13"/>
        <v>0</v>
      </c>
      <c r="P62" s="309"/>
    </row>
    <row r="63" spans="1:16" ht="22.5" customHeight="1">
      <c r="A63" s="5"/>
      <c r="B63" s="598"/>
      <c r="C63" s="586"/>
      <c r="D63" s="302"/>
      <c r="E63" s="302"/>
      <c r="F63" s="302"/>
      <c r="G63" s="302"/>
      <c r="H63" s="302"/>
      <c r="I63" s="302"/>
      <c r="J63" s="302"/>
      <c r="K63" s="302"/>
      <c r="L63" s="302"/>
      <c r="M63" s="302"/>
      <c r="N63" s="302"/>
      <c r="O63" s="488">
        <f t="shared" si="13"/>
        <v>0</v>
      </c>
      <c r="P63" s="309"/>
    </row>
    <row r="64" spans="1:16" ht="27" customHeight="1">
      <c r="A64" s="5"/>
      <c r="B64" s="598"/>
      <c r="C64" s="586"/>
      <c r="D64" s="302"/>
      <c r="E64" s="302"/>
      <c r="F64" s="302"/>
      <c r="G64" s="302"/>
      <c r="H64" s="302"/>
      <c r="I64" s="302"/>
      <c r="J64" s="302"/>
      <c r="K64" s="302"/>
      <c r="L64" s="302"/>
      <c r="M64" s="302"/>
      <c r="N64" s="302"/>
      <c r="O64" s="488">
        <f t="shared" si="13"/>
        <v>0</v>
      </c>
      <c r="P64" s="309"/>
    </row>
    <row r="65" spans="1:16" ht="23.25" customHeight="1">
      <c r="A65" s="5"/>
      <c r="B65" s="598"/>
      <c r="C65" s="586"/>
      <c r="D65" s="302"/>
      <c r="E65" s="302"/>
      <c r="F65" s="302"/>
      <c r="G65" s="302"/>
      <c r="H65" s="302"/>
      <c r="I65" s="302"/>
      <c r="J65" s="302"/>
      <c r="K65" s="302"/>
      <c r="L65" s="302"/>
      <c r="M65" s="302"/>
      <c r="N65" s="302"/>
      <c r="O65" s="488">
        <f t="shared" si="13"/>
        <v>0</v>
      </c>
      <c r="P65" s="309"/>
    </row>
    <row r="66" spans="1:16" ht="27" customHeight="1">
      <c r="A66" s="5"/>
      <c r="B66" s="598"/>
      <c r="C66" s="586"/>
      <c r="D66" s="302"/>
      <c r="E66" s="302"/>
      <c r="F66" s="302"/>
      <c r="G66" s="302"/>
      <c r="H66" s="302"/>
      <c r="I66" s="302"/>
      <c r="J66" s="302"/>
      <c r="K66" s="302"/>
      <c r="L66" s="302"/>
      <c r="M66" s="302"/>
      <c r="N66" s="302"/>
      <c r="O66" s="488">
        <f t="shared" si="13"/>
        <v>0</v>
      </c>
      <c r="P66" s="309"/>
    </row>
    <row r="67" spans="1:16" ht="39" customHeight="1" thickBot="1">
      <c r="A67" s="5"/>
      <c r="B67" s="599" t="s">
        <v>153</v>
      </c>
      <c r="C67" s="607"/>
      <c r="D67" s="306"/>
      <c r="E67" s="306"/>
      <c r="F67" s="306"/>
      <c r="G67" s="306"/>
      <c r="H67" s="306"/>
      <c r="I67" s="306"/>
      <c r="J67" s="306"/>
      <c r="K67" s="306"/>
      <c r="L67" s="306"/>
      <c r="M67" s="306"/>
      <c r="N67" s="306"/>
      <c r="O67" s="637">
        <f>SUM(C67:N67)</f>
        <v>0</v>
      </c>
      <c r="P67" s="1110" t="s">
        <v>310</v>
      </c>
    </row>
    <row r="68" spans="1:16" ht="48.75" customHeight="1" thickBot="1">
      <c r="A68" s="5"/>
      <c r="B68" s="595" t="s">
        <v>158</v>
      </c>
      <c r="C68" s="606">
        <f>SUM(C15,C45)</f>
        <v>0</v>
      </c>
      <c r="D68" s="314">
        <f t="shared" ref="D68:N68" si="22">SUM(D15,D45)</f>
        <v>0</v>
      </c>
      <c r="E68" s="314">
        <f t="shared" si="22"/>
        <v>0</v>
      </c>
      <c r="F68" s="314">
        <f>SUM(F15,F45)</f>
        <v>0</v>
      </c>
      <c r="G68" s="314">
        <f>SUM(G15,G45)</f>
        <v>0</v>
      </c>
      <c r="H68" s="314">
        <f t="shared" si="22"/>
        <v>0</v>
      </c>
      <c r="I68" s="314">
        <f t="shared" si="22"/>
        <v>0</v>
      </c>
      <c r="J68" s="314">
        <f t="shared" si="22"/>
        <v>0</v>
      </c>
      <c r="K68" s="314">
        <f t="shared" si="22"/>
        <v>1693865</v>
      </c>
      <c r="L68" s="314">
        <f t="shared" si="22"/>
        <v>275500</v>
      </c>
      <c r="M68" s="314">
        <f t="shared" si="22"/>
        <v>280500</v>
      </c>
      <c r="N68" s="314">
        <f t="shared" si="22"/>
        <v>283120</v>
      </c>
      <c r="O68" s="315">
        <f t="shared" si="13"/>
        <v>2532985</v>
      </c>
      <c r="P68" s="1110"/>
    </row>
    <row r="69" spans="1:16" ht="57.75" customHeight="1">
      <c r="A69" s="5"/>
      <c r="B69" s="600" t="s">
        <v>159</v>
      </c>
      <c r="C69" s="609">
        <f>C67+C44-C11</f>
        <v>0</v>
      </c>
      <c r="D69" s="319">
        <f t="shared" ref="D69:N69" si="23">D67+D44-D11</f>
        <v>0</v>
      </c>
      <c r="E69" s="319">
        <f t="shared" si="23"/>
        <v>0</v>
      </c>
      <c r="F69" s="319">
        <f t="shared" si="23"/>
        <v>0</v>
      </c>
      <c r="G69" s="319">
        <f t="shared" si="23"/>
        <v>0</v>
      </c>
      <c r="H69" s="319">
        <f t="shared" si="23"/>
        <v>0</v>
      </c>
      <c r="I69" s="319">
        <f t="shared" si="23"/>
        <v>0</v>
      </c>
      <c r="J69" s="319">
        <f t="shared" si="23"/>
        <v>0</v>
      </c>
      <c r="K69" s="319">
        <f t="shared" si="23"/>
        <v>0</v>
      </c>
      <c r="L69" s="319">
        <f t="shared" si="23"/>
        <v>0</v>
      </c>
      <c r="M69" s="319">
        <f t="shared" si="23"/>
        <v>0</v>
      </c>
      <c r="N69" s="319">
        <f t="shared" si="23"/>
        <v>0</v>
      </c>
      <c r="O69" s="313">
        <f t="shared" si="13"/>
        <v>0</v>
      </c>
      <c r="P69" s="1114" t="s">
        <v>313</v>
      </c>
    </row>
    <row r="70" spans="1:16" ht="40.5" customHeight="1" thickBot="1">
      <c r="A70" s="5"/>
      <c r="B70" s="601" t="s">
        <v>160</v>
      </c>
      <c r="C70" s="586">
        <f>SUM(C6:C10)-SUM(C17,C20,C23,C24,C27,C28,C29,C32,C35,C36,C37,C38,C39)-SUM(C46:C66)</f>
        <v>0</v>
      </c>
      <c r="D70" s="302">
        <f t="shared" ref="D70:N70" si="24">SUM(D6:D10)-SUM(D17,D20,D23,D24,D27,D28,D29,D32,D35,D36,D37,D38,D39)-SUM(D46:D66)</f>
        <v>0</v>
      </c>
      <c r="E70" s="302">
        <f t="shared" si="24"/>
        <v>0</v>
      </c>
      <c r="F70" s="302">
        <f t="shared" si="24"/>
        <v>0</v>
      </c>
      <c r="G70" s="302">
        <f t="shared" si="24"/>
        <v>0</v>
      </c>
      <c r="H70" s="302">
        <f t="shared" si="24"/>
        <v>0</v>
      </c>
      <c r="I70" s="302">
        <f t="shared" si="24"/>
        <v>0</v>
      </c>
      <c r="J70" s="302">
        <f t="shared" si="24"/>
        <v>0</v>
      </c>
      <c r="K70" s="302">
        <f t="shared" si="24"/>
        <v>339468</v>
      </c>
      <c r="L70" s="302">
        <f t="shared" si="24"/>
        <v>-75500</v>
      </c>
      <c r="M70" s="302">
        <f t="shared" si="24"/>
        <v>119500</v>
      </c>
      <c r="N70" s="302">
        <f t="shared" si="24"/>
        <v>116880</v>
      </c>
      <c r="O70" s="305">
        <f t="shared" si="13"/>
        <v>500348</v>
      </c>
      <c r="P70" s="1115"/>
    </row>
    <row r="71" spans="1:16" ht="45" customHeight="1" thickBot="1">
      <c r="A71" s="5"/>
      <c r="B71" s="592" t="s">
        <v>161</v>
      </c>
      <c r="C71" s="607">
        <f>C5+C12-C68+C69</f>
        <v>0</v>
      </c>
      <c r="D71" s="306">
        <f>D5+D12-D68+D69</f>
        <v>0</v>
      </c>
      <c r="E71" s="306">
        <f t="shared" ref="E71:N71" si="25">E5+E12-E68+E69</f>
        <v>0</v>
      </c>
      <c r="F71" s="306">
        <f t="shared" si="25"/>
        <v>0</v>
      </c>
      <c r="G71" s="306">
        <f t="shared" si="25"/>
        <v>0</v>
      </c>
      <c r="H71" s="306">
        <f t="shared" si="25"/>
        <v>0</v>
      </c>
      <c r="I71" s="306">
        <f t="shared" si="25"/>
        <v>0</v>
      </c>
      <c r="J71" s="306">
        <f t="shared" si="25"/>
        <v>0</v>
      </c>
      <c r="K71" s="306">
        <f t="shared" si="25"/>
        <v>339468</v>
      </c>
      <c r="L71" s="306">
        <f t="shared" si="25"/>
        <v>263968</v>
      </c>
      <c r="M71" s="306">
        <f t="shared" si="25"/>
        <v>383468</v>
      </c>
      <c r="N71" s="306">
        <f t="shared" si="25"/>
        <v>500348</v>
      </c>
      <c r="O71" s="318">
        <f>N71</f>
        <v>500348</v>
      </c>
      <c r="P71" s="316" t="s">
        <v>312</v>
      </c>
    </row>
    <row r="72" spans="1:16" ht="15">
      <c r="B72" s="452"/>
      <c r="C72" s="453"/>
      <c r="D72" s="453"/>
      <c r="E72" s="453"/>
      <c r="F72" s="453"/>
      <c r="G72" s="454"/>
      <c r="H72" s="454"/>
      <c r="I72" s="454"/>
      <c r="J72" s="454"/>
      <c r="K72" s="454"/>
      <c r="L72" s="454"/>
      <c r="M72" s="454"/>
      <c r="N72" s="454"/>
      <c r="O72" s="455"/>
    </row>
    <row r="73" spans="1:16" ht="168" customHeight="1">
      <c r="B73" s="1108" t="s">
        <v>462</v>
      </c>
      <c r="C73" s="1108"/>
      <c r="D73" s="1108"/>
      <c r="E73" s="1108"/>
      <c r="F73" s="1108"/>
      <c r="G73" s="495"/>
      <c r="H73" s="495"/>
      <c r="I73" s="495"/>
      <c r="J73" s="495"/>
      <c r="K73" s="495"/>
      <c r="L73" s="495"/>
      <c r="M73" s="495"/>
      <c r="N73" s="495"/>
      <c r="O73" s="495"/>
    </row>
    <row r="74" spans="1:16" ht="39" customHeight="1">
      <c r="B74" s="456"/>
      <c r="C74" s="456"/>
      <c r="D74" s="456"/>
      <c r="E74" s="456"/>
      <c r="F74" s="456"/>
      <c r="G74" s="459"/>
      <c r="H74" s="460"/>
      <c r="I74" s="460"/>
      <c r="J74" s="460"/>
      <c r="K74" s="460"/>
      <c r="L74" s="461"/>
      <c r="M74" s="460"/>
      <c r="N74" s="460"/>
      <c r="O74" s="461"/>
    </row>
    <row r="75" spans="1:16" ht="20.25">
      <c r="B75" s="1106" t="s">
        <v>460</v>
      </c>
      <c r="C75" s="1106"/>
      <c r="D75" s="1106"/>
      <c r="E75" s="1106"/>
      <c r="F75" s="1106"/>
      <c r="G75" s="459"/>
      <c r="H75" s="459"/>
      <c r="I75" s="459"/>
      <c r="J75" s="459"/>
      <c r="K75" s="459"/>
      <c r="L75" s="459"/>
      <c r="M75" s="459"/>
      <c r="N75" s="459"/>
      <c r="O75" s="459"/>
    </row>
    <row r="76" spans="1:16" ht="25.5" customHeight="1">
      <c r="B76" s="1106" t="s">
        <v>461</v>
      </c>
      <c r="C76" s="1106"/>
      <c r="D76" s="1106"/>
      <c r="E76" s="1106"/>
      <c r="F76" s="1106"/>
      <c r="G76" s="459"/>
      <c r="H76" s="459"/>
      <c r="I76" s="459"/>
      <c r="J76" s="459"/>
      <c r="K76" s="459"/>
      <c r="L76" s="459"/>
      <c r="M76" s="459"/>
      <c r="N76" s="459"/>
      <c r="O76" s="459"/>
    </row>
    <row r="77" spans="1:16" ht="13.5" customHeight="1">
      <c r="B77" s="457"/>
      <c r="C77" s="456"/>
      <c r="D77" s="456"/>
      <c r="E77" s="456"/>
      <c r="F77" s="456"/>
      <c r="G77" s="457"/>
      <c r="H77" s="457"/>
      <c r="I77" s="457"/>
      <c r="J77" s="457"/>
      <c r="K77" s="457"/>
      <c r="L77" s="457"/>
      <c r="M77" s="457"/>
      <c r="N77" s="457"/>
      <c r="O77" s="458"/>
    </row>
    <row r="78" spans="1:16" ht="33" customHeight="1">
      <c r="B78" s="1107" t="s">
        <v>422</v>
      </c>
      <c r="C78" s="1107"/>
      <c r="D78" s="1107"/>
      <c r="E78" s="1107"/>
      <c r="F78" s="1107"/>
      <c r="G78" s="459"/>
      <c r="H78" s="459"/>
      <c r="I78" s="459"/>
      <c r="J78" s="459"/>
      <c r="K78" s="459"/>
      <c r="L78" s="459"/>
      <c r="M78" s="459"/>
      <c r="N78" s="459"/>
      <c r="O78" s="459"/>
    </row>
    <row r="79" spans="1:16" ht="33.75" customHeight="1">
      <c r="B79" s="459"/>
      <c r="C79" s="456"/>
      <c r="D79" s="456"/>
      <c r="E79" s="456"/>
      <c r="F79" s="456"/>
      <c r="G79" s="459"/>
      <c r="H79" s="460"/>
      <c r="I79" s="460"/>
      <c r="J79" s="460"/>
      <c r="K79" s="460"/>
      <c r="L79" s="461"/>
      <c r="M79" s="460"/>
      <c r="N79" s="460"/>
      <c r="O79" s="461"/>
    </row>
    <row r="80" spans="1:16" ht="20.25">
      <c r="B80" s="459"/>
      <c r="C80" s="456"/>
      <c r="D80" s="456"/>
      <c r="E80" s="456"/>
      <c r="F80" s="456"/>
      <c r="G80" s="459"/>
      <c r="H80" s="460"/>
      <c r="I80" s="460"/>
      <c r="J80" s="460"/>
      <c r="K80" s="460"/>
      <c r="L80" s="461"/>
      <c r="M80" s="460"/>
      <c r="N80" s="460"/>
      <c r="O80" s="461"/>
    </row>
    <row r="81" spans="2:15" ht="20.25">
      <c r="B81" s="1106" t="s">
        <v>460</v>
      </c>
      <c r="C81" s="1106"/>
      <c r="D81" s="1106"/>
      <c r="E81" s="1106"/>
      <c r="F81" s="1106"/>
      <c r="G81" s="459"/>
      <c r="H81" s="459"/>
      <c r="I81" s="459"/>
      <c r="J81" s="459"/>
      <c r="K81" s="459"/>
      <c r="L81" s="459"/>
      <c r="M81" s="459"/>
      <c r="N81" s="459"/>
      <c r="O81" s="459"/>
    </row>
    <row r="82" spans="2:15">
      <c r="J82" s="12"/>
    </row>
  </sheetData>
  <sheetProtection formatCells="0" formatRows="0"/>
  <mergeCells count="13">
    <mergeCell ref="P3:P4"/>
    <mergeCell ref="P45:P61"/>
    <mergeCell ref="P67:P68"/>
    <mergeCell ref="C13:O13"/>
    <mergeCell ref="P69:P70"/>
    <mergeCell ref="P5:P17"/>
    <mergeCell ref="P20:P23"/>
    <mergeCell ref="P29:P31"/>
    <mergeCell ref="B76:F76"/>
    <mergeCell ref="B78:F78"/>
    <mergeCell ref="B81:F81"/>
    <mergeCell ref="B73:F73"/>
    <mergeCell ref="B75:F75"/>
  </mergeCells>
  <dataValidations count="1">
    <dataValidation type="whole" allowBlank="1" showInputMessage="1" showErrorMessage="1" sqref="H14:N14 O5:O12 H45:N45 I26:I27 O14:O71 H68:N68 H25 H6:N10">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35"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44" max="16383" man="1"/>
  </rowBreaks>
  <ignoredErrors>
    <ignoredError sqref="E12" formulaRange="1"/>
  </ignoredErrors>
  <drawing r:id="rId2"/>
  <legacyDrawing r:id="rId3"/>
  <legacyDrawingHF r:id="rId4"/>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P82"/>
  <sheetViews>
    <sheetView view="pageBreakPreview" zoomScale="60" zoomScaleNormal="60" workbookViewId="0">
      <pane xSplit="2" ySplit="4" topLeftCell="C11" activePane="bottomRight" state="frozen"/>
      <selection activeCell="B2" sqref="B2"/>
      <selection pane="topRight" activeCell="B2" sqref="B2"/>
      <selection pane="bottomLeft" activeCell="B2" sqref="B2"/>
      <selection pane="bottomRight" activeCell="E21" sqref="E21"/>
    </sheetView>
  </sheetViews>
  <sheetFormatPr defaultColWidth="9.140625" defaultRowHeight="14.25"/>
  <cols>
    <col min="1" max="1" width="2" style="12" customWidth="1"/>
    <col min="2" max="2" width="41.5703125" style="12" customWidth="1"/>
    <col min="3" max="6" width="14.7109375" style="14" customWidth="1"/>
    <col min="7" max="14" width="14.7109375" style="15" customWidth="1"/>
    <col min="15" max="15" width="16.5703125" style="16" customWidth="1"/>
    <col min="16" max="16" width="123.5703125" style="613" customWidth="1"/>
    <col min="17" max="16384" width="9.140625" style="12"/>
  </cols>
  <sheetData>
    <row r="1" spans="1:16" ht="36.75" customHeight="1" thickBot="1">
      <c r="A1" s="5"/>
      <c r="B1" s="324" t="s">
        <v>502</v>
      </c>
      <c r="C1" s="526"/>
      <c r="D1" s="526"/>
      <c r="E1" s="526"/>
      <c r="F1" s="526"/>
      <c r="G1" s="526"/>
      <c r="H1" s="526"/>
      <c r="I1" s="526"/>
      <c r="J1" s="526"/>
      <c r="K1" s="526"/>
      <c r="L1" s="526"/>
      <c r="M1" s="526"/>
      <c r="N1" s="526"/>
      <c r="O1" s="527"/>
      <c r="P1" s="618" t="s">
        <v>209</v>
      </c>
    </row>
    <row r="2" spans="1:16" ht="20.25" customHeight="1" thickBot="1">
      <c r="A2" s="5"/>
      <c r="B2" s="591" t="s">
        <v>788</v>
      </c>
      <c r="C2" s="602">
        <v>1</v>
      </c>
      <c r="D2" s="329">
        <v>2</v>
      </c>
      <c r="E2" s="329">
        <v>3</v>
      </c>
      <c r="F2" s="329">
        <v>4</v>
      </c>
      <c r="G2" s="330">
        <v>5</v>
      </c>
      <c r="H2" s="330">
        <v>6</v>
      </c>
      <c r="I2" s="330">
        <v>7</v>
      </c>
      <c r="J2" s="330">
        <v>8</v>
      </c>
      <c r="K2" s="330">
        <v>9</v>
      </c>
      <c r="L2" s="330">
        <v>10</v>
      </c>
      <c r="M2" s="330">
        <v>11</v>
      </c>
      <c r="N2" s="330">
        <v>12</v>
      </c>
      <c r="O2" s="331" t="s">
        <v>107</v>
      </c>
      <c r="P2" s="617" t="s">
        <v>286</v>
      </c>
    </row>
    <row r="3" spans="1:16" ht="24.75" customHeight="1" thickBot="1">
      <c r="A3" s="5"/>
      <c r="B3" s="622" t="s">
        <v>311</v>
      </c>
      <c r="C3" s="603" t="s">
        <v>127</v>
      </c>
      <c r="D3" s="603" t="s">
        <v>128</v>
      </c>
      <c r="E3" s="603" t="s">
        <v>129</v>
      </c>
      <c r="F3" s="603" t="s">
        <v>130</v>
      </c>
      <c r="G3" s="603" t="s">
        <v>131</v>
      </c>
      <c r="H3" s="603" t="s">
        <v>132</v>
      </c>
      <c r="I3" s="603" t="s">
        <v>133</v>
      </c>
      <c r="J3" s="603" t="s">
        <v>754</v>
      </c>
      <c r="K3" s="603" t="s">
        <v>755</v>
      </c>
      <c r="L3" s="603" t="s">
        <v>756</v>
      </c>
      <c r="M3" s="603" t="s">
        <v>757</v>
      </c>
      <c r="N3" s="603" t="s">
        <v>758</v>
      </c>
      <c r="O3" s="333" t="s">
        <v>229</v>
      </c>
      <c r="P3" s="1031" t="s">
        <v>523</v>
      </c>
    </row>
    <row r="4" spans="1:16" ht="28.5" customHeight="1" thickBot="1">
      <c r="A4" s="5"/>
      <c r="B4" s="614" t="s">
        <v>134</v>
      </c>
      <c r="C4" s="18"/>
      <c r="D4" s="325"/>
      <c r="E4" s="325"/>
      <c r="F4" s="325"/>
      <c r="G4" s="326"/>
      <c r="H4" s="326"/>
      <c r="I4" s="326"/>
      <c r="J4" s="326"/>
      <c r="K4" s="326"/>
      <c r="L4" s="326"/>
      <c r="M4" s="326"/>
      <c r="N4" s="326"/>
      <c r="O4" s="327"/>
      <c r="P4" s="1109"/>
    </row>
    <row r="5" spans="1:16" ht="27.75" customHeight="1">
      <c r="A5" s="5"/>
      <c r="B5" s="593" t="s">
        <v>135</v>
      </c>
      <c r="C5" s="604">
        <f>'10.a-Cash-flow 1. év'!N71</f>
        <v>500348</v>
      </c>
      <c r="D5" s="303">
        <f>C71</f>
        <v>26000</v>
      </c>
      <c r="E5" s="303">
        <f t="shared" ref="E5:N5" si="0">D71</f>
        <v>145500</v>
      </c>
      <c r="F5" s="303">
        <f t="shared" si="0"/>
        <v>1770000</v>
      </c>
      <c r="G5" s="303">
        <f t="shared" si="0"/>
        <v>1894500</v>
      </c>
      <c r="H5" s="303">
        <f t="shared" si="0"/>
        <v>2014000</v>
      </c>
      <c r="I5" s="303">
        <f t="shared" si="0"/>
        <v>2138500</v>
      </c>
      <c r="J5" s="303">
        <f t="shared" si="0"/>
        <v>2263000</v>
      </c>
      <c r="K5" s="303">
        <f t="shared" si="0"/>
        <v>2382500</v>
      </c>
      <c r="L5" s="303">
        <f t="shared" si="0"/>
        <v>2687500</v>
      </c>
      <c r="M5" s="303">
        <f t="shared" si="0"/>
        <v>2992500</v>
      </c>
      <c r="N5" s="303">
        <f t="shared" si="0"/>
        <v>3292500</v>
      </c>
      <c r="O5" s="544"/>
      <c r="P5" s="733" t="s">
        <v>498</v>
      </c>
    </row>
    <row r="6" spans="1:16" ht="27" customHeight="1">
      <c r="A6" s="5"/>
      <c r="B6" s="594" t="s">
        <v>136</v>
      </c>
      <c r="C6" s="586">
        <v>400000</v>
      </c>
      <c r="D6" s="586">
        <v>400000</v>
      </c>
      <c r="E6" s="586">
        <v>400000</v>
      </c>
      <c r="F6" s="586">
        <v>400000</v>
      </c>
      <c r="G6" s="586">
        <v>400000</v>
      </c>
      <c r="H6" s="586">
        <v>400000</v>
      </c>
      <c r="I6" s="586">
        <v>400000</v>
      </c>
      <c r="J6" s="586">
        <v>400000</v>
      </c>
      <c r="K6" s="586">
        <v>400000</v>
      </c>
      <c r="L6" s="586">
        <v>400000</v>
      </c>
      <c r="M6" s="586">
        <v>400000</v>
      </c>
      <c r="N6" s="586">
        <v>400000</v>
      </c>
      <c r="O6" s="305">
        <f>SUM(C6:N6)</f>
        <v>4800000</v>
      </c>
      <c r="P6" s="734"/>
    </row>
    <row r="7" spans="1:16" ht="32.25" customHeight="1">
      <c r="A7" s="5"/>
      <c r="B7" s="628" t="s">
        <v>137</v>
      </c>
      <c r="C7" s="586"/>
      <c r="D7" s="302"/>
      <c r="E7" s="302"/>
      <c r="F7" s="302"/>
      <c r="G7" s="302"/>
      <c r="H7" s="302"/>
      <c r="I7" s="302"/>
      <c r="J7" s="302"/>
      <c r="K7" s="308"/>
      <c r="L7" s="308"/>
      <c r="M7" s="308"/>
      <c r="N7" s="308"/>
      <c r="O7" s="305">
        <f t="shared" ref="O7:O12" si="1">SUM(C7:N7)</f>
        <v>0</v>
      </c>
      <c r="P7" s="734"/>
    </row>
    <row r="8" spans="1:16" ht="32.25" customHeight="1">
      <c r="A8" s="5"/>
      <c r="B8" s="628" t="s">
        <v>138</v>
      </c>
      <c r="C8" s="586"/>
      <c r="D8" s="302"/>
      <c r="E8" s="302"/>
      <c r="F8" s="302"/>
      <c r="G8" s="302"/>
      <c r="H8" s="302"/>
      <c r="I8" s="302"/>
      <c r="J8" s="302"/>
      <c r="K8" s="308"/>
      <c r="L8" s="308"/>
      <c r="M8" s="308"/>
      <c r="N8" s="308"/>
      <c r="O8" s="305">
        <f t="shared" si="1"/>
        <v>0</v>
      </c>
      <c r="P8" s="734"/>
    </row>
    <row r="9" spans="1:16" ht="32.25" customHeight="1">
      <c r="A9" s="5"/>
      <c r="B9" s="628" t="s">
        <v>139</v>
      </c>
      <c r="C9" s="586"/>
      <c r="D9" s="302"/>
      <c r="E9" s="302">
        <v>1500000</v>
      </c>
      <c r="F9" s="302"/>
      <c r="G9" s="302"/>
      <c r="H9" s="302"/>
      <c r="I9" s="302"/>
      <c r="J9" s="302"/>
      <c r="K9" s="308"/>
      <c r="L9" s="308"/>
      <c r="M9" s="308"/>
      <c r="N9" s="308"/>
      <c r="O9" s="305">
        <f t="shared" si="1"/>
        <v>1500000</v>
      </c>
      <c r="P9" s="734"/>
    </row>
    <row r="10" spans="1:16" ht="32.25" customHeight="1">
      <c r="A10" s="5"/>
      <c r="B10" s="628" t="s">
        <v>774</v>
      </c>
      <c r="C10" s="586">
        <v>50000</v>
      </c>
      <c r="D10" s="302"/>
      <c r="E10" s="302"/>
      <c r="F10" s="302"/>
      <c r="G10" s="302"/>
      <c r="H10" s="302"/>
      <c r="I10" s="302"/>
      <c r="J10" s="302"/>
      <c r="K10" s="308"/>
      <c r="L10" s="308"/>
      <c r="M10" s="308"/>
      <c r="N10" s="308"/>
      <c r="O10" s="305">
        <f t="shared" si="1"/>
        <v>50000</v>
      </c>
      <c r="P10" s="734"/>
    </row>
    <row r="11" spans="1:16" ht="32.25" customHeight="1" thickBot="1">
      <c r="A11" s="5"/>
      <c r="B11" s="594" t="s">
        <v>141</v>
      </c>
      <c r="C11" s="605"/>
      <c r="D11" s="310"/>
      <c r="E11" s="310"/>
      <c r="F11" s="310"/>
      <c r="G11" s="310"/>
      <c r="H11" s="310"/>
      <c r="I11" s="310"/>
      <c r="J11" s="310"/>
      <c r="K11" s="310"/>
      <c r="L11" s="310"/>
      <c r="M11" s="310"/>
      <c r="N11" s="310"/>
      <c r="O11" s="311">
        <f t="shared" si="1"/>
        <v>0</v>
      </c>
      <c r="P11" s="734"/>
    </row>
    <row r="12" spans="1:16" ht="32.25" customHeight="1" thickBot="1">
      <c r="A12" s="5"/>
      <c r="B12" s="595" t="s">
        <v>142</v>
      </c>
      <c r="C12" s="606">
        <f>SUM(C6:C11)</f>
        <v>450000</v>
      </c>
      <c r="D12" s="314">
        <f t="shared" ref="D12:N12" si="2">SUM(D6:D11)</f>
        <v>400000</v>
      </c>
      <c r="E12" s="314">
        <f t="shared" si="2"/>
        <v>1900000</v>
      </c>
      <c r="F12" s="314">
        <f t="shared" si="2"/>
        <v>400000</v>
      </c>
      <c r="G12" s="314">
        <f t="shared" si="2"/>
        <v>400000</v>
      </c>
      <c r="H12" s="314">
        <f t="shared" si="2"/>
        <v>400000</v>
      </c>
      <c r="I12" s="314">
        <f t="shared" si="2"/>
        <v>400000</v>
      </c>
      <c r="J12" s="314">
        <f t="shared" si="2"/>
        <v>400000</v>
      </c>
      <c r="K12" s="314">
        <f t="shared" si="2"/>
        <v>400000</v>
      </c>
      <c r="L12" s="314">
        <f t="shared" si="2"/>
        <v>400000</v>
      </c>
      <c r="M12" s="314">
        <f t="shared" si="2"/>
        <v>400000</v>
      </c>
      <c r="N12" s="314">
        <f t="shared" si="2"/>
        <v>400000</v>
      </c>
      <c r="O12" s="315">
        <f t="shared" si="1"/>
        <v>6350000</v>
      </c>
      <c r="P12" s="734"/>
    </row>
    <row r="13" spans="1:16" ht="14.25" customHeight="1" thickBot="1">
      <c r="A13" s="5"/>
      <c r="B13" s="596"/>
      <c r="C13" s="1111"/>
      <c r="D13" s="1112"/>
      <c r="E13" s="1112"/>
      <c r="F13" s="1112"/>
      <c r="G13" s="1112"/>
      <c r="H13" s="1112"/>
      <c r="I13" s="1112"/>
      <c r="J13" s="1112"/>
      <c r="K13" s="1112"/>
      <c r="L13" s="1112"/>
      <c r="M13" s="1112"/>
      <c r="N13" s="1112"/>
      <c r="O13" s="1113"/>
      <c r="P13" s="734"/>
    </row>
    <row r="14" spans="1:16" ht="32.25" customHeight="1" thickBot="1">
      <c r="A14" s="5"/>
      <c r="B14" s="623" t="s">
        <v>143</v>
      </c>
      <c r="C14" s="320"/>
      <c r="D14" s="321"/>
      <c r="E14" s="321"/>
      <c r="F14" s="321"/>
      <c r="G14" s="322"/>
      <c r="H14" s="322"/>
      <c r="I14" s="322"/>
      <c r="J14" s="322"/>
      <c r="K14" s="322"/>
      <c r="L14" s="322"/>
      <c r="M14" s="322"/>
      <c r="N14" s="322"/>
      <c r="O14" s="323"/>
      <c r="P14" s="734" t="s">
        <v>411</v>
      </c>
    </row>
    <row r="15" spans="1:16" ht="32.25" customHeight="1">
      <c r="A15" s="5"/>
      <c r="B15" s="597" t="s">
        <v>470</v>
      </c>
      <c r="C15" s="604">
        <f>SUM(C17,C20,C23,C24,C27,C28,C29,C32,C35,C36,C37,C38,C39,C44)</f>
        <v>824348</v>
      </c>
      <c r="D15" s="303">
        <f>SUM(D17,C21,D23,D24,D27,D28,D29,D32,D35,D36,D37,D38,D39,D44)</f>
        <v>180500</v>
      </c>
      <c r="E15" s="303">
        <f t="shared" ref="E15:N15" si="3">SUM(E17,E20,E23,E24,E27,E28,E29,E32,E35,E36,E37,E38,E39,E44)</f>
        <v>180500</v>
      </c>
      <c r="F15" s="303">
        <f t="shared" si="3"/>
        <v>0</v>
      </c>
      <c r="G15" s="303">
        <f t="shared" si="3"/>
        <v>0</v>
      </c>
      <c r="H15" s="303">
        <f t="shared" si="3"/>
        <v>0</v>
      </c>
      <c r="I15" s="303">
        <f t="shared" si="3"/>
        <v>0</v>
      </c>
      <c r="J15" s="303">
        <f t="shared" si="3"/>
        <v>0</v>
      </c>
      <c r="K15" s="303">
        <f t="shared" si="3"/>
        <v>0</v>
      </c>
      <c r="L15" s="303">
        <f t="shared" si="3"/>
        <v>0</v>
      </c>
      <c r="M15" s="303">
        <f t="shared" si="3"/>
        <v>0</v>
      </c>
      <c r="N15" s="303">
        <f t="shared" si="3"/>
        <v>0</v>
      </c>
      <c r="O15" s="304">
        <f t="shared" ref="O15:O70" si="4">SUM(C15:N15)</f>
        <v>1185348</v>
      </c>
      <c r="P15" s="734"/>
    </row>
    <row r="16" spans="1:16" ht="39" customHeight="1" thickBot="1">
      <c r="A16" s="5"/>
      <c r="B16" s="592" t="s">
        <v>497</v>
      </c>
      <c r="C16" s="607">
        <f>C15*0.9</f>
        <v>741913.20000000007</v>
      </c>
      <c r="D16" s="306">
        <f t="shared" ref="D16:N16" si="5">D15*0.9</f>
        <v>162450</v>
      </c>
      <c r="E16" s="306">
        <f t="shared" si="5"/>
        <v>162450</v>
      </c>
      <c r="F16" s="306">
        <f t="shared" si="5"/>
        <v>0</v>
      </c>
      <c r="G16" s="306">
        <f t="shared" si="5"/>
        <v>0</v>
      </c>
      <c r="H16" s="306">
        <f t="shared" si="5"/>
        <v>0</v>
      </c>
      <c r="I16" s="306">
        <f t="shared" si="5"/>
        <v>0</v>
      </c>
      <c r="J16" s="306">
        <f t="shared" si="5"/>
        <v>0</v>
      </c>
      <c r="K16" s="306">
        <f t="shared" si="5"/>
        <v>0</v>
      </c>
      <c r="L16" s="306">
        <f t="shared" si="5"/>
        <v>0</v>
      </c>
      <c r="M16" s="306">
        <f t="shared" si="5"/>
        <v>0</v>
      </c>
      <c r="N16" s="306">
        <f t="shared" si="5"/>
        <v>0</v>
      </c>
      <c r="O16" s="307">
        <f t="shared" si="4"/>
        <v>1066813.2000000002</v>
      </c>
      <c r="P16" s="734" t="s">
        <v>500</v>
      </c>
    </row>
    <row r="17" spans="1:16" ht="48.95" customHeight="1" thickBot="1">
      <c r="A17" s="5"/>
      <c r="B17" s="629" t="s">
        <v>471</v>
      </c>
      <c r="C17" s="608">
        <f>SUM(C18:C19)</f>
        <v>0</v>
      </c>
      <c r="D17" s="312">
        <f t="shared" ref="D17:N17" si="6">SUM(D18:D19)</f>
        <v>0</v>
      </c>
      <c r="E17" s="312">
        <f t="shared" si="6"/>
        <v>0</v>
      </c>
      <c r="F17" s="312">
        <f t="shared" si="6"/>
        <v>0</v>
      </c>
      <c r="G17" s="312">
        <f t="shared" si="6"/>
        <v>0</v>
      </c>
      <c r="H17" s="312">
        <f t="shared" si="6"/>
        <v>0</v>
      </c>
      <c r="I17" s="312">
        <f t="shared" si="6"/>
        <v>0</v>
      </c>
      <c r="J17" s="312">
        <f t="shared" si="6"/>
        <v>0</v>
      </c>
      <c r="K17" s="312">
        <f t="shared" si="6"/>
        <v>0</v>
      </c>
      <c r="L17" s="312">
        <f t="shared" si="6"/>
        <v>0</v>
      </c>
      <c r="M17" s="312">
        <f t="shared" si="6"/>
        <v>0</v>
      </c>
      <c r="N17" s="312">
        <f t="shared" si="6"/>
        <v>0</v>
      </c>
      <c r="O17" s="487">
        <f t="shared" si="4"/>
        <v>0</v>
      </c>
      <c r="P17" s="735"/>
    </row>
    <row r="18" spans="1:16" ht="48.95" customHeight="1">
      <c r="A18" s="5"/>
      <c r="B18" s="630" t="s">
        <v>472</v>
      </c>
      <c r="C18" s="586"/>
      <c r="D18" s="302"/>
      <c r="E18" s="302"/>
      <c r="F18" s="302"/>
      <c r="G18" s="302"/>
      <c r="H18" s="302"/>
      <c r="I18" s="302"/>
      <c r="J18" s="302"/>
      <c r="K18" s="302"/>
      <c r="L18" s="302"/>
      <c r="M18" s="302"/>
      <c r="N18" s="302"/>
      <c r="O18" s="488">
        <f t="shared" si="4"/>
        <v>0</v>
      </c>
      <c r="P18" s="620"/>
    </row>
    <row r="19" spans="1:16" ht="48.95" customHeight="1">
      <c r="A19" s="5"/>
      <c r="B19" s="630" t="s">
        <v>150</v>
      </c>
      <c r="C19" s="586"/>
      <c r="D19" s="302"/>
      <c r="E19" s="302"/>
      <c r="F19" s="302"/>
      <c r="G19" s="302"/>
      <c r="H19" s="302"/>
      <c r="I19" s="302"/>
      <c r="J19" s="302"/>
      <c r="K19" s="302"/>
      <c r="L19" s="302"/>
      <c r="M19" s="302"/>
      <c r="N19" s="302"/>
      <c r="O19" s="488">
        <f t="shared" si="4"/>
        <v>0</v>
      </c>
      <c r="P19" s="620"/>
    </row>
    <row r="20" spans="1:16" ht="69.75" customHeight="1">
      <c r="A20" s="5"/>
      <c r="B20" s="629" t="s">
        <v>473</v>
      </c>
      <c r="C20" s="586">
        <f>SUM(C21:C22)</f>
        <v>180500</v>
      </c>
      <c r="D20" s="586">
        <f t="shared" ref="D20:E20" si="7">SUM(D21:D22)</f>
        <v>180500</v>
      </c>
      <c r="E20" s="586">
        <f t="shared" si="7"/>
        <v>180500</v>
      </c>
      <c r="F20" s="302">
        <f t="shared" ref="F20:N20" si="8">SUM(F21:F22)</f>
        <v>0</v>
      </c>
      <c r="G20" s="302">
        <f t="shared" si="8"/>
        <v>0</v>
      </c>
      <c r="H20" s="302">
        <f t="shared" si="8"/>
        <v>0</v>
      </c>
      <c r="I20" s="302">
        <f t="shared" si="8"/>
        <v>0</v>
      </c>
      <c r="J20" s="302">
        <f t="shared" si="8"/>
        <v>0</v>
      </c>
      <c r="K20" s="302">
        <f t="shared" si="8"/>
        <v>0</v>
      </c>
      <c r="L20" s="302">
        <f t="shared" si="8"/>
        <v>0</v>
      </c>
      <c r="M20" s="302">
        <f t="shared" si="8"/>
        <v>0</v>
      </c>
      <c r="N20" s="302">
        <f t="shared" si="8"/>
        <v>0</v>
      </c>
      <c r="O20" s="488">
        <f t="shared" si="4"/>
        <v>541500</v>
      </c>
      <c r="P20" s="1116"/>
    </row>
    <row r="21" spans="1:16" ht="48.95" customHeight="1">
      <c r="A21" s="5"/>
      <c r="B21" s="630" t="s">
        <v>474</v>
      </c>
      <c r="C21" s="302">
        <v>180500</v>
      </c>
      <c r="D21" s="302">
        <v>180500</v>
      </c>
      <c r="E21" s="302">
        <v>180500</v>
      </c>
      <c r="F21" s="302"/>
      <c r="G21" s="302"/>
      <c r="H21" s="302"/>
      <c r="I21" s="302"/>
      <c r="J21" s="302"/>
      <c r="K21" s="302"/>
      <c r="L21" s="302"/>
      <c r="M21" s="302"/>
      <c r="N21" s="302"/>
      <c r="O21" s="488">
        <f>SUM(C21:N21)</f>
        <v>541500</v>
      </c>
      <c r="P21" s="1116"/>
    </row>
    <row r="22" spans="1:16" ht="48.95" customHeight="1">
      <c r="A22" s="5"/>
      <c r="B22" s="630" t="s">
        <v>475</v>
      </c>
      <c r="C22" s="586"/>
      <c r="D22" s="302"/>
      <c r="E22" s="302"/>
      <c r="F22" s="302"/>
      <c r="G22" s="302"/>
      <c r="H22" s="302"/>
      <c r="I22" s="302"/>
      <c r="J22" s="302"/>
      <c r="K22" s="302"/>
      <c r="L22" s="302"/>
      <c r="M22" s="302"/>
      <c r="N22" s="302"/>
      <c r="O22" s="488">
        <f t="shared" si="4"/>
        <v>0</v>
      </c>
      <c r="P22" s="1116"/>
    </row>
    <row r="23" spans="1:16" ht="97.5" customHeight="1">
      <c r="A23" s="5"/>
      <c r="B23" s="629" t="s">
        <v>476</v>
      </c>
      <c r="C23" s="586"/>
      <c r="D23" s="302"/>
      <c r="E23" s="302"/>
      <c r="F23" s="302"/>
      <c r="G23" s="302"/>
      <c r="H23" s="302"/>
      <c r="I23" s="302"/>
      <c r="J23" s="302"/>
      <c r="K23" s="302"/>
      <c r="L23" s="302"/>
      <c r="M23" s="302"/>
      <c r="N23" s="302"/>
      <c r="O23" s="488">
        <f t="shared" si="4"/>
        <v>0</v>
      </c>
      <c r="P23" s="1116"/>
    </row>
    <row r="24" spans="1:16" ht="48.95" customHeight="1">
      <c r="A24" s="5"/>
      <c r="B24" s="629" t="s">
        <v>477</v>
      </c>
      <c r="C24" s="586">
        <f>SUM(C25:C26)</f>
        <v>643848</v>
      </c>
      <c r="D24" s="302">
        <f t="shared" ref="D24:N24" si="9">SUM(D25:D26)</f>
        <v>0</v>
      </c>
      <c r="E24" s="302">
        <f t="shared" si="9"/>
        <v>0</v>
      </c>
      <c r="F24" s="302">
        <f t="shared" si="9"/>
        <v>0</v>
      </c>
      <c r="G24" s="302">
        <v>0</v>
      </c>
      <c r="H24" s="302">
        <f t="shared" si="9"/>
        <v>0</v>
      </c>
      <c r="I24" s="302">
        <f t="shared" si="9"/>
        <v>0</v>
      </c>
      <c r="J24" s="302">
        <f t="shared" si="9"/>
        <v>0</v>
      </c>
      <c r="K24" s="302">
        <f t="shared" si="9"/>
        <v>0</v>
      </c>
      <c r="L24" s="302">
        <f t="shared" si="9"/>
        <v>0</v>
      </c>
      <c r="M24" s="302">
        <f t="shared" si="9"/>
        <v>0</v>
      </c>
      <c r="N24" s="302">
        <f t="shared" si="9"/>
        <v>0</v>
      </c>
      <c r="O24" s="488">
        <f t="shared" si="4"/>
        <v>643848</v>
      </c>
      <c r="P24" s="620"/>
    </row>
    <row r="25" spans="1:16" ht="48.95" customHeight="1">
      <c r="A25" s="5"/>
      <c r="B25" s="630" t="s">
        <v>478</v>
      </c>
      <c r="C25" s="586">
        <v>643848</v>
      </c>
      <c r="D25" s="302"/>
      <c r="E25" s="302"/>
      <c r="F25" s="302"/>
      <c r="G25" s="302"/>
      <c r="H25" s="302"/>
      <c r="I25" s="302"/>
      <c r="J25" s="302"/>
      <c r="K25" s="302"/>
      <c r="L25" s="302"/>
      <c r="M25" s="302"/>
      <c r="N25" s="302"/>
      <c r="O25" s="488">
        <f t="shared" si="4"/>
        <v>643848</v>
      </c>
      <c r="P25" s="620"/>
    </row>
    <row r="26" spans="1:16" ht="48.95" customHeight="1">
      <c r="A26" s="5"/>
      <c r="B26" s="630" t="s">
        <v>479</v>
      </c>
      <c r="C26" s="586"/>
      <c r="D26" s="302"/>
      <c r="E26" s="302"/>
      <c r="F26" s="302"/>
      <c r="G26" s="302"/>
      <c r="H26" s="302"/>
      <c r="I26" s="302"/>
      <c r="J26" s="302"/>
      <c r="K26" s="302"/>
      <c r="L26" s="302"/>
      <c r="M26" s="302"/>
      <c r="N26" s="302"/>
      <c r="O26" s="488">
        <f t="shared" si="4"/>
        <v>0</v>
      </c>
      <c r="P26" s="620"/>
    </row>
    <row r="27" spans="1:16" ht="69.75" customHeight="1">
      <c r="A27" s="5"/>
      <c r="B27" s="629" t="s">
        <v>480</v>
      </c>
      <c r="C27" s="586"/>
      <c r="D27" s="302"/>
      <c r="E27" s="302"/>
      <c r="F27" s="302"/>
      <c r="G27" s="302"/>
      <c r="H27" s="302"/>
      <c r="I27" s="302"/>
      <c r="J27" s="302"/>
      <c r="K27" s="302"/>
      <c r="L27" s="302"/>
      <c r="M27" s="302"/>
      <c r="N27" s="302"/>
      <c r="O27" s="488">
        <f t="shared" si="4"/>
        <v>0</v>
      </c>
      <c r="P27" s="620"/>
    </row>
    <row r="28" spans="1:16" ht="78.75" customHeight="1">
      <c r="A28" s="5"/>
      <c r="B28" s="629" t="s">
        <v>481</v>
      </c>
      <c r="C28" s="586"/>
      <c r="D28" s="302"/>
      <c r="E28" s="302"/>
      <c r="F28" s="302"/>
      <c r="G28" s="302"/>
      <c r="H28" s="302"/>
      <c r="I28" s="302"/>
      <c r="J28" s="302"/>
      <c r="K28" s="302"/>
      <c r="L28" s="302"/>
      <c r="M28" s="302"/>
      <c r="N28" s="302"/>
      <c r="O28" s="488">
        <f t="shared" si="4"/>
        <v>0</v>
      </c>
      <c r="P28" s="620"/>
    </row>
    <row r="29" spans="1:16" ht="48.95" customHeight="1">
      <c r="A29" s="5"/>
      <c r="B29" s="631" t="s">
        <v>482</v>
      </c>
      <c r="C29" s="586">
        <f>SUM(C30:C31)</f>
        <v>0</v>
      </c>
      <c r="D29" s="302">
        <f t="shared" ref="D29:N29" si="10">SUM(D30:D31)</f>
        <v>0</v>
      </c>
      <c r="E29" s="302">
        <f t="shared" si="10"/>
        <v>0</v>
      </c>
      <c r="F29" s="302">
        <f t="shared" si="10"/>
        <v>0</v>
      </c>
      <c r="G29" s="302">
        <f t="shared" si="10"/>
        <v>0</v>
      </c>
      <c r="H29" s="302">
        <f t="shared" si="10"/>
        <v>0</v>
      </c>
      <c r="I29" s="302">
        <f t="shared" si="10"/>
        <v>0</v>
      </c>
      <c r="J29" s="302">
        <f t="shared" si="10"/>
        <v>0</v>
      </c>
      <c r="K29" s="302">
        <f t="shared" si="10"/>
        <v>0</v>
      </c>
      <c r="L29" s="302">
        <f t="shared" si="10"/>
        <v>0</v>
      </c>
      <c r="M29" s="302">
        <f t="shared" si="10"/>
        <v>0</v>
      </c>
      <c r="N29" s="302">
        <f t="shared" si="10"/>
        <v>0</v>
      </c>
      <c r="O29" s="488">
        <f t="shared" si="4"/>
        <v>0</v>
      </c>
      <c r="P29" s="1116"/>
    </row>
    <row r="30" spans="1:16" ht="48.95" customHeight="1">
      <c r="A30" s="5"/>
      <c r="B30" s="630" t="s">
        <v>483</v>
      </c>
      <c r="C30" s="586"/>
      <c r="D30" s="302"/>
      <c r="E30" s="302"/>
      <c r="F30" s="302"/>
      <c r="G30" s="302"/>
      <c r="H30" s="302"/>
      <c r="I30" s="302"/>
      <c r="J30" s="302"/>
      <c r="K30" s="302"/>
      <c r="L30" s="302"/>
      <c r="M30" s="302"/>
      <c r="N30" s="302"/>
      <c r="O30" s="488">
        <f t="shared" si="4"/>
        <v>0</v>
      </c>
      <c r="P30" s="1116"/>
    </row>
    <row r="31" spans="1:16" ht="48.95" customHeight="1">
      <c r="A31" s="5"/>
      <c r="B31" s="630" t="s">
        <v>484</v>
      </c>
      <c r="C31" s="586"/>
      <c r="D31" s="302"/>
      <c r="E31" s="302"/>
      <c r="F31" s="302"/>
      <c r="G31" s="302"/>
      <c r="H31" s="302"/>
      <c r="I31" s="302"/>
      <c r="J31" s="302"/>
      <c r="K31" s="302"/>
      <c r="L31" s="302"/>
      <c r="M31" s="302"/>
      <c r="N31" s="302"/>
      <c r="O31" s="488">
        <f t="shared" si="4"/>
        <v>0</v>
      </c>
      <c r="P31" s="1116"/>
    </row>
    <row r="32" spans="1:16" ht="48.95" customHeight="1">
      <c r="A32" s="5"/>
      <c r="B32" s="631" t="s">
        <v>485</v>
      </c>
      <c r="C32" s="586">
        <f>SUM(C33:C34)</f>
        <v>0</v>
      </c>
      <c r="D32" s="302">
        <f t="shared" ref="D32:N32" si="11">SUM(D33:D34)</f>
        <v>0</v>
      </c>
      <c r="E32" s="302">
        <f t="shared" si="11"/>
        <v>0</v>
      </c>
      <c r="F32" s="302">
        <f t="shared" si="11"/>
        <v>0</v>
      </c>
      <c r="G32" s="302">
        <f t="shared" si="11"/>
        <v>0</v>
      </c>
      <c r="H32" s="302">
        <f t="shared" si="11"/>
        <v>0</v>
      </c>
      <c r="I32" s="302">
        <f t="shared" si="11"/>
        <v>0</v>
      </c>
      <c r="J32" s="302">
        <f t="shared" si="11"/>
        <v>0</v>
      </c>
      <c r="K32" s="302">
        <f t="shared" si="11"/>
        <v>0</v>
      </c>
      <c r="L32" s="302">
        <f t="shared" si="11"/>
        <v>0</v>
      </c>
      <c r="M32" s="302">
        <f t="shared" si="11"/>
        <v>0</v>
      </c>
      <c r="N32" s="302">
        <f t="shared" si="11"/>
        <v>0</v>
      </c>
      <c r="O32" s="488">
        <f t="shared" si="4"/>
        <v>0</v>
      </c>
      <c r="P32" s="620"/>
    </row>
    <row r="33" spans="1:16" ht="48.95" customHeight="1">
      <c r="A33" s="5"/>
      <c r="B33" s="630" t="s">
        <v>486</v>
      </c>
      <c r="C33" s="586"/>
      <c r="D33" s="302"/>
      <c r="E33" s="302"/>
      <c r="F33" s="302"/>
      <c r="G33" s="302"/>
      <c r="H33" s="302"/>
      <c r="I33" s="302"/>
      <c r="J33" s="302"/>
      <c r="K33" s="302"/>
      <c r="L33" s="302"/>
      <c r="M33" s="302"/>
      <c r="N33" s="302"/>
      <c r="O33" s="488">
        <f t="shared" si="4"/>
        <v>0</v>
      </c>
      <c r="P33" s="620"/>
    </row>
    <row r="34" spans="1:16" ht="48.95" customHeight="1">
      <c r="A34" s="5"/>
      <c r="B34" s="630" t="s">
        <v>487</v>
      </c>
      <c r="C34" s="586"/>
      <c r="D34" s="302"/>
      <c r="E34" s="302"/>
      <c r="F34" s="302"/>
      <c r="G34" s="302"/>
      <c r="H34" s="302"/>
      <c r="I34" s="302"/>
      <c r="J34" s="302"/>
      <c r="K34" s="302"/>
      <c r="L34" s="302"/>
      <c r="M34" s="302"/>
      <c r="N34" s="302"/>
      <c r="O34" s="488">
        <f t="shared" si="4"/>
        <v>0</v>
      </c>
      <c r="P34" s="620"/>
    </row>
    <row r="35" spans="1:16" ht="81" customHeight="1">
      <c r="A35" s="5"/>
      <c r="B35" s="629" t="s">
        <v>488</v>
      </c>
      <c r="C35" s="586"/>
      <c r="D35" s="302"/>
      <c r="E35" s="302"/>
      <c r="F35" s="302"/>
      <c r="G35" s="302"/>
      <c r="H35" s="302"/>
      <c r="I35" s="302"/>
      <c r="J35" s="302"/>
      <c r="K35" s="302"/>
      <c r="L35" s="302"/>
      <c r="M35" s="302"/>
      <c r="N35" s="302"/>
      <c r="O35" s="488">
        <f t="shared" si="4"/>
        <v>0</v>
      </c>
      <c r="P35" s="620"/>
    </row>
    <row r="36" spans="1:16" ht="69" customHeight="1">
      <c r="A36" s="5"/>
      <c r="B36" s="629" t="s">
        <v>489</v>
      </c>
      <c r="C36" s="586"/>
      <c r="D36" s="302"/>
      <c r="E36" s="302"/>
      <c r="F36" s="302"/>
      <c r="G36" s="302"/>
      <c r="H36" s="302"/>
      <c r="I36" s="302"/>
      <c r="J36" s="302"/>
      <c r="K36" s="302"/>
      <c r="L36" s="302"/>
      <c r="M36" s="302"/>
      <c r="N36" s="302"/>
      <c r="O36" s="488">
        <f t="shared" si="4"/>
        <v>0</v>
      </c>
      <c r="P36" s="620"/>
    </row>
    <row r="37" spans="1:16" ht="82.5" customHeight="1">
      <c r="A37" s="5"/>
      <c r="B37" s="629" t="s">
        <v>490</v>
      </c>
      <c r="C37" s="586"/>
      <c r="D37" s="302"/>
      <c r="E37" s="302"/>
      <c r="F37" s="302"/>
      <c r="G37" s="302"/>
      <c r="H37" s="302"/>
      <c r="I37" s="302"/>
      <c r="J37" s="302"/>
      <c r="K37" s="302"/>
      <c r="L37" s="302"/>
      <c r="M37" s="302"/>
      <c r="N37" s="302"/>
      <c r="O37" s="488">
        <f t="shared" si="4"/>
        <v>0</v>
      </c>
      <c r="P37" s="620"/>
    </row>
    <row r="38" spans="1:16" ht="62.25" customHeight="1">
      <c r="A38" s="5"/>
      <c r="B38" s="629" t="s">
        <v>491</v>
      </c>
      <c r="C38" s="586"/>
      <c r="D38" s="302"/>
      <c r="E38" s="302"/>
      <c r="F38" s="302"/>
      <c r="G38" s="302"/>
      <c r="H38" s="302"/>
      <c r="I38" s="302"/>
      <c r="J38" s="302"/>
      <c r="K38" s="302"/>
      <c r="L38" s="302"/>
      <c r="M38" s="302"/>
      <c r="N38" s="302"/>
      <c r="O38" s="488">
        <f t="shared" si="4"/>
        <v>0</v>
      </c>
      <c r="P38" s="620"/>
    </row>
    <row r="39" spans="1:16" ht="67.5" customHeight="1">
      <c r="A39" s="5"/>
      <c r="B39" s="629" t="s">
        <v>492</v>
      </c>
      <c r="C39" s="586">
        <f>SUM(C40:C43)</f>
        <v>0</v>
      </c>
      <c r="D39" s="302">
        <f t="shared" ref="D39:N39" si="12">SUM(D40:D43)</f>
        <v>0</v>
      </c>
      <c r="E39" s="302">
        <f t="shared" si="12"/>
        <v>0</v>
      </c>
      <c r="F39" s="302">
        <f t="shared" si="12"/>
        <v>0</v>
      </c>
      <c r="G39" s="302">
        <f t="shared" si="12"/>
        <v>0</v>
      </c>
      <c r="H39" s="302">
        <f t="shared" si="12"/>
        <v>0</v>
      </c>
      <c r="I39" s="302">
        <f t="shared" si="12"/>
        <v>0</v>
      </c>
      <c r="J39" s="302">
        <f t="shared" si="12"/>
        <v>0</v>
      </c>
      <c r="K39" s="302">
        <f t="shared" si="12"/>
        <v>0</v>
      </c>
      <c r="L39" s="302">
        <f t="shared" si="12"/>
        <v>0</v>
      </c>
      <c r="M39" s="302">
        <f t="shared" si="12"/>
        <v>0</v>
      </c>
      <c r="N39" s="302">
        <f t="shared" si="12"/>
        <v>0</v>
      </c>
      <c r="O39" s="488">
        <f t="shared" si="4"/>
        <v>0</v>
      </c>
      <c r="P39" s="620"/>
    </row>
    <row r="40" spans="1:16" ht="48.95" customHeight="1">
      <c r="A40" s="5"/>
      <c r="B40" s="630" t="s">
        <v>493</v>
      </c>
      <c r="C40" s="586"/>
      <c r="D40" s="302"/>
      <c r="E40" s="302"/>
      <c r="F40" s="302"/>
      <c r="G40" s="302"/>
      <c r="H40" s="302"/>
      <c r="I40" s="302"/>
      <c r="J40" s="302"/>
      <c r="K40" s="302"/>
      <c r="L40" s="302"/>
      <c r="M40" s="302"/>
      <c r="N40" s="302"/>
      <c r="O40" s="488">
        <f t="shared" si="4"/>
        <v>0</v>
      </c>
      <c r="P40" s="620"/>
    </row>
    <row r="41" spans="1:16" ht="48.95" customHeight="1">
      <c r="A41" s="5"/>
      <c r="B41" s="630" t="s">
        <v>494</v>
      </c>
      <c r="C41" s="586"/>
      <c r="D41" s="302"/>
      <c r="E41" s="302"/>
      <c r="F41" s="302"/>
      <c r="G41" s="302"/>
      <c r="H41" s="302"/>
      <c r="I41" s="302"/>
      <c r="J41" s="302"/>
      <c r="K41" s="302"/>
      <c r="L41" s="302"/>
      <c r="M41" s="302"/>
      <c r="N41" s="302"/>
      <c r="O41" s="488">
        <f t="shared" si="4"/>
        <v>0</v>
      </c>
      <c r="P41" s="620"/>
    </row>
    <row r="42" spans="1:16" ht="48.95" customHeight="1">
      <c r="A42" s="5"/>
      <c r="B42" s="630" t="s">
        <v>495</v>
      </c>
      <c r="C42" s="586"/>
      <c r="D42" s="302"/>
      <c r="E42" s="302"/>
      <c r="F42" s="302"/>
      <c r="G42" s="302"/>
      <c r="H42" s="302"/>
      <c r="I42" s="302"/>
      <c r="J42" s="302"/>
      <c r="K42" s="302"/>
      <c r="L42" s="302"/>
      <c r="M42" s="302"/>
      <c r="N42" s="302"/>
      <c r="O42" s="488">
        <f t="shared" si="4"/>
        <v>0</v>
      </c>
      <c r="P42" s="620"/>
    </row>
    <row r="43" spans="1:16" ht="48.95" customHeight="1">
      <c r="A43" s="5"/>
      <c r="B43" s="630" t="s">
        <v>496</v>
      </c>
      <c r="C43" s="586"/>
      <c r="D43" s="302"/>
      <c r="E43" s="302"/>
      <c r="F43" s="302"/>
      <c r="G43" s="302"/>
      <c r="H43" s="302"/>
      <c r="I43" s="302"/>
      <c r="J43" s="302"/>
      <c r="K43" s="302"/>
      <c r="L43" s="302"/>
      <c r="M43" s="302"/>
      <c r="N43" s="302"/>
      <c r="O43" s="488">
        <f t="shared" si="4"/>
        <v>0</v>
      </c>
      <c r="P43" s="620"/>
    </row>
    <row r="44" spans="1:16" ht="48.95" customHeight="1" thickBot="1">
      <c r="A44" s="5"/>
      <c r="B44" s="629" t="s">
        <v>153</v>
      </c>
      <c r="C44" s="586"/>
      <c r="D44" s="302"/>
      <c r="E44" s="302"/>
      <c r="F44" s="302"/>
      <c r="G44" s="302"/>
      <c r="H44" s="302"/>
      <c r="I44" s="302"/>
      <c r="J44" s="302"/>
      <c r="K44" s="308"/>
      <c r="L44" s="308"/>
      <c r="M44" s="308"/>
      <c r="N44" s="308"/>
      <c r="O44" s="488">
        <f t="shared" si="4"/>
        <v>0</v>
      </c>
      <c r="P44" s="627"/>
    </row>
    <row r="45" spans="1:16" ht="27" customHeight="1" thickBot="1">
      <c r="A45" s="5"/>
      <c r="B45" s="632" t="s">
        <v>157</v>
      </c>
      <c r="C45" s="634">
        <f>SUM(C46:C67)</f>
        <v>100000</v>
      </c>
      <c r="D45" s="635">
        <f t="shared" ref="D45:N45" si="13">SUM(D46:D67)</f>
        <v>100000</v>
      </c>
      <c r="E45" s="635">
        <f t="shared" si="13"/>
        <v>95000</v>
      </c>
      <c r="F45" s="635">
        <f>SUM(F46:F67)</f>
        <v>275500</v>
      </c>
      <c r="G45" s="635">
        <f t="shared" si="13"/>
        <v>280500</v>
      </c>
      <c r="H45" s="635">
        <f>SUM(H46:H67)</f>
        <v>275500</v>
      </c>
      <c r="I45" s="635">
        <f t="shared" si="13"/>
        <v>275500</v>
      </c>
      <c r="J45" s="635">
        <f t="shared" si="13"/>
        <v>280500</v>
      </c>
      <c r="K45" s="635">
        <f t="shared" si="13"/>
        <v>95000</v>
      </c>
      <c r="L45" s="635">
        <f t="shared" si="13"/>
        <v>95000</v>
      </c>
      <c r="M45" s="635">
        <f t="shared" si="13"/>
        <v>100000</v>
      </c>
      <c r="N45" s="635">
        <f t="shared" si="13"/>
        <v>95000</v>
      </c>
      <c r="O45" s="315">
        <f t="shared" si="4"/>
        <v>2067500</v>
      </c>
      <c r="P45" s="1031" t="s">
        <v>499</v>
      </c>
    </row>
    <row r="46" spans="1:16" ht="26.25" customHeight="1">
      <c r="A46" s="5"/>
      <c r="B46" s="624" t="s">
        <v>147</v>
      </c>
      <c r="C46" s="608"/>
      <c r="D46" s="312"/>
      <c r="E46" s="312"/>
      <c r="F46" s="312"/>
      <c r="G46" s="312"/>
      <c r="H46" s="312"/>
      <c r="I46" s="312"/>
      <c r="J46" s="312"/>
      <c r="K46" s="312"/>
      <c r="L46" s="312"/>
      <c r="M46" s="312"/>
      <c r="N46" s="312"/>
      <c r="O46" s="487">
        <f t="shared" si="4"/>
        <v>0</v>
      </c>
      <c r="P46" s="1032"/>
    </row>
    <row r="47" spans="1:16" ht="22.5" customHeight="1">
      <c r="A47" s="5"/>
      <c r="B47" s="625" t="s">
        <v>154</v>
      </c>
      <c r="C47" s="608"/>
      <c r="D47" s="312"/>
      <c r="E47" s="312"/>
      <c r="F47" s="312"/>
      <c r="G47" s="312"/>
      <c r="H47" s="312"/>
      <c r="I47" s="312"/>
      <c r="J47" s="312"/>
      <c r="K47" s="312"/>
      <c r="L47" s="312"/>
      <c r="M47" s="312"/>
      <c r="N47" s="312"/>
      <c r="O47" s="488">
        <f t="shared" si="4"/>
        <v>0</v>
      </c>
      <c r="P47" s="1032"/>
    </row>
    <row r="48" spans="1:16" ht="35.25" customHeight="1">
      <c r="A48" s="5"/>
      <c r="B48" s="625" t="s">
        <v>155</v>
      </c>
      <c r="C48" s="608"/>
      <c r="D48" s="312"/>
      <c r="E48" s="312"/>
      <c r="F48" s="312"/>
      <c r="G48" s="312"/>
      <c r="H48" s="312"/>
      <c r="I48" s="312"/>
      <c r="J48" s="312"/>
      <c r="K48" s="312"/>
      <c r="L48" s="312"/>
      <c r="M48" s="312"/>
      <c r="N48" s="312"/>
      <c r="O48" s="488">
        <f t="shared" si="4"/>
        <v>0</v>
      </c>
      <c r="P48" s="1032"/>
    </row>
    <row r="49" spans="1:16" ht="36" customHeight="1">
      <c r="A49" s="5"/>
      <c r="B49" s="625" t="s">
        <v>156</v>
      </c>
      <c r="C49" s="608"/>
      <c r="D49" s="312"/>
      <c r="E49" s="312"/>
      <c r="F49" s="312"/>
      <c r="G49" s="312"/>
      <c r="H49" s="312"/>
      <c r="I49" s="312"/>
      <c r="J49" s="312"/>
      <c r="K49" s="312"/>
      <c r="L49" s="312"/>
      <c r="M49" s="312"/>
      <c r="N49" s="312"/>
      <c r="O49" s="488">
        <f t="shared" si="4"/>
        <v>0</v>
      </c>
      <c r="P49" s="1032"/>
    </row>
    <row r="50" spans="1:16" ht="35.25" customHeight="1">
      <c r="A50" s="5"/>
      <c r="B50" s="625" t="s">
        <v>148</v>
      </c>
      <c r="C50" s="608"/>
      <c r="D50" s="312"/>
      <c r="E50" s="312"/>
      <c r="F50" s="312"/>
      <c r="G50" s="312"/>
      <c r="H50" s="312"/>
      <c r="I50" s="312"/>
      <c r="J50" s="312"/>
      <c r="K50" s="312"/>
      <c r="L50" s="312"/>
      <c r="M50" s="312"/>
      <c r="N50" s="312"/>
      <c r="O50" s="488">
        <f t="shared" si="4"/>
        <v>0</v>
      </c>
      <c r="P50" s="1032"/>
    </row>
    <row r="51" spans="1:16" ht="22.5" customHeight="1">
      <c r="A51" s="5"/>
      <c r="B51" s="625" t="s">
        <v>151</v>
      </c>
      <c r="C51" s="608">
        <v>20000</v>
      </c>
      <c r="D51" s="608">
        <v>20000</v>
      </c>
      <c r="E51" s="608">
        <v>20000</v>
      </c>
      <c r="F51" s="608">
        <v>20000</v>
      </c>
      <c r="G51" s="608">
        <v>20000</v>
      </c>
      <c r="H51" s="608">
        <v>20000</v>
      </c>
      <c r="I51" s="608">
        <v>20000</v>
      </c>
      <c r="J51" s="608">
        <v>20000</v>
      </c>
      <c r="K51" s="608">
        <v>20000</v>
      </c>
      <c r="L51" s="608">
        <v>20000</v>
      </c>
      <c r="M51" s="608">
        <v>20000</v>
      </c>
      <c r="N51" s="608">
        <v>20000</v>
      </c>
      <c r="O51" s="488">
        <f t="shared" si="4"/>
        <v>240000</v>
      </c>
      <c r="P51" s="1032"/>
    </row>
    <row r="52" spans="1:16" ht="22.5" customHeight="1">
      <c r="A52" s="5"/>
      <c r="B52" s="625" t="s">
        <v>149</v>
      </c>
      <c r="C52" s="608"/>
      <c r="D52" s="312"/>
      <c r="E52" s="312"/>
      <c r="F52" s="312"/>
      <c r="G52" s="312"/>
      <c r="H52" s="312"/>
      <c r="I52" s="312"/>
      <c r="J52" s="312"/>
      <c r="K52" s="312"/>
      <c r="L52" s="312"/>
      <c r="M52" s="312"/>
      <c r="N52" s="312"/>
      <c r="O52" s="488">
        <f t="shared" si="4"/>
        <v>0</v>
      </c>
      <c r="P52" s="1032"/>
    </row>
    <row r="53" spans="1:16" ht="37.5" customHeight="1">
      <c r="A53" s="5"/>
      <c r="B53" s="625" t="s">
        <v>408</v>
      </c>
      <c r="C53" s="608"/>
      <c r="D53" s="312"/>
      <c r="E53" s="312"/>
      <c r="F53" s="312"/>
      <c r="G53" s="312"/>
      <c r="H53" s="312"/>
      <c r="I53" s="312"/>
      <c r="J53" s="312"/>
      <c r="K53" s="312"/>
      <c r="L53" s="312"/>
      <c r="M53" s="312"/>
      <c r="N53" s="312"/>
      <c r="O53" s="488">
        <f t="shared" si="4"/>
        <v>0</v>
      </c>
      <c r="P53" s="1032"/>
    </row>
    <row r="54" spans="1:16" ht="50.25" customHeight="1">
      <c r="A54" s="5"/>
      <c r="B54" s="625" t="s">
        <v>152</v>
      </c>
      <c r="C54" s="608"/>
      <c r="D54" s="312"/>
      <c r="E54" s="312"/>
      <c r="F54" s="312"/>
      <c r="G54" s="312"/>
      <c r="H54" s="312"/>
      <c r="I54" s="312"/>
      <c r="J54" s="312"/>
      <c r="K54" s="312"/>
      <c r="L54" s="312"/>
      <c r="M54" s="312"/>
      <c r="N54" s="312"/>
      <c r="O54" s="488">
        <f t="shared" si="4"/>
        <v>0</v>
      </c>
      <c r="P54" s="1032"/>
    </row>
    <row r="55" spans="1:16" ht="37.5" customHeight="1">
      <c r="A55" s="5"/>
      <c r="B55" s="625" t="s">
        <v>409</v>
      </c>
      <c r="C55" s="608"/>
      <c r="D55" s="312">
        <v>5000</v>
      </c>
      <c r="E55" s="312"/>
      <c r="F55" s="312"/>
      <c r="G55" s="312">
        <v>5000</v>
      </c>
      <c r="H55" s="312"/>
      <c r="I55" s="312"/>
      <c r="J55" s="312">
        <v>5000</v>
      </c>
      <c r="K55" s="312"/>
      <c r="L55" s="312"/>
      <c r="M55" s="312">
        <v>5000</v>
      </c>
      <c r="N55" s="312"/>
      <c r="O55" s="488">
        <f t="shared" si="4"/>
        <v>20000</v>
      </c>
      <c r="P55" s="1032"/>
    </row>
    <row r="56" spans="1:16" ht="38.25" customHeight="1">
      <c r="A56" s="5"/>
      <c r="B56" s="625" t="s">
        <v>410</v>
      </c>
      <c r="C56" s="608"/>
      <c r="D56" s="312"/>
      <c r="E56" s="312"/>
      <c r="F56" s="312"/>
      <c r="G56" s="312"/>
      <c r="H56" s="312"/>
      <c r="I56" s="312"/>
      <c r="J56" s="312"/>
      <c r="K56" s="312"/>
      <c r="L56" s="312"/>
      <c r="M56" s="312"/>
      <c r="N56" s="312"/>
      <c r="O56" s="488">
        <f t="shared" si="4"/>
        <v>0</v>
      </c>
      <c r="P56" s="1032"/>
    </row>
    <row r="57" spans="1:16" ht="38.25" customHeight="1">
      <c r="A57" s="5"/>
      <c r="B57" s="625" t="s">
        <v>428</v>
      </c>
      <c r="C57" s="608">
        <v>25000</v>
      </c>
      <c r="D57" s="608">
        <v>25000</v>
      </c>
      <c r="E57" s="608">
        <v>25000</v>
      </c>
      <c r="F57" s="608">
        <v>25000</v>
      </c>
      <c r="G57" s="608">
        <v>25000</v>
      </c>
      <c r="H57" s="608">
        <v>25000</v>
      </c>
      <c r="I57" s="608">
        <v>25000</v>
      </c>
      <c r="J57" s="608">
        <v>25000</v>
      </c>
      <c r="K57" s="608">
        <v>25000</v>
      </c>
      <c r="L57" s="608">
        <v>25000</v>
      </c>
      <c r="M57" s="608">
        <v>25000</v>
      </c>
      <c r="N57" s="608">
        <v>25000</v>
      </c>
      <c r="O57" s="488">
        <f t="shared" si="4"/>
        <v>300000</v>
      </c>
      <c r="P57" s="1032"/>
    </row>
    <row r="58" spans="1:16" ht="39" customHeight="1">
      <c r="A58" s="5"/>
      <c r="B58" s="625" t="s">
        <v>150</v>
      </c>
      <c r="C58" s="608">
        <v>55000</v>
      </c>
      <c r="D58" s="608">
        <v>50000</v>
      </c>
      <c r="E58" s="608">
        <v>50000</v>
      </c>
      <c r="F58" s="608">
        <v>50000</v>
      </c>
      <c r="G58" s="608">
        <v>50000</v>
      </c>
      <c r="H58" s="608">
        <v>50000</v>
      </c>
      <c r="I58" s="608">
        <v>50000</v>
      </c>
      <c r="J58" s="608">
        <v>50000</v>
      </c>
      <c r="K58" s="608">
        <v>50000</v>
      </c>
      <c r="L58" s="608">
        <v>50000</v>
      </c>
      <c r="M58" s="608">
        <v>50000</v>
      </c>
      <c r="N58" s="608">
        <v>50000</v>
      </c>
      <c r="O58" s="488">
        <f t="shared" si="4"/>
        <v>605000</v>
      </c>
      <c r="P58" s="1032"/>
    </row>
    <row r="59" spans="1:16" ht="22.5" customHeight="1">
      <c r="A59" s="5"/>
      <c r="B59" s="625" t="s">
        <v>144</v>
      </c>
      <c r="C59" s="608"/>
      <c r="D59" s="312"/>
      <c r="E59" s="312"/>
      <c r="F59" s="312">
        <v>180500</v>
      </c>
      <c r="G59" s="312">
        <v>180500</v>
      </c>
      <c r="H59" s="312">
        <v>180500</v>
      </c>
      <c r="I59" s="312">
        <v>180500</v>
      </c>
      <c r="J59" s="312">
        <v>180500</v>
      </c>
      <c r="K59" s="312"/>
      <c r="L59" s="312"/>
      <c r="M59" s="312"/>
      <c r="N59" s="312"/>
      <c r="O59" s="488">
        <f t="shared" si="4"/>
        <v>902500</v>
      </c>
      <c r="P59" s="1032"/>
    </row>
    <row r="60" spans="1:16" ht="46.5" customHeight="1">
      <c r="A60" s="5"/>
      <c r="B60" s="625" t="s">
        <v>145</v>
      </c>
      <c r="C60" s="608"/>
      <c r="D60" s="312"/>
      <c r="E60" s="312"/>
      <c r="F60" s="312"/>
      <c r="G60" s="312"/>
      <c r="H60" s="312"/>
      <c r="I60" s="312"/>
      <c r="J60" s="312"/>
      <c r="K60" s="312"/>
      <c r="L60" s="312"/>
      <c r="M60" s="312"/>
      <c r="N60" s="312"/>
      <c r="O60" s="488">
        <f t="shared" si="4"/>
        <v>0</v>
      </c>
      <c r="P60" s="1032"/>
    </row>
    <row r="61" spans="1:16" ht="22.5" customHeight="1">
      <c r="A61" s="5"/>
      <c r="B61" s="625" t="s">
        <v>146</v>
      </c>
      <c r="C61" s="608"/>
      <c r="D61" s="312"/>
      <c r="E61" s="312"/>
      <c r="F61" s="312"/>
      <c r="G61" s="312"/>
      <c r="H61" s="312"/>
      <c r="I61" s="312"/>
      <c r="J61" s="312"/>
      <c r="K61" s="312"/>
      <c r="L61" s="312"/>
      <c r="M61" s="312"/>
      <c r="N61" s="312"/>
      <c r="O61" s="488">
        <f t="shared" si="4"/>
        <v>0</v>
      </c>
      <c r="P61" s="1032"/>
    </row>
    <row r="62" spans="1:16" ht="32.25" customHeight="1">
      <c r="A62" s="5"/>
      <c r="B62" s="626" t="s">
        <v>427</v>
      </c>
      <c r="C62" s="608"/>
      <c r="D62" s="312"/>
      <c r="E62" s="312"/>
      <c r="F62" s="312"/>
      <c r="G62" s="312"/>
      <c r="H62" s="312"/>
      <c r="I62" s="312"/>
      <c r="J62" s="312"/>
      <c r="K62" s="312"/>
      <c r="L62" s="312"/>
      <c r="M62" s="312"/>
      <c r="N62" s="312"/>
      <c r="O62" s="488">
        <f t="shared" si="4"/>
        <v>0</v>
      </c>
      <c r="P62" s="620"/>
    </row>
    <row r="63" spans="1:16" ht="22.5" customHeight="1">
      <c r="A63" s="5"/>
      <c r="B63" s="598"/>
      <c r="C63" s="608"/>
      <c r="D63" s="312"/>
      <c r="E63" s="312"/>
      <c r="F63" s="312"/>
      <c r="G63" s="312"/>
      <c r="H63" s="312"/>
      <c r="I63" s="312"/>
      <c r="J63" s="312"/>
      <c r="K63" s="312"/>
      <c r="L63" s="312"/>
      <c r="M63" s="312"/>
      <c r="N63" s="312"/>
      <c r="O63" s="488">
        <f t="shared" si="4"/>
        <v>0</v>
      </c>
      <c r="P63" s="620"/>
    </row>
    <row r="64" spans="1:16" ht="27" customHeight="1">
      <c r="A64" s="5"/>
      <c r="B64" s="598"/>
      <c r="C64" s="608"/>
      <c r="D64" s="312"/>
      <c r="E64" s="312"/>
      <c r="F64" s="312"/>
      <c r="G64" s="312"/>
      <c r="H64" s="312"/>
      <c r="I64" s="312"/>
      <c r="J64" s="312"/>
      <c r="K64" s="312"/>
      <c r="L64" s="312"/>
      <c r="M64" s="312"/>
      <c r="N64" s="312"/>
      <c r="O64" s="488">
        <f t="shared" si="4"/>
        <v>0</v>
      </c>
      <c r="P64" s="620"/>
    </row>
    <row r="65" spans="1:16" ht="23.25" customHeight="1">
      <c r="A65" s="5"/>
      <c r="B65" s="598"/>
      <c r="C65" s="608"/>
      <c r="D65" s="312"/>
      <c r="E65" s="312"/>
      <c r="F65" s="312"/>
      <c r="G65" s="312"/>
      <c r="H65" s="312"/>
      <c r="I65" s="312"/>
      <c r="J65" s="312"/>
      <c r="K65" s="312"/>
      <c r="L65" s="312"/>
      <c r="M65" s="312"/>
      <c r="N65" s="312"/>
      <c r="O65" s="488">
        <f t="shared" si="4"/>
        <v>0</v>
      </c>
      <c r="P65" s="620"/>
    </row>
    <row r="66" spans="1:16" ht="27" customHeight="1">
      <c r="A66" s="5"/>
      <c r="B66" s="598"/>
      <c r="C66" s="586"/>
      <c r="D66" s="302"/>
      <c r="E66" s="302"/>
      <c r="F66" s="302"/>
      <c r="G66" s="302"/>
      <c r="H66" s="302"/>
      <c r="I66" s="302"/>
      <c r="J66" s="302"/>
      <c r="K66" s="302"/>
      <c r="L66" s="302"/>
      <c r="M66" s="302"/>
      <c r="N66" s="302"/>
      <c r="O66" s="488">
        <f t="shared" si="4"/>
        <v>0</v>
      </c>
      <c r="P66" s="620"/>
    </row>
    <row r="67" spans="1:16" ht="39" customHeight="1" thickBot="1">
      <c r="A67" s="5"/>
      <c r="B67" s="599" t="s">
        <v>153</v>
      </c>
      <c r="C67" s="607"/>
      <c r="D67" s="306"/>
      <c r="E67" s="306"/>
      <c r="F67" s="306"/>
      <c r="G67" s="306"/>
      <c r="H67" s="306"/>
      <c r="I67" s="306"/>
      <c r="J67" s="306"/>
      <c r="K67" s="306"/>
      <c r="L67" s="306"/>
      <c r="M67" s="306"/>
      <c r="N67" s="306"/>
      <c r="O67" s="307">
        <f t="shared" si="4"/>
        <v>0</v>
      </c>
      <c r="P67" s="1110" t="s">
        <v>310</v>
      </c>
    </row>
    <row r="68" spans="1:16" ht="48.75" customHeight="1" thickBot="1">
      <c r="A68" s="5"/>
      <c r="B68" s="595" t="s">
        <v>158</v>
      </c>
      <c r="C68" s="606">
        <f>SUM(C15,C45)</f>
        <v>924348</v>
      </c>
      <c r="D68" s="314">
        <f t="shared" ref="D68:N68" si="14">SUM(D15,D45)</f>
        <v>280500</v>
      </c>
      <c r="E68" s="314">
        <f t="shared" si="14"/>
        <v>275500</v>
      </c>
      <c r="F68" s="314">
        <f>SUM(F15,F45)</f>
        <v>275500</v>
      </c>
      <c r="G68" s="314">
        <f>SUM(G15,G45)</f>
        <v>280500</v>
      </c>
      <c r="H68" s="314">
        <f t="shared" si="14"/>
        <v>275500</v>
      </c>
      <c r="I68" s="314">
        <f t="shared" si="14"/>
        <v>275500</v>
      </c>
      <c r="J68" s="314">
        <f t="shared" si="14"/>
        <v>280500</v>
      </c>
      <c r="K68" s="314">
        <f t="shared" si="14"/>
        <v>95000</v>
      </c>
      <c r="L68" s="314">
        <f t="shared" si="14"/>
        <v>95000</v>
      </c>
      <c r="M68" s="314">
        <f t="shared" si="14"/>
        <v>100000</v>
      </c>
      <c r="N68" s="314">
        <f t="shared" si="14"/>
        <v>95000</v>
      </c>
      <c r="O68" s="315">
        <f t="shared" si="4"/>
        <v>3252848</v>
      </c>
      <c r="P68" s="1110"/>
    </row>
    <row r="69" spans="1:16" ht="57.75" customHeight="1">
      <c r="A69" s="5"/>
      <c r="B69" s="600" t="s">
        <v>159</v>
      </c>
      <c r="C69" s="609">
        <f>C67+C44-C11</f>
        <v>0</v>
      </c>
      <c r="D69" s="319">
        <f t="shared" ref="D69:N69" si="15">D67+D44-D11</f>
        <v>0</v>
      </c>
      <c r="E69" s="319">
        <f t="shared" si="15"/>
        <v>0</v>
      </c>
      <c r="F69" s="319">
        <f t="shared" si="15"/>
        <v>0</v>
      </c>
      <c r="G69" s="319">
        <f t="shared" si="15"/>
        <v>0</v>
      </c>
      <c r="H69" s="319">
        <f t="shared" si="15"/>
        <v>0</v>
      </c>
      <c r="I69" s="319">
        <f t="shared" si="15"/>
        <v>0</v>
      </c>
      <c r="J69" s="319">
        <f t="shared" si="15"/>
        <v>0</v>
      </c>
      <c r="K69" s="319">
        <f t="shared" si="15"/>
        <v>0</v>
      </c>
      <c r="L69" s="319">
        <f t="shared" si="15"/>
        <v>0</v>
      </c>
      <c r="M69" s="319">
        <f t="shared" si="15"/>
        <v>0</v>
      </c>
      <c r="N69" s="319">
        <f t="shared" si="15"/>
        <v>0</v>
      </c>
      <c r="O69" s="313">
        <f t="shared" si="4"/>
        <v>0</v>
      </c>
      <c r="P69" s="1114" t="s">
        <v>313</v>
      </c>
    </row>
    <row r="70" spans="1:16" ht="40.5" customHeight="1" thickBot="1">
      <c r="A70" s="5"/>
      <c r="B70" s="601" t="s">
        <v>160</v>
      </c>
      <c r="C70" s="586">
        <f>SUM(C6:C10)-SUM(C17,C20,C23,C24,C27,C28,C29,C32,C35,C36,C37,C38,C39)-SUM(C46:C66)</f>
        <v>-474348</v>
      </c>
      <c r="D70" s="302">
        <f>SUM(D6:D10)-SUM(D17,C21,D23,D24,D27,D28,D29,D32,D35,D36,D37,D38,D39)-SUM(D46:D66)</f>
        <v>119500</v>
      </c>
      <c r="E70" s="302">
        <f t="shared" ref="E70:N70" si="16">SUM(E6:E10)-SUM(E17,E20,E23,E24,E27,E28,E29,E32,E35,E36,E37,E38,E39)-SUM(E46:E66)</f>
        <v>1624500</v>
      </c>
      <c r="F70" s="302">
        <f t="shared" si="16"/>
        <v>124500</v>
      </c>
      <c r="G70" s="302">
        <f t="shared" si="16"/>
        <v>119500</v>
      </c>
      <c r="H70" s="302">
        <f t="shared" si="16"/>
        <v>124500</v>
      </c>
      <c r="I70" s="302">
        <f t="shared" si="16"/>
        <v>124500</v>
      </c>
      <c r="J70" s="302">
        <f t="shared" si="16"/>
        <v>119500</v>
      </c>
      <c r="K70" s="302">
        <f t="shared" si="16"/>
        <v>305000</v>
      </c>
      <c r="L70" s="302">
        <f t="shared" si="16"/>
        <v>305000</v>
      </c>
      <c r="M70" s="302">
        <f t="shared" si="16"/>
        <v>300000</v>
      </c>
      <c r="N70" s="302">
        <f t="shared" si="16"/>
        <v>305000</v>
      </c>
      <c r="O70" s="305">
        <f t="shared" si="4"/>
        <v>3097152</v>
      </c>
      <c r="P70" s="1115"/>
    </row>
    <row r="71" spans="1:16" ht="45" customHeight="1" thickBot="1">
      <c r="A71" s="5"/>
      <c r="B71" s="592" t="s">
        <v>161</v>
      </c>
      <c r="C71" s="607">
        <f>C5+C12-C68+C69</f>
        <v>26000</v>
      </c>
      <c r="D71" s="306">
        <f t="shared" ref="D71:N71" si="17">D5+D12-D68+D69</f>
        <v>145500</v>
      </c>
      <c r="E71" s="306">
        <f t="shared" si="17"/>
        <v>1770000</v>
      </c>
      <c r="F71" s="306">
        <f t="shared" si="17"/>
        <v>1894500</v>
      </c>
      <c r="G71" s="306">
        <f t="shared" si="17"/>
        <v>2014000</v>
      </c>
      <c r="H71" s="306">
        <f t="shared" si="17"/>
        <v>2138500</v>
      </c>
      <c r="I71" s="306">
        <f t="shared" si="17"/>
        <v>2263000</v>
      </c>
      <c r="J71" s="306">
        <f t="shared" si="17"/>
        <v>2382500</v>
      </c>
      <c r="K71" s="306">
        <f t="shared" si="17"/>
        <v>2687500</v>
      </c>
      <c r="L71" s="306">
        <f t="shared" si="17"/>
        <v>2992500</v>
      </c>
      <c r="M71" s="306">
        <f t="shared" si="17"/>
        <v>3292500</v>
      </c>
      <c r="N71" s="306">
        <f t="shared" si="17"/>
        <v>3597500</v>
      </c>
      <c r="O71" s="318">
        <f>N71</f>
        <v>3597500</v>
      </c>
      <c r="P71" s="621" t="s">
        <v>312</v>
      </c>
    </row>
    <row r="72" spans="1:16" ht="15">
      <c r="B72" s="452"/>
      <c r="C72" s="453"/>
      <c r="D72" s="453"/>
      <c r="E72" s="453"/>
      <c r="F72" s="453"/>
      <c r="G72" s="454"/>
      <c r="H72" s="454"/>
      <c r="I72" s="454"/>
      <c r="J72" s="454"/>
      <c r="K72" s="454"/>
      <c r="L72" s="454"/>
      <c r="M72" s="454"/>
      <c r="N72" s="454"/>
      <c r="O72" s="455"/>
    </row>
    <row r="73" spans="1:16" ht="168" customHeight="1">
      <c r="B73" s="1108" t="s">
        <v>504</v>
      </c>
      <c r="C73" s="1108"/>
      <c r="D73" s="1108"/>
      <c r="E73" s="1108"/>
      <c r="F73" s="1108"/>
      <c r="G73" s="495"/>
      <c r="H73" s="495"/>
      <c r="I73" s="495"/>
      <c r="J73" s="495"/>
      <c r="K73" s="495"/>
      <c r="L73" s="495"/>
      <c r="M73" s="495"/>
      <c r="N73" s="495"/>
      <c r="O73" s="495"/>
    </row>
    <row r="74" spans="1:16" ht="39" customHeight="1">
      <c r="B74" s="456"/>
      <c r="C74" s="456"/>
      <c r="D74" s="456"/>
      <c r="E74" s="456"/>
      <c r="F74" s="456"/>
      <c r="G74" s="459"/>
      <c r="H74" s="460"/>
      <c r="I74" s="460"/>
      <c r="J74" s="460"/>
      <c r="K74" s="460"/>
      <c r="L74" s="461"/>
      <c r="M74" s="460"/>
      <c r="N74" s="460"/>
      <c r="O74" s="461"/>
    </row>
    <row r="75" spans="1:16" ht="20.25">
      <c r="B75" s="1106" t="s">
        <v>460</v>
      </c>
      <c r="C75" s="1106"/>
      <c r="D75" s="1106"/>
      <c r="E75" s="1106"/>
      <c r="F75" s="1106"/>
      <c r="G75" s="459"/>
      <c r="H75" s="459"/>
      <c r="I75" s="459"/>
      <c r="J75" s="459"/>
      <c r="K75" s="459"/>
      <c r="L75" s="459"/>
      <c r="M75" s="459"/>
      <c r="N75" s="459"/>
      <c r="O75" s="459"/>
    </row>
    <row r="76" spans="1:16" ht="25.5" customHeight="1">
      <c r="B76" s="1106" t="s">
        <v>461</v>
      </c>
      <c r="C76" s="1106"/>
      <c r="D76" s="1106"/>
      <c r="E76" s="1106"/>
      <c r="F76" s="1106"/>
      <c r="G76" s="459"/>
      <c r="H76" s="459"/>
      <c r="I76" s="459"/>
      <c r="J76" s="459"/>
      <c r="K76" s="459"/>
      <c r="L76" s="459"/>
      <c r="M76" s="459"/>
      <c r="N76" s="459"/>
      <c r="O76" s="459"/>
    </row>
    <row r="77" spans="1:16" ht="13.5" customHeight="1">
      <c r="B77" s="457"/>
      <c r="C77" s="456"/>
      <c r="D77" s="456"/>
      <c r="E77" s="456"/>
      <c r="F77" s="456"/>
      <c r="G77" s="457"/>
      <c r="H77" s="457"/>
      <c r="I77" s="457"/>
      <c r="J77" s="457"/>
      <c r="K77" s="457"/>
      <c r="L77" s="457"/>
      <c r="M77" s="457"/>
      <c r="N77" s="457"/>
      <c r="O77" s="458"/>
    </row>
    <row r="78" spans="1:16" ht="33" customHeight="1">
      <c r="B78" s="1107" t="s">
        <v>422</v>
      </c>
      <c r="C78" s="1107"/>
      <c r="D78" s="1107"/>
      <c r="E78" s="1107"/>
      <c r="F78" s="1107"/>
      <c r="G78" s="459"/>
      <c r="H78" s="459"/>
      <c r="I78" s="459"/>
      <c r="J78" s="459"/>
      <c r="K78" s="459"/>
      <c r="L78" s="459"/>
      <c r="M78" s="459"/>
      <c r="N78" s="459"/>
      <c r="O78" s="459"/>
    </row>
    <row r="79" spans="1:16" ht="33.75" customHeight="1">
      <c r="B79" s="459"/>
      <c r="C79" s="456"/>
      <c r="D79" s="456"/>
      <c r="E79" s="456"/>
      <c r="F79" s="456"/>
      <c r="G79" s="459"/>
      <c r="H79" s="460"/>
      <c r="I79" s="460"/>
      <c r="J79" s="460"/>
      <c r="K79" s="460"/>
      <c r="L79" s="461"/>
      <c r="M79" s="460"/>
      <c r="N79" s="460"/>
      <c r="O79" s="461"/>
    </row>
    <row r="80" spans="1:16" ht="20.25">
      <c r="B80" s="459"/>
      <c r="C80" s="456"/>
      <c r="D80" s="456"/>
      <c r="E80" s="456"/>
      <c r="F80" s="456"/>
      <c r="G80" s="459"/>
      <c r="H80" s="460"/>
      <c r="I80" s="460"/>
      <c r="J80" s="460"/>
      <c r="K80" s="460"/>
      <c r="L80" s="461"/>
      <c r="M80" s="460"/>
      <c r="N80" s="460"/>
      <c r="O80" s="461"/>
    </row>
    <row r="81" spans="2:15" ht="20.25">
      <c r="B81" s="1106" t="s">
        <v>460</v>
      </c>
      <c r="C81" s="1106"/>
      <c r="D81" s="1106"/>
      <c r="E81" s="1106"/>
      <c r="F81" s="1106"/>
      <c r="G81" s="459"/>
      <c r="H81" s="459"/>
      <c r="I81" s="459"/>
      <c r="J81" s="459"/>
      <c r="K81" s="459"/>
      <c r="L81" s="459"/>
      <c r="M81" s="459"/>
      <c r="N81" s="459"/>
      <c r="O81" s="459"/>
    </row>
    <row r="82" spans="2:15">
      <c r="J82" s="12"/>
    </row>
  </sheetData>
  <sheetProtection formatCells="0" formatRows="0"/>
  <mergeCells count="13">
    <mergeCell ref="P45:P61"/>
    <mergeCell ref="P3:P4"/>
    <mergeCell ref="C13:O13"/>
    <mergeCell ref="P5:P17"/>
    <mergeCell ref="P20:P23"/>
    <mergeCell ref="P29:P31"/>
    <mergeCell ref="B81:F81"/>
    <mergeCell ref="P67:P68"/>
    <mergeCell ref="P69:P70"/>
    <mergeCell ref="B73:F73"/>
    <mergeCell ref="B75:F75"/>
    <mergeCell ref="B76:F76"/>
    <mergeCell ref="B78:F78"/>
  </mergeCells>
  <dataValidations count="1">
    <dataValidation type="whole" allowBlank="1" showInputMessage="1" showErrorMessage="1" sqref="H14:N14 O5:O12 O14:O71 H68:N68 H25 I26:I27 H44:N45 H7:N10">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35"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44" max="16383" man="1"/>
  </rowBreaks>
  <drawing r:id="rId2"/>
  <legacyDrawing r:id="rId3"/>
  <legacyDrawingHF r:id="rId4"/>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N88"/>
  <sheetViews>
    <sheetView view="pageBreakPreview" topLeftCell="B37" zoomScale="70" zoomScaleNormal="60" zoomScaleSheetLayoutView="70" workbookViewId="0">
      <selection activeCell="D57" activeCellId="2" sqref="D53 D55 D57"/>
    </sheetView>
  </sheetViews>
  <sheetFormatPr defaultColWidth="9.140625" defaultRowHeight="14.25"/>
  <cols>
    <col min="1" max="1" width="4" style="12" customWidth="1"/>
    <col min="2" max="2" width="53.42578125" style="12" customWidth="1"/>
    <col min="3" max="3" width="39.42578125" style="12" customWidth="1"/>
    <col min="4" max="4" width="41" style="12" customWidth="1"/>
    <col min="5" max="5" width="119.85546875" style="12" customWidth="1"/>
    <col min="6" max="16384" width="9.140625" style="12"/>
  </cols>
  <sheetData>
    <row r="1" spans="2:8" ht="33.75" customHeight="1" thickBot="1">
      <c r="B1" s="1120" t="s">
        <v>503</v>
      </c>
      <c r="C1" s="1121"/>
      <c r="D1" s="1122"/>
      <c r="E1" s="186" t="s">
        <v>209</v>
      </c>
      <c r="F1" s="13"/>
      <c r="G1" s="13"/>
      <c r="H1" s="13"/>
    </row>
    <row r="2" spans="2:8" ht="23.25" customHeight="1" thickBot="1">
      <c r="B2" s="440" t="s">
        <v>162</v>
      </c>
      <c r="C2" s="328" t="s">
        <v>237</v>
      </c>
      <c r="D2" s="464" t="s">
        <v>501</v>
      </c>
      <c r="E2" s="129" t="s">
        <v>289</v>
      </c>
    </row>
    <row r="3" spans="2:8" ht="23.25" customHeight="1" thickBot="1">
      <c r="B3" s="441" t="s">
        <v>163</v>
      </c>
      <c r="C3" s="442">
        <v>2020</v>
      </c>
      <c r="D3" s="442">
        <v>2021</v>
      </c>
      <c r="E3" s="498"/>
    </row>
    <row r="4" spans="2:8" ht="23.25" customHeight="1" thickBot="1">
      <c r="B4" s="1123" t="s">
        <v>134</v>
      </c>
      <c r="C4" s="1124"/>
      <c r="D4" s="1125"/>
      <c r="E4" s="1031" t="s">
        <v>524</v>
      </c>
    </row>
    <row r="5" spans="2:8" ht="23.25" customHeight="1" thickBot="1">
      <c r="B5" s="443" t="s">
        <v>135</v>
      </c>
      <c r="C5" s="444">
        <f>'10.b-Cash-flow 2. év'!N71</f>
        <v>3597500</v>
      </c>
      <c r="D5" s="465">
        <f>C72</f>
        <v>5241500</v>
      </c>
      <c r="E5" s="1032"/>
    </row>
    <row r="6" spans="2:8" ht="23.25" customHeight="1">
      <c r="B6" s="492" t="s">
        <v>136</v>
      </c>
      <c r="C6" s="493">
        <v>5000000</v>
      </c>
      <c r="D6" s="494">
        <v>6000000</v>
      </c>
      <c r="E6" s="1032"/>
    </row>
    <row r="7" spans="2:8" ht="23.25" customHeight="1">
      <c r="B7" s="556" t="s">
        <v>137</v>
      </c>
      <c r="C7" s="557"/>
      <c r="D7" s="500"/>
      <c r="E7" s="1032"/>
    </row>
    <row r="8" spans="2:8" ht="23.25" customHeight="1">
      <c r="B8" s="556" t="s">
        <v>138</v>
      </c>
      <c r="C8" s="557"/>
      <c r="D8" s="500"/>
      <c r="E8" s="1032"/>
    </row>
    <row r="9" spans="2:8" ht="23.25" customHeight="1">
      <c r="B9" s="556" t="s">
        <v>139</v>
      </c>
      <c r="C9" s="557"/>
      <c r="D9" s="500"/>
      <c r="E9" s="1032"/>
    </row>
    <row r="10" spans="2:8" ht="23.25" customHeight="1">
      <c r="B10" s="556" t="s">
        <v>140</v>
      </c>
      <c r="C10" s="557"/>
      <c r="D10" s="500"/>
      <c r="E10" s="1032"/>
    </row>
    <row r="11" spans="2:8" ht="23.25" customHeight="1">
      <c r="B11" s="556" t="s">
        <v>141</v>
      </c>
      <c r="C11" s="557"/>
      <c r="D11" s="500"/>
      <c r="E11" s="1032"/>
    </row>
    <row r="12" spans="2:8" ht="23.25" customHeight="1" thickBot="1">
      <c r="B12" s="445" t="s">
        <v>142</v>
      </c>
      <c r="C12" s="446">
        <f t="shared" ref="C12:D12" si="0">SUM(C6:C11)</f>
        <v>5000000</v>
      </c>
      <c r="D12" s="466">
        <f t="shared" si="0"/>
        <v>6000000</v>
      </c>
      <c r="E12" s="1032"/>
    </row>
    <row r="13" spans="2:8" ht="8.25" customHeight="1" thickBot="1">
      <c r="B13" s="447"/>
      <c r="C13" s="448"/>
      <c r="D13" s="467"/>
      <c r="E13" s="309"/>
    </row>
    <row r="14" spans="2:8" ht="19.5" customHeight="1" thickBot="1">
      <c r="B14" s="1126" t="s">
        <v>143</v>
      </c>
      <c r="C14" s="1127"/>
      <c r="D14" s="1128"/>
      <c r="E14" s="309"/>
    </row>
    <row r="15" spans="2:8" ht="29.25" customHeight="1" thickBot="1">
      <c r="B15" s="558" t="s">
        <v>470</v>
      </c>
      <c r="C15" s="572">
        <f>SUM(C17,C20,C23,C24,C27,C28,C29,C32,,C35,C36,C37,C38,C39,C44)</f>
        <v>0</v>
      </c>
      <c r="D15" s="573">
        <f>SUM(D17,D20,D23,D24,D27,D28,D29,D32,,D35,D36,D37,D38,D39,D44)</f>
        <v>0</v>
      </c>
      <c r="E15" s="309" t="s">
        <v>525</v>
      </c>
    </row>
    <row r="16" spans="2:8" ht="39.75" customHeight="1" thickBot="1">
      <c r="B16" s="559" t="s">
        <v>497</v>
      </c>
      <c r="C16" s="574">
        <f>C15*0.9</f>
        <v>0</v>
      </c>
      <c r="D16" s="575">
        <f>D15*0.9</f>
        <v>0</v>
      </c>
      <c r="E16" s="309"/>
    </row>
    <row r="17" spans="2:5" ht="48.75" customHeight="1">
      <c r="B17" s="560" t="s">
        <v>471</v>
      </c>
      <c r="C17" s="576">
        <f>SUM(C18:C19)</f>
        <v>0</v>
      </c>
      <c r="D17" s="577">
        <f>SUM(D18:D19)</f>
        <v>0</v>
      </c>
      <c r="E17" s="309"/>
    </row>
    <row r="18" spans="2:5" ht="34.5" customHeight="1">
      <c r="B18" s="561" t="s">
        <v>472</v>
      </c>
      <c r="C18" s="578"/>
      <c r="D18" s="468"/>
      <c r="E18" s="309"/>
    </row>
    <row r="19" spans="2:5" ht="33" customHeight="1">
      <c r="B19" s="561" t="s">
        <v>150</v>
      </c>
      <c r="C19" s="578"/>
      <c r="D19" s="468"/>
      <c r="E19" s="309"/>
    </row>
    <row r="20" spans="2:5" ht="48.75" customHeight="1">
      <c r="B20" s="562" t="s">
        <v>473</v>
      </c>
      <c r="C20" s="578">
        <f>SUM(C21:C22)</f>
        <v>0</v>
      </c>
      <c r="D20" s="579">
        <f>SUM(D21:D22)</f>
        <v>0</v>
      </c>
      <c r="E20" s="309"/>
    </row>
    <row r="21" spans="2:5" ht="25.5" customHeight="1">
      <c r="B21" s="561" t="s">
        <v>474</v>
      </c>
      <c r="C21" s="578"/>
      <c r="D21" s="468"/>
      <c r="E21" s="309"/>
    </row>
    <row r="22" spans="2:5" ht="25.5" customHeight="1">
      <c r="B22" s="561" t="s">
        <v>475</v>
      </c>
      <c r="C22" s="578"/>
      <c r="D22" s="468"/>
      <c r="E22" s="309"/>
    </row>
    <row r="23" spans="2:5" ht="66" customHeight="1">
      <c r="B23" s="563" t="s">
        <v>476</v>
      </c>
      <c r="C23" s="578"/>
      <c r="D23" s="468"/>
      <c r="E23" s="309"/>
    </row>
    <row r="24" spans="2:5" ht="39.75" customHeight="1">
      <c r="B24" s="562" t="s">
        <v>477</v>
      </c>
      <c r="C24" s="578">
        <f>SUM(C25:C26)</f>
        <v>0</v>
      </c>
      <c r="D24" s="579">
        <f>SUM(D25:D26)</f>
        <v>0</v>
      </c>
      <c r="E24" s="309"/>
    </row>
    <row r="25" spans="2:5" ht="33" customHeight="1">
      <c r="B25" s="561" t="s">
        <v>478</v>
      </c>
      <c r="C25" s="578"/>
      <c r="D25" s="468"/>
      <c r="E25" s="309"/>
    </row>
    <row r="26" spans="2:5" ht="33.75" customHeight="1">
      <c r="B26" s="561" t="s">
        <v>479</v>
      </c>
      <c r="C26" s="578"/>
      <c r="D26" s="468"/>
      <c r="E26" s="309"/>
    </row>
    <row r="27" spans="2:5" ht="63.75" customHeight="1">
      <c r="B27" s="563" t="s">
        <v>480</v>
      </c>
      <c r="C27" s="578"/>
      <c r="D27" s="468"/>
      <c r="E27" s="309"/>
    </row>
    <row r="28" spans="2:5" ht="46.5" customHeight="1">
      <c r="B28" s="563" t="s">
        <v>481</v>
      </c>
      <c r="C28" s="578"/>
      <c r="D28" s="468"/>
      <c r="E28" s="309"/>
    </row>
    <row r="29" spans="2:5" ht="36.6" customHeight="1">
      <c r="B29" s="564" t="s">
        <v>482</v>
      </c>
      <c r="C29" s="578">
        <f>SUM(C30:C31)</f>
        <v>0</v>
      </c>
      <c r="D29" s="579">
        <f>SUM(D30:D31)</f>
        <v>0</v>
      </c>
      <c r="E29" s="309"/>
    </row>
    <row r="30" spans="2:5" ht="52.5" customHeight="1">
      <c r="B30" s="561" t="s">
        <v>483</v>
      </c>
      <c r="C30" s="578"/>
      <c r="D30" s="468"/>
      <c r="E30" s="309"/>
    </row>
    <row r="31" spans="2:5" ht="37.9" customHeight="1">
      <c r="B31" s="561" t="s">
        <v>484</v>
      </c>
      <c r="C31" s="578"/>
      <c r="D31" s="468"/>
      <c r="E31" s="309"/>
    </row>
    <row r="32" spans="2:5" ht="33.75" customHeight="1">
      <c r="B32" s="564" t="s">
        <v>485</v>
      </c>
      <c r="C32" s="578">
        <f>SUM(C33:C34)</f>
        <v>0</v>
      </c>
      <c r="D32" s="579">
        <f>SUM(D33:D34)</f>
        <v>0</v>
      </c>
      <c r="E32" s="309"/>
    </row>
    <row r="33" spans="2:5" ht="34.5" customHeight="1">
      <c r="B33" s="561" t="s">
        <v>486</v>
      </c>
      <c r="C33" s="578"/>
      <c r="D33" s="468"/>
      <c r="E33" s="309"/>
    </row>
    <row r="34" spans="2:5" ht="34.5" customHeight="1">
      <c r="B34" s="561" t="s">
        <v>487</v>
      </c>
      <c r="C34" s="580"/>
      <c r="D34" s="545"/>
      <c r="E34" s="309"/>
    </row>
    <row r="35" spans="2:5" ht="63.75" customHeight="1">
      <c r="B35" s="563" t="s">
        <v>488</v>
      </c>
      <c r="C35" s="580"/>
      <c r="D35" s="545"/>
      <c r="E35" s="309"/>
    </row>
    <row r="36" spans="2:5" ht="53.25" customHeight="1">
      <c r="B36" s="563" t="s">
        <v>489</v>
      </c>
      <c r="C36" s="580"/>
      <c r="D36" s="545"/>
      <c r="E36" s="309"/>
    </row>
    <row r="37" spans="2:5" ht="64.5" customHeight="1">
      <c r="B37" s="563" t="s">
        <v>490</v>
      </c>
      <c r="C37" s="580"/>
      <c r="D37" s="545"/>
      <c r="E37" s="309"/>
    </row>
    <row r="38" spans="2:5" ht="60.75" customHeight="1">
      <c r="B38" s="563" t="s">
        <v>491</v>
      </c>
      <c r="C38" s="580"/>
      <c r="D38" s="545"/>
      <c r="E38" s="309"/>
    </row>
    <row r="39" spans="2:5" ht="34.5" customHeight="1">
      <c r="B39" s="562" t="s">
        <v>492</v>
      </c>
      <c r="C39" s="580">
        <f>SUM(C40:C43)</f>
        <v>0</v>
      </c>
      <c r="D39" s="581">
        <f>SUM(D40:D43)</f>
        <v>0</v>
      </c>
      <c r="E39" s="309"/>
    </row>
    <row r="40" spans="2:5" ht="34.5" customHeight="1">
      <c r="B40" s="561" t="s">
        <v>493</v>
      </c>
      <c r="C40" s="580"/>
      <c r="D40" s="545"/>
      <c r="E40" s="309"/>
    </row>
    <row r="41" spans="2:5" ht="34.5" customHeight="1">
      <c r="B41" s="561" t="s">
        <v>494</v>
      </c>
      <c r="C41" s="580"/>
      <c r="D41" s="545"/>
      <c r="E41" s="309"/>
    </row>
    <row r="42" spans="2:5" ht="34.5" customHeight="1">
      <c r="B42" s="561" t="s">
        <v>495</v>
      </c>
      <c r="C42" s="580"/>
      <c r="D42" s="545"/>
      <c r="E42" s="309"/>
    </row>
    <row r="43" spans="2:5" ht="31.5" customHeight="1">
      <c r="B43" s="561" t="s">
        <v>496</v>
      </c>
      <c r="C43" s="578"/>
      <c r="D43" s="468"/>
      <c r="E43" s="309"/>
    </row>
    <row r="44" spans="2:5" ht="31.5" customHeight="1" thickBot="1">
      <c r="B44" s="565" t="s">
        <v>153</v>
      </c>
      <c r="C44" s="582"/>
      <c r="D44" s="469"/>
      <c r="E44" s="309"/>
    </row>
    <row r="45" spans="2:5" ht="27" customHeight="1" thickBot="1">
      <c r="B45" s="566" t="s">
        <v>157</v>
      </c>
      <c r="C45" s="583">
        <f>SUM(C46:C68)</f>
        <v>3356000</v>
      </c>
      <c r="D45" s="486">
        <f>SUM(D46:D68)</f>
        <v>3426000</v>
      </c>
      <c r="E45" s="309"/>
    </row>
    <row r="46" spans="2:5" ht="18.75" customHeight="1">
      <c r="B46" s="489" t="s">
        <v>147</v>
      </c>
      <c r="C46" s="584"/>
      <c r="D46" s="585"/>
      <c r="E46" s="309"/>
    </row>
    <row r="47" spans="2:5" ht="21.75" customHeight="1">
      <c r="B47" s="490" t="s">
        <v>154</v>
      </c>
      <c r="C47" s="584"/>
      <c r="D47" s="585"/>
      <c r="E47" s="309"/>
    </row>
    <row r="48" spans="2:5" ht="30">
      <c r="B48" s="490" t="s">
        <v>155</v>
      </c>
      <c r="C48" s="584"/>
      <c r="D48" s="585"/>
      <c r="E48" s="309"/>
    </row>
    <row r="49" spans="2:5" ht="33" customHeight="1">
      <c r="B49" s="490" t="s">
        <v>156</v>
      </c>
      <c r="C49" s="584"/>
      <c r="D49" s="585"/>
      <c r="E49" s="309"/>
    </row>
    <row r="50" spans="2:5" ht="19.5" customHeight="1">
      <c r="B50" s="490" t="s">
        <v>148</v>
      </c>
      <c r="C50" s="584"/>
      <c r="D50" s="585"/>
      <c r="E50" s="309"/>
    </row>
    <row r="51" spans="2:5" ht="19.5" customHeight="1">
      <c r="B51" s="490" t="s">
        <v>151</v>
      </c>
      <c r="C51" s="584">
        <v>240000</v>
      </c>
      <c r="D51" s="584">
        <v>240000</v>
      </c>
      <c r="E51" s="309"/>
    </row>
    <row r="52" spans="2:5" ht="20.25" customHeight="1">
      <c r="B52" s="490" t="s">
        <v>149</v>
      </c>
      <c r="C52" s="584"/>
      <c r="D52" s="585"/>
      <c r="E52" s="309"/>
    </row>
    <row r="53" spans="2:5" ht="19.5" customHeight="1">
      <c r="B53" s="490" t="s">
        <v>408</v>
      </c>
      <c r="C53" s="584">
        <v>30000</v>
      </c>
      <c r="D53" s="585">
        <v>40000</v>
      </c>
      <c r="E53" s="309"/>
    </row>
    <row r="54" spans="2:5" ht="34.5" customHeight="1">
      <c r="B54" s="490" t="s">
        <v>152</v>
      </c>
      <c r="C54" s="584"/>
      <c r="D54" s="585"/>
      <c r="E54" s="309"/>
    </row>
    <row r="55" spans="2:5" ht="26.45" customHeight="1">
      <c r="B55" s="490" t="s">
        <v>409</v>
      </c>
      <c r="C55" s="584">
        <v>20000</v>
      </c>
      <c r="D55" s="584">
        <v>20000</v>
      </c>
      <c r="E55" s="309"/>
    </row>
    <row r="56" spans="2:5" ht="24.75" customHeight="1">
      <c r="B56" s="490" t="s">
        <v>410</v>
      </c>
      <c r="C56" s="584"/>
      <c r="D56" s="585"/>
      <c r="E56" s="309"/>
    </row>
    <row r="57" spans="2:5" ht="18">
      <c r="B57" s="490" t="s">
        <v>428</v>
      </c>
      <c r="C57" s="584">
        <v>300000</v>
      </c>
      <c r="D57" s="584">
        <v>360000</v>
      </c>
      <c r="E57" s="309"/>
    </row>
    <row r="58" spans="2:5" ht="37.15" customHeight="1">
      <c r="B58" s="490" t="s">
        <v>150</v>
      </c>
      <c r="C58" s="584">
        <v>600000</v>
      </c>
      <c r="D58" s="584">
        <v>600000</v>
      </c>
      <c r="E58" s="309"/>
    </row>
    <row r="59" spans="2:5" ht="20.45" customHeight="1">
      <c r="B59" s="490" t="s">
        <v>144</v>
      </c>
      <c r="C59" s="584">
        <v>2166000</v>
      </c>
      <c r="D59" s="585">
        <v>2166000</v>
      </c>
      <c r="E59" s="309"/>
    </row>
    <row r="60" spans="2:5" ht="34.15" customHeight="1">
      <c r="B60" s="490" t="s">
        <v>145</v>
      </c>
      <c r="C60" s="584"/>
      <c r="D60" s="585"/>
      <c r="E60" s="309"/>
    </row>
    <row r="61" spans="2:5" ht="18">
      <c r="B61" s="490" t="s">
        <v>146</v>
      </c>
      <c r="C61" s="584"/>
      <c r="D61" s="585"/>
      <c r="E61" s="309"/>
    </row>
    <row r="62" spans="2:5" ht="18">
      <c r="B62" s="491" t="s">
        <v>429</v>
      </c>
      <c r="C62" s="584"/>
      <c r="D62" s="585"/>
      <c r="E62" s="309"/>
    </row>
    <row r="63" spans="2:5" ht="16.5" customHeight="1">
      <c r="B63" s="501"/>
      <c r="C63" s="586"/>
      <c r="D63" s="305"/>
      <c r="E63" s="309"/>
    </row>
    <row r="64" spans="2:5" ht="16.5" customHeight="1">
      <c r="B64" s="501"/>
      <c r="C64" s="586"/>
      <c r="D64" s="305"/>
      <c r="E64" s="309"/>
    </row>
    <row r="65" spans="1:14" ht="16.5" customHeight="1">
      <c r="B65" s="501"/>
      <c r="C65" s="586"/>
      <c r="D65" s="305"/>
      <c r="E65" s="309"/>
    </row>
    <row r="66" spans="1:14" ht="16.5" customHeight="1">
      <c r="B66" s="490"/>
      <c r="C66" s="586"/>
      <c r="D66" s="305"/>
      <c r="E66" s="309"/>
    </row>
    <row r="67" spans="1:14" ht="15">
      <c r="B67" s="490"/>
      <c r="C67" s="586"/>
      <c r="D67" s="305"/>
      <c r="E67" s="309"/>
    </row>
    <row r="68" spans="1:14" ht="21.75" customHeight="1" thickBot="1">
      <c r="B68" s="567" t="s">
        <v>153</v>
      </c>
      <c r="C68" s="446"/>
      <c r="D68" s="587"/>
      <c r="E68" s="309"/>
    </row>
    <row r="69" spans="1:14" ht="24.75" customHeight="1" thickBot="1">
      <c r="B69" s="568" t="s">
        <v>158</v>
      </c>
      <c r="C69" s="588">
        <f>SUM(C15,C45)</f>
        <v>3356000</v>
      </c>
      <c r="D69" s="467">
        <f>SUM(D15,D45)</f>
        <v>3426000</v>
      </c>
      <c r="E69" s="309"/>
    </row>
    <row r="70" spans="1:14" ht="40.5" customHeight="1" thickBot="1">
      <c r="B70" s="569" t="s">
        <v>159</v>
      </c>
      <c r="C70" s="588">
        <f>C68+C43-C11</f>
        <v>0</v>
      </c>
      <c r="D70" s="467">
        <f>D68+D43-D11</f>
        <v>0</v>
      </c>
      <c r="E70" s="309"/>
    </row>
    <row r="71" spans="1:14" ht="21.75" customHeight="1" thickBot="1">
      <c r="B71" s="568" t="s">
        <v>160</v>
      </c>
      <c r="C71" s="588">
        <f>SUM(C6:C10)-SUM(C17,C20,C23,C24,C27,C28,C29,C32,,C35,C36,C37,C38,C39)-SUM(C46:C67)</f>
        <v>1644000</v>
      </c>
      <c r="D71" s="589">
        <f>SUM(D6:D10)-SUM(D17,D20,D23,D24,D27,D28,D29,D32,,D35,D36,D37,D38,D39)-SUM(D46:D67)</f>
        <v>2574000</v>
      </c>
      <c r="E71" s="309"/>
    </row>
    <row r="72" spans="1:14" ht="23.25" customHeight="1" thickBot="1">
      <c r="B72" s="570" t="s">
        <v>161</v>
      </c>
      <c r="C72" s="446">
        <f>C5+C12-C69+C70</f>
        <v>5241500</v>
      </c>
      <c r="D72" s="587">
        <f>D5+D12-D69+D70</f>
        <v>7815500</v>
      </c>
      <c r="E72" s="309"/>
    </row>
    <row r="73" spans="1:14" ht="18.75" thickBot="1">
      <c r="B73" s="502"/>
      <c r="C73" s="502"/>
      <c r="D73" s="503"/>
      <c r="E73" s="309"/>
    </row>
    <row r="74" spans="1:14" ht="35.25" customHeight="1" thickBot="1">
      <c r="B74" s="449" t="s">
        <v>386</v>
      </c>
      <c r="C74" s="590"/>
      <c r="D74" s="463"/>
      <c r="E74" s="1031" t="s">
        <v>388</v>
      </c>
    </row>
    <row r="75" spans="1:14" ht="33" customHeight="1" thickBot="1">
      <c r="A75" s="239">
        <v>800</v>
      </c>
      <c r="B75" s="571" t="str">
        <f>CONCATENATE("Beírt karakterek száma: ",LEN(C76))</f>
        <v>Beírt karakterek száma: 575</v>
      </c>
      <c r="C75" s="1129" t="str">
        <f>IF(A76&gt;A75,CONCATENATE("Karaktertúllépés! Kérjük, válaszát a 3 cellában összesen maximum ",A75," karakterben foglalja össze!"),CONCATENATE("Még beírható karakterek száma:   ",A75-A76))</f>
        <v>Még beírható karakterek száma:   225</v>
      </c>
      <c r="D75" s="1130"/>
      <c r="E75" s="1032"/>
    </row>
    <row r="76" spans="1:14" ht="296.25" customHeight="1" thickBot="1">
      <c r="A76" s="496">
        <f>LEN(C76)</f>
        <v>575</v>
      </c>
      <c r="B76" s="529" t="s">
        <v>314</v>
      </c>
      <c r="C76" s="1131" t="s">
        <v>732</v>
      </c>
      <c r="D76" s="1132"/>
      <c r="E76" s="1032"/>
    </row>
    <row r="77" spans="1:14" ht="32.25" customHeight="1" thickBot="1">
      <c r="A77" s="239">
        <v>800</v>
      </c>
      <c r="B77" s="571" t="str">
        <f>CONCATENATE("Beírt karakterek száma: ",LEN(C78))</f>
        <v>Beírt karakterek száma: 398</v>
      </c>
      <c r="C77" s="1129" t="str">
        <f>IF(A78&gt;A77,CONCATENATE("Karaktertúllépés! Kérjük, válaszát a 3 cellában összesen maximum ",A77," karakterben foglalja össze!"),CONCATENATE("Még beírható karakterek száma:   ",A77-A78))</f>
        <v>Még beírható karakterek száma:   402</v>
      </c>
      <c r="D77" s="1130"/>
      <c r="E77" s="1032"/>
    </row>
    <row r="78" spans="1:14" ht="330" customHeight="1" thickBot="1">
      <c r="A78" s="497">
        <f>LEN(C78)</f>
        <v>398</v>
      </c>
      <c r="B78" s="450" t="s">
        <v>362</v>
      </c>
      <c r="C78" s="1117" t="s">
        <v>789</v>
      </c>
      <c r="D78" s="1118"/>
      <c r="E78" s="499" t="s">
        <v>387</v>
      </c>
    </row>
    <row r="79" spans="1:14" ht="18">
      <c r="B79" s="451"/>
      <c r="C79" s="451"/>
      <c r="D79" s="451"/>
    </row>
    <row r="80" spans="1:14" ht="111.75" customHeight="1">
      <c r="B80" s="1119" t="s">
        <v>505</v>
      </c>
      <c r="C80" s="1119"/>
      <c r="D80" s="1119"/>
      <c r="E80" s="495"/>
      <c r="F80" s="495"/>
      <c r="G80" s="495"/>
      <c r="H80" s="495"/>
      <c r="I80" s="495"/>
      <c r="J80" s="495"/>
      <c r="K80" s="495"/>
      <c r="L80" s="495"/>
      <c r="M80" s="495"/>
      <c r="N80" s="495"/>
    </row>
    <row r="81" spans="2:14" ht="48.75" customHeight="1">
      <c r="B81" s="456"/>
      <c r="C81" s="456"/>
      <c r="D81" s="456"/>
      <c r="E81" s="456"/>
      <c r="F81" s="459"/>
      <c r="G81" s="460"/>
      <c r="H81" s="460"/>
      <c r="I81" s="460"/>
      <c r="J81" s="460"/>
      <c r="K81" s="461"/>
      <c r="L81" s="460"/>
      <c r="M81" s="460"/>
      <c r="N81" s="461"/>
    </row>
    <row r="82" spans="2:14" ht="20.25">
      <c r="B82" s="459" t="s">
        <v>460</v>
      </c>
      <c r="C82" s="459"/>
      <c r="D82" s="456"/>
      <c r="E82" s="528"/>
      <c r="F82" s="528"/>
      <c r="G82" s="528"/>
      <c r="H82" s="528"/>
      <c r="I82" s="528"/>
      <c r="J82" s="528"/>
      <c r="K82" s="528"/>
    </row>
    <row r="83" spans="2:14" ht="20.25">
      <c r="B83" s="528" t="s">
        <v>461</v>
      </c>
      <c r="C83" s="459"/>
      <c r="D83" s="456"/>
      <c r="E83" s="528"/>
      <c r="F83" s="528"/>
      <c r="G83" s="528"/>
      <c r="H83" s="528"/>
      <c r="I83" s="528"/>
      <c r="J83" s="528"/>
      <c r="K83" s="528"/>
    </row>
    <row r="84" spans="2:14" ht="28.5" customHeight="1">
      <c r="B84" s="457"/>
      <c r="C84" s="457"/>
      <c r="D84" s="456"/>
      <c r="E84" s="457"/>
      <c r="F84" s="457"/>
      <c r="G84" s="457"/>
      <c r="H84" s="457"/>
      <c r="I84" s="457"/>
      <c r="J84" s="457"/>
      <c r="K84" s="458"/>
    </row>
    <row r="85" spans="2:14" ht="40.5">
      <c r="B85" s="495" t="s">
        <v>422</v>
      </c>
      <c r="C85" s="459"/>
      <c r="D85" s="456"/>
      <c r="E85" s="528"/>
      <c r="F85" s="528"/>
      <c r="G85" s="528"/>
      <c r="H85" s="528"/>
      <c r="I85" s="528"/>
      <c r="J85" s="528"/>
      <c r="K85" s="528"/>
    </row>
    <row r="86" spans="2:14" ht="42" customHeight="1">
      <c r="B86" s="459"/>
      <c r="C86" s="460"/>
      <c r="D86" s="456"/>
      <c r="E86" s="460"/>
      <c r="F86" s="460"/>
      <c r="G86" s="460"/>
      <c r="H86" s="461"/>
      <c r="I86" s="460"/>
      <c r="J86" s="460"/>
      <c r="K86" s="461"/>
    </row>
    <row r="87" spans="2:14" ht="24.75" customHeight="1">
      <c r="B87" s="459"/>
      <c r="C87" s="460"/>
      <c r="D87" s="456"/>
      <c r="E87" s="460"/>
      <c r="F87" s="460"/>
      <c r="G87" s="460"/>
      <c r="H87" s="461"/>
      <c r="I87" s="460"/>
      <c r="J87" s="460"/>
      <c r="K87" s="461"/>
    </row>
    <row r="88" spans="2:14" ht="20.25">
      <c r="B88" s="459" t="s">
        <v>460</v>
      </c>
      <c r="C88" s="459"/>
      <c r="D88" s="456"/>
      <c r="E88" s="528"/>
      <c r="F88" s="528"/>
      <c r="G88" s="528"/>
      <c r="H88" s="528"/>
      <c r="I88" s="528"/>
      <c r="J88" s="528"/>
      <c r="K88" s="528"/>
    </row>
  </sheetData>
  <sheetProtection formatCells="0" formatRows="0"/>
  <mergeCells count="10">
    <mergeCell ref="C78:D78"/>
    <mergeCell ref="B80:D80"/>
    <mergeCell ref="B1:D1"/>
    <mergeCell ref="B4:D4"/>
    <mergeCell ref="E4:E12"/>
    <mergeCell ref="B14:D14"/>
    <mergeCell ref="E74:E77"/>
    <mergeCell ref="C75:D75"/>
    <mergeCell ref="C76:D76"/>
    <mergeCell ref="C77:D77"/>
  </mergeCells>
  <conditionalFormatting sqref="C75">
    <cfRule type="expression" dxfId="147" priority="2">
      <formula>A76&gt;A75</formula>
    </cfRule>
  </conditionalFormatting>
  <conditionalFormatting sqref="C77">
    <cfRule type="expression" dxfId="146" priority="1">
      <formula>A78&gt;A77</formula>
    </cfRule>
  </conditionalFormatting>
  <printOptions horizontalCentered="1"/>
  <pageMargins left="0.23622047244094491" right="0.23622047244094491" top="0.74803149606299213" bottom="0.74803149606299213" header="0.31496062992125984" footer="0.31496062992125984"/>
  <pageSetup paperSize="9" scale="47" fitToHeight="3"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44" max="16383" man="1"/>
    <brk id="73" max="16383" man="1"/>
  </rowBreaks>
  <drawing r:id="rId2"/>
  <legacyDrawingHF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4">
    <tabColor rgb="FFFFC000"/>
  </sheetPr>
  <dimension ref="A1:I55"/>
  <sheetViews>
    <sheetView view="pageBreakPreview" zoomScale="60" zoomScaleNormal="70" workbookViewId="0">
      <selection activeCell="G7" sqref="G7"/>
    </sheetView>
  </sheetViews>
  <sheetFormatPr defaultColWidth="9.140625" defaultRowHeight="14.25"/>
  <cols>
    <col min="1" max="1" width="4.28515625" style="11" customWidth="1"/>
    <col min="2" max="2" width="6.5703125" style="12" customWidth="1"/>
    <col min="3" max="3" width="79.42578125" style="12" customWidth="1"/>
    <col min="4" max="7" width="19.7109375" style="11" customWidth="1"/>
    <col min="8" max="8" width="46.140625" style="11" customWidth="1"/>
    <col min="9" max="16384" width="9.140625" style="11"/>
  </cols>
  <sheetData>
    <row r="1" spans="1:9" ht="28.5" thickBot="1">
      <c r="A1" s="5"/>
      <c r="B1" s="1133" t="s">
        <v>251</v>
      </c>
      <c r="C1" s="1134"/>
      <c r="D1" s="1134"/>
      <c r="E1" s="1134"/>
      <c r="F1" s="1134"/>
      <c r="G1" s="1135"/>
      <c r="H1" s="186" t="s">
        <v>209</v>
      </c>
    </row>
    <row r="2" spans="1:9" s="12" customFormat="1" ht="33" customHeight="1" thickBot="1">
      <c r="A2" s="5"/>
      <c r="B2" s="65"/>
      <c r="C2" s="66" t="s">
        <v>164</v>
      </c>
      <c r="D2" s="58" t="s">
        <v>39</v>
      </c>
      <c r="E2" s="710" t="s">
        <v>235</v>
      </c>
      <c r="F2" s="710" t="s">
        <v>431</v>
      </c>
      <c r="G2" s="710" t="s">
        <v>759</v>
      </c>
      <c r="H2" s="129" t="s">
        <v>315</v>
      </c>
    </row>
    <row r="3" spans="1:9" ht="31.5" customHeight="1" thickBot="1">
      <c r="A3" s="5"/>
      <c r="B3" s="236" t="s">
        <v>165</v>
      </c>
      <c r="C3" s="63" t="s">
        <v>166</v>
      </c>
      <c r="D3" s="173">
        <v>1200</v>
      </c>
      <c r="E3" s="533">
        <v>4800</v>
      </c>
      <c r="F3" s="537">
        <v>5000</v>
      </c>
      <c r="G3" s="537">
        <v>6000</v>
      </c>
      <c r="H3" s="1136" t="s">
        <v>526</v>
      </c>
    </row>
    <row r="4" spans="1:9" ht="31.5" customHeight="1" thickBot="1">
      <c r="A4" s="5"/>
      <c r="B4" s="236" t="s">
        <v>167</v>
      </c>
      <c r="C4" s="49" t="s">
        <v>168</v>
      </c>
      <c r="D4" s="173"/>
      <c r="E4" s="533"/>
      <c r="F4" s="538"/>
      <c r="G4" s="538"/>
      <c r="H4" s="1137"/>
    </row>
    <row r="5" spans="1:9" ht="31.5" customHeight="1" thickBot="1">
      <c r="A5" s="5"/>
      <c r="B5" s="236" t="s">
        <v>169</v>
      </c>
      <c r="C5" s="49" t="s">
        <v>170</v>
      </c>
      <c r="D5" s="173">
        <v>1833</v>
      </c>
      <c r="E5" s="533">
        <v>1550</v>
      </c>
      <c r="F5" s="538"/>
      <c r="G5" s="538"/>
      <c r="H5" s="1137"/>
    </row>
    <row r="6" spans="1:9" ht="31.5" customHeight="1" thickBot="1">
      <c r="A6" s="5"/>
      <c r="B6" s="237" t="s">
        <v>171</v>
      </c>
      <c r="C6" s="64" t="s">
        <v>172</v>
      </c>
      <c r="D6" s="173">
        <v>80</v>
      </c>
      <c r="E6" s="533">
        <v>240</v>
      </c>
      <c r="F6" s="533">
        <v>240</v>
      </c>
      <c r="G6" s="533">
        <v>240</v>
      </c>
      <c r="H6" s="1137"/>
    </row>
    <row r="7" spans="1:9" ht="31.5" customHeight="1" thickBot="1">
      <c r="A7" s="5"/>
      <c r="B7" s="237" t="s">
        <v>173</v>
      </c>
      <c r="C7" s="64" t="s">
        <v>174</v>
      </c>
      <c r="D7" s="173">
        <v>113</v>
      </c>
      <c r="E7" s="533">
        <v>320</v>
      </c>
      <c r="F7" s="538">
        <v>350</v>
      </c>
      <c r="G7" s="538">
        <v>360</v>
      </c>
      <c r="H7" s="1137"/>
    </row>
    <row r="8" spans="1:9" ht="31.5" customHeight="1" thickBot="1">
      <c r="A8" s="5"/>
      <c r="B8" s="237" t="s">
        <v>175</v>
      </c>
      <c r="C8" s="64" t="s">
        <v>176</v>
      </c>
      <c r="D8" s="173"/>
      <c r="E8" s="533"/>
      <c r="F8" s="538"/>
      <c r="G8" s="538"/>
      <c r="H8" s="1137"/>
    </row>
    <row r="9" spans="1:9" ht="31.5" customHeight="1" thickBot="1">
      <c r="A9" s="5"/>
      <c r="B9" s="237" t="s">
        <v>177</v>
      </c>
      <c r="C9" s="64"/>
      <c r="D9" s="173"/>
      <c r="E9" s="533"/>
      <c r="F9" s="538"/>
      <c r="G9" s="538"/>
      <c r="H9" s="1137"/>
    </row>
    <row r="10" spans="1:9" ht="31.5" customHeight="1" thickBot="1">
      <c r="A10" s="5"/>
      <c r="B10" s="237" t="s">
        <v>178</v>
      </c>
      <c r="C10" s="64"/>
      <c r="D10" s="173"/>
      <c r="E10" s="533"/>
      <c r="F10" s="538"/>
      <c r="G10" s="538"/>
      <c r="H10" s="1137"/>
      <c r="I10" s="12"/>
    </row>
    <row r="11" spans="1:9" ht="31.5" customHeight="1" thickBot="1">
      <c r="A11" s="5"/>
      <c r="B11" s="237" t="s">
        <v>179</v>
      </c>
      <c r="C11" s="64" t="s">
        <v>180</v>
      </c>
      <c r="D11" s="173"/>
      <c r="E11" s="533"/>
      <c r="F11" s="538"/>
      <c r="G11" s="538"/>
      <c r="H11" s="1137"/>
    </row>
    <row r="12" spans="1:9" ht="31.5" customHeight="1" thickBot="1">
      <c r="A12" s="5"/>
      <c r="B12" s="237" t="s">
        <v>239</v>
      </c>
      <c r="C12" s="64" t="s">
        <v>181</v>
      </c>
      <c r="D12" s="173"/>
      <c r="E12" s="533"/>
      <c r="F12" s="538"/>
      <c r="G12" s="538"/>
      <c r="H12" s="1137"/>
    </row>
    <row r="13" spans="1:9" ht="31.5" customHeight="1" thickBot="1">
      <c r="A13" s="5"/>
      <c r="B13" s="237" t="s">
        <v>182</v>
      </c>
      <c r="C13" s="64" t="s">
        <v>183</v>
      </c>
      <c r="D13" s="173"/>
      <c r="E13" s="539"/>
      <c r="F13" s="540"/>
      <c r="G13" s="540"/>
      <c r="H13" s="1137"/>
    </row>
    <row r="14" spans="1:9" ht="31.5" customHeight="1" thickBot="1">
      <c r="A14" s="5"/>
      <c r="B14" s="236" t="s">
        <v>184</v>
      </c>
      <c r="C14" s="49" t="s">
        <v>185</v>
      </c>
      <c r="D14" s="534">
        <f t="shared" ref="D14:G14" si="0">SUM(D6:D13)</f>
        <v>193</v>
      </c>
      <c r="E14" s="541">
        <f t="shared" si="0"/>
        <v>560</v>
      </c>
      <c r="F14" s="541">
        <f t="shared" si="0"/>
        <v>590</v>
      </c>
      <c r="G14" s="541">
        <f t="shared" si="0"/>
        <v>600</v>
      </c>
      <c r="H14" s="1137"/>
    </row>
    <row r="15" spans="1:9" ht="31.5" customHeight="1" thickBot="1">
      <c r="A15" s="5"/>
      <c r="B15" s="237" t="s">
        <v>186</v>
      </c>
      <c r="C15" s="64" t="s">
        <v>187</v>
      </c>
      <c r="D15" s="533">
        <v>722</v>
      </c>
      <c r="E15" s="542">
        <v>2166</v>
      </c>
      <c r="F15" s="542">
        <v>2166</v>
      </c>
      <c r="G15" s="542">
        <v>2166</v>
      </c>
      <c r="H15" s="1137"/>
    </row>
    <row r="16" spans="1:9" ht="31.5" customHeight="1" thickBot="1">
      <c r="A16" s="5"/>
      <c r="B16" s="237" t="s">
        <v>188</v>
      </c>
      <c r="C16" s="64" t="s">
        <v>189</v>
      </c>
      <c r="D16" s="533"/>
      <c r="E16" s="542"/>
      <c r="F16" s="542"/>
      <c r="G16" s="542"/>
      <c r="H16" s="1137"/>
    </row>
    <row r="17" spans="1:8" ht="31.5" customHeight="1" thickBot="1">
      <c r="A17" s="5"/>
      <c r="B17" s="237" t="s">
        <v>190</v>
      </c>
      <c r="C17" s="64" t="s">
        <v>191</v>
      </c>
      <c r="D17" s="533"/>
      <c r="E17" s="542"/>
      <c r="F17" s="542"/>
      <c r="G17" s="542"/>
      <c r="H17" s="1137"/>
    </row>
    <row r="18" spans="1:8" ht="31.5" customHeight="1" thickBot="1">
      <c r="A18" s="5"/>
      <c r="B18" s="236" t="s">
        <v>192</v>
      </c>
      <c r="C18" s="49" t="s">
        <v>193</v>
      </c>
      <c r="D18" s="534">
        <f t="shared" ref="D18:G18" si="1">SUM(D15:D17)</f>
        <v>722</v>
      </c>
      <c r="E18" s="541">
        <f t="shared" si="1"/>
        <v>2166</v>
      </c>
      <c r="F18" s="541">
        <f t="shared" si="1"/>
        <v>2166</v>
      </c>
      <c r="G18" s="541">
        <f t="shared" si="1"/>
        <v>2166</v>
      </c>
      <c r="H18" s="1137"/>
    </row>
    <row r="19" spans="1:8" ht="31.5" customHeight="1" thickBot="1">
      <c r="A19" s="5"/>
      <c r="B19" s="236" t="s">
        <v>194</v>
      </c>
      <c r="C19" s="49" t="s">
        <v>195</v>
      </c>
      <c r="D19" s="533"/>
      <c r="E19" s="542"/>
      <c r="F19" s="542"/>
      <c r="G19" s="542"/>
      <c r="H19" s="1137"/>
    </row>
    <row r="20" spans="1:8" ht="31.5" customHeight="1" thickBot="1">
      <c r="A20" s="5"/>
      <c r="B20" s="236" t="s">
        <v>196</v>
      </c>
      <c r="C20" s="49" t="s">
        <v>776</v>
      </c>
      <c r="D20" s="533">
        <v>50</v>
      </c>
      <c r="E20" s="533">
        <v>50</v>
      </c>
      <c r="F20" s="533">
        <v>50</v>
      </c>
      <c r="G20" s="533">
        <v>50</v>
      </c>
      <c r="H20" s="1137"/>
    </row>
    <row r="21" spans="1:8" ht="50.25" customHeight="1" thickBot="1">
      <c r="A21" s="5"/>
      <c r="B21" s="236" t="s">
        <v>197</v>
      </c>
      <c r="C21" s="49" t="s">
        <v>198</v>
      </c>
      <c r="D21" s="534">
        <f>+D3+D4+D5-D14-D18-D19-D20</f>
        <v>2068</v>
      </c>
      <c r="E21" s="541">
        <f t="shared" ref="E21:G21" si="2">+E3+E4+E5-E14-E18-E19-E20</f>
        <v>3574</v>
      </c>
      <c r="F21" s="541">
        <f t="shared" si="2"/>
        <v>2194</v>
      </c>
      <c r="G21" s="541">
        <f t="shared" si="2"/>
        <v>3184</v>
      </c>
      <c r="H21" s="1137"/>
    </row>
    <row r="22" spans="1:8" ht="29.25" customHeight="1" thickBot="1">
      <c r="A22" s="5"/>
      <c r="B22" s="236" t="s">
        <v>199</v>
      </c>
      <c r="C22" s="49" t="s">
        <v>200</v>
      </c>
      <c r="D22" s="533"/>
      <c r="E22" s="542"/>
      <c r="F22" s="542"/>
      <c r="G22" s="542"/>
      <c r="H22" s="1137"/>
    </row>
    <row r="23" spans="1:8" ht="31.5" customHeight="1" thickBot="1">
      <c r="A23" s="5"/>
      <c r="B23" s="236" t="s">
        <v>201</v>
      </c>
      <c r="C23" s="49" t="s">
        <v>202</v>
      </c>
      <c r="D23" s="533"/>
      <c r="E23" s="542"/>
      <c r="F23" s="542"/>
      <c r="G23" s="542"/>
      <c r="H23" s="1137"/>
    </row>
    <row r="24" spans="1:8" ht="31.5" customHeight="1" thickBot="1">
      <c r="A24" s="5"/>
      <c r="B24" s="236" t="s">
        <v>203</v>
      </c>
      <c r="C24" s="49" t="s">
        <v>204</v>
      </c>
      <c r="D24" s="535">
        <f>+D22-D23</f>
        <v>0</v>
      </c>
      <c r="E24" s="543">
        <f t="shared" ref="E24:G24" si="3">+E22-E23</f>
        <v>0</v>
      </c>
      <c r="F24" s="543">
        <f t="shared" si="3"/>
        <v>0</v>
      </c>
      <c r="G24" s="543">
        <f t="shared" si="3"/>
        <v>0</v>
      </c>
      <c r="H24" s="1138" t="s">
        <v>412</v>
      </c>
    </row>
    <row r="25" spans="1:8" ht="39.75" customHeight="1" thickBot="1">
      <c r="A25" s="5"/>
      <c r="B25" s="236" t="s">
        <v>205</v>
      </c>
      <c r="C25" s="49" t="s">
        <v>261</v>
      </c>
      <c r="D25" s="535">
        <f>+D21+D24</f>
        <v>2068</v>
      </c>
      <c r="E25" s="543">
        <f t="shared" ref="E25:G25" si="4">+E21+E24</f>
        <v>3574</v>
      </c>
      <c r="F25" s="543">
        <f t="shared" si="4"/>
        <v>2194</v>
      </c>
      <c r="G25" s="543">
        <f t="shared" si="4"/>
        <v>3184</v>
      </c>
      <c r="H25" s="1139"/>
    </row>
    <row r="26" spans="1:8" ht="31.5" customHeight="1" thickBot="1">
      <c r="A26" s="5"/>
      <c r="B26" s="236" t="s">
        <v>262</v>
      </c>
      <c r="C26" s="49" t="s">
        <v>777</v>
      </c>
      <c r="D26" s="533">
        <v>200</v>
      </c>
      <c r="E26" s="542">
        <v>600</v>
      </c>
      <c r="F26" s="542">
        <v>600</v>
      </c>
      <c r="G26" s="542">
        <v>600</v>
      </c>
      <c r="H26" s="1139"/>
    </row>
    <row r="27" spans="1:8" ht="31.5" customHeight="1" thickBot="1">
      <c r="A27" s="5"/>
      <c r="B27" s="462" t="s">
        <v>393</v>
      </c>
      <c r="C27" s="238" t="s">
        <v>394</v>
      </c>
      <c r="D27" s="536">
        <f>+D25-D26</f>
        <v>1868</v>
      </c>
      <c r="E27" s="543">
        <f>+E25-E26</f>
        <v>2974</v>
      </c>
      <c r="F27" s="543">
        <f>+F25-F26</f>
        <v>1594</v>
      </c>
      <c r="G27" s="543">
        <f>+G25-G26</f>
        <v>2584</v>
      </c>
      <c r="H27" s="1140"/>
    </row>
    <row r="41" spans="4:4" ht="41.25" customHeight="1"/>
    <row r="45" spans="4:4" ht="15">
      <c r="D45" s="34"/>
    </row>
    <row r="55" ht="42.75" customHeight="1"/>
  </sheetData>
  <sheetProtection formatCells="0" formatRows="0"/>
  <mergeCells count="3">
    <mergeCell ref="B1:G1"/>
    <mergeCell ref="H3:H23"/>
    <mergeCell ref="H24:H27"/>
  </mergeCells>
  <dataValidations count="1">
    <dataValidation type="whole" allowBlank="1" showInputMessage="1" showErrorMessage="1" sqref="D3:G27">
      <formula1>-100000000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57" max="16383" man="1"/>
  </rowBreaks>
  <legacyDrawingHF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5">
    <tabColor rgb="FFFFC000"/>
  </sheetPr>
  <dimension ref="A1:F56"/>
  <sheetViews>
    <sheetView view="pageBreakPreview" zoomScale="60" zoomScaleNormal="70" workbookViewId="0">
      <selection activeCell="C8" sqref="C8"/>
    </sheetView>
  </sheetViews>
  <sheetFormatPr defaultColWidth="9.140625" defaultRowHeight="15"/>
  <cols>
    <col min="1" max="1" width="4.42578125" style="4" customWidth="1"/>
    <col min="2" max="2" width="71.28515625" style="4" customWidth="1"/>
    <col min="3" max="3" width="73.85546875" style="4" customWidth="1"/>
    <col min="4" max="4" width="52" style="4" customWidth="1"/>
    <col min="5" max="5" width="54.28515625" style="4" customWidth="1"/>
    <col min="6" max="16384" width="9.140625" style="4"/>
  </cols>
  <sheetData>
    <row r="1" spans="1:6" ht="33.75" customHeight="1" thickBot="1">
      <c r="B1" s="801" t="s">
        <v>252</v>
      </c>
      <c r="C1" s="803"/>
      <c r="D1" s="132" t="s">
        <v>209</v>
      </c>
      <c r="E1" s="7"/>
      <c r="F1" s="7"/>
    </row>
    <row r="2" spans="1:6" ht="15" customHeight="1" thickBot="1">
      <c r="B2" s="131"/>
      <c r="C2" s="55"/>
      <c r="D2" s="129" t="s">
        <v>315</v>
      </c>
    </row>
    <row r="3" spans="1:6" ht="37.5" customHeight="1" thickBot="1">
      <c r="B3" s="1148" t="s">
        <v>363</v>
      </c>
      <c r="C3" s="1149"/>
      <c r="D3" s="199"/>
    </row>
    <row r="4" spans="1:6" ht="38.25" customHeight="1" thickBot="1">
      <c r="A4" s="187">
        <v>1500</v>
      </c>
      <c r="B4" s="51" t="str">
        <f>CONCATENATE("Beírt karakterek száma: ",LEN(C6)+LEN(C7)+LEN(C8))</f>
        <v>Beírt karakterek száma: 256</v>
      </c>
      <c r="C4" s="152" t="str">
        <f>IF(A5&gt;A4,CONCATENATE("Karaktertúllépés! Kérjük, válaszát a 3 cellában összesen maximum ",A4," karakterben foglalja össze!"),CONCATENATE("Még beírható karakterek száma:   ",A4-A5))</f>
        <v>Még beírható karakterek száma:   1244</v>
      </c>
      <c r="D4" s="6"/>
      <c r="E4" s="36">
        <f>LEN(C6)+LEN(C7)+LEN(C8)</f>
        <v>256</v>
      </c>
    </row>
    <row r="5" spans="1:6" ht="32.25" customHeight="1" thickBot="1">
      <c r="A5" s="198">
        <f>LEN(C6)+LEN(C7)+LEN(C8)</f>
        <v>256</v>
      </c>
      <c r="B5" s="200" t="s">
        <v>4</v>
      </c>
      <c r="C5" s="201" t="s">
        <v>5</v>
      </c>
      <c r="D5" s="6"/>
    </row>
    <row r="6" spans="1:6" ht="171" customHeight="1" thickBot="1">
      <c r="B6" s="530" t="s">
        <v>733</v>
      </c>
      <c r="C6" s="531" t="s">
        <v>734</v>
      </c>
      <c r="D6" s="733" t="s">
        <v>407</v>
      </c>
    </row>
    <row r="7" spans="1:6" ht="165.75" customHeight="1" thickBot="1">
      <c r="B7" s="532" t="s">
        <v>735</v>
      </c>
      <c r="C7" s="531" t="s">
        <v>736</v>
      </c>
      <c r="D7" s="734"/>
    </row>
    <row r="8" spans="1:6" ht="147" customHeight="1" thickBot="1">
      <c r="B8" s="532" t="s">
        <v>737</v>
      </c>
      <c r="C8" s="531" t="s">
        <v>738</v>
      </c>
      <c r="D8" s="735"/>
    </row>
    <row r="9" spans="1:6" ht="15.75">
      <c r="B9" s="10"/>
      <c r="D9" s="6"/>
    </row>
    <row r="10" spans="1:6" ht="23.25" customHeight="1" thickBot="1">
      <c r="B10" s="8" t="s">
        <v>206</v>
      </c>
      <c r="D10" s="6"/>
    </row>
    <row r="11" spans="1:6" ht="64.5" customHeight="1">
      <c r="B11" s="10" t="s">
        <v>423</v>
      </c>
      <c r="D11" s="1144" t="s">
        <v>395</v>
      </c>
      <c r="E11" s="1145"/>
    </row>
    <row r="12" spans="1:6" ht="132" customHeight="1">
      <c r="B12" s="10" t="s">
        <v>529</v>
      </c>
      <c r="D12" s="1146" t="s">
        <v>316</v>
      </c>
      <c r="E12" s="1147"/>
    </row>
    <row r="13" spans="1:6" ht="64.5" customHeight="1">
      <c r="B13" s="1143" t="s">
        <v>424</v>
      </c>
      <c r="C13" s="1143"/>
      <c r="D13" s="1146" t="s">
        <v>396</v>
      </c>
      <c r="E13" s="1147"/>
    </row>
    <row r="14" spans="1:6" ht="68.25" customHeight="1" thickBot="1">
      <c r="B14" s="10" t="s">
        <v>207</v>
      </c>
      <c r="D14" s="1141" t="s">
        <v>397</v>
      </c>
      <c r="E14" s="1142"/>
    </row>
    <row r="23" ht="3" customHeight="1"/>
    <row r="42" ht="41.25" customHeight="1"/>
    <row r="47" ht="44.25" customHeight="1"/>
    <row r="56" ht="42.75" customHeight="1"/>
  </sheetData>
  <mergeCells count="8">
    <mergeCell ref="D14:E14"/>
    <mergeCell ref="B1:C1"/>
    <mergeCell ref="B13:C13"/>
    <mergeCell ref="D11:E11"/>
    <mergeCell ref="D12:E12"/>
    <mergeCell ref="D13:E13"/>
    <mergeCell ref="B3:C3"/>
    <mergeCell ref="D6:D8"/>
  </mergeCells>
  <conditionalFormatting sqref="C4">
    <cfRule type="expression" dxfId="145" priority="3">
      <formula>A5&gt;A4</formula>
    </cfRule>
  </conditionalFormatting>
  <hyperlinks>
    <hyperlink ref="D11:E11" r:id="rId1" display="http://europass.hu/europass-oneletrajz"/>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0" max="16383" man="1"/>
    <brk id="63" max="16383" man="1"/>
  </rowBreaks>
  <legacyDrawingHF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1:I17"/>
  <sheetViews>
    <sheetView view="pageBreakPreview" zoomScale="60" zoomScaleNormal="70" workbookViewId="0">
      <selection activeCell="E13" sqref="E13"/>
    </sheetView>
  </sheetViews>
  <sheetFormatPr defaultColWidth="9.140625" defaultRowHeight="15.75"/>
  <cols>
    <col min="1" max="1" width="5.7109375" style="4" customWidth="1"/>
    <col min="2" max="2" width="4.42578125" style="506" customWidth="1"/>
    <col min="3" max="3" width="40.7109375" style="505" customWidth="1"/>
    <col min="4" max="4" width="26.5703125" style="505" customWidth="1"/>
    <col min="5" max="5" width="12.7109375" style="505" customWidth="1"/>
    <col min="6" max="6" width="26.85546875" style="505" customWidth="1"/>
    <col min="7" max="7" width="12.7109375" style="505" customWidth="1"/>
    <col min="8" max="8" width="52" style="4" customWidth="1"/>
    <col min="9" max="9" width="78" style="4" customWidth="1"/>
    <col min="10" max="16384" width="9.140625" style="4"/>
  </cols>
  <sheetData>
    <row r="1" spans="2:9" ht="16.5" thickBot="1">
      <c r="C1" s="504"/>
      <c r="D1" s="504"/>
      <c r="E1" s="504"/>
      <c r="F1" s="504"/>
      <c r="G1" s="504"/>
      <c r="H1" s="6"/>
    </row>
    <row r="2" spans="2:9" ht="42" customHeight="1">
      <c r="B2" s="514"/>
      <c r="C2" s="1151" t="s">
        <v>437</v>
      </c>
      <c r="D2" s="1151"/>
      <c r="E2" s="1151"/>
      <c r="F2" s="1151"/>
      <c r="G2" s="1152"/>
      <c r="H2" s="6"/>
    </row>
    <row r="3" spans="2:9" ht="51.75" customHeight="1" thickBot="1">
      <c r="B3" s="515"/>
      <c r="C3" s="523"/>
      <c r="D3" s="524" t="s">
        <v>438</v>
      </c>
      <c r="E3" s="524" t="s">
        <v>448</v>
      </c>
      <c r="F3" s="524" t="s">
        <v>447</v>
      </c>
      <c r="G3" s="525" t="s">
        <v>448</v>
      </c>
      <c r="H3" s="6"/>
    </row>
    <row r="4" spans="2:9" ht="65.25" customHeight="1">
      <c r="B4" s="515" t="s">
        <v>87</v>
      </c>
      <c r="C4" s="507" t="s">
        <v>423</v>
      </c>
      <c r="D4" s="509" t="s">
        <v>458</v>
      </c>
      <c r="E4" s="511" t="s">
        <v>780</v>
      </c>
      <c r="F4" s="509" t="s">
        <v>457</v>
      </c>
      <c r="G4" s="522" t="s">
        <v>330</v>
      </c>
      <c r="H4" s="1153" t="s">
        <v>395</v>
      </c>
      <c r="I4" s="1145"/>
    </row>
    <row r="5" spans="2:9" ht="105.75" customHeight="1">
      <c r="B5" s="515" t="s">
        <v>88</v>
      </c>
      <c r="C5" s="507" t="s">
        <v>413</v>
      </c>
      <c r="D5" s="509" t="s">
        <v>439</v>
      </c>
      <c r="E5" s="511" t="s">
        <v>330</v>
      </c>
      <c r="F5" s="509" t="s">
        <v>440</v>
      </c>
      <c r="G5" s="522" t="s">
        <v>330</v>
      </c>
      <c r="H5" s="1154" t="s">
        <v>316</v>
      </c>
      <c r="I5" s="1147"/>
    </row>
    <row r="6" spans="2:9" ht="74.25" customHeight="1">
      <c r="B6" s="515" t="s">
        <v>90</v>
      </c>
      <c r="C6" s="507" t="s">
        <v>424</v>
      </c>
      <c r="D6" s="509" t="s">
        <v>442</v>
      </c>
      <c r="E6" s="511"/>
      <c r="F6" s="509" t="s">
        <v>441</v>
      </c>
      <c r="G6" s="522"/>
      <c r="H6" s="1154" t="s">
        <v>396</v>
      </c>
      <c r="I6" s="1147"/>
    </row>
    <row r="7" spans="2:9" ht="87.75" customHeight="1" thickBot="1">
      <c r="B7" s="515" t="s">
        <v>445</v>
      </c>
      <c r="C7" s="507" t="s">
        <v>207</v>
      </c>
      <c r="D7" s="509" t="s">
        <v>443</v>
      </c>
      <c r="E7" s="511" t="s">
        <v>330</v>
      </c>
      <c r="F7" s="509" t="s">
        <v>444</v>
      </c>
      <c r="G7" s="522" t="s">
        <v>330</v>
      </c>
      <c r="H7" s="1150" t="s">
        <v>397</v>
      </c>
      <c r="I7" s="1142"/>
    </row>
    <row r="8" spans="2:9" ht="18" customHeight="1" thickBot="1">
      <c r="B8" s="515"/>
      <c r="C8" s="508"/>
      <c r="D8" s="509"/>
      <c r="E8" s="509"/>
      <c r="F8" s="509"/>
      <c r="G8" s="510"/>
    </row>
    <row r="9" spans="2:9" ht="67.5" customHeight="1">
      <c r="B9" s="515" t="s">
        <v>446</v>
      </c>
      <c r="C9" s="1155" t="s">
        <v>453</v>
      </c>
      <c r="D9" s="1155"/>
      <c r="E9" s="512" t="s">
        <v>330</v>
      </c>
      <c r="F9" s="513" t="s">
        <v>455</v>
      </c>
      <c r="G9" s="516" t="s">
        <v>455</v>
      </c>
      <c r="H9" s="1157" t="s">
        <v>538</v>
      </c>
      <c r="I9" s="1158"/>
    </row>
    <row r="10" spans="2:9" ht="111.75" customHeight="1">
      <c r="B10" s="515" t="s">
        <v>449</v>
      </c>
      <c r="C10" s="1155" t="s">
        <v>454</v>
      </c>
      <c r="D10" s="1155"/>
      <c r="E10" s="1155"/>
      <c r="F10" s="1155"/>
      <c r="G10" s="517" t="s">
        <v>330</v>
      </c>
      <c r="H10" s="1159"/>
      <c r="I10" s="1160"/>
    </row>
    <row r="11" spans="2:9" ht="152.25" customHeight="1">
      <c r="B11" s="515" t="s">
        <v>450</v>
      </c>
      <c r="C11" s="1155" t="s">
        <v>451</v>
      </c>
      <c r="D11" s="1155"/>
      <c r="E11" s="1155"/>
      <c r="F11" s="1155"/>
      <c r="G11" s="517" t="s">
        <v>330</v>
      </c>
      <c r="H11" s="1159"/>
      <c r="I11" s="1160"/>
    </row>
    <row r="12" spans="2:9" ht="128.25" customHeight="1">
      <c r="B12" s="515" t="s">
        <v>239</v>
      </c>
      <c r="C12" s="1155" t="s">
        <v>539</v>
      </c>
      <c r="D12" s="1155"/>
      <c r="E12" s="1155"/>
      <c r="F12" s="1155"/>
      <c r="G12" s="517" t="s">
        <v>330</v>
      </c>
      <c r="H12" s="1159" t="s">
        <v>459</v>
      </c>
      <c r="I12" s="1160"/>
    </row>
    <row r="13" spans="2:9" ht="66.75" customHeight="1" thickBot="1">
      <c r="B13" s="518" t="s">
        <v>456</v>
      </c>
      <c r="C13" s="1156" t="s">
        <v>452</v>
      </c>
      <c r="D13" s="1156"/>
      <c r="E13" s="519" t="s">
        <v>330</v>
      </c>
      <c r="F13" s="520" t="s">
        <v>455</v>
      </c>
      <c r="G13" s="521" t="s">
        <v>455</v>
      </c>
      <c r="H13" s="1161"/>
      <c r="I13" s="1162"/>
    </row>
    <row r="17" ht="42.75" customHeight="1"/>
  </sheetData>
  <mergeCells count="12">
    <mergeCell ref="C9:D9"/>
    <mergeCell ref="C12:F12"/>
    <mergeCell ref="C13:D13"/>
    <mergeCell ref="H9:I11"/>
    <mergeCell ref="H12:I13"/>
    <mergeCell ref="C10:F10"/>
    <mergeCell ref="C11:F11"/>
    <mergeCell ref="H7:I7"/>
    <mergeCell ref="C2:G2"/>
    <mergeCell ref="H4:I4"/>
    <mergeCell ref="H5:I5"/>
    <mergeCell ref="H6:I6"/>
  </mergeCells>
  <hyperlinks>
    <hyperlink ref="H4:I4" r:id="rId1" display="http://europass.hu/europass-oneletrajz"/>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4" max="16383" man="1"/>
  </rowBreaks>
  <legacyDrawingHF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W35"/>
  <sheetViews>
    <sheetView zoomScale="85" zoomScaleNormal="85" workbookViewId="0">
      <pane xSplit="4" ySplit="7" topLeftCell="H10" activePane="bottomRight" state="frozen"/>
      <selection pane="topRight" activeCell="E1" sqref="E1"/>
      <selection pane="bottomLeft" activeCell="A6" sqref="A6"/>
      <selection pane="bottomRight" sqref="A1:XFD1"/>
    </sheetView>
  </sheetViews>
  <sheetFormatPr defaultColWidth="9.140625" defaultRowHeight="15"/>
  <cols>
    <col min="1" max="1" width="22.140625" style="646" customWidth="1"/>
    <col min="2" max="2" width="31.5703125" style="646" customWidth="1"/>
    <col min="3" max="3" width="28" style="646" customWidth="1"/>
    <col min="4" max="4" width="65.85546875" style="646" customWidth="1"/>
    <col min="5" max="5" width="23.5703125" style="646" bestFit="1" customWidth="1"/>
    <col min="6" max="7" width="23.140625" style="646" customWidth="1"/>
    <col min="8" max="8" width="1.42578125" style="638" customWidth="1"/>
    <col min="9" max="9" width="27.5703125" style="646" customWidth="1"/>
    <col min="10" max="10" width="2" style="646" customWidth="1"/>
    <col min="11" max="11" width="27.5703125" style="646" customWidth="1"/>
    <col min="12" max="12" width="2" style="638" customWidth="1"/>
    <col min="13" max="13" width="21.7109375" style="676" customWidth="1"/>
    <col min="14" max="14" width="21.5703125" style="676" customWidth="1"/>
    <col min="15" max="15" width="17.85546875" style="676" customWidth="1"/>
    <col min="16" max="16" width="16.28515625" style="676" bestFit="1" customWidth="1"/>
    <col min="17" max="17" width="15.28515625" style="676" customWidth="1"/>
    <col min="18" max="18" width="17.85546875" style="676" bestFit="1" customWidth="1"/>
    <col min="19" max="23" width="9.140625" style="638"/>
    <col min="24" max="16384" width="9.140625" style="646"/>
  </cols>
  <sheetData>
    <row r="1" spans="1:20" s="638" customFormat="1" ht="23.25" customHeight="1">
      <c r="D1" s="639"/>
      <c r="I1" s="1184" t="s">
        <v>540</v>
      </c>
      <c r="J1" s="1184"/>
      <c r="K1" s="1184"/>
      <c r="M1" s="640"/>
      <c r="N1" s="641"/>
      <c r="O1" s="641"/>
      <c r="P1" s="641"/>
      <c r="Q1" s="641"/>
      <c r="R1" s="641"/>
    </row>
    <row r="2" spans="1:20" s="638" customFormat="1" ht="57" customHeight="1">
      <c r="A2" s="1185" t="s">
        <v>608</v>
      </c>
      <c r="B2" s="1186"/>
      <c r="C2" s="642"/>
      <c r="D2" s="643"/>
      <c r="E2" s="644"/>
      <c r="F2" s="644"/>
      <c r="G2" s="645">
        <f>+'10.a-Cash-flow 1. év'!O15+'10.b-Cash-flow 2. év'!O15</f>
        <v>3333333</v>
      </c>
      <c r="I2" s="1187" t="str">
        <f>IF(G2=G32,"Az elszámolandó költségek képletezése érintetlen, rendben van.","Az elszámolandó költségek képletezése sérült, törlésre került valamelyik hivatkozás. - Kérjük tervezze újra érintetlen képletezéssel a CF táblázatokat.")</f>
        <v>Az elszámolandó költségek képletezése érintetlen, rendben van.</v>
      </c>
      <c r="J2" s="1188"/>
      <c r="K2" s="1189"/>
      <c r="M2" s="640" t="s">
        <v>541</v>
      </c>
      <c r="N2" s="640" t="s">
        <v>542</v>
      </c>
      <c r="O2" s="641"/>
      <c r="P2" s="641"/>
      <c r="Q2" s="641"/>
      <c r="R2" s="641"/>
    </row>
    <row r="3" spans="1:20" s="638" customFormat="1" ht="57" customHeight="1">
      <c r="A3" s="1186"/>
      <c r="B3" s="1186"/>
      <c r="C3" s="646"/>
      <c r="D3" s="647">
        <f ca="1">NOW()</f>
        <v>43311.558855555559</v>
      </c>
      <c r="E3" s="1190">
        <f>+'10.a-Cash-flow 1. év'!O8+'10.a-Cash-flow 1. év'!O9</f>
        <v>1500000</v>
      </c>
      <c r="F3" s="1190">
        <f>+'10.b-Cash-flow 2. év'!O8+'10.b-Cash-flow 2. év'!O9</f>
        <v>1500000</v>
      </c>
      <c r="G3" s="1191">
        <f>+'10.a-Cash-flow 1. év'!O16+'10.b-Cash-flow 2. év'!O16</f>
        <v>2999999.7</v>
      </c>
      <c r="I3" s="1187" t="str">
        <f>IF((E3+F3)=G3,"A forrásoldalon a Támogató által átutalt támogatás és Támogatási előleg sor tervezése számszakilag rendben van.","HIBA! - tervezze át, mert a forrásoldalon a Támogató által átutalt támogatás sor tervezése számszakilag NINCS RENDBEN!")</f>
        <v>HIBA! - tervezze át, mert a forrásoldalon a Támogató által átutalt támogatás sor tervezése számszakilag NINCS RENDBEN!</v>
      </c>
      <c r="J3" s="1188"/>
      <c r="K3" s="1189"/>
      <c r="M3" s="640" t="s">
        <v>609</v>
      </c>
      <c r="N3" s="640" t="s">
        <v>543</v>
      </c>
      <c r="O3" s="641"/>
      <c r="P3" s="641"/>
      <c r="Q3" s="641"/>
      <c r="R3" s="641"/>
    </row>
    <row r="4" spans="1:20" s="638" customFormat="1" ht="54.75" customHeight="1">
      <c r="A4" s="1186"/>
      <c r="B4" s="1186"/>
      <c r="D4" s="648" t="str">
        <f>HYPERLINK("https://youtu.be/OMgLQ-bE7v0","Kisvideó - kérjük nézze meg!")</f>
        <v>Kisvideó - kérjük nézze meg!</v>
      </c>
      <c r="E4" s="1190"/>
      <c r="F4" s="1190"/>
      <c r="G4" s="1191"/>
      <c r="I4" s="1192" t="str">
        <f>IF(G3&lt;3000000,"A támogatási összeg nem haladja meg a 3.000.000 Ft-ot.","HIBA! - tervezze át, mert az igényelt támogatás összege több mint 3.000.000 Ft!")</f>
        <v>A támogatási összeg nem haladja meg a 3.000.000 Ft-ot.</v>
      </c>
      <c r="J4" s="1192"/>
      <c r="K4" s="1192"/>
      <c r="M4" s="640" t="s">
        <v>544</v>
      </c>
      <c r="N4" s="640" t="s">
        <v>545</v>
      </c>
      <c r="T4" s="641"/>
    </row>
    <row r="5" spans="1:20" s="638" customFormat="1" ht="18.75">
      <c r="E5" s="644"/>
      <c r="F5" s="644"/>
      <c r="G5" s="649">
        <f>+'10.a-Cash-flow 1. év'!O45+'10.b-Cash-flow 2. év'!O45</f>
        <v>2452500</v>
      </c>
      <c r="M5" s="640" t="s">
        <v>610</v>
      </c>
      <c r="N5" s="640"/>
      <c r="O5" s="641"/>
      <c r="P5" s="641"/>
      <c r="Q5" s="650"/>
      <c r="R5" s="641"/>
    </row>
    <row r="6" spans="1:20" s="638" customFormat="1" ht="18.75">
      <c r="E6" s="651"/>
      <c r="F6" s="651"/>
      <c r="G6" s="649">
        <f>+'10.a-Cash-flow 1. év'!O68+'10.b-Cash-flow 2. év'!O68</f>
        <v>5785833</v>
      </c>
      <c r="I6" s="1178"/>
      <c r="J6" s="1178"/>
      <c r="K6" s="1178"/>
      <c r="M6" s="640" t="s">
        <v>546</v>
      </c>
      <c r="N6" s="640"/>
      <c r="O6" s="641"/>
      <c r="P6" s="641"/>
      <c r="Q6" s="650"/>
      <c r="R6" s="641"/>
    </row>
    <row r="7" spans="1:20" s="638" customFormat="1">
      <c r="M7" s="640" t="s">
        <v>611</v>
      </c>
      <c r="N7" s="640"/>
    </row>
    <row r="8" spans="1:20" s="638" customFormat="1" ht="66">
      <c r="A8" s="1179" t="s">
        <v>547</v>
      </c>
      <c r="B8" s="1179"/>
      <c r="C8" s="652" t="s">
        <v>548</v>
      </c>
      <c r="D8" s="652" t="s">
        <v>549</v>
      </c>
      <c r="E8" s="652" t="s">
        <v>550</v>
      </c>
      <c r="F8" s="652" t="s">
        <v>551</v>
      </c>
      <c r="G8" s="652" t="s">
        <v>552</v>
      </c>
      <c r="I8" s="653" t="s">
        <v>553</v>
      </c>
      <c r="J8" s="654"/>
      <c r="K8" s="653" t="s">
        <v>554</v>
      </c>
      <c r="M8" s="655">
        <v>6.5000000000000002E-2</v>
      </c>
      <c r="N8" s="655"/>
      <c r="O8" s="656" t="s">
        <v>555</v>
      </c>
      <c r="P8" s="657">
        <v>0.15</v>
      </c>
      <c r="Q8" s="657"/>
      <c r="R8" s="658" t="s">
        <v>555</v>
      </c>
    </row>
    <row r="9" spans="1:20" s="638" customFormat="1" ht="57.75" customHeight="1">
      <c r="A9" s="1172" t="s">
        <v>556</v>
      </c>
      <c r="B9" s="1180" t="s">
        <v>557</v>
      </c>
      <c r="C9" s="1172" t="s">
        <v>558</v>
      </c>
      <c r="D9" s="1172" t="s">
        <v>559</v>
      </c>
      <c r="E9" s="1182">
        <f>+'10.a-Cash-flow 1. év'!O17</f>
        <v>0</v>
      </c>
      <c r="F9" s="1182">
        <f>+'10.b-Cash-flow 2. év'!O17</f>
        <v>0</v>
      </c>
      <c r="G9" s="1182">
        <f>+'10.a-Cash-flow 1. év'!O17+'10.b-Cash-flow 2. év'!O17</f>
        <v>0</v>
      </c>
      <c r="H9" s="659"/>
      <c r="I9" s="660" t="str">
        <f>IF(N9=0,IF(M9&gt;O9,"HIBA! - tervezze át, meghaladja az előírt korlátot.","A tervezési korlát rendben van."),0)</f>
        <v>A tervezési korlát rendben van.</v>
      </c>
      <c r="J9" s="661"/>
      <c r="K9" s="662">
        <f>IF(N9&gt;0,IF(N9&gt;O9,"HIBA! - tervezze át, meghaladja az előírt korlátot.","A tervezési korlát rendben van."),0)</f>
        <v>0</v>
      </c>
      <c r="M9" s="663">
        <f>G9+G11+G26</f>
        <v>7620</v>
      </c>
      <c r="N9" s="663">
        <f>IF($G$30=0,0,M9*1.27)</f>
        <v>0</v>
      </c>
      <c r="O9" s="663">
        <f>G32/100*6.5</f>
        <v>216666.64500000002</v>
      </c>
    </row>
    <row r="10" spans="1:20" s="638" customFormat="1" ht="57.75" customHeight="1">
      <c r="A10" s="1174"/>
      <c r="B10" s="1181"/>
      <c r="C10" s="1174"/>
      <c r="D10" s="1174"/>
      <c r="E10" s="1183"/>
      <c r="F10" s="1183"/>
      <c r="G10" s="1183"/>
      <c r="H10" s="659"/>
      <c r="I10" s="660" t="str">
        <f>IF(Q10=0,IF(P10&gt;R10,"HIBA! - tervezze át, meghaladja az előírt korlátot.","A tervezési korlát rendben van."),0)</f>
        <v>A tervezési korlát rendben van.</v>
      </c>
      <c r="J10" s="661"/>
      <c r="K10" s="662">
        <f>IF(Q10&gt;0,IF(Q10&gt;R10,"HIBA! - tervezze át, meghaladja az előírt korlátot.","A tervezési korlát rendben van."),0)</f>
        <v>0</v>
      </c>
      <c r="L10" s="659"/>
      <c r="M10" s="664"/>
      <c r="N10" s="665"/>
      <c r="O10" s="665"/>
      <c r="P10" s="663">
        <f>G11+G26</f>
        <v>7620</v>
      </c>
      <c r="Q10" s="666">
        <f>IF($G$30=0,0,P10*1.27)</f>
        <v>0</v>
      </c>
      <c r="R10" s="663">
        <f>G32*0.15</f>
        <v>499999.94999999995</v>
      </c>
    </row>
    <row r="11" spans="1:20" s="638" customFormat="1" ht="150">
      <c r="A11" s="667" t="s">
        <v>560</v>
      </c>
      <c r="B11" s="668" t="s">
        <v>561</v>
      </c>
      <c r="C11" s="669" t="s">
        <v>562</v>
      </c>
      <c r="D11" s="666"/>
      <c r="E11" s="670">
        <f>+'10.a-Cash-flow 1. év'!O23</f>
        <v>7620</v>
      </c>
      <c r="F11" s="670">
        <f>+'10.b-Cash-flow 2. év'!O23</f>
        <v>0</v>
      </c>
      <c r="G11" s="670">
        <f>+'10.a-Cash-flow 1. év'!O23+'10.b-Cash-flow 2. év'!O23</f>
        <v>7620</v>
      </c>
      <c r="H11" s="659"/>
      <c r="I11" s="671">
        <f>IF(G11=0,"Nem tervezett kötelezően előírt nyivánosság biztosításához költséget, kérjük tervezzen!",0)</f>
        <v>0</v>
      </c>
      <c r="J11" s="672"/>
      <c r="K11" s="672" t="s">
        <v>563</v>
      </c>
      <c r="L11" s="703"/>
      <c r="M11" s="640" t="s">
        <v>564</v>
      </c>
      <c r="N11" s="640" t="s">
        <v>565</v>
      </c>
      <c r="O11" s="703"/>
      <c r="P11" s="704"/>
      <c r="R11" s="641"/>
    </row>
    <row r="12" spans="1:20" s="638" customFormat="1" ht="71.25" customHeight="1">
      <c r="A12" s="1172" t="s">
        <v>568</v>
      </c>
      <c r="B12" s="1172" t="s">
        <v>569</v>
      </c>
      <c r="C12" s="1172" t="s">
        <v>570</v>
      </c>
      <c r="D12" s="1172" t="s">
        <v>571</v>
      </c>
      <c r="E12" s="1164">
        <f>+'10.a-Cash-flow 1. év'!O20</f>
        <v>722000</v>
      </c>
      <c r="F12" s="1164">
        <f>+'10.b-Cash-flow 2. év'!O20</f>
        <v>541500</v>
      </c>
      <c r="G12" s="1164">
        <f>+'10.a-Cash-flow 1. év'!O20+'10.b-Cash-flow 2. év'!O20</f>
        <v>1263500</v>
      </c>
      <c r="H12" s="659"/>
      <c r="I12" s="673" t="str">
        <f>IF(E12&gt;0,"Az 1. üzleti évre tervezett költséget foglalkoztatásra.","Az 1. üzleti évre NEM tervezett költséget foglalkoztatásra, kérjük pótolja!")</f>
        <v>Az 1. üzleti évre tervezett költséget foglalkoztatásra.</v>
      </c>
      <c r="J12" s="640"/>
      <c r="K12" s="672" t="s">
        <v>617</v>
      </c>
      <c r="L12" s="640"/>
      <c r="M12" s="674" t="str">
        <f>IF(P12&gt;0,"A 3. üzleti évre tervezett költséget foglalkoztatásra.","A 3. üzleti évre NEM tervezett költséget foglalkoztatásra, kérjük pótolja!")</f>
        <v>A 3. üzleti évre tervezett költséget foglalkoztatásra.</v>
      </c>
      <c r="N12" s="640"/>
      <c r="O12" s="675" t="s">
        <v>566</v>
      </c>
      <c r="P12" s="1170">
        <f>+'10.c-Cash-flow 3-4. év'!C20+'10.c-Cash-flow 3-4. év'!C20+'10.c-Cash-flow 3-4. év'!C59+'10.c-Cash-flow 3-4. év'!C60+'10.c-Cash-flow 3-4. év'!C61</f>
        <v>2166000</v>
      </c>
      <c r="Q12" s="1170"/>
      <c r="R12" s="641"/>
    </row>
    <row r="13" spans="1:20" s="638" customFormat="1" ht="71.25" customHeight="1">
      <c r="A13" s="1174"/>
      <c r="B13" s="1174"/>
      <c r="C13" s="1174"/>
      <c r="D13" s="1174"/>
      <c r="E13" s="1166"/>
      <c r="F13" s="1166"/>
      <c r="G13" s="1166"/>
      <c r="H13" s="659"/>
      <c r="I13" s="673" t="str">
        <f>IF(F12&gt;0,"A 2. üzleti évre tervezett költséget foglalkoztatásra.","A 2. üzleti évre NEM tervezett költséget foglalkoztatásra, kérjük pótolja!")</f>
        <v>A 2. üzleti évre tervezett költséget foglalkoztatásra.</v>
      </c>
      <c r="J13" s="676"/>
      <c r="K13" s="702" t="s">
        <v>576</v>
      </c>
      <c r="L13" s="641"/>
      <c r="N13" s="674" t="str">
        <f>IF(P13&gt;0,"A 4. üzleti évre tervezett költséget foglalkoztatásra.","A 4. üzleti évre NEM tervezett költséget foglalkoztatásra, kérjük pótolja!!")</f>
        <v>A 4. üzleti évre tervezett költséget foglalkoztatásra.</v>
      </c>
      <c r="O13" s="675" t="s">
        <v>567</v>
      </c>
      <c r="P13" s="1170">
        <f>+'10.c-Cash-flow 3-4. év'!D20+'10.c-Cash-flow 3-4. év'!D59+'10.c-Cash-flow 3-4. év'!D60+'10.c-Cash-flow 3-4. év'!D61</f>
        <v>2166000</v>
      </c>
      <c r="Q13" s="1170"/>
      <c r="R13" s="676"/>
    </row>
    <row r="14" spans="1:20" s="638" customFormat="1" ht="60">
      <c r="A14" s="667" t="s">
        <v>572</v>
      </c>
      <c r="B14" s="667" t="s">
        <v>573</v>
      </c>
      <c r="C14" s="677" t="s">
        <v>574</v>
      </c>
      <c r="D14" s="667" t="s">
        <v>575</v>
      </c>
      <c r="E14" s="678">
        <f>+'10.a-Cash-flow 1. év'!O24</f>
        <v>1418365</v>
      </c>
      <c r="F14" s="678">
        <f>+'10.b-Cash-flow 2. év'!O24</f>
        <v>643848</v>
      </c>
      <c r="G14" s="678">
        <f>+'10.a-Cash-flow 1. év'!O24+'10.b-Cash-flow 2. év'!O24</f>
        <v>2062213</v>
      </c>
      <c r="H14" s="659"/>
      <c r="I14" s="640" t="s">
        <v>576</v>
      </c>
      <c r="J14" s="640"/>
      <c r="K14" s="640" t="s">
        <v>577</v>
      </c>
      <c r="L14" s="640"/>
      <c r="M14" s="640" t="s">
        <v>578</v>
      </c>
      <c r="N14" s="640" t="s">
        <v>579</v>
      </c>
      <c r="O14" s="640"/>
      <c r="P14" s="641"/>
      <c r="Q14" s="641"/>
      <c r="R14" s="641"/>
    </row>
    <row r="15" spans="1:20" s="638" customFormat="1" ht="30">
      <c r="A15" s="667" t="s">
        <v>580</v>
      </c>
      <c r="B15" s="667" t="s">
        <v>581</v>
      </c>
      <c r="C15" s="679"/>
      <c r="D15" s="666"/>
      <c r="E15" s="678">
        <f>+'10.a-Cash-flow 1. év'!O27</f>
        <v>0</v>
      </c>
      <c r="F15" s="678">
        <f>+'10.b-Cash-flow 2. év'!O27</f>
        <v>0</v>
      </c>
      <c r="G15" s="678">
        <f>+'10.a-Cash-flow 1. év'!O27+'10.b-Cash-flow 2. év'!O27</f>
        <v>0</v>
      </c>
      <c r="H15" s="659"/>
      <c r="I15" s="641"/>
      <c r="J15" s="641"/>
      <c r="K15" s="641"/>
      <c r="L15" s="659"/>
      <c r="M15" s="680">
        <v>0.3</v>
      </c>
      <c r="N15" s="680"/>
      <c r="O15" s="681" t="s">
        <v>555</v>
      </c>
      <c r="P15" s="641"/>
      <c r="Q15" s="641"/>
      <c r="R15" s="641"/>
    </row>
    <row r="16" spans="1:20" s="638" customFormat="1" ht="45">
      <c r="A16" s="667" t="s">
        <v>582</v>
      </c>
      <c r="B16" s="667" t="s">
        <v>581</v>
      </c>
      <c r="C16" s="682" t="s">
        <v>583</v>
      </c>
      <c r="D16" s="666"/>
      <c r="E16" s="678">
        <f>+'10.a-Cash-flow 1. év'!O28</f>
        <v>0</v>
      </c>
      <c r="F16" s="678">
        <f>+'10.b-Cash-flow 2. év'!O28</f>
        <v>0</v>
      </c>
      <c r="G16" s="678">
        <f>+'10.a-Cash-flow 1. év'!O28+'10.b-Cash-flow 2. év'!O28</f>
        <v>0</v>
      </c>
      <c r="H16" s="659"/>
      <c r="I16" s="660" t="str">
        <f>IF(N16=0,IF(M16&gt;O16,"HIBA! - tervezze át, meghaladja az előírt korlátot.","A tervezési korlát rendben van."),0)</f>
        <v>A tervezési korlát rendben van.</v>
      </c>
      <c r="J16" s="661"/>
      <c r="K16" s="662">
        <f>IF(N16&gt;0,IF(N16&gt;O16,"HIBA! - tervezze át, meghaladja az előírt korlátot.","A tervezési korlát rendben van."),0)</f>
        <v>0</v>
      </c>
      <c r="L16" s="659"/>
      <c r="M16" s="663">
        <f>G16</f>
        <v>0</v>
      </c>
      <c r="N16" s="663">
        <f>IF($G$30=0,0,M16*1.27)</f>
        <v>0</v>
      </c>
      <c r="O16" s="663">
        <f>G32*0.3</f>
        <v>999999.89999999991</v>
      </c>
      <c r="P16" s="641"/>
      <c r="Q16" s="641"/>
      <c r="R16" s="641"/>
    </row>
    <row r="17" spans="1:18" s="638" customFormat="1" ht="150">
      <c r="A17" s="667" t="s">
        <v>584</v>
      </c>
      <c r="B17" s="667" t="s">
        <v>585</v>
      </c>
      <c r="C17" s="667" t="s">
        <v>586</v>
      </c>
      <c r="D17" s="667" t="s">
        <v>587</v>
      </c>
      <c r="E17" s="678">
        <f>+'10.a-Cash-flow 1. év'!O29</f>
        <v>0</v>
      </c>
      <c r="F17" s="678">
        <f>+'10.b-Cash-flow 2. év'!O29</f>
        <v>0</v>
      </c>
      <c r="G17" s="678">
        <f>+'10.a-Cash-flow 1. év'!O29+'10.b-Cash-flow 2. év'!O29</f>
        <v>0</v>
      </c>
      <c r="H17" s="659"/>
      <c r="I17" s="641"/>
      <c r="J17" s="641"/>
      <c r="K17" s="641"/>
      <c r="L17" s="641"/>
      <c r="M17" s="641"/>
      <c r="N17" s="641"/>
      <c r="O17" s="641"/>
      <c r="P17" s="641"/>
      <c r="Q17" s="641"/>
      <c r="R17" s="641"/>
    </row>
    <row r="18" spans="1:18" s="638" customFormat="1" ht="75">
      <c r="A18" s="667" t="s">
        <v>588</v>
      </c>
      <c r="B18" s="667" t="s">
        <v>589</v>
      </c>
      <c r="C18" s="679"/>
      <c r="D18" s="667" t="s">
        <v>590</v>
      </c>
      <c r="E18" s="678">
        <f>+'10.a-Cash-flow 1. év'!O32</f>
        <v>0</v>
      </c>
      <c r="F18" s="678">
        <f>+'10.b-Cash-flow 2. év'!O32</f>
        <v>0</v>
      </c>
      <c r="G18" s="678">
        <f>+'10.a-Cash-flow 1. év'!O32+'10.b-Cash-flow 2. év'!O32</f>
        <v>0</v>
      </c>
      <c r="H18" s="659"/>
      <c r="I18" s="641"/>
      <c r="J18" s="641"/>
      <c r="K18" s="641"/>
      <c r="L18" s="659"/>
      <c r="M18" s="683">
        <v>0.3</v>
      </c>
      <c r="N18" s="683"/>
      <c r="O18" s="684" t="s">
        <v>591</v>
      </c>
      <c r="P18" s="641"/>
      <c r="Q18" s="641"/>
      <c r="R18" s="641"/>
    </row>
    <row r="19" spans="1:18" s="638" customFormat="1" ht="45">
      <c r="A19" s="667" t="s">
        <v>592</v>
      </c>
      <c r="B19" s="667" t="s">
        <v>593</v>
      </c>
      <c r="C19" s="685" t="s">
        <v>583</v>
      </c>
      <c r="D19" s="667" t="s">
        <v>594</v>
      </c>
      <c r="E19" s="678">
        <f>+'10.a-Cash-flow 1. év'!O35</f>
        <v>0</v>
      </c>
      <c r="F19" s="678">
        <f>+'10.b-Cash-flow 2. év'!O35</f>
        <v>0</v>
      </c>
      <c r="G19" s="678">
        <f>+'10.a-Cash-flow 1. év'!O35+'10.b-Cash-flow 2. év'!O35</f>
        <v>0</v>
      </c>
      <c r="H19" s="659"/>
      <c r="I19" s="660" t="str">
        <f>IF(N19=0,IF(M19&gt;O19,"HIBA! - tervezze át, meghaladja az előírt korlátot.","A tervezési korlát rendben van."),0)</f>
        <v>A tervezési korlát rendben van.</v>
      </c>
      <c r="J19" s="661"/>
      <c r="K19" s="662">
        <f>IF(N19&gt;0,IF(N19&gt;O19,"HIBA! - tervezze át, meghaladja az előírt korlátot.","A tervezési korlát rendben van."),0)</f>
        <v>0</v>
      </c>
      <c r="L19" s="659"/>
      <c r="M19" s="663">
        <f>G19</f>
        <v>0</v>
      </c>
      <c r="N19" s="663">
        <f>IF($G$30=0,0,M19*1.27)</f>
        <v>0</v>
      </c>
      <c r="O19" s="663">
        <f>G32*0.3</f>
        <v>999999.89999999991</v>
      </c>
      <c r="P19" s="641"/>
      <c r="Q19" s="641"/>
      <c r="R19" s="641"/>
    </row>
    <row r="20" spans="1:18" s="638" customFormat="1" ht="60">
      <c r="A20" s="667" t="s">
        <v>595</v>
      </c>
      <c r="B20" s="667" t="s">
        <v>596</v>
      </c>
      <c r="C20" s="1171" t="s">
        <v>583</v>
      </c>
      <c r="D20" s="667" t="s">
        <v>597</v>
      </c>
      <c r="E20" s="686">
        <f>+'10.a-Cash-flow 1. év'!O36</f>
        <v>0</v>
      </c>
      <c r="F20" s="686">
        <f>+'10.b-Cash-flow 2. év'!O36</f>
        <v>0</v>
      </c>
      <c r="G20" s="686">
        <f>+'10.a-Cash-flow 1. év'!O36+'10.b-Cash-flow 2. év'!O36</f>
        <v>0</v>
      </c>
      <c r="H20" s="659"/>
      <c r="I20" s="641"/>
      <c r="J20" s="641"/>
      <c r="K20" s="641"/>
      <c r="L20" s="659"/>
      <c r="M20" s="687">
        <v>0.3</v>
      </c>
      <c r="N20" s="687"/>
      <c r="O20" s="688" t="s">
        <v>591</v>
      </c>
      <c r="P20" s="641"/>
      <c r="Q20" s="641"/>
      <c r="R20" s="641"/>
    </row>
    <row r="21" spans="1:18" s="638" customFormat="1" ht="165">
      <c r="A21" s="667" t="s">
        <v>598</v>
      </c>
      <c r="B21" s="667" t="s">
        <v>599</v>
      </c>
      <c r="C21" s="1171"/>
      <c r="D21" s="667" t="s">
        <v>600</v>
      </c>
      <c r="E21" s="686">
        <f>+'10.a-Cash-flow 1. év'!O37</f>
        <v>0</v>
      </c>
      <c r="F21" s="686">
        <f>+'10.b-Cash-flow 2. év'!O37</f>
        <v>0</v>
      </c>
      <c r="G21" s="686">
        <f>+'10.a-Cash-flow 1. év'!O37+'10.b-Cash-flow 2. év'!O37</f>
        <v>0</v>
      </c>
      <c r="H21" s="659"/>
      <c r="I21" s="698" t="str">
        <f>IF(N21=0,IF(M21&gt;O21,"HIBA! - tervezze át, meghaladja az előírt korlátot.","A tervezési korlát rendben van."),0)</f>
        <v>A tervezési korlát rendben van.</v>
      </c>
      <c r="J21" s="661"/>
      <c r="K21" s="699">
        <f>IF(N21&gt;0,IF(N21&gt;O21,"HIBA! - tervezze át, meghaladja az előírt korlátot.","A tervezési korlát rendben van."),0)</f>
        <v>0</v>
      </c>
      <c r="L21" s="659"/>
      <c r="M21" s="663">
        <f>G20+G21</f>
        <v>0</v>
      </c>
      <c r="N21" s="663">
        <f>IF($G$30=0,0,M21*1.27)</f>
        <v>0</v>
      </c>
      <c r="O21" s="663">
        <f>G32*0.3</f>
        <v>999999.89999999991</v>
      </c>
      <c r="P21" s="641"/>
      <c r="Q21" s="640"/>
      <c r="R21" s="641"/>
    </row>
    <row r="22" spans="1:18" s="638" customFormat="1" ht="37.5" customHeight="1">
      <c r="A22" s="1172" t="s">
        <v>601</v>
      </c>
      <c r="B22" s="1172" t="s">
        <v>602</v>
      </c>
      <c r="C22" s="1175"/>
      <c r="D22" s="1172" t="s">
        <v>603</v>
      </c>
      <c r="E22" s="1164">
        <f>+'10.a-Cash-flow 1. év'!O38</f>
        <v>0</v>
      </c>
      <c r="F22" s="1164">
        <f>+'10.b-Cash-flow 2. év'!O38</f>
        <v>0</v>
      </c>
      <c r="G22" s="1164">
        <f>+'10.a-Cash-flow 1. év'!O38+'10.b-Cash-flow 2. év'!O38</f>
        <v>0</v>
      </c>
      <c r="H22" s="659"/>
      <c r="I22" s="1167" t="str">
        <f>IF(G22=0,"Nem tervezett anyagköltséget a projektidőszakra, kérjük vizsgálja felül miért nincs szüksége vállalkozásának vásárolt anyagokra.",0)</f>
        <v>Nem tervezett anyagköltséget a projektidőszakra, kérjük vizsgálja felül miért nincs szüksége vállalkozásának vásárolt anyagokra.</v>
      </c>
      <c r="J22" s="1167"/>
      <c r="K22" s="1167"/>
      <c r="L22" s="659"/>
      <c r="M22" s="707"/>
      <c r="N22" s="707"/>
      <c r="O22" s="707"/>
      <c r="P22" s="705"/>
      <c r="Q22" s="672" t="s">
        <v>614</v>
      </c>
      <c r="R22" s="706"/>
    </row>
    <row r="23" spans="1:18" s="638" customFormat="1" ht="37.5">
      <c r="A23" s="1173"/>
      <c r="B23" s="1173"/>
      <c r="C23" s="1176"/>
      <c r="D23" s="1173"/>
      <c r="E23" s="1165"/>
      <c r="F23" s="1165"/>
      <c r="G23" s="1165"/>
      <c r="H23" s="659"/>
      <c r="I23" s="700" t="str">
        <f>IF(N23=0,IF(M23&gt;O23,"HIBA! - tervezze át, meghaladja az előírt korlátot.","A tervezési korlát rendben van."),0)</f>
        <v>A tervezési korlát rendben van.</v>
      </c>
      <c r="J23" s="641"/>
      <c r="K23" s="701">
        <f>IF(N23&gt;0,IF(N23&gt;O23,"HIBA! - tervezze át, meghaladja az előírt korlátot.","A tervezési korlát rendben van."),0)</f>
        <v>0</v>
      </c>
      <c r="L23" s="641"/>
      <c r="M23" s="708">
        <f>+G22</f>
        <v>0</v>
      </c>
      <c r="N23" s="708">
        <f>IF($G$30=0,0,M23*1.27)</f>
        <v>0</v>
      </c>
      <c r="O23" s="708">
        <f>300000*1.27</f>
        <v>381000</v>
      </c>
      <c r="P23" s="705"/>
      <c r="Q23" s="702"/>
      <c r="R23" s="706"/>
    </row>
    <row r="24" spans="1:18" s="638" customFormat="1" ht="39.75" customHeight="1">
      <c r="A24" s="1173"/>
      <c r="B24" s="1173"/>
      <c r="C24" s="1176"/>
      <c r="D24" s="1173"/>
      <c r="E24" s="1165"/>
      <c r="F24" s="1165"/>
      <c r="G24" s="1165"/>
      <c r="H24" s="659"/>
      <c r="I24" s="1167">
        <f>IF(M24=0,"Nem tervezett anyagköltséget a 3. üzleti évre, kérjük vizsgálja felül miért nincs szüksége vállalkozásának vásárolt anyagokra.",0)</f>
        <v>0</v>
      </c>
      <c r="J24" s="1167"/>
      <c r="K24" s="1167"/>
      <c r="M24" s="1168">
        <f>+'10.c-Cash-flow 3-4. év'!C50+'10.c-Cash-flow 3-4. év'!C51</f>
        <v>240000</v>
      </c>
      <c r="N24" s="1169"/>
      <c r="O24" s="1169"/>
      <c r="P24" s="675" t="s">
        <v>612</v>
      </c>
      <c r="Q24" s="702" t="s">
        <v>615</v>
      </c>
      <c r="R24" s="706"/>
    </row>
    <row r="25" spans="1:18" s="638" customFormat="1" ht="39.75" customHeight="1">
      <c r="A25" s="1174"/>
      <c r="B25" s="1174"/>
      <c r="C25" s="1177"/>
      <c r="D25" s="1174"/>
      <c r="E25" s="1166"/>
      <c r="F25" s="1166"/>
      <c r="G25" s="1166"/>
      <c r="H25" s="659"/>
      <c r="I25" s="1167">
        <f>IF(M25=0,"Nem tervezett anyagköltséget a 4. üzleti évre, kérjük vizsgálja felül miért nincs szüksége vállalkozásának vásárolt anyagokra.",0)</f>
        <v>0</v>
      </c>
      <c r="J25" s="1167"/>
      <c r="K25" s="1167"/>
      <c r="M25" s="1168">
        <f>+'10.c-Cash-flow 3-4. év'!D50+'10.c-Cash-flow 3-4. év'!D51</f>
        <v>240000</v>
      </c>
      <c r="N25" s="1169"/>
      <c r="O25" s="1169"/>
      <c r="P25" s="675" t="s">
        <v>613</v>
      </c>
      <c r="Q25" s="702" t="s">
        <v>616</v>
      </c>
      <c r="R25" s="706"/>
    </row>
    <row r="26" spans="1:18" s="638" customFormat="1" ht="150">
      <c r="A26" s="667" t="s">
        <v>604</v>
      </c>
      <c r="B26" s="668" t="s">
        <v>605</v>
      </c>
      <c r="C26" s="669" t="s">
        <v>606</v>
      </c>
      <c r="D26" s="666"/>
      <c r="E26" s="670">
        <f>+'10.a-Cash-flow 1. év'!O39</f>
        <v>0</v>
      </c>
      <c r="F26" s="670">
        <f>+'10.b-Cash-flow 2. év'!O39</f>
        <v>0</v>
      </c>
      <c r="G26" s="670">
        <f>+'10.a-Cash-flow 1. év'!O39+'10.b-Cash-flow 2. év'!O39</f>
        <v>0</v>
      </c>
      <c r="H26" s="659"/>
      <c r="I26" s="641"/>
      <c r="J26" s="641"/>
      <c r="K26" s="641"/>
      <c r="L26" s="641"/>
      <c r="M26" s="641"/>
      <c r="N26" s="641"/>
      <c r="O26" s="641"/>
      <c r="P26" s="641"/>
      <c r="Q26" s="640"/>
      <c r="R26" s="641"/>
    </row>
    <row r="27" spans="1:18" s="689" customFormat="1" ht="18.75">
      <c r="A27" s="1163" t="s">
        <v>228</v>
      </c>
      <c r="B27" s="1163"/>
      <c r="C27" s="1163"/>
      <c r="E27" s="690">
        <f>SUM(E9:E26)</f>
        <v>2147985</v>
      </c>
      <c r="F27" s="690">
        <f>SUM(F9:F26)</f>
        <v>1185348</v>
      </c>
      <c r="G27" s="690">
        <f>SUM(G9:G26)</f>
        <v>3333333</v>
      </c>
      <c r="M27" s="691"/>
      <c r="N27" s="691"/>
      <c r="O27" s="691"/>
      <c r="P27" s="691"/>
      <c r="Q27" s="691"/>
      <c r="R27" s="691"/>
    </row>
    <row r="28" spans="1:18" s="638" customFormat="1" ht="21">
      <c r="B28" s="692"/>
      <c r="C28" s="692"/>
      <c r="D28" s="693"/>
      <c r="E28" s="694"/>
      <c r="F28" s="694"/>
      <c r="G28" s="694"/>
      <c r="M28" s="641"/>
      <c r="N28" s="641"/>
      <c r="O28" s="641"/>
      <c r="P28" s="641"/>
      <c r="Q28" s="641"/>
      <c r="R28" s="641"/>
    </row>
    <row r="29" spans="1:18" s="638" customFormat="1" ht="21">
      <c r="B29" s="692"/>
      <c r="C29" s="692"/>
      <c r="D29" s="693"/>
      <c r="E29" s="693"/>
      <c r="F29" s="693"/>
      <c r="G29" s="693"/>
      <c r="M29" s="641"/>
      <c r="N29" s="641"/>
      <c r="O29" s="641"/>
      <c r="P29" s="641"/>
      <c r="Q29" s="641"/>
      <c r="R29" s="641"/>
    </row>
    <row r="30" spans="1:18" s="638" customFormat="1" ht="21">
      <c r="B30" s="692"/>
      <c r="C30" s="692"/>
      <c r="D30" s="695" t="s">
        <v>607</v>
      </c>
      <c r="E30" s="696">
        <f>+'10.a-Cash-flow 1. év'!O44</f>
        <v>0</v>
      </c>
      <c r="F30" s="696">
        <f>+'10.b-Cash-flow 2. év'!O44</f>
        <v>0</v>
      </c>
      <c r="G30" s="696">
        <f>+F30+E30</f>
        <v>0</v>
      </c>
      <c r="M30" s="641"/>
      <c r="N30" s="641"/>
      <c r="O30" s="641"/>
      <c r="P30" s="641"/>
      <c r="Q30" s="641"/>
      <c r="R30" s="641"/>
    </row>
    <row r="31" spans="1:18" s="638" customFormat="1" ht="21">
      <c r="B31" s="692"/>
      <c r="C31" s="692"/>
      <c r="D31" s="693"/>
      <c r="E31" s="693"/>
      <c r="F31" s="693"/>
      <c r="G31" s="693"/>
      <c r="M31" s="641"/>
      <c r="N31" s="641"/>
      <c r="O31" s="641"/>
      <c r="P31" s="641"/>
      <c r="Q31" s="641"/>
      <c r="R31" s="641"/>
    </row>
    <row r="32" spans="1:18" s="638" customFormat="1" ht="21">
      <c r="B32" s="692"/>
      <c r="C32" s="692"/>
      <c r="D32" s="693"/>
      <c r="E32" s="697">
        <f t="shared" ref="E32:F32" si="0">+E30+E27</f>
        <v>2147985</v>
      </c>
      <c r="F32" s="697">
        <f t="shared" si="0"/>
        <v>1185348</v>
      </c>
      <c r="G32" s="697">
        <f>+G30+G27</f>
        <v>3333333</v>
      </c>
      <c r="M32" s="641"/>
      <c r="N32" s="641"/>
      <c r="O32" s="641"/>
      <c r="P32" s="641"/>
      <c r="Q32" s="641"/>
      <c r="R32" s="641"/>
    </row>
    <row r="33" spans="1:18" s="638" customFormat="1">
      <c r="B33" s="692"/>
      <c r="C33" s="692"/>
      <c r="M33" s="641"/>
      <c r="N33" s="641"/>
      <c r="O33" s="641"/>
      <c r="P33" s="641"/>
      <c r="Q33" s="641"/>
      <c r="R33" s="641"/>
    </row>
    <row r="34" spans="1:18" s="638" customFormat="1">
      <c r="M34" s="641"/>
      <c r="N34" s="641"/>
      <c r="O34" s="641"/>
      <c r="P34" s="641"/>
      <c r="Q34" s="641"/>
      <c r="R34" s="641"/>
    </row>
    <row r="35" spans="1:18" s="638" customFormat="1">
      <c r="A35" s="646"/>
      <c r="B35" s="646"/>
      <c r="C35" s="646"/>
      <c r="D35" s="646"/>
      <c r="E35" s="646"/>
      <c r="F35" s="646"/>
      <c r="G35" s="646"/>
      <c r="M35" s="641"/>
      <c r="N35" s="641"/>
      <c r="O35" s="641"/>
      <c r="P35" s="641"/>
      <c r="Q35" s="641"/>
      <c r="R35" s="676"/>
    </row>
  </sheetData>
  <mergeCells count="40">
    <mergeCell ref="I1:K1"/>
    <mergeCell ref="A2:B4"/>
    <mergeCell ref="I2:K2"/>
    <mergeCell ref="E3:E4"/>
    <mergeCell ref="F3:F4"/>
    <mergeCell ref="G3:G4"/>
    <mergeCell ref="I3:K3"/>
    <mergeCell ref="I4:K4"/>
    <mergeCell ref="I6:K6"/>
    <mergeCell ref="A8:B8"/>
    <mergeCell ref="A9:A10"/>
    <mergeCell ref="B9:B10"/>
    <mergeCell ref="C9:C10"/>
    <mergeCell ref="D9:D10"/>
    <mergeCell ref="E9:E10"/>
    <mergeCell ref="F9:F10"/>
    <mergeCell ref="G9:G10"/>
    <mergeCell ref="G12:G13"/>
    <mergeCell ref="P12:Q12"/>
    <mergeCell ref="P13:Q13"/>
    <mergeCell ref="C20:C21"/>
    <mergeCell ref="A22:A25"/>
    <mergeCell ref="B22:B25"/>
    <mergeCell ref="C22:C25"/>
    <mergeCell ref="D22:D25"/>
    <mergeCell ref="E22:E25"/>
    <mergeCell ref="F22:F25"/>
    <mergeCell ref="A12:A13"/>
    <mergeCell ref="B12:B13"/>
    <mergeCell ref="C12:C13"/>
    <mergeCell ref="D12:D13"/>
    <mergeCell ref="E12:E13"/>
    <mergeCell ref="F12:F13"/>
    <mergeCell ref="A27:C27"/>
    <mergeCell ref="G22:G25"/>
    <mergeCell ref="I22:K22"/>
    <mergeCell ref="I24:K24"/>
    <mergeCell ref="M24:O24"/>
    <mergeCell ref="I25:K25"/>
    <mergeCell ref="M25:O25"/>
  </mergeCells>
  <conditionalFormatting sqref="I2 K16 K19 K21 K9:K10 I16 I19 I21:I22 I9:I11">
    <cfRule type="cellIs" dxfId="144" priority="27" operator="equal">
      <formula>$M$6</formula>
    </cfRule>
  </conditionalFormatting>
  <conditionalFormatting sqref="I3">
    <cfRule type="cellIs" dxfId="143" priority="21" operator="equal">
      <formula>$M$6</formula>
    </cfRule>
  </conditionalFormatting>
  <conditionalFormatting sqref="I13">
    <cfRule type="cellIs" dxfId="142" priority="17" operator="equal">
      <formula>$M$6</formula>
    </cfRule>
  </conditionalFormatting>
  <conditionalFormatting sqref="M12">
    <cfRule type="cellIs" dxfId="141" priority="15" operator="equal">
      <formula>$M$11</formula>
    </cfRule>
  </conditionalFormatting>
  <conditionalFormatting sqref="N13">
    <cfRule type="cellIs" dxfId="140" priority="13" operator="equal">
      <formula>$N$11</formula>
    </cfRule>
  </conditionalFormatting>
  <conditionalFormatting sqref="I23">
    <cfRule type="cellIs" dxfId="139" priority="7" operator="equal">
      <formula>$M$6</formula>
    </cfRule>
  </conditionalFormatting>
  <conditionalFormatting sqref="K23">
    <cfRule type="cellIs" dxfId="138" priority="5" operator="equal">
      <formula>$M$6</formula>
    </cfRule>
  </conditionalFormatting>
  <conditionalFormatting sqref="I24">
    <cfRule type="cellIs" dxfId="137" priority="3" operator="equal">
      <formula>$M$6</formula>
    </cfRule>
  </conditionalFormatting>
  <conditionalFormatting sqref="I25">
    <cfRule type="cellIs" dxfId="136" priority="1" operator="equal">
      <formula>$M$6</formula>
    </cfRule>
  </conditionalFormatting>
  <printOptions horizontalCentered="1" verticalCentered="1"/>
  <pageMargins left="0" right="0" top="0" bottom="0" header="0.31496062992125984" footer="0.31496062992125984"/>
  <pageSetup paperSize="9" scale="35" orientation="landscape" verticalDpi="0" r:id="rId1"/>
  <headerFooter>
    <oddHeader>&amp;RGINOP-5.2.2-14-2015-00015
Fiatalok vállalkozóvá válásának támogatása az Észak-Magyarországi Régióban
www.eszakmagyar.mva.hu</oddHeader>
    <oddFooter>&amp;LLezárva: &amp;D.   &amp;T
Munkalap: &amp;A
Fájlnév: &amp;F&amp;R.............................................
a programban részt vevő fiatal szignója</oddFooter>
  </headerFooter>
  <extLst>
    <ext xmlns:x14="http://schemas.microsoft.com/office/spreadsheetml/2009/9/main" uri="{78C0D931-6437-407d-A8EE-F0AAD7539E65}">
      <x14:conditionalFormattings>
        <x14:conditionalFormatting xmlns:xm="http://schemas.microsoft.com/office/excel/2006/main">
          <x14:cfRule type="containsText" priority="28" operator="containsText" id="{72BE213C-8352-425E-A973-9ADD38FF3EF6}">
            <xm:f>NOT(ISERROR(SEARCH($M$5,I2)))</xm:f>
            <xm:f>$M$5</xm:f>
            <x14:dxf>
              <font>
                <color theme="0"/>
              </font>
              <fill>
                <patternFill>
                  <bgColor rgb="FFFF0000"/>
                </patternFill>
              </fill>
            </x14:dxf>
          </x14:cfRule>
          <xm:sqref>I2 K16 K19 K21 K9:K10 I16 I19 I21:I22 I9:I11</xm:sqref>
        </x14:conditionalFormatting>
        <x14:conditionalFormatting xmlns:xm="http://schemas.microsoft.com/office/excel/2006/main">
          <x14:cfRule type="containsText" priority="25" operator="containsText" id="{85277FC0-AE6C-4772-9D79-63BCDAA9710E}">
            <xm:f>NOT(ISERROR(SEARCH($M$2,L2)))</xm:f>
            <xm:f>$M$2</xm:f>
            <x14:dxf>
              <fill>
                <patternFill>
                  <bgColor theme="9" tint="0.59996337778862885"/>
                </patternFill>
              </fill>
            </x14:dxf>
          </x14:cfRule>
          <x14:cfRule type="containsText" priority="26" operator="containsText" id="{19AE6CCA-6F67-41B0-9ECB-BA95A74ECFED}">
            <xm:f>NOT(ISERROR(SEARCH($M$2,L2)))</xm:f>
            <xm:f>$M$2</xm:f>
            <x14:dxf>
              <fill>
                <patternFill>
                  <bgColor theme="9" tint="0.59996337778862885"/>
                </patternFill>
              </fill>
            </x14:dxf>
          </x14:cfRule>
          <xm:sqref>L2:L3</xm:sqref>
        </x14:conditionalFormatting>
        <x14:conditionalFormatting xmlns:xm="http://schemas.microsoft.com/office/excel/2006/main">
          <x14:cfRule type="containsText" priority="23" operator="containsText" id="{76885CE1-D038-47DA-A2B1-4E938CD81A9B}">
            <xm:f>NOT(ISERROR(SEARCH($N$2,I2)))</xm:f>
            <xm:f>$N$2</xm:f>
            <x14:dxf>
              <font>
                <color theme="0"/>
              </font>
              <fill>
                <patternFill>
                  <bgColor rgb="FFFF0000"/>
                </patternFill>
              </fill>
            </x14:dxf>
          </x14:cfRule>
          <x14:cfRule type="containsText" priority="24" operator="containsText" id="{2C379627-2410-4FA3-B411-7103E3DF9837}">
            <xm:f>NOT(ISERROR(SEARCH($M$2,I2)))</xm:f>
            <xm:f>$M$2</xm:f>
            <x14:dxf>
              <fill>
                <patternFill>
                  <bgColor theme="6" tint="0.59996337778862885"/>
                </patternFill>
              </fill>
            </x14:dxf>
          </x14:cfRule>
          <xm:sqref>I2:K2</xm:sqref>
        </x14:conditionalFormatting>
        <x14:conditionalFormatting xmlns:xm="http://schemas.microsoft.com/office/excel/2006/main">
          <x14:cfRule type="containsText" priority="22" operator="containsText" id="{6BFE7EAC-F892-4ACF-BE4B-8FD05E924B47}">
            <xm:f>NOT(ISERROR(SEARCH($M$7,I3)))</xm:f>
            <xm:f>$M$7</xm:f>
            <x14:dxf>
              <font>
                <color theme="0"/>
              </font>
              <fill>
                <patternFill>
                  <bgColor rgb="FFFF0000"/>
                </patternFill>
              </fill>
            </x14:dxf>
          </x14:cfRule>
          <xm:sqref>I3</xm:sqref>
        </x14:conditionalFormatting>
        <x14:conditionalFormatting xmlns:xm="http://schemas.microsoft.com/office/excel/2006/main">
          <x14:cfRule type="containsText" priority="29" operator="containsText" id="{151118E0-597B-47AA-BC0E-A9ED5D542EAA}">
            <xm:f>NOT(ISERROR(SEARCH($N$3,I3)))</xm:f>
            <xm:f>$N$3</xm:f>
            <x14:dxf>
              <font>
                <color theme="0"/>
              </font>
              <fill>
                <patternFill>
                  <bgColor rgb="FFFF0000"/>
                </patternFill>
              </fill>
            </x14:dxf>
          </x14:cfRule>
          <x14:cfRule type="containsText" priority="30" operator="containsText" id="{916CDCDA-EF0C-49AE-B207-E5647B944EF4}">
            <xm:f>NOT(ISERROR(SEARCH($M$3,I3)))</xm:f>
            <xm:f>$M$3</xm:f>
            <x14:dxf>
              <fill>
                <patternFill>
                  <bgColor theme="6" tint="0.59996337778862885"/>
                </patternFill>
              </fill>
            </x14:dxf>
          </x14:cfRule>
          <x14:cfRule type="containsText" priority="31" operator="containsText" id="{00882B72-95D8-44B8-BE5B-DBF15CBC9DBB}">
            <xm:f>NOT(ISERROR(SEARCH($N$2,I3)))</xm:f>
            <xm:f>$N$2</xm:f>
            <x14:dxf>
              <font>
                <color theme="0"/>
              </font>
              <fill>
                <patternFill>
                  <bgColor rgb="FFFF0000"/>
                </patternFill>
              </fill>
            </x14:dxf>
          </x14:cfRule>
          <x14:cfRule type="containsText" priority="32" operator="containsText" id="{C2CB1237-C282-4C7D-95D4-78148E04484C}">
            <xm:f>NOT(ISERROR(SEARCH($M$2,I3)))</xm:f>
            <xm:f>$M$2</xm:f>
            <x14:dxf>
              <fill>
                <patternFill>
                  <bgColor theme="6" tint="0.59996337778862885"/>
                </patternFill>
              </fill>
            </x14:dxf>
          </x14:cfRule>
          <xm:sqref>I3:K3</xm:sqref>
        </x14:conditionalFormatting>
        <x14:conditionalFormatting xmlns:xm="http://schemas.microsoft.com/office/excel/2006/main">
          <x14:cfRule type="containsText" priority="19" operator="containsText" id="{8EBA3658-03C0-48FF-9C70-6D9D65D537DA}">
            <xm:f>NOT(ISERROR(SEARCH($N$4,I4)))</xm:f>
            <xm:f>$N$4</xm:f>
            <x14:dxf>
              <font>
                <color theme="0"/>
              </font>
              <fill>
                <patternFill>
                  <bgColor rgb="FFFF0000"/>
                </patternFill>
              </fill>
            </x14:dxf>
          </x14:cfRule>
          <x14:cfRule type="containsText" priority="20" operator="containsText" id="{09AD2EAC-CCFF-413A-A9F5-C5662A0DF4AA}">
            <xm:f>NOT(ISERROR(SEARCH($M$4,I4)))</xm:f>
            <xm:f>$M$4</xm:f>
            <x14:dxf>
              <fill>
                <patternFill>
                  <bgColor theme="6" tint="0.59996337778862885"/>
                </patternFill>
              </fill>
            </x14:dxf>
          </x14:cfRule>
          <xm:sqref>I4:K4</xm:sqref>
        </x14:conditionalFormatting>
        <x14:conditionalFormatting xmlns:xm="http://schemas.microsoft.com/office/excel/2006/main">
          <x14:cfRule type="containsText" priority="11" operator="containsText" id="{564BD863-2C96-4029-8928-1CFEA2ED4AB5}">
            <xm:f>NOT(ISERROR(SEARCH($K$14,I13)))</xm:f>
            <xm:f>$K$14</xm:f>
            <x14:dxf>
              <font>
                <color theme="0"/>
              </font>
              <fill>
                <patternFill>
                  <bgColor rgb="FFFF0000"/>
                </patternFill>
              </fill>
            </x14:dxf>
          </x14:cfRule>
          <x14:cfRule type="containsText" priority="12" operator="containsText" id="{7F27E516-2516-4905-A58C-7D15C094BF99}">
            <xm:f>NOT(ISERROR(SEARCH($K$11,I13)))</xm:f>
            <xm:f>$K$11</xm:f>
            <x14:dxf>
              <fill>
                <patternFill>
                  <bgColor theme="6" tint="0.59996337778862885"/>
                </patternFill>
              </fill>
            </x14:dxf>
          </x14:cfRule>
          <xm:sqref>I13</xm:sqref>
        </x14:conditionalFormatting>
        <x14:conditionalFormatting xmlns:xm="http://schemas.microsoft.com/office/excel/2006/main">
          <x14:cfRule type="containsText" priority="18" operator="containsText" id="{7F987AD9-F6AF-4529-87F9-F9220D89E8DC}">
            <xm:f>NOT(ISERROR(SEARCH($M$7,I13)))</xm:f>
            <xm:f>$M$7</xm:f>
            <x14:dxf>
              <font>
                <color theme="0"/>
              </font>
              <fill>
                <patternFill>
                  <bgColor rgb="FFFF0000"/>
                </patternFill>
              </fill>
            </x14:dxf>
          </x14:cfRule>
          <xm:sqref>I13</xm:sqref>
        </x14:conditionalFormatting>
        <x14:conditionalFormatting xmlns:xm="http://schemas.microsoft.com/office/excel/2006/main">
          <x14:cfRule type="containsText" priority="16" operator="containsText" id="{15E3140F-C965-47DF-AF76-25DFCA2644B1}">
            <xm:f>NOT(ISERROR(SEARCH($M$14,M12)))</xm:f>
            <xm:f>$M$14</xm:f>
            <x14:dxf>
              <font>
                <color theme="0"/>
              </font>
              <fill>
                <patternFill>
                  <bgColor rgb="FFFF0000"/>
                </patternFill>
              </fill>
            </x14:dxf>
          </x14:cfRule>
          <xm:sqref>M12</xm:sqref>
        </x14:conditionalFormatting>
        <x14:conditionalFormatting xmlns:xm="http://schemas.microsoft.com/office/excel/2006/main">
          <x14:cfRule type="containsText" priority="14" operator="containsText" id="{0CC041F3-FD41-4DDE-905F-DBE0B97E1477}">
            <xm:f>NOT(ISERROR(SEARCH($N$14,N13)))</xm:f>
            <xm:f>$N$14</xm:f>
            <x14:dxf>
              <font>
                <color theme="0"/>
              </font>
              <fill>
                <patternFill>
                  <bgColor rgb="FFFF0000"/>
                </patternFill>
              </fill>
            </x14:dxf>
          </x14:cfRule>
          <xm:sqref>N13</xm:sqref>
        </x14:conditionalFormatting>
        <x14:conditionalFormatting xmlns:xm="http://schemas.microsoft.com/office/excel/2006/main">
          <x14:cfRule type="containsText" priority="9" operator="containsText" id="{80903135-A330-470F-A51B-1DC3FDE69F7D}">
            <xm:f>NOT(ISERROR(SEARCH($K$13,I12)))</xm:f>
            <xm:f>$K$13</xm:f>
            <x14:dxf>
              <font>
                <color theme="0"/>
              </font>
              <fill>
                <patternFill>
                  <bgColor rgb="FFFF0000"/>
                </patternFill>
              </fill>
            </x14:dxf>
          </x14:cfRule>
          <x14:cfRule type="containsText" priority="10" operator="containsText" id="{33979DCF-78C7-4937-980F-5E5D9E28F45A}">
            <xm:f>NOT(ISERROR(SEARCH($K$12,I12)))</xm:f>
            <xm:f>$K$12</xm:f>
            <x14:dxf>
              <fill>
                <patternFill>
                  <bgColor theme="6" tint="0.59996337778862885"/>
                </patternFill>
              </fill>
            </x14:dxf>
          </x14:cfRule>
          <xm:sqref>I12</xm:sqref>
        </x14:conditionalFormatting>
        <x14:conditionalFormatting xmlns:xm="http://schemas.microsoft.com/office/excel/2006/main">
          <x14:cfRule type="containsText" priority="8" operator="containsText" id="{600E77C6-CC77-4771-A6D5-9978D68B8C3A}">
            <xm:f>NOT(ISERROR(SEARCH($M$5,I23)))</xm:f>
            <xm:f>$M$5</xm:f>
            <x14:dxf>
              <font>
                <color theme="0"/>
              </font>
              <fill>
                <patternFill>
                  <bgColor rgb="FFFF0000"/>
                </patternFill>
              </fill>
            </x14:dxf>
          </x14:cfRule>
          <xm:sqref>I23</xm:sqref>
        </x14:conditionalFormatting>
        <x14:conditionalFormatting xmlns:xm="http://schemas.microsoft.com/office/excel/2006/main">
          <x14:cfRule type="containsText" priority="6" operator="containsText" id="{F3571E54-C502-40FC-AB34-3558CB7B5A30}">
            <xm:f>NOT(ISERROR(SEARCH($M$5,K23)))</xm:f>
            <xm:f>$M$5</xm:f>
            <x14:dxf>
              <font>
                <color theme="0"/>
              </font>
              <fill>
                <patternFill>
                  <bgColor rgb="FFFF0000"/>
                </patternFill>
              </fill>
            </x14:dxf>
          </x14:cfRule>
          <xm:sqref>K23</xm:sqref>
        </x14:conditionalFormatting>
        <x14:conditionalFormatting xmlns:xm="http://schemas.microsoft.com/office/excel/2006/main">
          <x14:cfRule type="containsText" priority="4" operator="containsText" id="{84649DFA-6CE6-41B4-A185-27D62A604238}">
            <xm:f>NOT(ISERROR(SEARCH($M$5,I24)))</xm:f>
            <xm:f>$M$5</xm:f>
            <x14:dxf>
              <font>
                <color theme="0"/>
              </font>
              <fill>
                <patternFill>
                  <bgColor rgb="FFFF0000"/>
                </patternFill>
              </fill>
            </x14:dxf>
          </x14:cfRule>
          <xm:sqref>I24</xm:sqref>
        </x14:conditionalFormatting>
        <x14:conditionalFormatting xmlns:xm="http://schemas.microsoft.com/office/excel/2006/main">
          <x14:cfRule type="containsText" priority="2" operator="containsText" id="{1BE6188B-4033-4AD0-8707-79AFDDC28246}">
            <xm:f>NOT(ISERROR(SEARCH($M$5,I25)))</xm:f>
            <xm:f>$M$5</xm:f>
            <x14:dxf>
              <font>
                <color theme="0"/>
              </font>
              <fill>
                <patternFill>
                  <bgColor rgb="FFFF0000"/>
                </patternFill>
              </fill>
            </x14:dxf>
          </x14:cfRule>
          <xm:sqref>I25</xm:sqref>
        </x14:conditionalFormatting>
        <x14:conditionalFormatting xmlns:xm="http://schemas.microsoft.com/office/excel/2006/main">
          <x14:cfRule type="containsText" priority="33" operator="containsText" id="{85BC512E-707D-482A-AFD1-0108E7CCC6AB}">
            <xm:f>NOT(ISERROR(SEARCH($Q$22,I22)))</xm:f>
            <xm:f>$Q$22</xm:f>
            <x14:dxf>
              <font>
                <color theme="0"/>
              </font>
              <fill>
                <patternFill>
                  <bgColor rgb="FFFF0000"/>
                </patternFill>
              </fill>
            </x14:dxf>
          </x14:cfRule>
          <xm:sqref>I22:K22</xm:sqref>
        </x14:conditionalFormatting>
        <x14:conditionalFormatting xmlns:xm="http://schemas.microsoft.com/office/excel/2006/main">
          <x14:cfRule type="containsText" priority="34" operator="containsText" id="{816B79FB-B6D8-437E-ADD6-CFECE90192AE}">
            <xm:f>NOT(ISERROR(SEARCH($Q$24,I24)))</xm:f>
            <xm:f>$Q$24</xm:f>
            <x14:dxf>
              <font>
                <color theme="0"/>
              </font>
              <fill>
                <patternFill>
                  <bgColor rgb="FFFF0000"/>
                </patternFill>
              </fill>
            </x14:dxf>
          </x14:cfRule>
          <xm:sqref>I24:K24</xm:sqref>
        </x14:conditionalFormatting>
        <x14:conditionalFormatting xmlns:xm="http://schemas.microsoft.com/office/excel/2006/main">
          <x14:cfRule type="containsText" priority="35" operator="containsText" id="{55FD9AB6-CC2F-4947-895F-49246B1E3115}">
            <xm:f>NOT(ISERROR(SEARCH($Q$25,I25)))</xm:f>
            <xm:f>$Q$25</xm:f>
            <x14:dxf>
              <font>
                <color theme="0"/>
              </font>
              <fill>
                <patternFill>
                  <bgColor rgb="FFFF0000"/>
                </patternFill>
              </fill>
            </x14:dxf>
          </x14:cfRule>
          <xm:sqref>I25:K25</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2">
    <tabColor rgb="FFFFC000"/>
  </sheetPr>
  <dimension ref="B1:I59"/>
  <sheetViews>
    <sheetView topLeftCell="A6" zoomScale="50" zoomScaleNormal="50" workbookViewId="0">
      <selection activeCell="C10" sqref="C10"/>
    </sheetView>
  </sheetViews>
  <sheetFormatPr defaultColWidth="9.140625" defaultRowHeight="14.25"/>
  <cols>
    <col min="1" max="1" width="12.7109375" style="42" customWidth="1"/>
    <col min="2" max="2" width="76.85546875" style="42" customWidth="1"/>
    <col min="3" max="3" width="79.42578125" style="42" customWidth="1"/>
    <col min="4" max="4" width="22" style="42" customWidth="1"/>
    <col min="5" max="5" width="33.7109375" style="42" customWidth="1"/>
    <col min="6" max="16384" width="9.140625" style="42"/>
  </cols>
  <sheetData>
    <row r="1" spans="2:9" ht="225.75" customHeight="1"/>
    <row r="2" spans="2:9" ht="213.75" customHeight="1">
      <c r="B2" s="718" t="s">
        <v>419</v>
      </c>
      <c r="C2" s="719"/>
    </row>
    <row r="3" spans="2:9" ht="31.5" customHeight="1">
      <c r="B3" s="720" t="s">
        <v>534</v>
      </c>
      <c r="C3" s="720"/>
    </row>
    <row r="4" spans="2:9" ht="31.5" customHeight="1">
      <c r="B4" s="721" t="s">
        <v>536</v>
      </c>
      <c r="C4" s="721"/>
      <c r="D4" s="57"/>
      <c r="E4" s="57"/>
    </row>
    <row r="5" spans="2:9" ht="28.5" customHeight="1">
      <c r="B5" s="722" t="s">
        <v>535</v>
      </c>
      <c r="C5" s="723"/>
      <c r="I5" s="2"/>
    </row>
    <row r="6" spans="2:9" ht="165.75" customHeight="1">
      <c r="I6" s="2"/>
    </row>
    <row r="7" spans="2:9" ht="31.5" customHeight="1">
      <c r="B7" s="1" t="s">
        <v>420</v>
      </c>
      <c r="C7" s="439" t="s">
        <v>618</v>
      </c>
    </row>
    <row r="8" spans="2:9" ht="31.5" customHeight="1">
      <c r="B8" s="1" t="s">
        <v>463</v>
      </c>
      <c r="C8" s="439" t="s">
        <v>619</v>
      </c>
    </row>
    <row r="9" spans="2:9" ht="31.5" customHeight="1">
      <c r="B9" s="1" t="s">
        <v>0</v>
      </c>
      <c r="C9" s="1" t="s">
        <v>620</v>
      </c>
    </row>
    <row r="10" spans="2:9" ht="31.5" customHeight="1">
      <c r="B10" s="1" t="s">
        <v>421</v>
      </c>
      <c r="C10" s="709" t="s">
        <v>621</v>
      </c>
    </row>
    <row r="11" spans="2:9" ht="31.5" customHeight="1">
      <c r="B11" s="1"/>
      <c r="C11" s="1"/>
    </row>
    <row r="12" spans="2:9" ht="31.5" customHeight="1">
      <c r="B12" s="1"/>
      <c r="C12" s="1"/>
    </row>
    <row r="13" spans="2:9" ht="62.25" customHeight="1">
      <c r="B13" s="3" t="s">
        <v>464</v>
      </c>
      <c r="C13" s="43"/>
      <c r="I13" s="2"/>
    </row>
    <row r="14" spans="2:9" ht="20.25">
      <c r="I14" s="44"/>
    </row>
    <row r="15" spans="2:9" ht="20.25">
      <c r="I15" s="44"/>
    </row>
    <row r="16" spans="2:9" ht="20.25">
      <c r="B16" s="56"/>
      <c r="I16" s="44"/>
    </row>
    <row r="20" spans="9:9" ht="20.25">
      <c r="I20" s="2"/>
    </row>
    <row r="22" spans="9:9" ht="20.25">
      <c r="I22" s="2"/>
    </row>
    <row r="26" spans="9:9" ht="3" customHeight="1"/>
    <row r="45" ht="41.25" customHeight="1"/>
    <row r="49" spans="4:4" ht="15">
      <c r="D49" s="71"/>
    </row>
    <row r="51" spans="4:4" ht="44.25" customHeight="1"/>
    <row r="59" spans="4:4" ht="42.75" customHeight="1"/>
  </sheetData>
  <mergeCells count="4">
    <mergeCell ref="B2:C2"/>
    <mergeCell ref="B3:C3"/>
    <mergeCell ref="B4:C4"/>
    <mergeCell ref="B5:C5"/>
  </mergeCells>
  <printOptions horizontalCentered="1"/>
  <pageMargins left="0.23622047244094491" right="0.23622047244094491" top="0.74803149606299213" bottom="0.86"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3" max="16383" man="1"/>
    <brk id="66" max="16383" man="1"/>
  </rowBreaks>
  <legacyDrawingHF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CA388"/>
  <sheetViews>
    <sheetView tabSelected="1" zoomScale="70" zoomScaleNormal="70" workbookViewId="0">
      <selection activeCell="G329" sqref="G329"/>
    </sheetView>
  </sheetViews>
  <sheetFormatPr defaultRowHeight="24.75"/>
  <cols>
    <col min="1" max="1" width="4.85546875" style="1193" customWidth="1"/>
    <col min="2" max="2" width="63" style="1194" customWidth="1"/>
    <col min="3" max="3" width="12" style="1195" customWidth="1"/>
    <col min="4" max="4" width="13.140625" style="1195" customWidth="1"/>
    <col min="5" max="5" width="13.5703125" style="1195" customWidth="1"/>
    <col min="6" max="6" width="10.85546875" style="1196" customWidth="1"/>
    <col min="7" max="7" width="15" style="1196" customWidth="1"/>
    <col min="8" max="8" width="15.7109375" style="1196" customWidth="1"/>
    <col min="9" max="9" width="20.42578125" style="1197" customWidth="1"/>
    <col min="10" max="10" width="2.7109375" style="1198" customWidth="1"/>
    <col min="11" max="11" width="3.140625" style="1198" customWidth="1"/>
    <col min="12" max="12" width="32.42578125" style="1198" customWidth="1"/>
    <col min="13" max="13" width="9" style="1198" customWidth="1"/>
    <col min="14" max="14" width="11.140625" style="1199" customWidth="1"/>
    <col min="15" max="15" width="30.28515625" style="1196" customWidth="1"/>
    <col min="16" max="16" width="10.140625" style="1196" customWidth="1"/>
    <col min="17" max="17" width="11.140625" style="1196" customWidth="1"/>
    <col min="18" max="18" width="30" style="1196" customWidth="1"/>
    <col min="19" max="19" width="8.85546875" style="1197" customWidth="1"/>
    <col min="20" max="20" width="11.140625" style="1198" customWidth="1"/>
    <col min="21" max="21" width="1.7109375" style="1198" customWidth="1"/>
    <col min="22" max="22" width="8.85546875" style="1196" customWidth="1"/>
    <col min="23" max="23" width="9.85546875" style="1197" customWidth="1"/>
    <col min="24" max="24" width="8.85546875" style="1196" customWidth="1"/>
    <col min="25" max="25" width="54.7109375" style="1197" customWidth="1"/>
    <col min="26" max="26" width="10.85546875" style="1198" customWidth="1"/>
    <col min="27" max="27" width="8.7109375" style="1198" customWidth="1"/>
    <col min="28" max="28" width="12.28515625" style="1198" customWidth="1"/>
    <col min="29" max="29" width="8.85546875" style="1196" customWidth="1"/>
    <col min="30" max="30" width="9.85546875" style="1197" customWidth="1"/>
    <col min="31" max="31" width="8.85546875" style="1196" customWidth="1"/>
    <col min="32" max="32" width="54.7109375" style="1197" customWidth="1"/>
    <col min="33" max="33" width="10.85546875" style="1197" customWidth="1"/>
    <col min="34" max="34" width="8.7109375" style="1197" customWidth="1"/>
    <col min="35" max="35" width="13.28515625" style="1197" customWidth="1"/>
    <col min="36" max="36" width="8.85546875" style="1196" customWidth="1"/>
    <col min="37" max="37" width="9.85546875" style="1197" customWidth="1"/>
    <col min="38" max="38" width="8.85546875" style="1196" customWidth="1"/>
    <col min="39" max="39" width="54.7109375" style="1197" customWidth="1"/>
    <col min="40" max="40" width="12.140625" style="1198" customWidth="1"/>
    <col min="41" max="41" width="8.7109375" style="1198" customWidth="1"/>
    <col min="42" max="42" width="11.28515625" style="1198" customWidth="1"/>
    <col min="43" max="43" width="8.85546875" style="1196" customWidth="1"/>
    <col min="44" max="44" width="9.140625" style="1197"/>
    <col min="45" max="45" width="8.85546875" style="1196" customWidth="1"/>
    <col min="46" max="46" width="54.7109375" style="1197" customWidth="1"/>
    <col min="47" max="47" width="13.7109375" style="1198" customWidth="1"/>
    <col min="48" max="48" width="8.7109375" style="1198" customWidth="1"/>
    <col min="49" max="49" width="14.7109375" style="1198" customWidth="1"/>
    <col min="50" max="50" width="8.85546875" style="1196" customWidth="1"/>
    <col min="51" max="51" width="9.85546875" style="1197" customWidth="1"/>
    <col min="52" max="52" width="8.85546875" style="1196" customWidth="1"/>
    <col min="53" max="53" width="54.7109375" style="1197" customWidth="1"/>
    <col min="54" max="54" width="12.42578125" style="1198" customWidth="1"/>
    <col min="55" max="55" width="8.7109375" style="1198" customWidth="1"/>
    <col min="56" max="56" width="13.42578125" style="1198" customWidth="1"/>
    <col min="57" max="57" width="8.85546875" style="1196" customWidth="1"/>
    <col min="58" max="58" width="9.140625" style="1197" customWidth="1"/>
    <col min="59" max="59" width="8.85546875" style="1196" customWidth="1"/>
    <col min="60" max="60" width="54.7109375" style="1197" customWidth="1"/>
    <col min="61" max="61" width="10.7109375" style="1197" customWidth="1"/>
    <col min="62" max="62" width="8.7109375" style="1197" customWidth="1"/>
    <col min="63" max="63" width="13" style="1197" customWidth="1"/>
    <col min="64" max="64" width="8.85546875" style="1196" customWidth="1"/>
    <col min="65" max="65" width="9.140625" style="1197" customWidth="1"/>
    <col min="66" max="66" width="8.85546875" style="1196" customWidth="1"/>
    <col min="67" max="67" width="54.7109375" style="1197" customWidth="1"/>
    <col min="68" max="68" width="10.85546875" style="1198" customWidth="1"/>
    <col min="69" max="69" width="8.7109375" style="1198" customWidth="1"/>
    <col min="70" max="70" width="13" style="1198" customWidth="1"/>
    <col min="71" max="71" width="8.85546875" style="1196" customWidth="1"/>
    <col min="72" max="72" width="9.85546875" style="1197" customWidth="1"/>
    <col min="73" max="73" width="8.85546875" style="1196" customWidth="1"/>
    <col min="74" max="259" width="9.140625" style="1197"/>
    <col min="260" max="260" width="63" style="1197" customWidth="1"/>
    <col min="261" max="263" width="17.140625" style="1197" customWidth="1"/>
    <col min="264" max="267" width="15" style="1197" customWidth="1"/>
    <col min="268" max="268" width="13.140625" style="1197" customWidth="1"/>
    <col min="269" max="269" width="8.7109375" style="1197" customWidth="1"/>
    <col min="270" max="270" width="12.85546875" style="1197" customWidth="1"/>
    <col min="271" max="271" width="8.85546875" style="1197" customWidth="1"/>
    <col min="272" max="272" width="9.85546875" style="1197" customWidth="1"/>
    <col min="273" max="273" width="8.85546875" style="1197" customWidth="1"/>
    <col min="274" max="274" width="54.7109375" style="1197" customWidth="1"/>
    <col min="275" max="275" width="10.85546875" style="1197" customWidth="1"/>
    <col min="276" max="276" width="8.7109375" style="1197" customWidth="1"/>
    <col min="277" max="277" width="12.140625" style="1197" customWidth="1"/>
    <col min="278" max="278" width="8.85546875" style="1197" customWidth="1"/>
    <col min="279" max="279" width="9.85546875" style="1197" customWidth="1"/>
    <col min="280" max="280" width="8.85546875" style="1197" customWidth="1"/>
    <col min="281" max="281" width="54.7109375" style="1197" customWidth="1"/>
    <col min="282" max="282" width="10.85546875" style="1197" customWidth="1"/>
    <col min="283" max="283" width="8.7109375" style="1197" customWidth="1"/>
    <col min="284" max="284" width="12.28515625" style="1197" customWidth="1"/>
    <col min="285" max="285" width="8.85546875" style="1197" customWidth="1"/>
    <col min="286" max="286" width="9.85546875" style="1197" customWidth="1"/>
    <col min="287" max="287" width="8.85546875" style="1197" customWidth="1"/>
    <col min="288" max="288" width="54.7109375" style="1197" customWidth="1"/>
    <col min="289" max="289" width="10.85546875" style="1197" customWidth="1"/>
    <col min="290" max="290" width="8.7109375" style="1197" customWidth="1"/>
    <col min="291" max="291" width="13.28515625" style="1197" customWidth="1"/>
    <col min="292" max="292" width="8.85546875" style="1197" customWidth="1"/>
    <col min="293" max="293" width="9.85546875" style="1197" customWidth="1"/>
    <col min="294" max="294" width="8.85546875" style="1197" customWidth="1"/>
    <col min="295" max="295" width="54.7109375" style="1197" customWidth="1"/>
    <col min="296" max="296" width="12.140625" style="1197" customWidth="1"/>
    <col min="297" max="297" width="8.7109375" style="1197" customWidth="1"/>
    <col min="298" max="298" width="11.28515625" style="1197" customWidth="1"/>
    <col min="299" max="299" width="8.85546875" style="1197" customWidth="1"/>
    <col min="300" max="300" width="9.140625" style="1197"/>
    <col min="301" max="301" width="8.85546875" style="1197" customWidth="1"/>
    <col min="302" max="302" width="54.7109375" style="1197" customWidth="1"/>
    <col min="303" max="303" width="13.7109375" style="1197" customWidth="1"/>
    <col min="304" max="304" width="8.7109375" style="1197" customWidth="1"/>
    <col min="305" max="305" width="14.7109375" style="1197" customWidth="1"/>
    <col min="306" max="306" width="8.85546875" style="1197" customWidth="1"/>
    <col min="307" max="307" width="9.85546875" style="1197" customWidth="1"/>
    <col min="308" max="308" width="8.85546875" style="1197" customWidth="1"/>
    <col min="309" max="309" width="54.7109375" style="1197" customWidth="1"/>
    <col min="310" max="310" width="12.42578125" style="1197" customWidth="1"/>
    <col min="311" max="311" width="8.7109375" style="1197" customWidth="1"/>
    <col min="312" max="312" width="13.42578125" style="1197" customWidth="1"/>
    <col min="313" max="313" width="8.85546875" style="1197" customWidth="1"/>
    <col min="314" max="314" width="9.140625" style="1197" customWidth="1"/>
    <col min="315" max="315" width="8.85546875" style="1197" customWidth="1"/>
    <col min="316" max="316" width="54.7109375" style="1197" customWidth="1"/>
    <col min="317" max="317" width="10.7109375" style="1197" customWidth="1"/>
    <col min="318" max="318" width="8.7109375" style="1197" customWidth="1"/>
    <col min="319" max="319" width="13" style="1197" customWidth="1"/>
    <col min="320" max="320" width="8.85546875" style="1197" customWidth="1"/>
    <col min="321" max="321" width="9.140625" style="1197" customWidth="1"/>
    <col min="322" max="322" width="8.85546875" style="1197" customWidth="1"/>
    <col min="323" max="323" width="54.7109375" style="1197" customWidth="1"/>
    <col min="324" max="324" width="10.85546875" style="1197" customWidth="1"/>
    <col min="325" max="325" width="8.7109375" style="1197" customWidth="1"/>
    <col min="326" max="326" width="13" style="1197" customWidth="1"/>
    <col min="327" max="327" width="8.85546875" style="1197" customWidth="1"/>
    <col min="328" max="328" width="9.85546875" style="1197" customWidth="1"/>
    <col min="329" max="329" width="8.85546875" style="1197" customWidth="1"/>
    <col min="330" max="515" width="9.140625" style="1197"/>
    <col min="516" max="516" width="63" style="1197" customWidth="1"/>
    <col min="517" max="519" width="17.140625" style="1197" customWidth="1"/>
    <col min="520" max="523" width="15" style="1197" customWidth="1"/>
    <col min="524" max="524" width="13.140625" style="1197" customWidth="1"/>
    <col min="525" max="525" width="8.7109375" style="1197" customWidth="1"/>
    <col min="526" max="526" width="12.85546875" style="1197" customWidth="1"/>
    <col min="527" max="527" width="8.85546875" style="1197" customWidth="1"/>
    <col min="528" max="528" width="9.85546875" style="1197" customWidth="1"/>
    <col min="529" max="529" width="8.85546875" style="1197" customWidth="1"/>
    <col min="530" max="530" width="54.7109375" style="1197" customWidth="1"/>
    <col min="531" max="531" width="10.85546875" style="1197" customWidth="1"/>
    <col min="532" max="532" width="8.7109375" style="1197" customWidth="1"/>
    <col min="533" max="533" width="12.140625" style="1197" customWidth="1"/>
    <col min="534" max="534" width="8.85546875" style="1197" customWidth="1"/>
    <col min="535" max="535" width="9.85546875" style="1197" customWidth="1"/>
    <col min="536" max="536" width="8.85546875" style="1197" customWidth="1"/>
    <col min="537" max="537" width="54.7109375" style="1197" customWidth="1"/>
    <col min="538" max="538" width="10.85546875" style="1197" customWidth="1"/>
    <col min="539" max="539" width="8.7109375" style="1197" customWidth="1"/>
    <col min="540" max="540" width="12.28515625" style="1197" customWidth="1"/>
    <col min="541" max="541" width="8.85546875" style="1197" customWidth="1"/>
    <col min="542" max="542" width="9.85546875" style="1197" customWidth="1"/>
    <col min="543" max="543" width="8.85546875" style="1197" customWidth="1"/>
    <col min="544" max="544" width="54.7109375" style="1197" customWidth="1"/>
    <col min="545" max="545" width="10.85546875" style="1197" customWidth="1"/>
    <col min="546" max="546" width="8.7109375" style="1197" customWidth="1"/>
    <col min="547" max="547" width="13.28515625" style="1197" customWidth="1"/>
    <col min="548" max="548" width="8.85546875" style="1197" customWidth="1"/>
    <col min="549" max="549" width="9.85546875" style="1197" customWidth="1"/>
    <col min="550" max="550" width="8.85546875" style="1197" customWidth="1"/>
    <col min="551" max="551" width="54.7109375" style="1197" customWidth="1"/>
    <col min="552" max="552" width="12.140625" style="1197" customWidth="1"/>
    <col min="553" max="553" width="8.7109375" style="1197" customWidth="1"/>
    <col min="554" max="554" width="11.28515625" style="1197" customWidth="1"/>
    <col min="555" max="555" width="8.85546875" style="1197" customWidth="1"/>
    <col min="556" max="556" width="9.140625" style="1197"/>
    <col min="557" max="557" width="8.85546875" style="1197" customWidth="1"/>
    <col min="558" max="558" width="54.7109375" style="1197" customWidth="1"/>
    <col min="559" max="559" width="13.7109375" style="1197" customWidth="1"/>
    <col min="560" max="560" width="8.7109375" style="1197" customWidth="1"/>
    <col min="561" max="561" width="14.7109375" style="1197" customWidth="1"/>
    <col min="562" max="562" width="8.85546875" style="1197" customWidth="1"/>
    <col min="563" max="563" width="9.85546875" style="1197" customWidth="1"/>
    <col min="564" max="564" width="8.85546875" style="1197" customWidth="1"/>
    <col min="565" max="565" width="54.7109375" style="1197" customWidth="1"/>
    <col min="566" max="566" width="12.42578125" style="1197" customWidth="1"/>
    <col min="567" max="567" width="8.7109375" style="1197" customWidth="1"/>
    <col min="568" max="568" width="13.42578125" style="1197" customWidth="1"/>
    <col min="569" max="569" width="8.85546875" style="1197" customWidth="1"/>
    <col min="570" max="570" width="9.140625" style="1197" customWidth="1"/>
    <col min="571" max="571" width="8.85546875" style="1197" customWidth="1"/>
    <col min="572" max="572" width="54.7109375" style="1197" customWidth="1"/>
    <col min="573" max="573" width="10.7109375" style="1197" customWidth="1"/>
    <col min="574" max="574" width="8.7109375" style="1197" customWidth="1"/>
    <col min="575" max="575" width="13" style="1197" customWidth="1"/>
    <col min="576" max="576" width="8.85546875" style="1197" customWidth="1"/>
    <col min="577" max="577" width="9.140625" style="1197" customWidth="1"/>
    <col min="578" max="578" width="8.85546875" style="1197" customWidth="1"/>
    <col min="579" max="579" width="54.7109375" style="1197" customWidth="1"/>
    <col min="580" max="580" width="10.85546875" style="1197" customWidth="1"/>
    <col min="581" max="581" width="8.7109375" style="1197" customWidth="1"/>
    <col min="582" max="582" width="13" style="1197" customWidth="1"/>
    <col min="583" max="583" width="8.85546875" style="1197" customWidth="1"/>
    <col min="584" max="584" width="9.85546875" style="1197" customWidth="1"/>
    <col min="585" max="585" width="8.85546875" style="1197" customWidth="1"/>
    <col min="586" max="771" width="9.140625" style="1197"/>
    <col min="772" max="772" width="63" style="1197" customWidth="1"/>
    <col min="773" max="775" width="17.140625" style="1197" customWidth="1"/>
    <col min="776" max="779" width="15" style="1197" customWidth="1"/>
    <col min="780" max="780" width="13.140625" style="1197" customWidth="1"/>
    <col min="781" max="781" width="8.7109375" style="1197" customWidth="1"/>
    <col min="782" max="782" width="12.85546875" style="1197" customWidth="1"/>
    <col min="783" max="783" width="8.85546875" style="1197" customWidth="1"/>
    <col min="784" max="784" width="9.85546875" style="1197" customWidth="1"/>
    <col min="785" max="785" width="8.85546875" style="1197" customWidth="1"/>
    <col min="786" max="786" width="54.7109375" style="1197" customWidth="1"/>
    <col min="787" max="787" width="10.85546875" style="1197" customWidth="1"/>
    <col min="788" max="788" width="8.7109375" style="1197" customWidth="1"/>
    <col min="789" max="789" width="12.140625" style="1197" customWidth="1"/>
    <col min="790" max="790" width="8.85546875" style="1197" customWidth="1"/>
    <col min="791" max="791" width="9.85546875" style="1197" customWidth="1"/>
    <col min="792" max="792" width="8.85546875" style="1197" customWidth="1"/>
    <col min="793" max="793" width="54.7109375" style="1197" customWidth="1"/>
    <col min="794" max="794" width="10.85546875" style="1197" customWidth="1"/>
    <col min="795" max="795" width="8.7109375" style="1197" customWidth="1"/>
    <col min="796" max="796" width="12.28515625" style="1197" customWidth="1"/>
    <col min="797" max="797" width="8.85546875" style="1197" customWidth="1"/>
    <col min="798" max="798" width="9.85546875" style="1197" customWidth="1"/>
    <col min="799" max="799" width="8.85546875" style="1197" customWidth="1"/>
    <col min="800" max="800" width="54.7109375" style="1197" customWidth="1"/>
    <col min="801" max="801" width="10.85546875" style="1197" customWidth="1"/>
    <col min="802" max="802" width="8.7109375" style="1197" customWidth="1"/>
    <col min="803" max="803" width="13.28515625" style="1197" customWidth="1"/>
    <col min="804" max="804" width="8.85546875" style="1197" customWidth="1"/>
    <col min="805" max="805" width="9.85546875" style="1197" customWidth="1"/>
    <col min="806" max="806" width="8.85546875" style="1197" customWidth="1"/>
    <col min="807" max="807" width="54.7109375" style="1197" customWidth="1"/>
    <col min="808" max="808" width="12.140625" style="1197" customWidth="1"/>
    <col min="809" max="809" width="8.7109375" style="1197" customWidth="1"/>
    <col min="810" max="810" width="11.28515625" style="1197" customWidth="1"/>
    <col min="811" max="811" width="8.85546875" style="1197" customWidth="1"/>
    <col min="812" max="812" width="9.140625" style="1197"/>
    <col min="813" max="813" width="8.85546875" style="1197" customWidth="1"/>
    <col min="814" max="814" width="54.7109375" style="1197" customWidth="1"/>
    <col min="815" max="815" width="13.7109375" style="1197" customWidth="1"/>
    <col min="816" max="816" width="8.7109375" style="1197" customWidth="1"/>
    <col min="817" max="817" width="14.7109375" style="1197" customWidth="1"/>
    <col min="818" max="818" width="8.85546875" style="1197" customWidth="1"/>
    <col min="819" max="819" width="9.85546875" style="1197" customWidth="1"/>
    <col min="820" max="820" width="8.85546875" style="1197" customWidth="1"/>
    <col min="821" max="821" width="54.7109375" style="1197" customWidth="1"/>
    <col min="822" max="822" width="12.42578125" style="1197" customWidth="1"/>
    <col min="823" max="823" width="8.7109375" style="1197" customWidth="1"/>
    <col min="824" max="824" width="13.42578125" style="1197" customWidth="1"/>
    <col min="825" max="825" width="8.85546875" style="1197" customWidth="1"/>
    <col min="826" max="826" width="9.140625" style="1197" customWidth="1"/>
    <col min="827" max="827" width="8.85546875" style="1197" customWidth="1"/>
    <col min="828" max="828" width="54.7109375" style="1197" customWidth="1"/>
    <col min="829" max="829" width="10.7109375" style="1197" customWidth="1"/>
    <col min="830" max="830" width="8.7109375" style="1197" customWidth="1"/>
    <col min="831" max="831" width="13" style="1197" customWidth="1"/>
    <col min="832" max="832" width="8.85546875" style="1197" customWidth="1"/>
    <col min="833" max="833" width="9.140625" style="1197" customWidth="1"/>
    <col min="834" max="834" width="8.85546875" style="1197" customWidth="1"/>
    <col min="835" max="835" width="54.7109375" style="1197" customWidth="1"/>
    <col min="836" max="836" width="10.85546875" style="1197" customWidth="1"/>
    <col min="837" max="837" width="8.7109375" style="1197" customWidth="1"/>
    <col min="838" max="838" width="13" style="1197" customWidth="1"/>
    <col min="839" max="839" width="8.85546875" style="1197" customWidth="1"/>
    <col min="840" max="840" width="9.85546875" style="1197" customWidth="1"/>
    <col min="841" max="841" width="8.85546875" style="1197" customWidth="1"/>
    <col min="842" max="1027" width="9.140625" style="1197"/>
    <col min="1028" max="1028" width="63" style="1197" customWidth="1"/>
    <col min="1029" max="1031" width="17.140625" style="1197" customWidth="1"/>
    <col min="1032" max="1035" width="15" style="1197" customWidth="1"/>
    <col min="1036" max="1036" width="13.140625" style="1197" customWidth="1"/>
    <col min="1037" max="1037" width="8.7109375" style="1197" customWidth="1"/>
    <col min="1038" max="1038" width="12.85546875" style="1197" customWidth="1"/>
    <col min="1039" max="1039" width="8.85546875" style="1197" customWidth="1"/>
    <col min="1040" max="1040" width="9.85546875" style="1197" customWidth="1"/>
    <col min="1041" max="1041" width="8.85546875" style="1197" customWidth="1"/>
    <col min="1042" max="1042" width="54.7109375" style="1197" customWidth="1"/>
    <col min="1043" max="1043" width="10.85546875" style="1197" customWidth="1"/>
    <col min="1044" max="1044" width="8.7109375" style="1197" customWidth="1"/>
    <col min="1045" max="1045" width="12.140625" style="1197" customWidth="1"/>
    <col min="1046" max="1046" width="8.85546875" style="1197" customWidth="1"/>
    <col min="1047" max="1047" width="9.85546875" style="1197" customWidth="1"/>
    <col min="1048" max="1048" width="8.85546875" style="1197" customWidth="1"/>
    <col min="1049" max="1049" width="54.7109375" style="1197" customWidth="1"/>
    <col min="1050" max="1050" width="10.85546875" style="1197" customWidth="1"/>
    <col min="1051" max="1051" width="8.7109375" style="1197" customWidth="1"/>
    <col min="1052" max="1052" width="12.28515625" style="1197" customWidth="1"/>
    <col min="1053" max="1053" width="8.85546875" style="1197" customWidth="1"/>
    <col min="1054" max="1054" width="9.85546875" style="1197" customWidth="1"/>
    <col min="1055" max="1055" width="8.85546875" style="1197" customWidth="1"/>
    <col min="1056" max="1056" width="54.7109375" style="1197" customWidth="1"/>
    <col min="1057" max="1057" width="10.85546875" style="1197" customWidth="1"/>
    <col min="1058" max="1058" width="8.7109375" style="1197" customWidth="1"/>
    <col min="1059" max="1059" width="13.28515625" style="1197" customWidth="1"/>
    <col min="1060" max="1060" width="8.85546875" style="1197" customWidth="1"/>
    <col min="1061" max="1061" width="9.85546875" style="1197" customWidth="1"/>
    <col min="1062" max="1062" width="8.85546875" style="1197" customWidth="1"/>
    <col min="1063" max="1063" width="54.7109375" style="1197" customWidth="1"/>
    <col min="1064" max="1064" width="12.140625" style="1197" customWidth="1"/>
    <col min="1065" max="1065" width="8.7109375" style="1197" customWidth="1"/>
    <col min="1066" max="1066" width="11.28515625" style="1197" customWidth="1"/>
    <col min="1067" max="1067" width="8.85546875" style="1197" customWidth="1"/>
    <col min="1068" max="1068" width="9.140625" style="1197"/>
    <col min="1069" max="1069" width="8.85546875" style="1197" customWidth="1"/>
    <col min="1070" max="1070" width="54.7109375" style="1197" customWidth="1"/>
    <col min="1071" max="1071" width="13.7109375" style="1197" customWidth="1"/>
    <col min="1072" max="1072" width="8.7109375" style="1197" customWidth="1"/>
    <col min="1073" max="1073" width="14.7109375" style="1197" customWidth="1"/>
    <col min="1074" max="1074" width="8.85546875" style="1197" customWidth="1"/>
    <col min="1075" max="1075" width="9.85546875" style="1197" customWidth="1"/>
    <col min="1076" max="1076" width="8.85546875" style="1197" customWidth="1"/>
    <col min="1077" max="1077" width="54.7109375" style="1197" customWidth="1"/>
    <col min="1078" max="1078" width="12.42578125" style="1197" customWidth="1"/>
    <col min="1079" max="1079" width="8.7109375" style="1197" customWidth="1"/>
    <col min="1080" max="1080" width="13.42578125" style="1197" customWidth="1"/>
    <col min="1081" max="1081" width="8.85546875" style="1197" customWidth="1"/>
    <col min="1082" max="1082" width="9.140625" style="1197" customWidth="1"/>
    <col min="1083" max="1083" width="8.85546875" style="1197" customWidth="1"/>
    <col min="1084" max="1084" width="54.7109375" style="1197" customWidth="1"/>
    <col min="1085" max="1085" width="10.7109375" style="1197" customWidth="1"/>
    <col min="1086" max="1086" width="8.7109375" style="1197" customWidth="1"/>
    <col min="1087" max="1087" width="13" style="1197" customWidth="1"/>
    <col min="1088" max="1088" width="8.85546875" style="1197" customWidth="1"/>
    <col min="1089" max="1089" width="9.140625" style="1197" customWidth="1"/>
    <col min="1090" max="1090" width="8.85546875" style="1197" customWidth="1"/>
    <col min="1091" max="1091" width="54.7109375" style="1197" customWidth="1"/>
    <col min="1092" max="1092" width="10.85546875" style="1197" customWidth="1"/>
    <col min="1093" max="1093" width="8.7109375" style="1197" customWidth="1"/>
    <col min="1094" max="1094" width="13" style="1197" customWidth="1"/>
    <col min="1095" max="1095" width="8.85546875" style="1197" customWidth="1"/>
    <col min="1096" max="1096" width="9.85546875" style="1197" customWidth="1"/>
    <col min="1097" max="1097" width="8.85546875" style="1197" customWidth="1"/>
    <col min="1098" max="1283" width="9.140625" style="1197"/>
    <col min="1284" max="1284" width="63" style="1197" customWidth="1"/>
    <col min="1285" max="1287" width="17.140625" style="1197" customWidth="1"/>
    <col min="1288" max="1291" width="15" style="1197" customWidth="1"/>
    <col min="1292" max="1292" width="13.140625" style="1197" customWidth="1"/>
    <col min="1293" max="1293" width="8.7109375" style="1197" customWidth="1"/>
    <col min="1294" max="1294" width="12.85546875" style="1197" customWidth="1"/>
    <col min="1295" max="1295" width="8.85546875" style="1197" customWidth="1"/>
    <col min="1296" max="1296" width="9.85546875" style="1197" customWidth="1"/>
    <col min="1297" max="1297" width="8.85546875" style="1197" customWidth="1"/>
    <col min="1298" max="1298" width="54.7109375" style="1197" customWidth="1"/>
    <col min="1299" max="1299" width="10.85546875" style="1197" customWidth="1"/>
    <col min="1300" max="1300" width="8.7109375" style="1197" customWidth="1"/>
    <col min="1301" max="1301" width="12.140625" style="1197" customWidth="1"/>
    <col min="1302" max="1302" width="8.85546875" style="1197" customWidth="1"/>
    <col min="1303" max="1303" width="9.85546875" style="1197" customWidth="1"/>
    <col min="1304" max="1304" width="8.85546875" style="1197" customWidth="1"/>
    <col min="1305" max="1305" width="54.7109375" style="1197" customWidth="1"/>
    <col min="1306" max="1306" width="10.85546875" style="1197" customWidth="1"/>
    <col min="1307" max="1307" width="8.7109375" style="1197" customWidth="1"/>
    <col min="1308" max="1308" width="12.28515625" style="1197" customWidth="1"/>
    <col min="1309" max="1309" width="8.85546875" style="1197" customWidth="1"/>
    <col min="1310" max="1310" width="9.85546875" style="1197" customWidth="1"/>
    <col min="1311" max="1311" width="8.85546875" style="1197" customWidth="1"/>
    <col min="1312" max="1312" width="54.7109375" style="1197" customWidth="1"/>
    <col min="1313" max="1313" width="10.85546875" style="1197" customWidth="1"/>
    <col min="1314" max="1314" width="8.7109375" style="1197" customWidth="1"/>
    <col min="1315" max="1315" width="13.28515625" style="1197" customWidth="1"/>
    <col min="1316" max="1316" width="8.85546875" style="1197" customWidth="1"/>
    <col min="1317" max="1317" width="9.85546875" style="1197" customWidth="1"/>
    <col min="1318" max="1318" width="8.85546875" style="1197" customWidth="1"/>
    <col min="1319" max="1319" width="54.7109375" style="1197" customWidth="1"/>
    <col min="1320" max="1320" width="12.140625" style="1197" customWidth="1"/>
    <col min="1321" max="1321" width="8.7109375" style="1197" customWidth="1"/>
    <col min="1322" max="1322" width="11.28515625" style="1197" customWidth="1"/>
    <col min="1323" max="1323" width="8.85546875" style="1197" customWidth="1"/>
    <col min="1324" max="1324" width="9.140625" style="1197"/>
    <col min="1325" max="1325" width="8.85546875" style="1197" customWidth="1"/>
    <col min="1326" max="1326" width="54.7109375" style="1197" customWidth="1"/>
    <col min="1327" max="1327" width="13.7109375" style="1197" customWidth="1"/>
    <col min="1328" max="1328" width="8.7109375" style="1197" customWidth="1"/>
    <col min="1329" max="1329" width="14.7109375" style="1197" customWidth="1"/>
    <col min="1330" max="1330" width="8.85546875" style="1197" customWidth="1"/>
    <col min="1331" max="1331" width="9.85546875" style="1197" customWidth="1"/>
    <col min="1332" max="1332" width="8.85546875" style="1197" customWidth="1"/>
    <col min="1333" max="1333" width="54.7109375" style="1197" customWidth="1"/>
    <col min="1334" max="1334" width="12.42578125" style="1197" customWidth="1"/>
    <col min="1335" max="1335" width="8.7109375" style="1197" customWidth="1"/>
    <col min="1336" max="1336" width="13.42578125" style="1197" customWidth="1"/>
    <col min="1337" max="1337" width="8.85546875" style="1197" customWidth="1"/>
    <col min="1338" max="1338" width="9.140625" style="1197" customWidth="1"/>
    <col min="1339" max="1339" width="8.85546875" style="1197" customWidth="1"/>
    <col min="1340" max="1340" width="54.7109375" style="1197" customWidth="1"/>
    <col min="1341" max="1341" width="10.7109375" style="1197" customWidth="1"/>
    <col min="1342" max="1342" width="8.7109375" style="1197" customWidth="1"/>
    <col min="1343" max="1343" width="13" style="1197" customWidth="1"/>
    <col min="1344" max="1344" width="8.85546875" style="1197" customWidth="1"/>
    <col min="1345" max="1345" width="9.140625" style="1197" customWidth="1"/>
    <col min="1346" max="1346" width="8.85546875" style="1197" customWidth="1"/>
    <col min="1347" max="1347" width="54.7109375" style="1197" customWidth="1"/>
    <col min="1348" max="1348" width="10.85546875" style="1197" customWidth="1"/>
    <col min="1349" max="1349" width="8.7109375" style="1197" customWidth="1"/>
    <col min="1350" max="1350" width="13" style="1197" customWidth="1"/>
    <col min="1351" max="1351" width="8.85546875" style="1197" customWidth="1"/>
    <col min="1352" max="1352" width="9.85546875" style="1197" customWidth="1"/>
    <col min="1353" max="1353" width="8.85546875" style="1197" customWidth="1"/>
    <col min="1354" max="1539" width="9.140625" style="1197"/>
    <col min="1540" max="1540" width="63" style="1197" customWidth="1"/>
    <col min="1541" max="1543" width="17.140625" style="1197" customWidth="1"/>
    <col min="1544" max="1547" width="15" style="1197" customWidth="1"/>
    <col min="1548" max="1548" width="13.140625" style="1197" customWidth="1"/>
    <col min="1549" max="1549" width="8.7109375" style="1197" customWidth="1"/>
    <col min="1550" max="1550" width="12.85546875" style="1197" customWidth="1"/>
    <col min="1551" max="1551" width="8.85546875" style="1197" customWidth="1"/>
    <col min="1552" max="1552" width="9.85546875" style="1197" customWidth="1"/>
    <col min="1553" max="1553" width="8.85546875" style="1197" customWidth="1"/>
    <col min="1554" max="1554" width="54.7109375" style="1197" customWidth="1"/>
    <col min="1555" max="1555" width="10.85546875" style="1197" customWidth="1"/>
    <col min="1556" max="1556" width="8.7109375" style="1197" customWidth="1"/>
    <col min="1557" max="1557" width="12.140625" style="1197" customWidth="1"/>
    <col min="1558" max="1558" width="8.85546875" style="1197" customWidth="1"/>
    <col min="1559" max="1559" width="9.85546875" style="1197" customWidth="1"/>
    <col min="1560" max="1560" width="8.85546875" style="1197" customWidth="1"/>
    <col min="1561" max="1561" width="54.7109375" style="1197" customWidth="1"/>
    <col min="1562" max="1562" width="10.85546875" style="1197" customWidth="1"/>
    <col min="1563" max="1563" width="8.7109375" style="1197" customWidth="1"/>
    <col min="1564" max="1564" width="12.28515625" style="1197" customWidth="1"/>
    <col min="1565" max="1565" width="8.85546875" style="1197" customWidth="1"/>
    <col min="1566" max="1566" width="9.85546875" style="1197" customWidth="1"/>
    <col min="1567" max="1567" width="8.85546875" style="1197" customWidth="1"/>
    <col min="1568" max="1568" width="54.7109375" style="1197" customWidth="1"/>
    <col min="1569" max="1569" width="10.85546875" style="1197" customWidth="1"/>
    <col min="1570" max="1570" width="8.7109375" style="1197" customWidth="1"/>
    <col min="1571" max="1571" width="13.28515625" style="1197" customWidth="1"/>
    <col min="1572" max="1572" width="8.85546875" style="1197" customWidth="1"/>
    <col min="1573" max="1573" width="9.85546875" style="1197" customWidth="1"/>
    <col min="1574" max="1574" width="8.85546875" style="1197" customWidth="1"/>
    <col min="1575" max="1575" width="54.7109375" style="1197" customWidth="1"/>
    <col min="1576" max="1576" width="12.140625" style="1197" customWidth="1"/>
    <col min="1577" max="1577" width="8.7109375" style="1197" customWidth="1"/>
    <col min="1578" max="1578" width="11.28515625" style="1197" customWidth="1"/>
    <col min="1579" max="1579" width="8.85546875" style="1197" customWidth="1"/>
    <col min="1580" max="1580" width="9.140625" style="1197"/>
    <col min="1581" max="1581" width="8.85546875" style="1197" customWidth="1"/>
    <col min="1582" max="1582" width="54.7109375" style="1197" customWidth="1"/>
    <col min="1583" max="1583" width="13.7109375" style="1197" customWidth="1"/>
    <col min="1584" max="1584" width="8.7109375" style="1197" customWidth="1"/>
    <col min="1585" max="1585" width="14.7109375" style="1197" customWidth="1"/>
    <col min="1586" max="1586" width="8.85546875" style="1197" customWidth="1"/>
    <col min="1587" max="1587" width="9.85546875" style="1197" customWidth="1"/>
    <col min="1588" max="1588" width="8.85546875" style="1197" customWidth="1"/>
    <col min="1589" max="1589" width="54.7109375" style="1197" customWidth="1"/>
    <col min="1590" max="1590" width="12.42578125" style="1197" customWidth="1"/>
    <col min="1591" max="1591" width="8.7109375" style="1197" customWidth="1"/>
    <col min="1592" max="1592" width="13.42578125" style="1197" customWidth="1"/>
    <col min="1593" max="1593" width="8.85546875" style="1197" customWidth="1"/>
    <col min="1594" max="1594" width="9.140625" style="1197" customWidth="1"/>
    <col min="1595" max="1595" width="8.85546875" style="1197" customWidth="1"/>
    <col min="1596" max="1596" width="54.7109375" style="1197" customWidth="1"/>
    <col min="1597" max="1597" width="10.7109375" style="1197" customWidth="1"/>
    <col min="1598" max="1598" width="8.7109375" style="1197" customWidth="1"/>
    <col min="1599" max="1599" width="13" style="1197" customWidth="1"/>
    <col min="1600" max="1600" width="8.85546875" style="1197" customWidth="1"/>
    <col min="1601" max="1601" width="9.140625" style="1197" customWidth="1"/>
    <col min="1602" max="1602" width="8.85546875" style="1197" customWidth="1"/>
    <col min="1603" max="1603" width="54.7109375" style="1197" customWidth="1"/>
    <col min="1604" max="1604" width="10.85546875" style="1197" customWidth="1"/>
    <col min="1605" max="1605" width="8.7109375" style="1197" customWidth="1"/>
    <col min="1606" max="1606" width="13" style="1197" customWidth="1"/>
    <col min="1607" max="1607" width="8.85546875" style="1197" customWidth="1"/>
    <col min="1608" max="1608" width="9.85546875" style="1197" customWidth="1"/>
    <col min="1609" max="1609" width="8.85546875" style="1197" customWidth="1"/>
    <col min="1610" max="1795" width="9.140625" style="1197"/>
    <col min="1796" max="1796" width="63" style="1197" customWidth="1"/>
    <col min="1797" max="1799" width="17.140625" style="1197" customWidth="1"/>
    <col min="1800" max="1803" width="15" style="1197" customWidth="1"/>
    <col min="1804" max="1804" width="13.140625" style="1197" customWidth="1"/>
    <col min="1805" max="1805" width="8.7109375" style="1197" customWidth="1"/>
    <col min="1806" max="1806" width="12.85546875" style="1197" customWidth="1"/>
    <col min="1807" max="1807" width="8.85546875" style="1197" customWidth="1"/>
    <col min="1808" max="1808" width="9.85546875" style="1197" customWidth="1"/>
    <col min="1809" max="1809" width="8.85546875" style="1197" customWidth="1"/>
    <col min="1810" max="1810" width="54.7109375" style="1197" customWidth="1"/>
    <col min="1811" max="1811" width="10.85546875" style="1197" customWidth="1"/>
    <col min="1812" max="1812" width="8.7109375" style="1197" customWidth="1"/>
    <col min="1813" max="1813" width="12.140625" style="1197" customWidth="1"/>
    <col min="1814" max="1814" width="8.85546875" style="1197" customWidth="1"/>
    <col min="1815" max="1815" width="9.85546875" style="1197" customWidth="1"/>
    <col min="1816" max="1816" width="8.85546875" style="1197" customWidth="1"/>
    <col min="1817" max="1817" width="54.7109375" style="1197" customWidth="1"/>
    <col min="1818" max="1818" width="10.85546875" style="1197" customWidth="1"/>
    <col min="1819" max="1819" width="8.7109375" style="1197" customWidth="1"/>
    <col min="1820" max="1820" width="12.28515625" style="1197" customWidth="1"/>
    <col min="1821" max="1821" width="8.85546875" style="1197" customWidth="1"/>
    <col min="1822" max="1822" width="9.85546875" style="1197" customWidth="1"/>
    <col min="1823" max="1823" width="8.85546875" style="1197" customWidth="1"/>
    <col min="1824" max="1824" width="54.7109375" style="1197" customWidth="1"/>
    <col min="1825" max="1825" width="10.85546875" style="1197" customWidth="1"/>
    <col min="1826" max="1826" width="8.7109375" style="1197" customWidth="1"/>
    <col min="1827" max="1827" width="13.28515625" style="1197" customWidth="1"/>
    <col min="1828" max="1828" width="8.85546875" style="1197" customWidth="1"/>
    <col min="1829" max="1829" width="9.85546875" style="1197" customWidth="1"/>
    <col min="1830" max="1830" width="8.85546875" style="1197" customWidth="1"/>
    <col min="1831" max="1831" width="54.7109375" style="1197" customWidth="1"/>
    <col min="1832" max="1832" width="12.140625" style="1197" customWidth="1"/>
    <col min="1833" max="1833" width="8.7109375" style="1197" customWidth="1"/>
    <col min="1834" max="1834" width="11.28515625" style="1197" customWidth="1"/>
    <col min="1835" max="1835" width="8.85546875" style="1197" customWidth="1"/>
    <col min="1836" max="1836" width="9.140625" style="1197"/>
    <col min="1837" max="1837" width="8.85546875" style="1197" customWidth="1"/>
    <col min="1838" max="1838" width="54.7109375" style="1197" customWidth="1"/>
    <col min="1839" max="1839" width="13.7109375" style="1197" customWidth="1"/>
    <col min="1840" max="1840" width="8.7109375" style="1197" customWidth="1"/>
    <col min="1841" max="1841" width="14.7109375" style="1197" customWidth="1"/>
    <col min="1842" max="1842" width="8.85546875" style="1197" customWidth="1"/>
    <col min="1843" max="1843" width="9.85546875" style="1197" customWidth="1"/>
    <col min="1844" max="1844" width="8.85546875" style="1197" customWidth="1"/>
    <col min="1845" max="1845" width="54.7109375" style="1197" customWidth="1"/>
    <col min="1846" max="1846" width="12.42578125" style="1197" customWidth="1"/>
    <col min="1847" max="1847" width="8.7109375" style="1197" customWidth="1"/>
    <col min="1848" max="1848" width="13.42578125" style="1197" customWidth="1"/>
    <col min="1849" max="1849" width="8.85546875" style="1197" customWidth="1"/>
    <col min="1850" max="1850" width="9.140625" style="1197" customWidth="1"/>
    <col min="1851" max="1851" width="8.85546875" style="1197" customWidth="1"/>
    <col min="1852" max="1852" width="54.7109375" style="1197" customWidth="1"/>
    <col min="1853" max="1853" width="10.7109375" style="1197" customWidth="1"/>
    <col min="1854" max="1854" width="8.7109375" style="1197" customWidth="1"/>
    <col min="1855" max="1855" width="13" style="1197" customWidth="1"/>
    <col min="1856" max="1856" width="8.85546875" style="1197" customWidth="1"/>
    <col min="1857" max="1857" width="9.140625" style="1197" customWidth="1"/>
    <col min="1858" max="1858" width="8.85546875" style="1197" customWidth="1"/>
    <col min="1859" max="1859" width="54.7109375" style="1197" customWidth="1"/>
    <col min="1860" max="1860" width="10.85546875" style="1197" customWidth="1"/>
    <col min="1861" max="1861" width="8.7109375" style="1197" customWidth="1"/>
    <col min="1862" max="1862" width="13" style="1197" customWidth="1"/>
    <col min="1863" max="1863" width="8.85546875" style="1197" customWidth="1"/>
    <col min="1864" max="1864" width="9.85546875" style="1197" customWidth="1"/>
    <col min="1865" max="1865" width="8.85546875" style="1197" customWidth="1"/>
    <col min="1866" max="2051" width="9.140625" style="1197"/>
    <col min="2052" max="2052" width="63" style="1197" customWidth="1"/>
    <col min="2053" max="2055" width="17.140625" style="1197" customWidth="1"/>
    <col min="2056" max="2059" width="15" style="1197" customWidth="1"/>
    <col min="2060" max="2060" width="13.140625" style="1197" customWidth="1"/>
    <col min="2061" max="2061" width="8.7109375" style="1197" customWidth="1"/>
    <col min="2062" max="2062" width="12.85546875" style="1197" customWidth="1"/>
    <col min="2063" max="2063" width="8.85546875" style="1197" customWidth="1"/>
    <col min="2064" max="2064" width="9.85546875" style="1197" customWidth="1"/>
    <col min="2065" max="2065" width="8.85546875" style="1197" customWidth="1"/>
    <col min="2066" max="2066" width="54.7109375" style="1197" customWidth="1"/>
    <col min="2067" max="2067" width="10.85546875" style="1197" customWidth="1"/>
    <col min="2068" max="2068" width="8.7109375" style="1197" customWidth="1"/>
    <col min="2069" max="2069" width="12.140625" style="1197" customWidth="1"/>
    <col min="2070" max="2070" width="8.85546875" style="1197" customWidth="1"/>
    <col min="2071" max="2071" width="9.85546875" style="1197" customWidth="1"/>
    <col min="2072" max="2072" width="8.85546875" style="1197" customWidth="1"/>
    <col min="2073" max="2073" width="54.7109375" style="1197" customWidth="1"/>
    <col min="2074" max="2074" width="10.85546875" style="1197" customWidth="1"/>
    <col min="2075" max="2075" width="8.7109375" style="1197" customWidth="1"/>
    <col min="2076" max="2076" width="12.28515625" style="1197" customWidth="1"/>
    <col min="2077" max="2077" width="8.85546875" style="1197" customWidth="1"/>
    <col min="2078" max="2078" width="9.85546875" style="1197" customWidth="1"/>
    <col min="2079" max="2079" width="8.85546875" style="1197" customWidth="1"/>
    <col min="2080" max="2080" width="54.7109375" style="1197" customWidth="1"/>
    <col min="2081" max="2081" width="10.85546875" style="1197" customWidth="1"/>
    <col min="2082" max="2082" width="8.7109375" style="1197" customWidth="1"/>
    <col min="2083" max="2083" width="13.28515625" style="1197" customWidth="1"/>
    <col min="2084" max="2084" width="8.85546875" style="1197" customWidth="1"/>
    <col min="2085" max="2085" width="9.85546875" style="1197" customWidth="1"/>
    <col min="2086" max="2086" width="8.85546875" style="1197" customWidth="1"/>
    <col min="2087" max="2087" width="54.7109375" style="1197" customWidth="1"/>
    <col min="2088" max="2088" width="12.140625" style="1197" customWidth="1"/>
    <col min="2089" max="2089" width="8.7109375" style="1197" customWidth="1"/>
    <col min="2090" max="2090" width="11.28515625" style="1197" customWidth="1"/>
    <col min="2091" max="2091" width="8.85546875" style="1197" customWidth="1"/>
    <col min="2092" max="2092" width="9.140625" style="1197"/>
    <col min="2093" max="2093" width="8.85546875" style="1197" customWidth="1"/>
    <col min="2094" max="2094" width="54.7109375" style="1197" customWidth="1"/>
    <col min="2095" max="2095" width="13.7109375" style="1197" customWidth="1"/>
    <col min="2096" max="2096" width="8.7109375" style="1197" customWidth="1"/>
    <col min="2097" max="2097" width="14.7109375" style="1197" customWidth="1"/>
    <col min="2098" max="2098" width="8.85546875" style="1197" customWidth="1"/>
    <col min="2099" max="2099" width="9.85546875" style="1197" customWidth="1"/>
    <col min="2100" max="2100" width="8.85546875" style="1197" customWidth="1"/>
    <col min="2101" max="2101" width="54.7109375" style="1197" customWidth="1"/>
    <col min="2102" max="2102" width="12.42578125" style="1197" customWidth="1"/>
    <col min="2103" max="2103" width="8.7109375" style="1197" customWidth="1"/>
    <col min="2104" max="2104" width="13.42578125" style="1197" customWidth="1"/>
    <col min="2105" max="2105" width="8.85546875" style="1197" customWidth="1"/>
    <col min="2106" max="2106" width="9.140625" style="1197" customWidth="1"/>
    <col min="2107" max="2107" width="8.85546875" style="1197" customWidth="1"/>
    <col min="2108" max="2108" width="54.7109375" style="1197" customWidth="1"/>
    <col min="2109" max="2109" width="10.7109375" style="1197" customWidth="1"/>
    <col min="2110" max="2110" width="8.7109375" style="1197" customWidth="1"/>
    <col min="2111" max="2111" width="13" style="1197" customWidth="1"/>
    <col min="2112" max="2112" width="8.85546875" style="1197" customWidth="1"/>
    <col min="2113" max="2113" width="9.140625" style="1197" customWidth="1"/>
    <col min="2114" max="2114" width="8.85546875" style="1197" customWidth="1"/>
    <col min="2115" max="2115" width="54.7109375" style="1197" customWidth="1"/>
    <col min="2116" max="2116" width="10.85546875" style="1197" customWidth="1"/>
    <col min="2117" max="2117" width="8.7109375" style="1197" customWidth="1"/>
    <col min="2118" max="2118" width="13" style="1197" customWidth="1"/>
    <col min="2119" max="2119" width="8.85546875" style="1197" customWidth="1"/>
    <col min="2120" max="2120" width="9.85546875" style="1197" customWidth="1"/>
    <col min="2121" max="2121" width="8.85546875" style="1197" customWidth="1"/>
    <col min="2122" max="2307" width="9.140625" style="1197"/>
    <col min="2308" max="2308" width="63" style="1197" customWidth="1"/>
    <col min="2309" max="2311" width="17.140625" style="1197" customWidth="1"/>
    <col min="2312" max="2315" width="15" style="1197" customWidth="1"/>
    <col min="2316" max="2316" width="13.140625" style="1197" customWidth="1"/>
    <col min="2317" max="2317" width="8.7109375" style="1197" customWidth="1"/>
    <col min="2318" max="2318" width="12.85546875" style="1197" customWidth="1"/>
    <col min="2319" max="2319" width="8.85546875" style="1197" customWidth="1"/>
    <col min="2320" max="2320" width="9.85546875" style="1197" customWidth="1"/>
    <col min="2321" max="2321" width="8.85546875" style="1197" customWidth="1"/>
    <col min="2322" max="2322" width="54.7109375" style="1197" customWidth="1"/>
    <col min="2323" max="2323" width="10.85546875" style="1197" customWidth="1"/>
    <col min="2324" max="2324" width="8.7109375" style="1197" customWidth="1"/>
    <col min="2325" max="2325" width="12.140625" style="1197" customWidth="1"/>
    <col min="2326" max="2326" width="8.85546875" style="1197" customWidth="1"/>
    <col min="2327" max="2327" width="9.85546875" style="1197" customWidth="1"/>
    <col min="2328" max="2328" width="8.85546875" style="1197" customWidth="1"/>
    <col min="2329" max="2329" width="54.7109375" style="1197" customWidth="1"/>
    <col min="2330" max="2330" width="10.85546875" style="1197" customWidth="1"/>
    <col min="2331" max="2331" width="8.7109375" style="1197" customWidth="1"/>
    <col min="2332" max="2332" width="12.28515625" style="1197" customWidth="1"/>
    <col min="2333" max="2333" width="8.85546875" style="1197" customWidth="1"/>
    <col min="2334" max="2334" width="9.85546875" style="1197" customWidth="1"/>
    <col min="2335" max="2335" width="8.85546875" style="1197" customWidth="1"/>
    <col min="2336" max="2336" width="54.7109375" style="1197" customWidth="1"/>
    <col min="2337" max="2337" width="10.85546875" style="1197" customWidth="1"/>
    <col min="2338" max="2338" width="8.7109375" style="1197" customWidth="1"/>
    <col min="2339" max="2339" width="13.28515625" style="1197" customWidth="1"/>
    <col min="2340" max="2340" width="8.85546875" style="1197" customWidth="1"/>
    <col min="2341" max="2341" width="9.85546875" style="1197" customWidth="1"/>
    <col min="2342" max="2342" width="8.85546875" style="1197" customWidth="1"/>
    <col min="2343" max="2343" width="54.7109375" style="1197" customWidth="1"/>
    <col min="2344" max="2344" width="12.140625" style="1197" customWidth="1"/>
    <col min="2345" max="2345" width="8.7109375" style="1197" customWidth="1"/>
    <col min="2346" max="2346" width="11.28515625" style="1197" customWidth="1"/>
    <col min="2347" max="2347" width="8.85546875" style="1197" customWidth="1"/>
    <col min="2348" max="2348" width="9.140625" style="1197"/>
    <col min="2349" max="2349" width="8.85546875" style="1197" customWidth="1"/>
    <col min="2350" max="2350" width="54.7109375" style="1197" customWidth="1"/>
    <col min="2351" max="2351" width="13.7109375" style="1197" customWidth="1"/>
    <col min="2352" max="2352" width="8.7109375" style="1197" customWidth="1"/>
    <col min="2353" max="2353" width="14.7109375" style="1197" customWidth="1"/>
    <col min="2354" max="2354" width="8.85546875" style="1197" customWidth="1"/>
    <col min="2355" max="2355" width="9.85546875" style="1197" customWidth="1"/>
    <col min="2356" max="2356" width="8.85546875" style="1197" customWidth="1"/>
    <col min="2357" max="2357" width="54.7109375" style="1197" customWidth="1"/>
    <col min="2358" max="2358" width="12.42578125" style="1197" customWidth="1"/>
    <col min="2359" max="2359" width="8.7109375" style="1197" customWidth="1"/>
    <col min="2360" max="2360" width="13.42578125" style="1197" customWidth="1"/>
    <col min="2361" max="2361" width="8.85546875" style="1197" customWidth="1"/>
    <col min="2362" max="2362" width="9.140625" style="1197" customWidth="1"/>
    <col min="2363" max="2363" width="8.85546875" style="1197" customWidth="1"/>
    <col min="2364" max="2364" width="54.7109375" style="1197" customWidth="1"/>
    <col min="2365" max="2365" width="10.7109375" style="1197" customWidth="1"/>
    <col min="2366" max="2366" width="8.7109375" style="1197" customWidth="1"/>
    <col min="2367" max="2367" width="13" style="1197" customWidth="1"/>
    <col min="2368" max="2368" width="8.85546875" style="1197" customWidth="1"/>
    <col min="2369" max="2369" width="9.140625" style="1197" customWidth="1"/>
    <col min="2370" max="2370" width="8.85546875" style="1197" customWidth="1"/>
    <col min="2371" max="2371" width="54.7109375" style="1197" customWidth="1"/>
    <col min="2372" max="2372" width="10.85546875" style="1197" customWidth="1"/>
    <col min="2373" max="2373" width="8.7109375" style="1197" customWidth="1"/>
    <col min="2374" max="2374" width="13" style="1197" customWidth="1"/>
    <col min="2375" max="2375" width="8.85546875" style="1197" customWidth="1"/>
    <col min="2376" max="2376" width="9.85546875" style="1197" customWidth="1"/>
    <col min="2377" max="2377" width="8.85546875" style="1197" customWidth="1"/>
    <col min="2378" max="2563" width="9.140625" style="1197"/>
    <col min="2564" max="2564" width="63" style="1197" customWidth="1"/>
    <col min="2565" max="2567" width="17.140625" style="1197" customWidth="1"/>
    <col min="2568" max="2571" width="15" style="1197" customWidth="1"/>
    <col min="2572" max="2572" width="13.140625" style="1197" customWidth="1"/>
    <col min="2573" max="2573" width="8.7109375" style="1197" customWidth="1"/>
    <col min="2574" max="2574" width="12.85546875" style="1197" customWidth="1"/>
    <col min="2575" max="2575" width="8.85546875" style="1197" customWidth="1"/>
    <col min="2576" max="2576" width="9.85546875" style="1197" customWidth="1"/>
    <col min="2577" max="2577" width="8.85546875" style="1197" customWidth="1"/>
    <col min="2578" max="2578" width="54.7109375" style="1197" customWidth="1"/>
    <col min="2579" max="2579" width="10.85546875" style="1197" customWidth="1"/>
    <col min="2580" max="2580" width="8.7109375" style="1197" customWidth="1"/>
    <col min="2581" max="2581" width="12.140625" style="1197" customWidth="1"/>
    <col min="2582" max="2582" width="8.85546875" style="1197" customWidth="1"/>
    <col min="2583" max="2583" width="9.85546875" style="1197" customWidth="1"/>
    <col min="2584" max="2584" width="8.85546875" style="1197" customWidth="1"/>
    <col min="2585" max="2585" width="54.7109375" style="1197" customWidth="1"/>
    <col min="2586" max="2586" width="10.85546875" style="1197" customWidth="1"/>
    <col min="2587" max="2587" width="8.7109375" style="1197" customWidth="1"/>
    <col min="2588" max="2588" width="12.28515625" style="1197" customWidth="1"/>
    <col min="2589" max="2589" width="8.85546875" style="1197" customWidth="1"/>
    <col min="2590" max="2590" width="9.85546875" style="1197" customWidth="1"/>
    <col min="2591" max="2591" width="8.85546875" style="1197" customWidth="1"/>
    <col min="2592" max="2592" width="54.7109375" style="1197" customWidth="1"/>
    <col min="2593" max="2593" width="10.85546875" style="1197" customWidth="1"/>
    <col min="2594" max="2594" width="8.7109375" style="1197" customWidth="1"/>
    <col min="2595" max="2595" width="13.28515625" style="1197" customWidth="1"/>
    <col min="2596" max="2596" width="8.85546875" style="1197" customWidth="1"/>
    <col min="2597" max="2597" width="9.85546875" style="1197" customWidth="1"/>
    <col min="2598" max="2598" width="8.85546875" style="1197" customWidth="1"/>
    <col min="2599" max="2599" width="54.7109375" style="1197" customWidth="1"/>
    <col min="2600" max="2600" width="12.140625" style="1197" customWidth="1"/>
    <col min="2601" max="2601" width="8.7109375" style="1197" customWidth="1"/>
    <col min="2602" max="2602" width="11.28515625" style="1197" customWidth="1"/>
    <col min="2603" max="2603" width="8.85546875" style="1197" customWidth="1"/>
    <col min="2604" max="2604" width="9.140625" style="1197"/>
    <col min="2605" max="2605" width="8.85546875" style="1197" customWidth="1"/>
    <col min="2606" max="2606" width="54.7109375" style="1197" customWidth="1"/>
    <col min="2607" max="2607" width="13.7109375" style="1197" customWidth="1"/>
    <col min="2608" max="2608" width="8.7109375" style="1197" customWidth="1"/>
    <col min="2609" max="2609" width="14.7109375" style="1197" customWidth="1"/>
    <col min="2610" max="2610" width="8.85546875" style="1197" customWidth="1"/>
    <col min="2611" max="2611" width="9.85546875" style="1197" customWidth="1"/>
    <col min="2612" max="2612" width="8.85546875" style="1197" customWidth="1"/>
    <col min="2613" max="2613" width="54.7109375" style="1197" customWidth="1"/>
    <col min="2614" max="2614" width="12.42578125" style="1197" customWidth="1"/>
    <col min="2615" max="2615" width="8.7109375" style="1197" customWidth="1"/>
    <col min="2616" max="2616" width="13.42578125" style="1197" customWidth="1"/>
    <col min="2617" max="2617" width="8.85546875" style="1197" customWidth="1"/>
    <col min="2618" max="2618" width="9.140625" style="1197" customWidth="1"/>
    <col min="2619" max="2619" width="8.85546875" style="1197" customWidth="1"/>
    <col min="2620" max="2620" width="54.7109375" style="1197" customWidth="1"/>
    <col min="2621" max="2621" width="10.7109375" style="1197" customWidth="1"/>
    <col min="2622" max="2622" width="8.7109375" style="1197" customWidth="1"/>
    <col min="2623" max="2623" width="13" style="1197" customWidth="1"/>
    <col min="2624" max="2624" width="8.85546875" style="1197" customWidth="1"/>
    <col min="2625" max="2625" width="9.140625" style="1197" customWidth="1"/>
    <col min="2626" max="2626" width="8.85546875" style="1197" customWidth="1"/>
    <col min="2627" max="2627" width="54.7109375" style="1197" customWidth="1"/>
    <col min="2628" max="2628" width="10.85546875" style="1197" customWidth="1"/>
    <col min="2629" max="2629" width="8.7109375" style="1197" customWidth="1"/>
    <col min="2630" max="2630" width="13" style="1197" customWidth="1"/>
    <col min="2631" max="2631" width="8.85546875" style="1197" customWidth="1"/>
    <col min="2632" max="2632" width="9.85546875" style="1197" customWidth="1"/>
    <col min="2633" max="2633" width="8.85546875" style="1197" customWidth="1"/>
    <col min="2634" max="2819" width="9.140625" style="1197"/>
    <col min="2820" max="2820" width="63" style="1197" customWidth="1"/>
    <col min="2821" max="2823" width="17.140625" style="1197" customWidth="1"/>
    <col min="2824" max="2827" width="15" style="1197" customWidth="1"/>
    <col min="2828" max="2828" width="13.140625" style="1197" customWidth="1"/>
    <col min="2829" max="2829" width="8.7109375" style="1197" customWidth="1"/>
    <col min="2830" max="2830" width="12.85546875" style="1197" customWidth="1"/>
    <col min="2831" max="2831" width="8.85546875" style="1197" customWidth="1"/>
    <col min="2832" max="2832" width="9.85546875" style="1197" customWidth="1"/>
    <col min="2833" max="2833" width="8.85546875" style="1197" customWidth="1"/>
    <col min="2834" max="2834" width="54.7109375" style="1197" customWidth="1"/>
    <col min="2835" max="2835" width="10.85546875" style="1197" customWidth="1"/>
    <col min="2836" max="2836" width="8.7109375" style="1197" customWidth="1"/>
    <col min="2837" max="2837" width="12.140625" style="1197" customWidth="1"/>
    <col min="2838" max="2838" width="8.85546875" style="1197" customWidth="1"/>
    <col min="2839" max="2839" width="9.85546875" style="1197" customWidth="1"/>
    <col min="2840" max="2840" width="8.85546875" style="1197" customWidth="1"/>
    <col min="2841" max="2841" width="54.7109375" style="1197" customWidth="1"/>
    <col min="2842" max="2842" width="10.85546875" style="1197" customWidth="1"/>
    <col min="2843" max="2843" width="8.7109375" style="1197" customWidth="1"/>
    <col min="2844" max="2844" width="12.28515625" style="1197" customWidth="1"/>
    <col min="2845" max="2845" width="8.85546875" style="1197" customWidth="1"/>
    <col min="2846" max="2846" width="9.85546875" style="1197" customWidth="1"/>
    <col min="2847" max="2847" width="8.85546875" style="1197" customWidth="1"/>
    <col min="2848" max="2848" width="54.7109375" style="1197" customWidth="1"/>
    <col min="2849" max="2849" width="10.85546875" style="1197" customWidth="1"/>
    <col min="2850" max="2850" width="8.7109375" style="1197" customWidth="1"/>
    <col min="2851" max="2851" width="13.28515625" style="1197" customWidth="1"/>
    <col min="2852" max="2852" width="8.85546875" style="1197" customWidth="1"/>
    <col min="2853" max="2853" width="9.85546875" style="1197" customWidth="1"/>
    <col min="2854" max="2854" width="8.85546875" style="1197" customWidth="1"/>
    <col min="2855" max="2855" width="54.7109375" style="1197" customWidth="1"/>
    <col min="2856" max="2856" width="12.140625" style="1197" customWidth="1"/>
    <col min="2857" max="2857" width="8.7109375" style="1197" customWidth="1"/>
    <col min="2858" max="2858" width="11.28515625" style="1197" customWidth="1"/>
    <col min="2859" max="2859" width="8.85546875" style="1197" customWidth="1"/>
    <col min="2860" max="2860" width="9.140625" style="1197"/>
    <col min="2861" max="2861" width="8.85546875" style="1197" customWidth="1"/>
    <col min="2862" max="2862" width="54.7109375" style="1197" customWidth="1"/>
    <col min="2863" max="2863" width="13.7109375" style="1197" customWidth="1"/>
    <col min="2864" max="2864" width="8.7109375" style="1197" customWidth="1"/>
    <col min="2865" max="2865" width="14.7109375" style="1197" customWidth="1"/>
    <col min="2866" max="2866" width="8.85546875" style="1197" customWidth="1"/>
    <col min="2867" max="2867" width="9.85546875" style="1197" customWidth="1"/>
    <col min="2868" max="2868" width="8.85546875" style="1197" customWidth="1"/>
    <col min="2869" max="2869" width="54.7109375" style="1197" customWidth="1"/>
    <col min="2870" max="2870" width="12.42578125" style="1197" customWidth="1"/>
    <col min="2871" max="2871" width="8.7109375" style="1197" customWidth="1"/>
    <col min="2872" max="2872" width="13.42578125" style="1197" customWidth="1"/>
    <col min="2873" max="2873" width="8.85546875" style="1197" customWidth="1"/>
    <col min="2874" max="2874" width="9.140625" style="1197" customWidth="1"/>
    <col min="2875" max="2875" width="8.85546875" style="1197" customWidth="1"/>
    <col min="2876" max="2876" width="54.7109375" style="1197" customWidth="1"/>
    <col min="2877" max="2877" width="10.7109375" style="1197" customWidth="1"/>
    <col min="2878" max="2878" width="8.7109375" style="1197" customWidth="1"/>
    <col min="2879" max="2879" width="13" style="1197" customWidth="1"/>
    <col min="2880" max="2880" width="8.85546875" style="1197" customWidth="1"/>
    <col min="2881" max="2881" width="9.140625" style="1197" customWidth="1"/>
    <col min="2882" max="2882" width="8.85546875" style="1197" customWidth="1"/>
    <col min="2883" max="2883" width="54.7109375" style="1197" customWidth="1"/>
    <col min="2884" max="2884" width="10.85546875" style="1197" customWidth="1"/>
    <col min="2885" max="2885" width="8.7109375" style="1197" customWidth="1"/>
    <col min="2886" max="2886" width="13" style="1197" customWidth="1"/>
    <col min="2887" max="2887" width="8.85546875" style="1197" customWidth="1"/>
    <col min="2888" max="2888" width="9.85546875" style="1197" customWidth="1"/>
    <col min="2889" max="2889" width="8.85546875" style="1197" customWidth="1"/>
    <col min="2890" max="3075" width="9.140625" style="1197"/>
    <col min="3076" max="3076" width="63" style="1197" customWidth="1"/>
    <col min="3077" max="3079" width="17.140625" style="1197" customWidth="1"/>
    <col min="3080" max="3083" width="15" style="1197" customWidth="1"/>
    <col min="3084" max="3084" width="13.140625" style="1197" customWidth="1"/>
    <col min="3085" max="3085" width="8.7109375" style="1197" customWidth="1"/>
    <col min="3086" max="3086" width="12.85546875" style="1197" customWidth="1"/>
    <col min="3087" max="3087" width="8.85546875" style="1197" customWidth="1"/>
    <col min="3088" max="3088" width="9.85546875" style="1197" customWidth="1"/>
    <col min="3089" max="3089" width="8.85546875" style="1197" customWidth="1"/>
    <col min="3090" max="3090" width="54.7109375" style="1197" customWidth="1"/>
    <col min="3091" max="3091" width="10.85546875" style="1197" customWidth="1"/>
    <col min="3092" max="3092" width="8.7109375" style="1197" customWidth="1"/>
    <col min="3093" max="3093" width="12.140625" style="1197" customWidth="1"/>
    <col min="3094" max="3094" width="8.85546875" style="1197" customWidth="1"/>
    <col min="3095" max="3095" width="9.85546875" style="1197" customWidth="1"/>
    <col min="3096" max="3096" width="8.85546875" style="1197" customWidth="1"/>
    <col min="3097" max="3097" width="54.7109375" style="1197" customWidth="1"/>
    <col min="3098" max="3098" width="10.85546875" style="1197" customWidth="1"/>
    <col min="3099" max="3099" width="8.7109375" style="1197" customWidth="1"/>
    <col min="3100" max="3100" width="12.28515625" style="1197" customWidth="1"/>
    <col min="3101" max="3101" width="8.85546875" style="1197" customWidth="1"/>
    <col min="3102" max="3102" width="9.85546875" style="1197" customWidth="1"/>
    <col min="3103" max="3103" width="8.85546875" style="1197" customWidth="1"/>
    <col min="3104" max="3104" width="54.7109375" style="1197" customWidth="1"/>
    <col min="3105" max="3105" width="10.85546875" style="1197" customWidth="1"/>
    <col min="3106" max="3106" width="8.7109375" style="1197" customWidth="1"/>
    <col min="3107" max="3107" width="13.28515625" style="1197" customWidth="1"/>
    <col min="3108" max="3108" width="8.85546875" style="1197" customWidth="1"/>
    <col min="3109" max="3109" width="9.85546875" style="1197" customWidth="1"/>
    <col min="3110" max="3110" width="8.85546875" style="1197" customWidth="1"/>
    <col min="3111" max="3111" width="54.7109375" style="1197" customWidth="1"/>
    <col min="3112" max="3112" width="12.140625" style="1197" customWidth="1"/>
    <col min="3113" max="3113" width="8.7109375" style="1197" customWidth="1"/>
    <col min="3114" max="3114" width="11.28515625" style="1197" customWidth="1"/>
    <col min="3115" max="3115" width="8.85546875" style="1197" customWidth="1"/>
    <col min="3116" max="3116" width="9.140625" style="1197"/>
    <col min="3117" max="3117" width="8.85546875" style="1197" customWidth="1"/>
    <col min="3118" max="3118" width="54.7109375" style="1197" customWidth="1"/>
    <col min="3119" max="3119" width="13.7109375" style="1197" customWidth="1"/>
    <col min="3120" max="3120" width="8.7109375" style="1197" customWidth="1"/>
    <col min="3121" max="3121" width="14.7109375" style="1197" customWidth="1"/>
    <col min="3122" max="3122" width="8.85546875" style="1197" customWidth="1"/>
    <col min="3123" max="3123" width="9.85546875" style="1197" customWidth="1"/>
    <col min="3124" max="3124" width="8.85546875" style="1197" customWidth="1"/>
    <col min="3125" max="3125" width="54.7109375" style="1197" customWidth="1"/>
    <col min="3126" max="3126" width="12.42578125" style="1197" customWidth="1"/>
    <col min="3127" max="3127" width="8.7109375" style="1197" customWidth="1"/>
    <col min="3128" max="3128" width="13.42578125" style="1197" customWidth="1"/>
    <col min="3129" max="3129" width="8.85546875" style="1197" customWidth="1"/>
    <col min="3130" max="3130" width="9.140625" style="1197" customWidth="1"/>
    <col min="3131" max="3131" width="8.85546875" style="1197" customWidth="1"/>
    <col min="3132" max="3132" width="54.7109375" style="1197" customWidth="1"/>
    <col min="3133" max="3133" width="10.7109375" style="1197" customWidth="1"/>
    <col min="3134" max="3134" width="8.7109375" style="1197" customWidth="1"/>
    <col min="3135" max="3135" width="13" style="1197" customWidth="1"/>
    <col min="3136" max="3136" width="8.85546875" style="1197" customWidth="1"/>
    <col min="3137" max="3137" width="9.140625" style="1197" customWidth="1"/>
    <col min="3138" max="3138" width="8.85546875" style="1197" customWidth="1"/>
    <col min="3139" max="3139" width="54.7109375" style="1197" customWidth="1"/>
    <col min="3140" max="3140" width="10.85546875" style="1197" customWidth="1"/>
    <col min="3141" max="3141" width="8.7109375" style="1197" customWidth="1"/>
    <col min="3142" max="3142" width="13" style="1197" customWidth="1"/>
    <col min="3143" max="3143" width="8.85546875" style="1197" customWidth="1"/>
    <col min="3144" max="3144" width="9.85546875" style="1197" customWidth="1"/>
    <col min="3145" max="3145" width="8.85546875" style="1197" customWidth="1"/>
    <col min="3146" max="3331" width="9.140625" style="1197"/>
    <col min="3332" max="3332" width="63" style="1197" customWidth="1"/>
    <col min="3333" max="3335" width="17.140625" style="1197" customWidth="1"/>
    <col min="3336" max="3339" width="15" style="1197" customWidth="1"/>
    <col min="3340" max="3340" width="13.140625" style="1197" customWidth="1"/>
    <col min="3341" max="3341" width="8.7109375" style="1197" customWidth="1"/>
    <col min="3342" max="3342" width="12.85546875" style="1197" customWidth="1"/>
    <col min="3343" max="3343" width="8.85546875" style="1197" customWidth="1"/>
    <col min="3344" max="3344" width="9.85546875" style="1197" customWidth="1"/>
    <col min="3345" max="3345" width="8.85546875" style="1197" customWidth="1"/>
    <col min="3346" max="3346" width="54.7109375" style="1197" customWidth="1"/>
    <col min="3347" max="3347" width="10.85546875" style="1197" customWidth="1"/>
    <col min="3348" max="3348" width="8.7109375" style="1197" customWidth="1"/>
    <col min="3349" max="3349" width="12.140625" style="1197" customWidth="1"/>
    <col min="3350" max="3350" width="8.85546875" style="1197" customWidth="1"/>
    <col min="3351" max="3351" width="9.85546875" style="1197" customWidth="1"/>
    <col min="3352" max="3352" width="8.85546875" style="1197" customWidth="1"/>
    <col min="3353" max="3353" width="54.7109375" style="1197" customWidth="1"/>
    <col min="3354" max="3354" width="10.85546875" style="1197" customWidth="1"/>
    <col min="3355" max="3355" width="8.7109375" style="1197" customWidth="1"/>
    <col min="3356" max="3356" width="12.28515625" style="1197" customWidth="1"/>
    <col min="3357" max="3357" width="8.85546875" style="1197" customWidth="1"/>
    <col min="3358" max="3358" width="9.85546875" style="1197" customWidth="1"/>
    <col min="3359" max="3359" width="8.85546875" style="1197" customWidth="1"/>
    <col min="3360" max="3360" width="54.7109375" style="1197" customWidth="1"/>
    <col min="3361" max="3361" width="10.85546875" style="1197" customWidth="1"/>
    <col min="3362" max="3362" width="8.7109375" style="1197" customWidth="1"/>
    <col min="3363" max="3363" width="13.28515625" style="1197" customWidth="1"/>
    <col min="3364" max="3364" width="8.85546875" style="1197" customWidth="1"/>
    <col min="3365" max="3365" width="9.85546875" style="1197" customWidth="1"/>
    <col min="3366" max="3366" width="8.85546875" style="1197" customWidth="1"/>
    <col min="3367" max="3367" width="54.7109375" style="1197" customWidth="1"/>
    <col min="3368" max="3368" width="12.140625" style="1197" customWidth="1"/>
    <col min="3369" max="3369" width="8.7109375" style="1197" customWidth="1"/>
    <col min="3370" max="3370" width="11.28515625" style="1197" customWidth="1"/>
    <col min="3371" max="3371" width="8.85546875" style="1197" customWidth="1"/>
    <col min="3372" max="3372" width="9.140625" style="1197"/>
    <col min="3373" max="3373" width="8.85546875" style="1197" customWidth="1"/>
    <col min="3374" max="3374" width="54.7109375" style="1197" customWidth="1"/>
    <col min="3375" max="3375" width="13.7109375" style="1197" customWidth="1"/>
    <col min="3376" max="3376" width="8.7109375" style="1197" customWidth="1"/>
    <col min="3377" max="3377" width="14.7109375" style="1197" customWidth="1"/>
    <col min="3378" max="3378" width="8.85546875" style="1197" customWidth="1"/>
    <col min="3379" max="3379" width="9.85546875" style="1197" customWidth="1"/>
    <col min="3380" max="3380" width="8.85546875" style="1197" customWidth="1"/>
    <col min="3381" max="3381" width="54.7109375" style="1197" customWidth="1"/>
    <col min="3382" max="3382" width="12.42578125" style="1197" customWidth="1"/>
    <col min="3383" max="3383" width="8.7109375" style="1197" customWidth="1"/>
    <col min="3384" max="3384" width="13.42578125" style="1197" customWidth="1"/>
    <col min="3385" max="3385" width="8.85546875" style="1197" customWidth="1"/>
    <col min="3386" max="3386" width="9.140625" style="1197" customWidth="1"/>
    <col min="3387" max="3387" width="8.85546875" style="1197" customWidth="1"/>
    <col min="3388" max="3388" width="54.7109375" style="1197" customWidth="1"/>
    <col min="3389" max="3389" width="10.7109375" style="1197" customWidth="1"/>
    <col min="3390" max="3390" width="8.7109375" style="1197" customWidth="1"/>
    <col min="3391" max="3391" width="13" style="1197" customWidth="1"/>
    <col min="3392" max="3392" width="8.85546875" style="1197" customWidth="1"/>
    <col min="3393" max="3393" width="9.140625" style="1197" customWidth="1"/>
    <col min="3394" max="3394" width="8.85546875" style="1197" customWidth="1"/>
    <col min="3395" max="3395" width="54.7109375" style="1197" customWidth="1"/>
    <col min="3396" max="3396" width="10.85546875" style="1197" customWidth="1"/>
    <col min="3397" max="3397" width="8.7109375" style="1197" customWidth="1"/>
    <col min="3398" max="3398" width="13" style="1197" customWidth="1"/>
    <col min="3399" max="3399" width="8.85546875" style="1197" customWidth="1"/>
    <col min="3400" max="3400" width="9.85546875" style="1197" customWidth="1"/>
    <col min="3401" max="3401" width="8.85546875" style="1197" customWidth="1"/>
    <col min="3402" max="3587" width="9.140625" style="1197"/>
    <col min="3588" max="3588" width="63" style="1197" customWidth="1"/>
    <col min="3589" max="3591" width="17.140625" style="1197" customWidth="1"/>
    <col min="3592" max="3595" width="15" style="1197" customWidth="1"/>
    <col min="3596" max="3596" width="13.140625" style="1197" customWidth="1"/>
    <col min="3597" max="3597" width="8.7109375" style="1197" customWidth="1"/>
    <col min="3598" max="3598" width="12.85546875" style="1197" customWidth="1"/>
    <col min="3599" max="3599" width="8.85546875" style="1197" customWidth="1"/>
    <col min="3600" max="3600" width="9.85546875" style="1197" customWidth="1"/>
    <col min="3601" max="3601" width="8.85546875" style="1197" customWidth="1"/>
    <col min="3602" max="3602" width="54.7109375" style="1197" customWidth="1"/>
    <col min="3603" max="3603" width="10.85546875" style="1197" customWidth="1"/>
    <col min="3604" max="3604" width="8.7109375" style="1197" customWidth="1"/>
    <col min="3605" max="3605" width="12.140625" style="1197" customWidth="1"/>
    <col min="3606" max="3606" width="8.85546875" style="1197" customWidth="1"/>
    <col min="3607" max="3607" width="9.85546875" style="1197" customWidth="1"/>
    <col min="3608" max="3608" width="8.85546875" style="1197" customWidth="1"/>
    <col min="3609" max="3609" width="54.7109375" style="1197" customWidth="1"/>
    <col min="3610" max="3610" width="10.85546875" style="1197" customWidth="1"/>
    <col min="3611" max="3611" width="8.7109375" style="1197" customWidth="1"/>
    <col min="3612" max="3612" width="12.28515625" style="1197" customWidth="1"/>
    <col min="3613" max="3613" width="8.85546875" style="1197" customWidth="1"/>
    <col min="3614" max="3614" width="9.85546875" style="1197" customWidth="1"/>
    <col min="3615" max="3615" width="8.85546875" style="1197" customWidth="1"/>
    <col min="3616" max="3616" width="54.7109375" style="1197" customWidth="1"/>
    <col min="3617" max="3617" width="10.85546875" style="1197" customWidth="1"/>
    <col min="3618" max="3618" width="8.7109375" style="1197" customWidth="1"/>
    <col min="3619" max="3619" width="13.28515625" style="1197" customWidth="1"/>
    <col min="3620" max="3620" width="8.85546875" style="1197" customWidth="1"/>
    <col min="3621" max="3621" width="9.85546875" style="1197" customWidth="1"/>
    <col min="3622" max="3622" width="8.85546875" style="1197" customWidth="1"/>
    <col min="3623" max="3623" width="54.7109375" style="1197" customWidth="1"/>
    <col min="3624" max="3624" width="12.140625" style="1197" customWidth="1"/>
    <col min="3625" max="3625" width="8.7109375" style="1197" customWidth="1"/>
    <col min="3626" max="3626" width="11.28515625" style="1197" customWidth="1"/>
    <col min="3627" max="3627" width="8.85546875" style="1197" customWidth="1"/>
    <col min="3628" max="3628" width="9.140625" style="1197"/>
    <col min="3629" max="3629" width="8.85546875" style="1197" customWidth="1"/>
    <col min="3630" max="3630" width="54.7109375" style="1197" customWidth="1"/>
    <col min="3631" max="3631" width="13.7109375" style="1197" customWidth="1"/>
    <col min="3632" max="3632" width="8.7109375" style="1197" customWidth="1"/>
    <col min="3633" max="3633" width="14.7109375" style="1197" customWidth="1"/>
    <col min="3634" max="3634" width="8.85546875" style="1197" customWidth="1"/>
    <col min="3635" max="3635" width="9.85546875" style="1197" customWidth="1"/>
    <col min="3636" max="3636" width="8.85546875" style="1197" customWidth="1"/>
    <col min="3637" max="3637" width="54.7109375" style="1197" customWidth="1"/>
    <col min="3638" max="3638" width="12.42578125" style="1197" customWidth="1"/>
    <col min="3639" max="3639" width="8.7109375" style="1197" customWidth="1"/>
    <col min="3640" max="3640" width="13.42578125" style="1197" customWidth="1"/>
    <col min="3641" max="3641" width="8.85546875" style="1197" customWidth="1"/>
    <col min="3642" max="3642" width="9.140625" style="1197" customWidth="1"/>
    <col min="3643" max="3643" width="8.85546875" style="1197" customWidth="1"/>
    <col min="3644" max="3644" width="54.7109375" style="1197" customWidth="1"/>
    <col min="3645" max="3645" width="10.7109375" style="1197" customWidth="1"/>
    <col min="3646" max="3646" width="8.7109375" style="1197" customWidth="1"/>
    <col min="3647" max="3647" width="13" style="1197" customWidth="1"/>
    <col min="3648" max="3648" width="8.85546875" style="1197" customWidth="1"/>
    <col min="3649" max="3649" width="9.140625" style="1197" customWidth="1"/>
    <col min="3650" max="3650" width="8.85546875" style="1197" customWidth="1"/>
    <col min="3651" max="3651" width="54.7109375" style="1197" customWidth="1"/>
    <col min="3652" max="3652" width="10.85546875" style="1197" customWidth="1"/>
    <col min="3653" max="3653" width="8.7109375" style="1197" customWidth="1"/>
    <col min="3654" max="3654" width="13" style="1197" customWidth="1"/>
    <col min="3655" max="3655" width="8.85546875" style="1197" customWidth="1"/>
    <col min="3656" max="3656" width="9.85546875" style="1197" customWidth="1"/>
    <col min="3657" max="3657" width="8.85546875" style="1197" customWidth="1"/>
    <col min="3658" max="3843" width="9.140625" style="1197"/>
    <col min="3844" max="3844" width="63" style="1197" customWidth="1"/>
    <col min="3845" max="3847" width="17.140625" style="1197" customWidth="1"/>
    <col min="3848" max="3851" width="15" style="1197" customWidth="1"/>
    <col min="3852" max="3852" width="13.140625" style="1197" customWidth="1"/>
    <col min="3853" max="3853" width="8.7109375" style="1197" customWidth="1"/>
    <col min="3854" max="3854" width="12.85546875" style="1197" customWidth="1"/>
    <col min="3855" max="3855" width="8.85546875" style="1197" customWidth="1"/>
    <col min="3856" max="3856" width="9.85546875" style="1197" customWidth="1"/>
    <col min="3857" max="3857" width="8.85546875" style="1197" customWidth="1"/>
    <col min="3858" max="3858" width="54.7109375" style="1197" customWidth="1"/>
    <col min="3859" max="3859" width="10.85546875" style="1197" customWidth="1"/>
    <col min="3860" max="3860" width="8.7109375" style="1197" customWidth="1"/>
    <col min="3861" max="3861" width="12.140625" style="1197" customWidth="1"/>
    <col min="3862" max="3862" width="8.85546875" style="1197" customWidth="1"/>
    <col min="3863" max="3863" width="9.85546875" style="1197" customWidth="1"/>
    <col min="3864" max="3864" width="8.85546875" style="1197" customWidth="1"/>
    <col min="3865" max="3865" width="54.7109375" style="1197" customWidth="1"/>
    <col min="3866" max="3866" width="10.85546875" style="1197" customWidth="1"/>
    <col min="3867" max="3867" width="8.7109375" style="1197" customWidth="1"/>
    <col min="3868" max="3868" width="12.28515625" style="1197" customWidth="1"/>
    <col min="3869" max="3869" width="8.85546875" style="1197" customWidth="1"/>
    <col min="3870" max="3870" width="9.85546875" style="1197" customWidth="1"/>
    <col min="3871" max="3871" width="8.85546875" style="1197" customWidth="1"/>
    <col min="3872" max="3872" width="54.7109375" style="1197" customWidth="1"/>
    <col min="3873" max="3873" width="10.85546875" style="1197" customWidth="1"/>
    <col min="3874" max="3874" width="8.7109375" style="1197" customWidth="1"/>
    <col min="3875" max="3875" width="13.28515625" style="1197" customWidth="1"/>
    <col min="3876" max="3876" width="8.85546875" style="1197" customWidth="1"/>
    <col min="3877" max="3877" width="9.85546875" style="1197" customWidth="1"/>
    <col min="3878" max="3878" width="8.85546875" style="1197" customWidth="1"/>
    <col min="3879" max="3879" width="54.7109375" style="1197" customWidth="1"/>
    <col min="3880" max="3880" width="12.140625" style="1197" customWidth="1"/>
    <col min="3881" max="3881" width="8.7109375" style="1197" customWidth="1"/>
    <col min="3882" max="3882" width="11.28515625" style="1197" customWidth="1"/>
    <col min="3883" max="3883" width="8.85546875" style="1197" customWidth="1"/>
    <col min="3884" max="3884" width="9.140625" style="1197"/>
    <col min="3885" max="3885" width="8.85546875" style="1197" customWidth="1"/>
    <col min="3886" max="3886" width="54.7109375" style="1197" customWidth="1"/>
    <col min="3887" max="3887" width="13.7109375" style="1197" customWidth="1"/>
    <col min="3888" max="3888" width="8.7109375" style="1197" customWidth="1"/>
    <col min="3889" max="3889" width="14.7109375" style="1197" customWidth="1"/>
    <col min="3890" max="3890" width="8.85546875" style="1197" customWidth="1"/>
    <col min="3891" max="3891" width="9.85546875" style="1197" customWidth="1"/>
    <col min="3892" max="3892" width="8.85546875" style="1197" customWidth="1"/>
    <col min="3893" max="3893" width="54.7109375" style="1197" customWidth="1"/>
    <col min="3894" max="3894" width="12.42578125" style="1197" customWidth="1"/>
    <col min="3895" max="3895" width="8.7109375" style="1197" customWidth="1"/>
    <col min="3896" max="3896" width="13.42578125" style="1197" customWidth="1"/>
    <col min="3897" max="3897" width="8.85546875" style="1197" customWidth="1"/>
    <col min="3898" max="3898" width="9.140625" style="1197" customWidth="1"/>
    <col min="3899" max="3899" width="8.85546875" style="1197" customWidth="1"/>
    <col min="3900" max="3900" width="54.7109375" style="1197" customWidth="1"/>
    <col min="3901" max="3901" width="10.7109375" style="1197" customWidth="1"/>
    <col min="3902" max="3902" width="8.7109375" style="1197" customWidth="1"/>
    <col min="3903" max="3903" width="13" style="1197" customWidth="1"/>
    <col min="3904" max="3904" width="8.85546875" style="1197" customWidth="1"/>
    <col min="3905" max="3905" width="9.140625" style="1197" customWidth="1"/>
    <col min="3906" max="3906" width="8.85546875" style="1197" customWidth="1"/>
    <col min="3907" max="3907" width="54.7109375" style="1197" customWidth="1"/>
    <col min="3908" max="3908" width="10.85546875" style="1197" customWidth="1"/>
    <col min="3909" max="3909" width="8.7109375" style="1197" customWidth="1"/>
    <col min="3910" max="3910" width="13" style="1197" customWidth="1"/>
    <col min="3911" max="3911" width="8.85546875" style="1197" customWidth="1"/>
    <col min="3912" max="3912" width="9.85546875" style="1197" customWidth="1"/>
    <col min="3913" max="3913" width="8.85546875" style="1197" customWidth="1"/>
    <col min="3914" max="4099" width="9.140625" style="1197"/>
    <col min="4100" max="4100" width="63" style="1197" customWidth="1"/>
    <col min="4101" max="4103" width="17.140625" style="1197" customWidth="1"/>
    <col min="4104" max="4107" width="15" style="1197" customWidth="1"/>
    <col min="4108" max="4108" width="13.140625" style="1197" customWidth="1"/>
    <col min="4109" max="4109" width="8.7109375" style="1197" customWidth="1"/>
    <col min="4110" max="4110" width="12.85546875" style="1197" customWidth="1"/>
    <col min="4111" max="4111" width="8.85546875" style="1197" customWidth="1"/>
    <col min="4112" max="4112" width="9.85546875" style="1197" customWidth="1"/>
    <col min="4113" max="4113" width="8.85546875" style="1197" customWidth="1"/>
    <col min="4114" max="4114" width="54.7109375" style="1197" customWidth="1"/>
    <col min="4115" max="4115" width="10.85546875" style="1197" customWidth="1"/>
    <col min="4116" max="4116" width="8.7109375" style="1197" customWidth="1"/>
    <col min="4117" max="4117" width="12.140625" style="1197" customWidth="1"/>
    <col min="4118" max="4118" width="8.85546875" style="1197" customWidth="1"/>
    <col min="4119" max="4119" width="9.85546875" style="1197" customWidth="1"/>
    <col min="4120" max="4120" width="8.85546875" style="1197" customWidth="1"/>
    <col min="4121" max="4121" width="54.7109375" style="1197" customWidth="1"/>
    <col min="4122" max="4122" width="10.85546875" style="1197" customWidth="1"/>
    <col min="4123" max="4123" width="8.7109375" style="1197" customWidth="1"/>
    <col min="4124" max="4124" width="12.28515625" style="1197" customWidth="1"/>
    <col min="4125" max="4125" width="8.85546875" style="1197" customWidth="1"/>
    <col min="4126" max="4126" width="9.85546875" style="1197" customWidth="1"/>
    <col min="4127" max="4127" width="8.85546875" style="1197" customWidth="1"/>
    <col min="4128" max="4128" width="54.7109375" style="1197" customWidth="1"/>
    <col min="4129" max="4129" width="10.85546875" style="1197" customWidth="1"/>
    <col min="4130" max="4130" width="8.7109375" style="1197" customWidth="1"/>
    <col min="4131" max="4131" width="13.28515625" style="1197" customWidth="1"/>
    <col min="4132" max="4132" width="8.85546875" style="1197" customWidth="1"/>
    <col min="4133" max="4133" width="9.85546875" style="1197" customWidth="1"/>
    <col min="4134" max="4134" width="8.85546875" style="1197" customWidth="1"/>
    <col min="4135" max="4135" width="54.7109375" style="1197" customWidth="1"/>
    <col min="4136" max="4136" width="12.140625" style="1197" customWidth="1"/>
    <col min="4137" max="4137" width="8.7109375" style="1197" customWidth="1"/>
    <col min="4138" max="4138" width="11.28515625" style="1197" customWidth="1"/>
    <col min="4139" max="4139" width="8.85546875" style="1197" customWidth="1"/>
    <col min="4140" max="4140" width="9.140625" style="1197"/>
    <col min="4141" max="4141" width="8.85546875" style="1197" customWidth="1"/>
    <col min="4142" max="4142" width="54.7109375" style="1197" customWidth="1"/>
    <col min="4143" max="4143" width="13.7109375" style="1197" customWidth="1"/>
    <col min="4144" max="4144" width="8.7109375" style="1197" customWidth="1"/>
    <col min="4145" max="4145" width="14.7109375" style="1197" customWidth="1"/>
    <col min="4146" max="4146" width="8.85546875" style="1197" customWidth="1"/>
    <col min="4147" max="4147" width="9.85546875" style="1197" customWidth="1"/>
    <col min="4148" max="4148" width="8.85546875" style="1197" customWidth="1"/>
    <col min="4149" max="4149" width="54.7109375" style="1197" customWidth="1"/>
    <col min="4150" max="4150" width="12.42578125" style="1197" customWidth="1"/>
    <col min="4151" max="4151" width="8.7109375" style="1197" customWidth="1"/>
    <col min="4152" max="4152" width="13.42578125" style="1197" customWidth="1"/>
    <col min="4153" max="4153" width="8.85546875" style="1197" customWidth="1"/>
    <col min="4154" max="4154" width="9.140625" style="1197" customWidth="1"/>
    <col min="4155" max="4155" width="8.85546875" style="1197" customWidth="1"/>
    <col min="4156" max="4156" width="54.7109375" style="1197" customWidth="1"/>
    <col min="4157" max="4157" width="10.7109375" style="1197" customWidth="1"/>
    <col min="4158" max="4158" width="8.7109375" style="1197" customWidth="1"/>
    <col min="4159" max="4159" width="13" style="1197" customWidth="1"/>
    <col min="4160" max="4160" width="8.85546875" style="1197" customWidth="1"/>
    <col min="4161" max="4161" width="9.140625" style="1197" customWidth="1"/>
    <col min="4162" max="4162" width="8.85546875" style="1197" customWidth="1"/>
    <col min="4163" max="4163" width="54.7109375" style="1197" customWidth="1"/>
    <col min="4164" max="4164" width="10.85546875" style="1197" customWidth="1"/>
    <col min="4165" max="4165" width="8.7109375" style="1197" customWidth="1"/>
    <col min="4166" max="4166" width="13" style="1197" customWidth="1"/>
    <col min="4167" max="4167" width="8.85546875" style="1197" customWidth="1"/>
    <col min="4168" max="4168" width="9.85546875" style="1197" customWidth="1"/>
    <col min="4169" max="4169" width="8.85546875" style="1197" customWidth="1"/>
    <col min="4170" max="4355" width="9.140625" style="1197"/>
    <col min="4356" max="4356" width="63" style="1197" customWidth="1"/>
    <col min="4357" max="4359" width="17.140625" style="1197" customWidth="1"/>
    <col min="4360" max="4363" width="15" style="1197" customWidth="1"/>
    <col min="4364" max="4364" width="13.140625" style="1197" customWidth="1"/>
    <col min="4365" max="4365" width="8.7109375" style="1197" customWidth="1"/>
    <col min="4366" max="4366" width="12.85546875" style="1197" customWidth="1"/>
    <col min="4367" max="4367" width="8.85546875" style="1197" customWidth="1"/>
    <col min="4368" max="4368" width="9.85546875" style="1197" customWidth="1"/>
    <col min="4369" max="4369" width="8.85546875" style="1197" customWidth="1"/>
    <col min="4370" max="4370" width="54.7109375" style="1197" customWidth="1"/>
    <col min="4371" max="4371" width="10.85546875" style="1197" customWidth="1"/>
    <col min="4372" max="4372" width="8.7109375" style="1197" customWidth="1"/>
    <col min="4373" max="4373" width="12.140625" style="1197" customWidth="1"/>
    <col min="4374" max="4374" width="8.85546875" style="1197" customWidth="1"/>
    <col min="4375" max="4375" width="9.85546875" style="1197" customWidth="1"/>
    <col min="4376" max="4376" width="8.85546875" style="1197" customWidth="1"/>
    <col min="4377" max="4377" width="54.7109375" style="1197" customWidth="1"/>
    <col min="4378" max="4378" width="10.85546875" style="1197" customWidth="1"/>
    <col min="4379" max="4379" width="8.7109375" style="1197" customWidth="1"/>
    <col min="4380" max="4380" width="12.28515625" style="1197" customWidth="1"/>
    <col min="4381" max="4381" width="8.85546875" style="1197" customWidth="1"/>
    <col min="4382" max="4382" width="9.85546875" style="1197" customWidth="1"/>
    <col min="4383" max="4383" width="8.85546875" style="1197" customWidth="1"/>
    <col min="4384" max="4384" width="54.7109375" style="1197" customWidth="1"/>
    <col min="4385" max="4385" width="10.85546875" style="1197" customWidth="1"/>
    <col min="4386" max="4386" width="8.7109375" style="1197" customWidth="1"/>
    <col min="4387" max="4387" width="13.28515625" style="1197" customWidth="1"/>
    <col min="4388" max="4388" width="8.85546875" style="1197" customWidth="1"/>
    <col min="4389" max="4389" width="9.85546875" style="1197" customWidth="1"/>
    <col min="4390" max="4390" width="8.85546875" style="1197" customWidth="1"/>
    <col min="4391" max="4391" width="54.7109375" style="1197" customWidth="1"/>
    <col min="4392" max="4392" width="12.140625" style="1197" customWidth="1"/>
    <col min="4393" max="4393" width="8.7109375" style="1197" customWidth="1"/>
    <col min="4394" max="4394" width="11.28515625" style="1197" customWidth="1"/>
    <col min="4395" max="4395" width="8.85546875" style="1197" customWidth="1"/>
    <col min="4396" max="4396" width="9.140625" style="1197"/>
    <col min="4397" max="4397" width="8.85546875" style="1197" customWidth="1"/>
    <col min="4398" max="4398" width="54.7109375" style="1197" customWidth="1"/>
    <col min="4399" max="4399" width="13.7109375" style="1197" customWidth="1"/>
    <col min="4400" max="4400" width="8.7109375" style="1197" customWidth="1"/>
    <col min="4401" max="4401" width="14.7109375" style="1197" customWidth="1"/>
    <col min="4402" max="4402" width="8.85546875" style="1197" customWidth="1"/>
    <col min="4403" max="4403" width="9.85546875" style="1197" customWidth="1"/>
    <col min="4404" max="4404" width="8.85546875" style="1197" customWidth="1"/>
    <col min="4405" max="4405" width="54.7109375" style="1197" customWidth="1"/>
    <col min="4406" max="4406" width="12.42578125" style="1197" customWidth="1"/>
    <col min="4407" max="4407" width="8.7109375" style="1197" customWidth="1"/>
    <col min="4408" max="4408" width="13.42578125" style="1197" customWidth="1"/>
    <col min="4409" max="4409" width="8.85546875" style="1197" customWidth="1"/>
    <col min="4410" max="4410" width="9.140625" style="1197" customWidth="1"/>
    <col min="4411" max="4411" width="8.85546875" style="1197" customWidth="1"/>
    <col min="4412" max="4412" width="54.7109375" style="1197" customWidth="1"/>
    <col min="4413" max="4413" width="10.7109375" style="1197" customWidth="1"/>
    <col min="4414" max="4414" width="8.7109375" style="1197" customWidth="1"/>
    <col min="4415" max="4415" width="13" style="1197" customWidth="1"/>
    <col min="4416" max="4416" width="8.85546875" style="1197" customWidth="1"/>
    <col min="4417" max="4417" width="9.140625" style="1197" customWidth="1"/>
    <col min="4418" max="4418" width="8.85546875" style="1197" customWidth="1"/>
    <col min="4419" max="4419" width="54.7109375" style="1197" customWidth="1"/>
    <col min="4420" max="4420" width="10.85546875" style="1197" customWidth="1"/>
    <col min="4421" max="4421" width="8.7109375" style="1197" customWidth="1"/>
    <col min="4422" max="4422" width="13" style="1197" customWidth="1"/>
    <col min="4423" max="4423" width="8.85546875" style="1197" customWidth="1"/>
    <col min="4424" max="4424" width="9.85546875" style="1197" customWidth="1"/>
    <col min="4425" max="4425" width="8.85546875" style="1197" customWidth="1"/>
    <col min="4426" max="4611" width="9.140625" style="1197"/>
    <col min="4612" max="4612" width="63" style="1197" customWidth="1"/>
    <col min="4613" max="4615" width="17.140625" style="1197" customWidth="1"/>
    <col min="4616" max="4619" width="15" style="1197" customWidth="1"/>
    <col min="4620" max="4620" width="13.140625" style="1197" customWidth="1"/>
    <col min="4621" max="4621" width="8.7109375" style="1197" customWidth="1"/>
    <col min="4622" max="4622" width="12.85546875" style="1197" customWidth="1"/>
    <col min="4623" max="4623" width="8.85546875" style="1197" customWidth="1"/>
    <col min="4624" max="4624" width="9.85546875" style="1197" customWidth="1"/>
    <col min="4625" max="4625" width="8.85546875" style="1197" customWidth="1"/>
    <col min="4626" max="4626" width="54.7109375" style="1197" customWidth="1"/>
    <col min="4627" max="4627" width="10.85546875" style="1197" customWidth="1"/>
    <col min="4628" max="4628" width="8.7109375" style="1197" customWidth="1"/>
    <col min="4629" max="4629" width="12.140625" style="1197" customWidth="1"/>
    <col min="4630" max="4630" width="8.85546875" style="1197" customWidth="1"/>
    <col min="4631" max="4631" width="9.85546875" style="1197" customWidth="1"/>
    <col min="4632" max="4632" width="8.85546875" style="1197" customWidth="1"/>
    <col min="4633" max="4633" width="54.7109375" style="1197" customWidth="1"/>
    <col min="4634" max="4634" width="10.85546875" style="1197" customWidth="1"/>
    <col min="4635" max="4635" width="8.7109375" style="1197" customWidth="1"/>
    <col min="4636" max="4636" width="12.28515625" style="1197" customWidth="1"/>
    <col min="4637" max="4637" width="8.85546875" style="1197" customWidth="1"/>
    <col min="4638" max="4638" width="9.85546875" style="1197" customWidth="1"/>
    <col min="4639" max="4639" width="8.85546875" style="1197" customWidth="1"/>
    <col min="4640" max="4640" width="54.7109375" style="1197" customWidth="1"/>
    <col min="4641" max="4641" width="10.85546875" style="1197" customWidth="1"/>
    <col min="4642" max="4642" width="8.7109375" style="1197" customWidth="1"/>
    <col min="4643" max="4643" width="13.28515625" style="1197" customWidth="1"/>
    <col min="4644" max="4644" width="8.85546875" style="1197" customWidth="1"/>
    <col min="4645" max="4645" width="9.85546875" style="1197" customWidth="1"/>
    <col min="4646" max="4646" width="8.85546875" style="1197" customWidth="1"/>
    <col min="4647" max="4647" width="54.7109375" style="1197" customWidth="1"/>
    <col min="4648" max="4648" width="12.140625" style="1197" customWidth="1"/>
    <col min="4649" max="4649" width="8.7109375" style="1197" customWidth="1"/>
    <col min="4650" max="4650" width="11.28515625" style="1197" customWidth="1"/>
    <col min="4651" max="4651" width="8.85546875" style="1197" customWidth="1"/>
    <col min="4652" max="4652" width="9.140625" style="1197"/>
    <col min="4653" max="4653" width="8.85546875" style="1197" customWidth="1"/>
    <col min="4654" max="4654" width="54.7109375" style="1197" customWidth="1"/>
    <col min="4655" max="4655" width="13.7109375" style="1197" customWidth="1"/>
    <col min="4656" max="4656" width="8.7109375" style="1197" customWidth="1"/>
    <col min="4657" max="4657" width="14.7109375" style="1197" customWidth="1"/>
    <col min="4658" max="4658" width="8.85546875" style="1197" customWidth="1"/>
    <col min="4659" max="4659" width="9.85546875" style="1197" customWidth="1"/>
    <col min="4660" max="4660" width="8.85546875" style="1197" customWidth="1"/>
    <col min="4661" max="4661" width="54.7109375" style="1197" customWidth="1"/>
    <col min="4662" max="4662" width="12.42578125" style="1197" customWidth="1"/>
    <col min="4663" max="4663" width="8.7109375" style="1197" customWidth="1"/>
    <col min="4664" max="4664" width="13.42578125" style="1197" customWidth="1"/>
    <col min="4665" max="4665" width="8.85546875" style="1197" customWidth="1"/>
    <col min="4666" max="4666" width="9.140625" style="1197" customWidth="1"/>
    <col min="4667" max="4667" width="8.85546875" style="1197" customWidth="1"/>
    <col min="4668" max="4668" width="54.7109375" style="1197" customWidth="1"/>
    <col min="4669" max="4669" width="10.7109375" style="1197" customWidth="1"/>
    <col min="4670" max="4670" width="8.7109375" style="1197" customWidth="1"/>
    <col min="4671" max="4671" width="13" style="1197" customWidth="1"/>
    <col min="4672" max="4672" width="8.85546875" style="1197" customWidth="1"/>
    <col min="4673" max="4673" width="9.140625" style="1197" customWidth="1"/>
    <col min="4674" max="4674" width="8.85546875" style="1197" customWidth="1"/>
    <col min="4675" max="4675" width="54.7109375" style="1197" customWidth="1"/>
    <col min="4676" max="4676" width="10.85546875" style="1197" customWidth="1"/>
    <col min="4677" max="4677" width="8.7109375" style="1197" customWidth="1"/>
    <col min="4678" max="4678" width="13" style="1197" customWidth="1"/>
    <col min="4679" max="4679" width="8.85546875" style="1197" customWidth="1"/>
    <col min="4680" max="4680" width="9.85546875" style="1197" customWidth="1"/>
    <col min="4681" max="4681" width="8.85546875" style="1197" customWidth="1"/>
    <col min="4682" max="4867" width="9.140625" style="1197"/>
    <col min="4868" max="4868" width="63" style="1197" customWidth="1"/>
    <col min="4869" max="4871" width="17.140625" style="1197" customWidth="1"/>
    <col min="4872" max="4875" width="15" style="1197" customWidth="1"/>
    <col min="4876" max="4876" width="13.140625" style="1197" customWidth="1"/>
    <col min="4877" max="4877" width="8.7109375" style="1197" customWidth="1"/>
    <col min="4878" max="4878" width="12.85546875" style="1197" customWidth="1"/>
    <col min="4879" max="4879" width="8.85546875" style="1197" customWidth="1"/>
    <col min="4880" max="4880" width="9.85546875" style="1197" customWidth="1"/>
    <col min="4881" max="4881" width="8.85546875" style="1197" customWidth="1"/>
    <col min="4882" max="4882" width="54.7109375" style="1197" customWidth="1"/>
    <col min="4883" max="4883" width="10.85546875" style="1197" customWidth="1"/>
    <col min="4884" max="4884" width="8.7109375" style="1197" customWidth="1"/>
    <col min="4885" max="4885" width="12.140625" style="1197" customWidth="1"/>
    <col min="4886" max="4886" width="8.85546875" style="1197" customWidth="1"/>
    <col min="4887" max="4887" width="9.85546875" style="1197" customWidth="1"/>
    <col min="4888" max="4888" width="8.85546875" style="1197" customWidth="1"/>
    <col min="4889" max="4889" width="54.7109375" style="1197" customWidth="1"/>
    <col min="4890" max="4890" width="10.85546875" style="1197" customWidth="1"/>
    <col min="4891" max="4891" width="8.7109375" style="1197" customWidth="1"/>
    <col min="4892" max="4892" width="12.28515625" style="1197" customWidth="1"/>
    <col min="4893" max="4893" width="8.85546875" style="1197" customWidth="1"/>
    <col min="4894" max="4894" width="9.85546875" style="1197" customWidth="1"/>
    <col min="4895" max="4895" width="8.85546875" style="1197" customWidth="1"/>
    <col min="4896" max="4896" width="54.7109375" style="1197" customWidth="1"/>
    <col min="4897" max="4897" width="10.85546875" style="1197" customWidth="1"/>
    <col min="4898" max="4898" width="8.7109375" style="1197" customWidth="1"/>
    <col min="4899" max="4899" width="13.28515625" style="1197" customWidth="1"/>
    <col min="4900" max="4900" width="8.85546875" style="1197" customWidth="1"/>
    <col min="4901" max="4901" width="9.85546875" style="1197" customWidth="1"/>
    <col min="4902" max="4902" width="8.85546875" style="1197" customWidth="1"/>
    <col min="4903" max="4903" width="54.7109375" style="1197" customWidth="1"/>
    <col min="4904" max="4904" width="12.140625" style="1197" customWidth="1"/>
    <col min="4905" max="4905" width="8.7109375" style="1197" customWidth="1"/>
    <col min="4906" max="4906" width="11.28515625" style="1197" customWidth="1"/>
    <col min="4907" max="4907" width="8.85546875" style="1197" customWidth="1"/>
    <col min="4908" max="4908" width="9.140625" style="1197"/>
    <col min="4909" max="4909" width="8.85546875" style="1197" customWidth="1"/>
    <col min="4910" max="4910" width="54.7109375" style="1197" customWidth="1"/>
    <col min="4911" max="4911" width="13.7109375" style="1197" customWidth="1"/>
    <col min="4912" max="4912" width="8.7109375" style="1197" customWidth="1"/>
    <col min="4913" max="4913" width="14.7109375" style="1197" customWidth="1"/>
    <col min="4914" max="4914" width="8.85546875" style="1197" customWidth="1"/>
    <col min="4915" max="4915" width="9.85546875" style="1197" customWidth="1"/>
    <col min="4916" max="4916" width="8.85546875" style="1197" customWidth="1"/>
    <col min="4917" max="4917" width="54.7109375" style="1197" customWidth="1"/>
    <col min="4918" max="4918" width="12.42578125" style="1197" customWidth="1"/>
    <col min="4919" max="4919" width="8.7109375" style="1197" customWidth="1"/>
    <col min="4920" max="4920" width="13.42578125" style="1197" customWidth="1"/>
    <col min="4921" max="4921" width="8.85546875" style="1197" customWidth="1"/>
    <col min="4922" max="4922" width="9.140625" style="1197" customWidth="1"/>
    <col min="4923" max="4923" width="8.85546875" style="1197" customWidth="1"/>
    <col min="4924" max="4924" width="54.7109375" style="1197" customWidth="1"/>
    <col min="4925" max="4925" width="10.7109375" style="1197" customWidth="1"/>
    <col min="4926" max="4926" width="8.7109375" style="1197" customWidth="1"/>
    <col min="4927" max="4927" width="13" style="1197" customWidth="1"/>
    <col min="4928" max="4928" width="8.85546875" style="1197" customWidth="1"/>
    <col min="4929" max="4929" width="9.140625" style="1197" customWidth="1"/>
    <col min="4930" max="4930" width="8.85546875" style="1197" customWidth="1"/>
    <col min="4931" max="4931" width="54.7109375" style="1197" customWidth="1"/>
    <col min="4932" max="4932" width="10.85546875" style="1197" customWidth="1"/>
    <col min="4933" max="4933" width="8.7109375" style="1197" customWidth="1"/>
    <col min="4934" max="4934" width="13" style="1197" customWidth="1"/>
    <col min="4935" max="4935" width="8.85546875" style="1197" customWidth="1"/>
    <col min="4936" max="4936" width="9.85546875" style="1197" customWidth="1"/>
    <col min="4937" max="4937" width="8.85546875" style="1197" customWidth="1"/>
    <col min="4938" max="5123" width="9.140625" style="1197"/>
    <col min="5124" max="5124" width="63" style="1197" customWidth="1"/>
    <col min="5125" max="5127" width="17.140625" style="1197" customWidth="1"/>
    <col min="5128" max="5131" width="15" style="1197" customWidth="1"/>
    <col min="5132" max="5132" width="13.140625" style="1197" customWidth="1"/>
    <col min="5133" max="5133" width="8.7109375" style="1197" customWidth="1"/>
    <col min="5134" max="5134" width="12.85546875" style="1197" customWidth="1"/>
    <col min="5135" max="5135" width="8.85546875" style="1197" customWidth="1"/>
    <col min="5136" max="5136" width="9.85546875" style="1197" customWidth="1"/>
    <col min="5137" max="5137" width="8.85546875" style="1197" customWidth="1"/>
    <col min="5138" max="5138" width="54.7109375" style="1197" customWidth="1"/>
    <col min="5139" max="5139" width="10.85546875" style="1197" customWidth="1"/>
    <col min="5140" max="5140" width="8.7109375" style="1197" customWidth="1"/>
    <col min="5141" max="5141" width="12.140625" style="1197" customWidth="1"/>
    <col min="5142" max="5142" width="8.85546875" style="1197" customWidth="1"/>
    <col min="5143" max="5143" width="9.85546875" style="1197" customWidth="1"/>
    <col min="5144" max="5144" width="8.85546875" style="1197" customWidth="1"/>
    <col min="5145" max="5145" width="54.7109375" style="1197" customWidth="1"/>
    <col min="5146" max="5146" width="10.85546875" style="1197" customWidth="1"/>
    <col min="5147" max="5147" width="8.7109375" style="1197" customWidth="1"/>
    <col min="5148" max="5148" width="12.28515625" style="1197" customWidth="1"/>
    <col min="5149" max="5149" width="8.85546875" style="1197" customWidth="1"/>
    <col min="5150" max="5150" width="9.85546875" style="1197" customWidth="1"/>
    <col min="5151" max="5151" width="8.85546875" style="1197" customWidth="1"/>
    <col min="5152" max="5152" width="54.7109375" style="1197" customWidth="1"/>
    <col min="5153" max="5153" width="10.85546875" style="1197" customWidth="1"/>
    <col min="5154" max="5154" width="8.7109375" style="1197" customWidth="1"/>
    <col min="5155" max="5155" width="13.28515625" style="1197" customWidth="1"/>
    <col min="5156" max="5156" width="8.85546875" style="1197" customWidth="1"/>
    <col min="5157" max="5157" width="9.85546875" style="1197" customWidth="1"/>
    <col min="5158" max="5158" width="8.85546875" style="1197" customWidth="1"/>
    <col min="5159" max="5159" width="54.7109375" style="1197" customWidth="1"/>
    <col min="5160" max="5160" width="12.140625" style="1197" customWidth="1"/>
    <col min="5161" max="5161" width="8.7109375" style="1197" customWidth="1"/>
    <col min="5162" max="5162" width="11.28515625" style="1197" customWidth="1"/>
    <col min="5163" max="5163" width="8.85546875" style="1197" customWidth="1"/>
    <col min="5164" max="5164" width="9.140625" style="1197"/>
    <col min="5165" max="5165" width="8.85546875" style="1197" customWidth="1"/>
    <col min="5166" max="5166" width="54.7109375" style="1197" customWidth="1"/>
    <col min="5167" max="5167" width="13.7109375" style="1197" customWidth="1"/>
    <col min="5168" max="5168" width="8.7109375" style="1197" customWidth="1"/>
    <col min="5169" max="5169" width="14.7109375" style="1197" customWidth="1"/>
    <col min="5170" max="5170" width="8.85546875" style="1197" customWidth="1"/>
    <col min="5171" max="5171" width="9.85546875" style="1197" customWidth="1"/>
    <col min="5172" max="5172" width="8.85546875" style="1197" customWidth="1"/>
    <col min="5173" max="5173" width="54.7109375" style="1197" customWidth="1"/>
    <col min="5174" max="5174" width="12.42578125" style="1197" customWidth="1"/>
    <col min="5175" max="5175" width="8.7109375" style="1197" customWidth="1"/>
    <col min="5176" max="5176" width="13.42578125" style="1197" customWidth="1"/>
    <col min="5177" max="5177" width="8.85546875" style="1197" customWidth="1"/>
    <col min="5178" max="5178" width="9.140625" style="1197" customWidth="1"/>
    <col min="5179" max="5179" width="8.85546875" style="1197" customWidth="1"/>
    <col min="5180" max="5180" width="54.7109375" style="1197" customWidth="1"/>
    <col min="5181" max="5181" width="10.7109375" style="1197" customWidth="1"/>
    <col min="5182" max="5182" width="8.7109375" style="1197" customWidth="1"/>
    <col min="5183" max="5183" width="13" style="1197" customWidth="1"/>
    <col min="5184" max="5184" width="8.85546875" style="1197" customWidth="1"/>
    <col min="5185" max="5185" width="9.140625" style="1197" customWidth="1"/>
    <col min="5186" max="5186" width="8.85546875" style="1197" customWidth="1"/>
    <col min="5187" max="5187" width="54.7109375" style="1197" customWidth="1"/>
    <col min="5188" max="5188" width="10.85546875" style="1197" customWidth="1"/>
    <col min="5189" max="5189" width="8.7109375" style="1197" customWidth="1"/>
    <col min="5190" max="5190" width="13" style="1197" customWidth="1"/>
    <col min="5191" max="5191" width="8.85546875" style="1197" customWidth="1"/>
    <col min="5192" max="5192" width="9.85546875" style="1197" customWidth="1"/>
    <col min="5193" max="5193" width="8.85546875" style="1197" customWidth="1"/>
    <col min="5194" max="5379" width="9.140625" style="1197"/>
    <col min="5380" max="5380" width="63" style="1197" customWidth="1"/>
    <col min="5381" max="5383" width="17.140625" style="1197" customWidth="1"/>
    <col min="5384" max="5387" width="15" style="1197" customWidth="1"/>
    <col min="5388" max="5388" width="13.140625" style="1197" customWidth="1"/>
    <col min="5389" max="5389" width="8.7109375" style="1197" customWidth="1"/>
    <col min="5390" max="5390" width="12.85546875" style="1197" customWidth="1"/>
    <col min="5391" max="5391" width="8.85546875" style="1197" customWidth="1"/>
    <col min="5392" max="5392" width="9.85546875" style="1197" customWidth="1"/>
    <col min="5393" max="5393" width="8.85546875" style="1197" customWidth="1"/>
    <col min="5394" max="5394" width="54.7109375" style="1197" customWidth="1"/>
    <col min="5395" max="5395" width="10.85546875" style="1197" customWidth="1"/>
    <col min="5396" max="5396" width="8.7109375" style="1197" customWidth="1"/>
    <col min="5397" max="5397" width="12.140625" style="1197" customWidth="1"/>
    <col min="5398" max="5398" width="8.85546875" style="1197" customWidth="1"/>
    <col min="5399" max="5399" width="9.85546875" style="1197" customWidth="1"/>
    <col min="5400" max="5400" width="8.85546875" style="1197" customWidth="1"/>
    <col min="5401" max="5401" width="54.7109375" style="1197" customWidth="1"/>
    <col min="5402" max="5402" width="10.85546875" style="1197" customWidth="1"/>
    <col min="5403" max="5403" width="8.7109375" style="1197" customWidth="1"/>
    <col min="5404" max="5404" width="12.28515625" style="1197" customWidth="1"/>
    <col min="5405" max="5405" width="8.85546875" style="1197" customWidth="1"/>
    <col min="5406" max="5406" width="9.85546875" style="1197" customWidth="1"/>
    <col min="5407" max="5407" width="8.85546875" style="1197" customWidth="1"/>
    <col min="5408" max="5408" width="54.7109375" style="1197" customWidth="1"/>
    <col min="5409" max="5409" width="10.85546875" style="1197" customWidth="1"/>
    <col min="5410" max="5410" width="8.7109375" style="1197" customWidth="1"/>
    <col min="5411" max="5411" width="13.28515625" style="1197" customWidth="1"/>
    <col min="5412" max="5412" width="8.85546875" style="1197" customWidth="1"/>
    <col min="5413" max="5413" width="9.85546875" style="1197" customWidth="1"/>
    <col min="5414" max="5414" width="8.85546875" style="1197" customWidth="1"/>
    <col min="5415" max="5415" width="54.7109375" style="1197" customWidth="1"/>
    <col min="5416" max="5416" width="12.140625" style="1197" customWidth="1"/>
    <col min="5417" max="5417" width="8.7109375" style="1197" customWidth="1"/>
    <col min="5418" max="5418" width="11.28515625" style="1197" customWidth="1"/>
    <col min="5419" max="5419" width="8.85546875" style="1197" customWidth="1"/>
    <col min="5420" max="5420" width="9.140625" style="1197"/>
    <col min="5421" max="5421" width="8.85546875" style="1197" customWidth="1"/>
    <col min="5422" max="5422" width="54.7109375" style="1197" customWidth="1"/>
    <col min="5423" max="5423" width="13.7109375" style="1197" customWidth="1"/>
    <col min="5424" max="5424" width="8.7109375" style="1197" customWidth="1"/>
    <col min="5425" max="5425" width="14.7109375" style="1197" customWidth="1"/>
    <col min="5426" max="5426" width="8.85546875" style="1197" customWidth="1"/>
    <col min="5427" max="5427" width="9.85546875" style="1197" customWidth="1"/>
    <col min="5428" max="5428" width="8.85546875" style="1197" customWidth="1"/>
    <col min="5429" max="5429" width="54.7109375" style="1197" customWidth="1"/>
    <col min="5430" max="5430" width="12.42578125" style="1197" customWidth="1"/>
    <col min="5431" max="5431" width="8.7109375" style="1197" customWidth="1"/>
    <col min="5432" max="5432" width="13.42578125" style="1197" customWidth="1"/>
    <col min="5433" max="5433" width="8.85546875" style="1197" customWidth="1"/>
    <col min="5434" max="5434" width="9.140625" style="1197" customWidth="1"/>
    <col min="5435" max="5435" width="8.85546875" style="1197" customWidth="1"/>
    <col min="5436" max="5436" width="54.7109375" style="1197" customWidth="1"/>
    <col min="5437" max="5437" width="10.7109375" style="1197" customWidth="1"/>
    <col min="5438" max="5438" width="8.7109375" style="1197" customWidth="1"/>
    <col min="5439" max="5439" width="13" style="1197" customWidth="1"/>
    <col min="5440" max="5440" width="8.85546875" style="1197" customWidth="1"/>
    <col min="5441" max="5441" width="9.140625" style="1197" customWidth="1"/>
    <col min="5442" max="5442" width="8.85546875" style="1197" customWidth="1"/>
    <col min="5443" max="5443" width="54.7109375" style="1197" customWidth="1"/>
    <col min="5444" max="5444" width="10.85546875" style="1197" customWidth="1"/>
    <col min="5445" max="5445" width="8.7109375" style="1197" customWidth="1"/>
    <col min="5446" max="5446" width="13" style="1197" customWidth="1"/>
    <col min="5447" max="5447" width="8.85546875" style="1197" customWidth="1"/>
    <col min="5448" max="5448" width="9.85546875" style="1197" customWidth="1"/>
    <col min="5449" max="5449" width="8.85546875" style="1197" customWidth="1"/>
    <col min="5450" max="5635" width="9.140625" style="1197"/>
    <col min="5636" max="5636" width="63" style="1197" customWidth="1"/>
    <col min="5637" max="5639" width="17.140625" style="1197" customWidth="1"/>
    <col min="5640" max="5643" width="15" style="1197" customWidth="1"/>
    <col min="5644" max="5644" width="13.140625" style="1197" customWidth="1"/>
    <col min="5645" max="5645" width="8.7109375" style="1197" customWidth="1"/>
    <col min="5646" max="5646" width="12.85546875" style="1197" customWidth="1"/>
    <col min="5647" max="5647" width="8.85546875" style="1197" customWidth="1"/>
    <col min="5648" max="5648" width="9.85546875" style="1197" customWidth="1"/>
    <col min="5649" max="5649" width="8.85546875" style="1197" customWidth="1"/>
    <col min="5650" max="5650" width="54.7109375" style="1197" customWidth="1"/>
    <col min="5651" max="5651" width="10.85546875" style="1197" customWidth="1"/>
    <col min="5652" max="5652" width="8.7109375" style="1197" customWidth="1"/>
    <col min="5653" max="5653" width="12.140625" style="1197" customWidth="1"/>
    <col min="5654" max="5654" width="8.85546875" style="1197" customWidth="1"/>
    <col min="5655" max="5655" width="9.85546875" style="1197" customWidth="1"/>
    <col min="5656" max="5656" width="8.85546875" style="1197" customWidth="1"/>
    <col min="5657" max="5657" width="54.7109375" style="1197" customWidth="1"/>
    <col min="5658" max="5658" width="10.85546875" style="1197" customWidth="1"/>
    <col min="5659" max="5659" width="8.7109375" style="1197" customWidth="1"/>
    <col min="5660" max="5660" width="12.28515625" style="1197" customWidth="1"/>
    <col min="5661" max="5661" width="8.85546875" style="1197" customWidth="1"/>
    <col min="5662" max="5662" width="9.85546875" style="1197" customWidth="1"/>
    <col min="5663" max="5663" width="8.85546875" style="1197" customWidth="1"/>
    <col min="5664" max="5664" width="54.7109375" style="1197" customWidth="1"/>
    <col min="5665" max="5665" width="10.85546875" style="1197" customWidth="1"/>
    <col min="5666" max="5666" width="8.7109375" style="1197" customWidth="1"/>
    <col min="5667" max="5667" width="13.28515625" style="1197" customWidth="1"/>
    <col min="5668" max="5668" width="8.85546875" style="1197" customWidth="1"/>
    <col min="5669" max="5669" width="9.85546875" style="1197" customWidth="1"/>
    <col min="5670" max="5670" width="8.85546875" style="1197" customWidth="1"/>
    <col min="5671" max="5671" width="54.7109375" style="1197" customWidth="1"/>
    <col min="5672" max="5672" width="12.140625" style="1197" customWidth="1"/>
    <col min="5673" max="5673" width="8.7109375" style="1197" customWidth="1"/>
    <col min="5674" max="5674" width="11.28515625" style="1197" customWidth="1"/>
    <col min="5675" max="5675" width="8.85546875" style="1197" customWidth="1"/>
    <col min="5676" max="5676" width="9.140625" style="1197"/>
    <col min="5677" max="5677" width="8.85546875" style="1197" customWidth="1"/>
    <col min="5678" max="5678" width="54.7109375" style="1197" customWidth="1"/>
    <col min="5679" max="5679" width="13.7109375" style="1197" customWidth="1"/>
    <col min="5680" max="5680" width="8.7109375" style="1197" customWidth="1"/>
    <col min="5681" max="5681" width="14.7109375" style="1197" customWidth="1"/>
    <col min="5682" max="5682" width="8.85546875" style="1197" customWidth="1"/>
    <col min="5683" max="5683" width="9.85546875" style="1197" customWidth="1"/>
    <col min="5684" max="5684" width="8.85546875" style="1197" customWidth="1"/>
    <col min="5685" max="5685" width="54.7109375" style="1197" customWidth="1"/>
    <col min="5686" max="5686" width="12.42578125" style="1197" customWidth="1"/>
    <col min="5687" max="5687" width="8.7109375" style="1197" customWidth="1"/>
    <col min="5688" max="5688" width="13.42578125" style="1197" customWidth="1"/>
    <col min="5689" max="5689" width="8.85546875" style="1197" customWidth="1"/>
    <col min="5690" max="5690" width="9.140625" style="1197" customWidth="1"/>
    <col min="5691" max="5691" width="8.85546875" style="1197" customWidth="1"/>
    <col min="5692" max="5692" width="54.7109375" style="1197" customWidth="1"/>
    <col min="5693" max="5693" width="10.7109375" style="1197" customWidth="1"/>
    <col min="5694" max="5694" width="8.7109375" style="1197" customWidth="1"/>
    <col min="5695" max="5695" width="13" style="1197" customWidth="1"/>
    <col min="5696" max="5696" width="8.85546875" style="1197" customWidth="1"/>
    <col min="5697" max="5697" width="9.140625" style="1197" customWidth="1"/>
    <col min="5698" max="5698" width="8.85546875" style="1197" customWidth="1"/>
    <col min="5699" max="5699" width="54.7109375" style="1197" customWidth="1"/>
    <col min="5700" max="5700" width="10.85546875" style="1197" customWidth="1"/>
    <col min="5701" max="5701" width="8.7109375" style="1197" customWidth="1"/>
    <col min="5702" max="5702" width="13" style="1197" customWidth="1"/>
    <col min="5703" max="5703" width="8.85546875" style="1197" customWidth="1"/>
    <col min="5704" max="5704" width="9.85546875" style="1197" customWidth="1"/>
    <col min="5705" max="5705" width="8.85546875" style="1197" customWidth="1"/>
    <col min="5706" max="5891" width="9.140625" style="1197"/>
    <col min="5892" max="5892" width="63" style="1197" customWidth="1"/>
    <col min="5893" max="5895" width="17.140625" style="1197" customWidth="1"/>
    <col min="5896" max="5899" width="15" style="1197" customWidth="1"/>
    <col min="5900" max="5900" width="13.140625" style="1197" customWidth="1"/>
    <col min="5901" max="5901" width="8.7109375" style="1197" customWidth="1"/>
    <col min="5902" max="5902" width="12.85546875" style="1197" customWidth="1"/>
    <col min="5903" max="5903" width="8.85546875" style="1197" customWidth="1"/>
    <col min="5904" max="5904" width="9.85546875" style="1197" customWidth="1"/>
    <col min="5905" max="5905" width="8.85546875" style="1197" customWidth="1"/>
    <col min="5906" max="5906" width="54.7109375" style="1197" customWidth="1"/>
    <col min="5907" max="5907" width="10.85546875" style="1197" customWidth="1"/>
    <col min="5908" max="5908" width="8.7109375" style="1197" customWidth="1"/>
    <col min="5909" max="5909" width="12.140625" style="1197" customWidth="1"/>
    <col min="5910" max="5910" width="8.85546875" style="1197" customWidth="1"/>
    <col min="5911" max="5911" width="9.85546875" style="1197" customWidth="1"/>
    <col min="5912" max="5912" width="8.85546875" style="1197" customWidth="1"/>
    <col min="5913" max="5913" width="54.7109375" style="1197" customWidth="1"/>
    <col min="5914" max="5914" width="10.85546875" style="1197" customWidth="1"/>
    <col min="5915" max="5915" width="8.7109375" style="1197" customWidth="1"/>
    <col min="5916" max="5916" width="12.28515625" style="1197" customWidth="1"/>
    <col min="5917" max="5917" width="8.85546875" style="1197" customWidth="1"/>
    <col min="5918" max="5918" width="9.85546875" style="1197" customWidth="1"/>
    <col min="5919" max="5919" width="8.85546875" style="1197" customWidth="1"/>
    <col min="5920" max="5920" width="54.7109375" style="1197" customWidth="1"/>
    <col min="5921" max="5921" width="10.85546875" style="1197" customWidth="1"/>
    <col min="5922" max="5922" width="8.7109375" style="1197" customWidth="1"/>
    <col min="5923" max="5923" width="13.28515625" style="1197" customWidth="1"/>
    <col min="5924" max="5924" width="8.85546875" style="1197" customWidth="1"/>
    <col min="5925" max="5925" width="9.85546875" style="1197" customWidth="1"/>
    <col min="5926" max="5926" width="8.85546875" style="1197" customWidth="1"/>
    <col min="5927" max="5927" width="54.7109375" style="1197" customWidth="1"/>
    <col min="5928" max="5928" width="12.140625" style="1197" customWidth="1"/>
    <col min="5929" max="5929" width="8.7109375" style="1197" customWidth="1"/>
    <col min="5930" max="5930" width="11.28515625" style="1197" customWidth="1"/>
    <col min="5931" max="5931" width="8.85546875" style="1197" customWidth="1"/>
    <col min="5932" max="5932" width="9.140625" style="1197"/>
    <col min="5933" max="5933" width="8.85546875" style="1197" customWidth="1"/>
    <col min="5934" max="5934" width="54.7109375" style="1197" customWidth="1"/>
    <col min="5935" max="5935" width="13.7109375" style="1197" customWidth="1"/>
    <col min="5936" max="5936" width="8.7109375" style="1197" customWidth="1"/>
    <col min="5937" max="5937" width="14.7109375" style="1197" customWidth="1"/>
    <col min="5938" max="5938" width="8.85546875" style="1197" customWidth="1"/>
    <col min="5939" max="5939" width="9.85546875" style="1197" customWidth="1"/>
    <col min="5940" max="5940" width="8.85546875" style="1197" customWidth="1"/>
    <col min="5941" max="5941" width="54.7109375" style="1197" customWidth="1"/>
    <col min="5942" max="5942" width="12.42578125" style="1197" customWidth="1"/>
    <col min="5943" max="5943" width="8.7109375" style="1197" customWidth="1"/>
    <col min="5944" max="5944" width="13.42578125" style="1197" customWidth="1"/>
    <col min="5945" max="5945" width="8.85546875" style="1197" customWidth="1"/>
    <col min="5946" max="5946" width="9.140625" style="1197" customWidth="1"/>
    <col min="5947" max="5947" width="8.85546875" style="1197" customWidth="1"/>
    <col min="5948" max="5948" width="54.7109375" style="1197" customWidth="1"/>
    <col min="5949" max="5949" width="10.7109375" style="1197" customWidth="1"/>
    <col min="5950" max="5950" width="8.7109375" style="1197" customWidth="1"/>
    <col min="5951" max="5951" width="13" style="1197" customWidth="1"/>
    <col min="5952" max="5952" width="8.85546875" style="1197" customWidth="1"/>
    <col min="5953" max="5953" width="9.140625" style="1197" customWidth="1"/>
    <col min="5954" max="5954" width="8.85546875" style="1197" customWidth="1"/>
    <col min="5955" max="5955" width="54.7109375" style="1197" customWidth="1"/>
    <col min="5956" max="5956" width="10.85546875" style="1197" customWidth="1"/>
    <col min="5957" max="5957" width="8.7109375" style="1197" customWidth="1"/>
    <col min="5958" max="5958" width="13" style="1197" customWidth="1"/>
    <col min="5959" max="5959" width="8.85546875" style="1197" customWidth="1"/>
    <col min="5960" max="5960" width="9.85546875" style="1197" customWidth="1"/>
    <col min="5961" max="5961" width="8.85546875" style="1197" customWidth="1"/>
    <col min="5962" max="6147" width="9.140625" style="1197"/>
    <col min="6148" max="6148" width="63" style="1197" customWidth="1"/>
    <col min="6149" max="6151" width="17.140625" style="1197" customWidth="1"/>
    <col min="6152" max="6155" width="15" style="1197" customWidth="1"/>
    <col min="6156" max="6156" width="13.140625" style="1197" customWidth="1"/>
    <col min="6157" max="6157" width="8.7109375" style="1197" customWidth="1"/>
    <col min="6158" max="6158" width="12.85546875" style="1197" customWidth="1"/>
    <col min="6159" max="6159" width="8.85546875" style="1197" customWidth="1"/>
    <col min="6160" max="6160" width="9.85546875" style="1197" customWidth="1"/>
    <col min="6161" max="6161" width="8.85546875" style="1197" customWidth="1"/>
    <col min="6162" max="6162" width="54.7109375" style="1197" customWidth="1"/>
    <col min="6163" max="6163" width="10.85546875" style="1197" customWidth="1"/>
    <col min="6164" max="6164" width="8.7109375" style="1197" customWidth="1"/>
    <col min="6165" max="6165" width="12.140625" style="1197" customWidth="1"/>
    <col min="6166" max="6166" width="8.85546875" style="1197" customWidth="1"/>
    <col min="6167" max="6167" width="9.85546875" style="1197" customWidth="1"/>
    <col min="6168" max="6168" width="8.85546875" style="1197" customWidth="1"/>
    <col min="6169" max="6169" width="54.7109375" style="1197" customWidth="1"/>
    <col min="6170" max="6170" width="10.85546875" style="1197" customWidth="1"/>
    <col min="6171" max="6171" width="8.7109375" style="1197" customWidth="1"/>
    <col min="6172" max="6172" width="12.28515625" style="1197" customWidth="1"/>
    <col min="6173" max="6173" width="8.85546875" style="1197" customWidth="1"/>
    <col min="6174" max="6174" width="9.85546875" style="1197" customWidth="1"/>
    <col min="6175" max="6175" width="8.85546875" style="1197" customWidth="1"/>
    <col min="6176" max="6176" width="54.7109375" style="1197" customWidth="1"/>
    <col min="6177" max="6177" width="10.85546875" style="1197" customWidth="1"/>
    <col min="6178" max="6178" width="8.7109375" style="1197" customWidth="1"/>
    <col min="6179" max="6179" width="13.28515625" style="1197" customWidth="1"/>
    <col min="6180" max="6180" width="8.85546875" style="1197" customWidth="1"/>
    <col min="6181" max="6181" width="9.85546875" style="1197" customWidth="1"/>
    <col min="6182" max="6182" width="8.85546875" style="1197" customWidth="1"/>
    <col min="6183" max="6183" width="54.7109375" style="1197" customWidth="1"/>
    <col min="6184" max="6184" width="12.140625" style="1197" customWidth="1"/>
    <col min="6185" max="6185" width="8.7109375" style="1197" customWidth="1"/>
    <col min="6186" max="6186" width="11.28515625" style="1197" customWidth="1"/>
    <col min="6187" max="6187" width="8.85546875" style="1197" customWidth="1"/>
    <col min="6188" max="6188" width="9.140625" style="1197"/>
    <col min="6189" max="6189" width="8.85546875" style="1197" customWidth="1"/>
    <col min="6190" max="6190" width="54.7109375" style="1197" customWidth="1"/>
    <col min="6191" max="6191" width="13.7109375" style="1197" customWidth="1"/>
    <col min="6192" max="6192" width="8.7109375" style="1197" customWidth="1"/>
    <col min="6193" max="6193" width="14.7109375" style="1197" customWidth="1"/>
    <col min="6194" max="6194" width="8.85546875" style="1197" customWidth="1"/>
    <col min="6195" max="6195" width="9.85546875" style="1197" customWidth="1"/>
    <col min="6196" max="6196" width="8.85546875" style="1197" customWidth="1"/>
    <col min="6197" max="6197" width="54.7109375" style="1197" customWidth="1"/>
    <col min="6198" max="6198" width="12.42578125" style="1197" customWidth="1"/>
    <col min="6199" max="6199" width="8.7109375" style="1197" customWidth="1"/>
    <col min="6200" max="6200" width="13.42578125" style="1197" customWidth="1"/>
    <col min="6201" max="6201" width="8.85546875" style="1197" customWidth="1"/>
    <col min="6202" max="6202" width="9.140625" style="1197" customWidth="1"/>
    <col min="6203" max="6203" width="8.85546875" style="1197" customWidth="1"/>
    <col min="6204" max="6204" width="54.7109375" style="1197" customWidth="1"/>
    <col min="6205" max="6205" width="10.7109375" style="1197" customWidth="1"/>
    <col min="6206" max="6206" width="8.7109375" style="1197" customWidth="1"/>
    <col min="6207" max="6207" width="13" style="1197" customWidth="1"/>
    <col min="6208" max="6208" width="8.85546875" style="1197" customWidth="1"/>
    <col min="6209" max="6209" width="9.140625" style="1197" customWidth="1"/>
    <col min="6210" max="6210" width="8.85546875" style="1197" customWidth="1"/>
    <col min="6211" max="6211" width="54.7109375" style="1197" customWidth="1"/>
    <col min="6212" max="6212" width="10.85546875" style="1197" customWidth="1"/>
    <col min="6213" max="6213" width="8.7109375" style="1197" customWidth="1"/>
    <col min="6214" max="6214" width="13" style="1197" customWidth="1"/>
    <col min="6215" max="6215" width="8.85546875" style="1197" customWidth="1"/>
    <col min="6216" max="6216" width="9.85546875" style="1197" customWidth="1"/>
    <col min="6217" max="6217" width="8.85546875" style="1197" customWidth="1"/>
    <col min="6218" max="6403" width="9.140625" style="1197"/>
    <col min="6404" max="6404" width="63" style="1197" customWidth="1"/>
    <col min="6405" max="6407" width="17.140625" style="1197" customWidth="1"/>
    <col min="6408" max="6411" width="15" style="1197" customWidth="1"/>
    <col min="6412" max="6412" width="13.140625" style="1197" customWidth="1"/>
    <col min="6413" max="6413" width="8.7109375" style="1197" customWidth="1"/>
    <col min="6414" max="6414" width="12.85546875" style="1197" customWidth="1"/>
    <col min="6415" max="6415" width="8.85546875" style="1197" customWidth="1"/>
    <col min="6416" max="6416" width="9.85546875" style="1197" customWidth="1"/>
    <col min="6417" max="6417" width="8.85546875" style="1197" customWidth="1"/>
    <col min="6418" max="6418" width="54.7109375" style="1197" customWidth="1"/>
    <col min="6419" max="6419" width="10.85546875" style="1197" customWidth="1"/>
    <col min="6420" max="6420" width="8.7109375" style="1197" customWidth="1"/>
    <col min="6421" max="6421" width="12.140625" style="1197" customWidth="1"/>
    <col min="6422" max="6422" width="8.85546875" style="1197" customWidth="1"/>
    <col min="6423" max="6423" width="9.85546875" style="1197" customWidth="1"/>
    <col min="6424" max="6424" width="8.85546875" style="1197" customWidth="1"/>
    <col min="6425" max="6425" width="54.7109375" style="1197" customWidth="1"/>
    <col min="6426" max="6426" width="10.85546875" style="1197" customWidth="1"/>
    <col min="6427" max="6427" width="8.7109375" style="1197" customWidth="1"/>
    <col min="6428" max="6428" width="12.28515625" style="1197" customWidth="1"/>
    <col min="6429" max="6429" width="8.85546875" style="1197" customWidth="1"/>
    <col min="6430" max="6430" width="9.85546875" style="1197" customWidth="1"/>
    <col min="6431" max="6431" width="8.85546875" style="1197" customWidth="1"/>
    <col min="6432" max="6432" width="54.7109375" style="1197" customWidth="1"/>
    <col min="6433" max="6433" width="10.85546875" style="1197" customWidth="1"/>
    <col min="6434" max="6434" width="8.7109375" style="1197" customWidth="1"/>
    <col min="6435" max="6435" width="13.28515625" style="1197" customWidth="1"/>
    <col min="6436" max="6436" width="8.85546875" style="1197" customWidth="1"/>
    <col min="6437" max="6437" width="9.85546875" style="1197" customWidth="1"/>
    <col min="6438" max="6438" width="8.85546875" style="1197" customWidth="1"/>
    <col min="6439" max="6439" width="54.7109375" style="1197" customWidth="1"/>
    <col min="6440" max="6440" width="12.140625" style="1197" customWidth="1"/>
    <col min="6441" max="6441" width="8.7109375" style="1197" customWidth="1"/>
    <col min="6442" max="6442" width="11.28515625" style="1197" customWidth="1"/>
    <col min="6443" max="6443" width="8.85546875" style="1197" customWidth="1"/>
    <col min="6444" max="6444" width="9.140625" style="1197"/>
    <col min="6445" max="6445" width="8.85546875" style="1197" customWidth="1"/>
    <col min="6446" max="6446" width="54.7109375" style="1197" customWidth="1"/>
    <col min="6447" max="6447" width="13.7109375" style="1197" customWidth="1"/>
    <col min="6448" max="6448" width="8.7109375" style="1197" customWidth="1"/>
    <col min="6449" max="6449" width="14.7109375" style="1197" customWidth="1"/>
    <col min="6450" max="6450" width="8.85546875" style="1197" customWidth="1"/>
    <col min="6451" max="6451" width="9.85546875" style="1197" customWidth="1"/>
    <col min="6452" max="6452" width="8.85546875" style="1197" customWidth="1"/>
    <col min="6453" max="6453" width="54.7109375" style="1197" customWidth="1"/>
    <col min="6454" max="6454" width="12.42578125" style="1197" customWidth="1"/>
    <col min="6455" max="6455" width="8.7109375" style="1197" customWidth="1"/>
    <col min="6456" max="6456" width="13.42578125" style="1197" customWidth="1"/>
    <col min="6457" max="6457" width="8.85546875" style="1197" customWidth="1"/>
    <col min="6458" max="6458" width="9.140625" style="1197" customWidth="1"/>
    <col min="6459" max="6459" width="8.85546875" style="1197" customWidth="1"/>
    <col min="6460" max="6460" width="54.7109375" style="1197" customWidth="1"/>
    <col min="6461" max="6461" width="10.7109375" style="1197" customWidth="1"/>
    <col min="6462" max="6462" width="8.7109375" style="1197" customWidth="1"/>
    <col min="6463" max="6463" width="13" style="1197" customWidth="1"/>
    <col min="6464" max="6464" width="8.85546875" style="1197" customWidth="1"/>
    <col min="6465" max="6465" width="9.140625" style="1197" customWidth="1"/>
    <col min="6466" max="6466" width="8.85546875" style="1197" customWidth="1"/>
    <col min="6467" max="6467" width="54.7109375" style="1197" customWidth="1"/>
    <col min="6468" max="6468" width="10.85546875" style="1197" customWidth="1"/>
    <col min="6469" max="6469" width="8.7109375" style="1197" customWidth="1"/>
    <col min="6470" max="6470" width="13" style="1197" customWidth="1"/>
    <col min="6471" max="6471" width="8.85546875" style="1197" customWidth="1"/>
    <col min="6472" max="6472" width="9.85546875" style="1197" customWidth="1"/>
    <col min="6473" max="6473" width="8.85546875" style="1197" customWidth="1"/>
    <col min="6474" max="6659" width="9.140625" style="1197"/>
    <col min="6660" max="6660" width="63" style="1197" customWidth="1"/>
    <col min="6661" max="6663" width="17.140625" style="1197" customWidth="1"/>
    <col min="6664" max="6667" width="15" style="1197" customWidth="1"/>
    <col min="6668" max="6668" width="13.140625" style="1197" customWidth="1"/>
    <col min="6669" max="6669" width="8.7109375" style="1197" customWidth="1"/>
    <col min="6670" max="6670" width="12.85546875" style="1197" customWidth="1"/>
    <col min="6671" max="6671" width="8.85546875" style="1197" customWidth="1"/>
    <col min="6672" max="6672" width="9.85546875" style="1197" customWidth="1"/>
    <col min="6673" max="6673" width="8.85546875" style="1197" customWidth="1"/>
    <col min="6674" max="6674" width="54.7109375" style="1197" customWidth="1"/>
    <col min="6675" max="6675" width="10.85546875" style="1197" customWidth="1"/>
    <col min="6676" max="6676" width="8.7109375" style="1197" customWidth="1"/>
    <col min="6677" max="6677" width="12.140625" style="1197" customWidth="1"/>
    <col min="6678" max="6678" width="8.85546875" style="1197" customWidth="1"/>
    <col min="6679" max="6679" width="9.85546875" style="1197" customWidth="1"/>
    <col min="6680" max="6680" width="8.85546875" style="1197" customWidth="1"/>
    <col min="6681" max="6681" width="54.7109375" style="1197" customWidth="1"/>
    <col min="6682" max="6682" width="10.85546875" style="1197" customWidth="1"/>
    <col min="6683" max="6683" width="8.7109375" style="1197" customWidth="1"/>
    <col min="6684" max="6684" width="12.28515625" style="1197" customWidth="1"/>
    <col min="6685" max="6685" width="8.85546875" style="1197" customWidth="1"/>
    <col min="6686" max="6686" width="9.85546875" style="1197" customWidth="1"/>
    <col min="6687" max="6687" width="8.85546875" style="1197" customWidth="1"/>
    <col min="6688" max="6688" width="54.7109375" style="1197" customWidth="1"/>
    <col min="6689" max="6689" width="10.85546875" style="1197" customWidth="1"/>
    <col min="6690" max="6690" width="8.7109375" style="1197" customWidth="1"/>
    <col min="6691" max="6691" width="13.28515625" style="1197" customWidth="1"/>
    <col min="6692" max="6692" width="8.85546875" style="1197" customWidth="1"/>
    <col min="6693" max="6693" width="9.85546875" style="1197" customWidth="1"/>
    <col min="6694" max="6694" width="8.85546875" style="1197" customWidth="1"/>
    <col min="6695" max="6695" width="54.7109375" style="1197" customWidth="1"/>
    <col min="6696" max="6696" width="12.140625" style="1197" customWidth="1"/>
    <col min="6697" max="6697" width="8.7109375" style="1197" customWidth="1"/>
    <col min="6698" max="6698" width="11.28515625" style="1197" customWidth="1"/>
    <col min="6699" max="6699" width="8.85546875" style="1197" customWidth="1"/>
    <col min="6700" max="6700" width="9.140625" style="1197"/>
    <col min="6701" max="6701" width="8.85546875" style="1197" customWidth="1"/>
    <col min="6702" max="6702" width="54.7109375" style="1197" customWidth="1"/>
    <col min="6703" max="6703" width="13.7109375" style="1197" customWidth="1"/>
    <col min="6704" max="6704" width="8.7109375" style="1197" customWidth="1"/>
    <col min="6705" max="6705" width="14.7109375" style="1197" customWidth="1"/>
    <col min="6706" max="6706" width="8.85546875" style="1197" customWidth="1"/>
    <col min="6707" max="6707" width="9.85546875" style="1197" customWidth="1"/>
    <col min="6708" max="6708" width="8.85546875" style="1197" customWidth="1"/>
    <col min="6709" max="6709" width="54.7109375" style="1197" customWidth="1"/>
    <col min="6710" max="6710" width="12.42578125" style="1197" customWidth="1"/>
    <col min="6711" max="6711" width="8.7109375" style="1197" customWidth="1"/>
    <col min="6712" max="6712" width="13.42578125" style="1197" customWidth="1"/>
    <col min="6713" max="6713" width="8.85546875" style="1197" customWidth="1"/>
    <col min="6714" max="6714" width="9.140625" style="1197" customWidth="1"/>
    <col min="6715" max="6715" width="8.85546875" style="1197" customWidth="1"/>
    <col min="6716" max="6716" width="54.7109375" style="1197" customWidth="1"/>
    <col min="6717" max="6717" width="10.7109375" style="1197" customWidth="1"/>
    <col min="6718" max="6718" width="8.7109375" style="1197" customWidth="1"/>
    <col min="6719" max="6719" width="13" style="1197" customWidth="1"/>
    <col min="6720" max="6720" width="8.85546875" style="1197" customWidth="1"/>
    <col min="6721" max="6721" width="9.140625" style="1197" customWidth="1"/>
    <col min="6722" max="6722" width="8.85546875" style="1197" customWidth="1"/>
    <col min="6723" max="6723" width="54.7109375" style="1197" customWidth="1"/>
    <col min="6724" max="6724" width="10.85546875" style="1197" customWidth="1"/>
    <col min="6725" max="6725" width="8.7109375" style="1197" customWidth="1"/>
    <col min="6726" max="6726" width="13" style="1197" customWidth="1"/>
    <col min="6727" max="6727" width="8.85546875" style="1197" customWidth="1"/>
    <col min="6728" max="6728" width="9.85546875" style="1197" customWidth="1"/>
    <col min="6729" max="6729" width="8.85546875" style="1197" customWidth="1"/>
    <col min="6730" max="6915" width="9.140625" style="1197"/>
    <col min="6916" max="6916" width="63" style="1197" customWidth="1"/>
    <col min="6917" max="6919" width="17.140625" style="1197" customWidth="1"/>
    <col min="6920" max="6923" width="15" style="1197" customWidth="1"/>
    <col min="6924" max="6924" width="13.140625" style="1197" customWidth="1"/>
    <col min="6925" max="6925" width="8.7109375" style="1197" customWidth="1"/>
    <col min="6926" max="6926" width="12.85546875" style="1197" customWidth="1"/>
    <col min="6927" max="6927" width="8.85546875" style="1197" customWidth="1"/>
    <col min="6928" max="6928" width="9.85546875" style="1197" customWidth="1"/>
    <col min="6929" max="6929" width="8.85546875" style="1197" customWidth="1"/>
    <col min="6930" max="6930" width="54.7109375" style="1197" customWidth="1"/>
    <col min="6931" max="6931" width="10.85546875" style="1197" customWidth="1"/>
    <col min="6932" max="6932" width="8.7109375" style="1197" customWidth="1"/>
    <col min="6933" max="6933" width="12.140625" style="1197" customWidth="1"/>
    <col min="6934" max="6934" width="8.85546875" style="1197" customWidth="1"/>
    <col min="6935" max="6935" width="9.85546875" style="1197" customWidth="1"/>
    <col min="6936" max="6936" width="8.85546875" style="1197" customWidth="1"/>
    <col min="6937" max="6937" width="54.7109375" style="1197" customWidth="1"/>
    <col min="6938" max="6938" width="10.85546875" style="1197" customWidth="1"/>
    <col min="6939" max="6939" width="8.7109375" style="1197" customWidth="1"/>
    <col min="6940" max="6940" width="12.28515625" style="1197" customWidth="1"/>
    <col min="6941" max="6941" width="8.85546875" style="1197" customWidth="1"/>
    <col min="6942" max="6942" width="9.85546875" style="1197" customWidth="1"/>
    <col min="6943" max="6943" width="8.85546875" style="1197" customWidth="1"/>
    <col min="6944" max="6944" width="54.7109375" style="1197" customWidth="1"/>
    <col min="6945" max="6945" width="10.85546875" style="1197" customWidth="1"/>
    <col min="6946" max="6946" width="8.7109375" style="1197" customWidth="1"/>
    <col min="6947" max="6947" width="13.28515625" style="1197" customWidth="1"/>
    <col min="6948" max="6948" width="8.85546875" style="1197" customWidth="1"/>
    <col min="6949" max="6949" width="9.85546875" style="1197" customWidth="1"/>
    <col min="6950" max="6950" width="8.85546875" style="1197" customWidth="1"/>
    <col min="6951" max="6951" width="54.7109375" style="1197" customWidth="1"/>
    <col min="6952" max="6952" width="12.140625" style="1197" customWidth="1"/>
    <col min="6953" max="6953" width="8.7109375" style="1197" customWidth="1"/>
    <col min="6954" max="6954" width="11.28515625" style="1197" customWidth="1"/>
    <col min="6955" max="6955" width="8.85546875" style="1197" customWidth="1"/>
    <col min="6956" max="6956" width="9.140625" style="1197"/>
    <col min="6957" max="6957" width="8.85546875" style="1197" customWidth="1"/>
    <col min="6958" max="6958" width="54.7109375" style="1197" customWidth="1"/>
    <col min="6959" max="6959" width="13.7109375" style="1197" customWidth="1"/>
    <col min="6960" max="6960" width="8.7109375" style="1197" customWidth="1"/>
    <col min="6961" max="6961" width="14.7109375" style="1197" customWidth="1"/>
    <col min="6962" max="6962" width="8.85546875" style="1197" customWidth="1"/>
    <col min="6963" max="6963" width="9.85546875" style="1197" customWidth="1"/>
    <col min="6964" max="6964" width="8.85546875" style="1197" customWidth="1"/>
    <col min="6965" max="6965" width="54.7109375" style="1197" customWidth="1"/>
    <col min="6966" max="6966" width="12.42578125" style="1197" customWidth="1"/>
    <col min="6967" max="6967" width="8.7109375" style="1197" customWidth="1"/>
    <col min="6968" max="6968" width="13.42578125" style="1197" customWidth="1"/>
    <col min="6969" max="6969" width="8.85546875" style="1197" customWidth="1"/>
    <col min="6970" max="6970" width="9.140625" style="1197" customWidth="1"/>
    <col min="6971" max="6971" width="8.85546875" style="1197" customWidth="1"/>
    <col min="6972" max="6972" width="54.7109375" style="1197" customWidth="1"/>
    <col min="6973" max="6973" width="10.7109375" style="1197" customWidth="1"/>
    <col min="6974" max="6974" width="8.7109375" style="1197" customWidth="1"/>
    <col min="6975" max="6975" width="13" style="1197" customWidth="1"/>
    <col min="6976" max="6976" width="8.85546875" style="1197" customWidth="1"/>
    <col min="6977" max="6977" width="9.140625" style="1197" customWidth="1"/>
    <col min="6978" max="6978" width="8.85546875" style="1197" customWidth="1"/>
    <col min="6979" max="6979" width="54.7109375" style="1197" customWidth="1"/>
    <col min="6980" max="6980" width="10.85546875" style="1197" customWidth="1"/>
    <col min="6981" max="6981" width="8.7109375" style="1197" customWidth="1"/>
    <col min="6982" max="6982" width="13" style="1197" customWidth="1"/>
    <col min="6983" max="6983" width="8.85546875" style="1197" customWidth="1"/>
    <col min="6984" max="6984" width="9.85546875" style="1197" customWidth="1"/>
    <col min="6985" max="6985" width="8.85546875" style="1197" customWidth="1"/>
    <col min="6986" max="7171" width="9.140625" style="1197"/>
    <col min="7172" max="7172" width="63" style="1197" customWidth="1"/>
    <col min="7173" max="7175" width="17.140625" style="1197" customWidth="1"/>
    <col min="7176" max="7179" width="15" style="1197" customWidth="1"/>
    <col min="7180" max="7180" width="13.140625" style="1197" customWidth="1"/>
    <col min="7181" max="7181" width="8.7109375" style="1197" customWidth="1"/>
    <col min="7182" max="7182" width="12.85546875" style="1197" customWidth="1"/>
    <col min="7183" max="7183" width="8.85546875" style="1197" customWidth="1"/>
    <col min="7184" max="7184" width="9.85546875" style="1197" customWidth="1"/>
    <col min="7185" max="7185" width="8.85546875" style="1197" customWidth="1"/>
    <col min="7186" max="7186" width="54.7109375" style="1197" customWidth="1"/>
    <col min="7187" max="7187" width="10.85546875" style="1197" customWidth="1"/>
    <col min="7188" max="7188" width="8.7109375" style="1197" customWidth="1"/>
    <col min="7189" max="7189" width="12.140625" style="1197" customWidth="1"/>
    <col min="7190" max="7190" width="8.85546875" style="1197" customWidth="1"/>
    <col min="7191" max="7191" width="9.85546875" style="1197" customWidth="1"/>
    <col min="7192" max="7192" width="8.85546875" style="1197" customWidth="1"/>
    <col min="7193" max="7193" width="54.7109375" style="1197" customWidth="1"/>
    <col min="7194" max="7194" width="10.85546875" style="1197" customWidth="1"/>
    <col min="7195" max="7195" width="8.7109375" style="1197" customWidth="1"/>
    <col min="7196" max="7196" width="12.28515625" style="1197" customWidth="1"/>
    <col min="7197" max="7197" width="8.85546875" style="1197" customWidth="1"/>
    <col min="7198" max="7198" width="9.85546875" style="1197" customWidth="1"/>
    <col min="7199" max="7199" width="8.85546875" style="1197" customWidth="1"/>
    <col min="7200" max="7200" width="54.7109375" style="1197" customWidth="1"/>
    <col min="7201" max="7201" width="10.85546875" style="1197" customWidth="1"/>
    <col min="7202" max="7202" width="8.7109375" style="1197" customWidth="1"/>
    <col min="7203" max="7203" width="13.28515625" style="1197" customWidth="1"/>
    <col min="7204" max="7204" width="8.85546875" style="1197" customWidth="1"/>
    <col min="7205" max="7205" width="9.85546875" style="1197" customWidth="1"/>
    <col min="7206" max="7206" width="8.85546875" style="1197" customWidth="1"/>
    <col min="7207" max="7207" width="54.7109375" style="1197" customWidth="1"/>
    <col min="7208" max="7208" width="12.140625" style="1197" customWidth="1"/>
    <col min="7209" max="7209" width="8.7109375" style="1197" customWidth="1"/>
    <col min="7210" max="7210" width="11.28515625" style="1197" customWidth="1"/>
    <col min="7211" max="7211" width="8.85546875" style="1197" customWidth="1"/>
    <col min="7212" max="7212" width="9.140625" style="1197"/>
    <col min="7213" max="7213" width="8.85546875" style="1197" customWidth="1"/>
    <col min="7214" max="7214" width="54.7109375" style="1197" customWidth="1"/>
    <col min="7215" max="7215" width="13.7109375" style="1197" customWidth="1"/>
    <col min="7216" max="7216" width="8.7109375" style="1197" customWidth="1"/>
    <col min="7217" max="7217" width="14.7109375" style="1197" customWidth="1"/>
    <col min="7218" max="7218" width="8.85546875" style="1197" customWidth="1"/>
    <col min="7219" max="7219" width="9.85546875" style="1197" customWidth="1"/>
    <col min="7220" max="7220" width="8.85546875" style="1197" customWidth="1"/>
    <col min="7221" max="7221" width="54.7109375" style="1197" customWidth="1"/>
    <col min="7222" max="7222" width="12.42578125" style="1197" customWidth="1"/>
    <col min="7223" max="7223" width="8.7109375" style="1197" customWidth="1"/>
    <col min="7224" max="7224" width="13.42578125" style="1197" customWidth="1"/>
    <col min="7225" max="7225" width="8.85546875" style="1197" customWidth="1"/>
    <col min="7226" max="7226" width="9.140625" style="1197" customWidth="1"/>
    <col min="7227" max="7227" width="8.85546875" style="1197" customWidth="1"/>
    <col min="7228" max="7228" width="54.7109375" style="1197" customWidth="1"/>
    <col min="7229" max="7229" width="10.7109375" style="1197" customWidth="1"/>
    <col min="7230" max="7230" width="8.7109375" style="1197" customWidth="1"/>
    <col min="7231" max="7231" width="13" style="1197" customWidth="1"/>
    <col min="7232" max="7232" width="8.85546875" style="1197" customWidth="1"/>
    <col min="7233" max="7233" width="9.140625" style="1197" customWidth="1"/>
    <col min="7234" max="7234" width="8.85546875" style="1197" customWidth="1"/>
    <col min="7235" max="7235" width="54.7109375" style="1197" customWidth="1"/>
    <col min="7236" max="7236" width="10.85546875" style="1197" customWidth="1"/>
    <col min="7237" max="7237" width="8.7109375" style="1197" customWidth="1"/>
    <col min="7238" max="7238" width="13" style="1197" customWidth="1"/>
    <col min="7239" max="7239" width="8.85546875" style="1197" customWidth="1"/>
    <col min="7240" max="7240" width="9.85546875" style="1197" customWidth="1"/>
    <col min="7241" max="7241" width="8.85546875" style="1197" customWidth="1"/>
    <col min="7242" max="7427" width="9.140625" style="1197"/>
    <col min="7428" max="7428" width="63" style="1197" customWidth="1"/>
    <col min="7429" max="7431" width="17.140625" style="1197" customWidth="1"/>
    <col min="7432" max="7435" width="15" style="1197" customWidth="1"/>
    <col min="7436" max="7436" width="13.140625" style="1197" customWidth="1"/>
    <col min="7437" max="7437" width="8.7109375" style="1197" customWidth="1"/>
    <col min="7438" max="7438" width="12.85546875" style="1197" customWidth="1"/>
    <col min="7439" max="7439" width="8.85546875" style="1197" customWidth="1"/>
    <col min="7440" max="7440" width="9.85546875" style="1197" customWidth="1"/>
    <col min="7441" max="7441" width="8.85546875" style="1197" customWidth="1"/>
    <col min="7442" max="7442" width="54.7109375" style="1197" customWidth="1"/>
    <col min="7443" max="7443" width="10.85546875" style="1197" customWidth="1"/>
    <col min="7444" max="7444" width="8.7109375" style="1197" customWidth="1"/>
    <col min="7445" max="7445" width="12.140625" style="1197" customWidth="1"/>
    <col min="7446" max="7446" width="8.85546875" style="1197" customWidth="1"/>
    <col min="7447" max="7447" width="9.85546875" style="1197" customWidth="1"/>
    <col min="7448" max="7448" width="8.85546875" style="1197" customWidth="1"/>
    <col min="7449" max="7449" width="54.7109375" style="1197" customWidth="1"/>
    <col min="7450" max="7450" width="10.85546875" style="1197" customWidth="1"/>
    <col min="7451" max="7451" width="8.7109375" style="1197" customWidth="1"/>
    <col min="7452" max="7452" width="12.28515625" style="1197" customWidth="1"/>
    <col min="7453" max="7453" width="8.85546875" style="1197" customWidth="1"/>
    <col min="7454" max="7454" width="9.85546875" style="1197" customWidth="1"/>
    <col min="7455" max="7455" width="8.85546875" style="1197" customWidth="1"/>
    <col min="7456" max="7456" width="54.7109375" style="1197" customWidth="1"/>
    <col min="7457" max="7457" width="10.85546875" style="1197" customWidth="1"/>
    <col min="7458" max="7458" width="8.7109375" style="1197" customWidth="1"/>
    <col min="7459" max="7459" width="13.28515625" style="1197" customWidth="1"/>
    <col min="7460" max="7460" width="8.85546875" style="1197" customWidth="1"/>
    <col min="7461" max="7461" width="9.85546875" style="1197" customWidth="1"/>
    <col min="7462" max="7462" width="8.85546875" style="1197" customWidth="1"/>
    <col min="7463" max="7463" width="54.7109375" style="1197" customWidth="1"/>
    <col min="7464" max="7464" width="12.140625" style="1197" customWidth="1"/>
    <col min="7465" max="7465" width="8.7109375" style="1197" customWidth="1"/>
    <col min="7466" max="7466" width="11.28515625" style="1197" customWidth="1"/>
    <col min="7467" max="7467" width="8.85546875" style="1197" customWidth="1"/>
    <col min="7468" max="7468" width="9.140625" style="1197"/>
    <col min="7469" max="7469" width="8.85546875" style="1197" customWidth="1"/>
    <col min="7470" max="7470" width="54.7109375" style="1197" customWidth="1"/>
    <col min="7471" max="7471" width="13.7109375" style="1197" customWidth="1"/>
    <col min="7472" max="7472" width="8.7109375" style="1197" customWidth="1"/>
    <col min="7473" max="7473" width="14.7109375" style="1197" customWidth="1"/>
    <col min="7474" max="7474" width="8.85546875" style="1197" customWidth="1"/>
    <col min="7475" max="7475" width="9.85546875" style="1197" customWidth="1"/>
    <col min="7476" max="7476" width="8.85546875" style="1197" customWidth="1"/>
    <col min="7477" max="7477" width="54.7109375" style="1197" customWidth="1"/>
    <col min="7478" max="7478" width="12.42578125" style="1197" customWidth="1"/>
    <col min="7479" max="7479" width="8.7109375" style="1197" customWidth="1"/>
    <col min="7480" max="7480" width="13.42578125" style="1197" customWidth="1"/>
    <col min="7481" max="7481" width="8.85546875" style="1197" customWidth="1"/>
    <col min="7482" max="7482" width="9.140625" style="1197" customWidth="1"/>
    <col min="7483" max="7483" width="8.85546875" style="1197" customWidth="1"/>
    <col min="7484" max="7484" width="54.7109375" style="1197" customWidth="1"/>
    <col min="7485" max="7485" width="10.7109375" style="1197" customWidth="1"/>
    <col min="7486" max="7486" width="8.7109375" style="1197" customWidth="1"/>
    <col min="7487" max="7487" width="13" style="1197" customWidth="1"/>
    <col min="7488" max="7488" width="8.85546875" style="1197" customWidth="1"/>
    <col min="7489" max="7489" width="9.140625" style="1197" customWidth="1"/>
    <col min="7490" max="7490" width="8.85546875" style="1197" customWidth="1"/>
    <col min="7491" max="7491" width="54.7109375" style="1197" customWidth="1"/>
    <col min="7492" max="7492" width="10.85546875" style="1197" customWidth="1"/>
    <col min="7493" max="7493" width="8.7109375" style="1197" customWidth="1"/>
    <col min="7494" max="7494" width="13" style="1197" customWidth="1"/>
    <col min="7495" max="7495" width="8.85546875" style="1197" customWidth="1"/>
    <col min="7496" max="7496" width="9.85546875" style="1197" customWidth="1"/>
    <col min="7497" max="7497" width="8.85546875" style="1197" customWidth="1"/>
    <col min="7498" max="7683" width="9.140625" style="1197"/>
    <col min="7684" max="7684" width="63" style="1197" customWidth="1"/>
    <col min="7685" max="7687" width="17.140625" style="1197" customWidth="1"/>
    <col min="7688" max="7691" width="15" style="1197" customWidth="1"/>
    <col min="7692" max="7692" width="13.140625" style="1197" customWidth="1"/>
    <col min="7693" max="7693" width="8.7109375" style="1197" customWidth="1"/>
    <col min="7694" max="7694" width="12.85546875" style="1197" customWidth="1"/>
    <col min="7695" max="7695" width="8.85546875" style="1197" customWidth="1"/>
    <col min="7696" max="7696" width="9.85546875" style="1197" customWidth="1"/>
    <col min="7697" max="7697" width="8.85546875" style="1197" customWidth="1"/>
    <col min="7698" max="7698" width="54.7109375" style="1197" customWidth="1"/>
    <col min="7699" max="7699" width="10.85546875" style="1197" customWidth="1"/>
    <col min="7700" max="7700" width="8.7109375" style="1197" customWidth="1"/>
    <col min="7701" max="7701" width="12.140625" style="1197" customWidth="1"/>
    <col min="7702" max="7702" width="8.85546875" style="1197" customWidth="1"/>
    <col min="7703" max="7703" width="9.85546875" style="1197" customWidth="1"/>
    <col min="7704" max="7704" width="8.85546875" style="1197" customWidth="1"/>
    <col min="7705" max="7705" width="54.7109375" style="1197" customWidth="1"/>
    <col min="7706" max="7706" width="10.85546875" style="1197" customWidth="1"/>
    <col min="7707" max="7707" width="8.7109375" style="1197" customWidth="1"/>
    <col min="7708" max="7708" width="12.28515625" style="1197" customWidth="1"/>
    <col min="7709" max="7709" width="8.85546875" style="1197" customWidth="1"/>
    <col min="7710" max="7710" width="9.85546875" style="1197" customWidth="1"/>
    <col min="7711" max="7711" width="8.85546875" style="1197" customWidth="1"/>
    <col min="7712" max="7712" width="54.7109375" style="1197" customWidth="1"/>
    <col min="7713" max="7713" width="10.85546875" style="1197" customWidth="1"/>
    <col min="7714" max="7714" width="8.7109375" style="1197" customWidth="1"/>
    <col min="7715" max="7715" width="13.28515625" style="1197" customWidth="1"/>
    <col min="7716" max="7716" width="8.85546875" style="1197" customWidth="1"/>
    <col min="7717" max="7717" width="9.85546875" style="1197" customWidth="1"/>
    <col min="7718" max="7718" width="8.85546875" style="1197" customWidth="1"/>
    <col min="7719" max="7719" width="54.7109375" style="1197" customWidth="1"/>
    <col min="7720" max="7720" width="12.140625" style="1197" customWidth="1"/>
    <col min="7721" max="7721" width="8.7109375" style="1197" customWidth="1"/>
    <col min="7722" max="7722" width="11.28515625" style="1197" customWidth="1"/>
    <col min="7723" max="7723" width="8.85546875" style="1197" customWidth="1"/>
    <col min="7724" max="7724" width="9.140625" style="1197"/>
    <col min="7725" max="7725" width="8.85546875" style="1197" customWidth="1"/>
    <col min="7726" max="7726" width="54.7109375" style="1197" customWidth="1"/>
    <col min="7727" max="7727" width="13.7109375" style="1197" customWidth="1"/>
    <col min="7728" max="7728" width="8.7109375" style="1197" customWidth="1"/>
    <col min="7729" max="7729" width="14.7109375" style="1197" customWidth="1"/>
    <col min="7730" max="7730" width="8.85546875" style="1197" customWidth="1"/>
    <col min="7731" max="7731" width="9.85546875" style="1197" customWidth="1"/>
    <col min="7732" max="7732" width="8.85546875" style="1197" customWidth="1"/>
    <col min="7733" max="7733" width="54.7109375" style="1197" customWidth="1"/>
    <col min="7734" max="7734" width="12.42578125" style="1197" customWidth="1"/>
    <col min="7735" max="7735" width="8.7109375" style="1197" customWidth="1"/>
    <col min="7736" max="7736" width="13.42578125" style="1197" customWidth="1"/>
    <col min="7737" max="7737" width="8.85546875" style="1197" customWidth="1"/>
    <col min="7738" max="7738" width="9.140625" style="1197" customWidth="1"/>
    <col min="7739" max="7739" width="8.85546875" style="1197" customWidth="1"/>
    <col min="7740" max="7740" width="54.7109375" style="1197" customWidth="1"/>
    <col min="7741" max="7741" width="10.7109375" style="1197" customWidth="1"/>
    <col min="7742" max="7742" width="8.7109375" style="1197" customWidth="1"/>
    <col min="7743" max="7743" width="13" style="1197" customWidth="1"/>
    <col min="7744" max="7744" width="8.85546875" style="1197" customWidth="1"/>
    <col min="7745" max="7745" width="9.140625" style="1197" customWidth="1"/>
    <col min="7746" max="7746" width="8.85546875" style="1197" customWidth="1"/>
    <col min="7747" max="7747" width="54.7109375" style="1197" customWidth="1"/>
    <col min="7748" max="7748" width="10.85546875" style="1197" customWidth="1"/>
    <col min="7749" max="7749" width="8.7109375" style="1197" customWidth="1"/>
    <col min="7750" max="7750" width="13" style="1197" customWidth="1"/>
    <col min="7751" max="7751" width="8.85546875" style="1197" customWidth="1"/>
    <col min="7752" max="7752" width="9.85546875" style="1197" customWidth="1"/>
    <col min="7753" max="7753" width="8.85546875" style="1197" customWidth="1"/>
    <col min="7754" max="7939" width="9.140625" style="1197"/>
    <col min="7940" max="7940" width="63" style="1197" customWidth="1"/>
    <col min="7941" max="7943" width="17.140625" style="1197" customWidth="1"/>
    <col min="7944" max="7947" width="15" style="1197" customWidth="1"/>
    <col min="7948" max="7948" width="13.140625" style="1197" customWidth="1"/>
    <col min="7949" max="7949" width="8.7109375" style="1197" customWidth="1"/>
    <col min="7950" max="7950" width="12.85546875" style="1197" customWidth="1"/>
    <col min="7951" max="7951" width="8.85546875" style="1197" customWidth="1"/>
    <col min="7952" max="7952" width="9.85546875" style="1197" customWidth="1"/>
    <col min="7953" max="7953" width="8.85546875" style="1197" customWidth="1"/>
    <col min="7954" max="7954" width="54.7109375" style="1197" customWidth="1"/>
    <col min="7955" max="7955" width="10.85546875" style="1197" customWidth="1"/>
    <col min="7956" max="7956" width="8.7109375" style="1197" customWidth="1"/>
    <col min="7957" max="7957" width="12.140625" style="1197" customWidth="1"/>
    <col min="7958" max="7958" width="8.85546875" style="1197" customWidth="1"/>
    <col min="7959" max="7959" width="9.85546875" style="1197" customWidth="1"/>
    <col min="7960" max="7960" width="8.85546875" style="1197" customWidth="1"/>
    <col min="7961" max="7961" width="54.7109375" style="1197" customWidth="1"/>
    <col min="7962" max="7962" width="10.85546875" style="1197" customWidth="1"/>
    <col min="7963" max="7963" width="8.7109375" style="1197" customWidth="1"/>
    <col min="7964" max="7964" width="12.28515625" style="1197" customWidth="1"/>
    <col min="7965" max="7965" width="8.85546875" style="1197" customWidth="1"/>
    <col min="7966" max="7966" width="9.85546875" style="1197" customWidth="1"/>
    <col min="7967" max="7967" width="8.85546875" style="1197" customWidth="1"/>
    <col min="7968" max="7968" width="54.7109375" style="1197" customWidth="1"/>
    <col min="7969" max="7969" width="10.85546875" style="1197" customWidth="1"/>
    <col min="7970" max="7970" width="8.7109375" style="1197" customWidth="1"/>
    <col min="7971" max="7971" width="13.28515625" style="1197" customWidth="1"/>
    <col min="7972" max="7972" width="8.85546875" style="1197" customWidth="1"/>
    <col min="7973" max="7973" width="9.85546875" style="1197" customWidth="1"/>
    <col min="7974" max="7974" width="8.85546875" style="1197" customWidth="1"/>
    <col min="7975" max="7975" width="54.7109375" style="1197" customWidth="1"/>
    <col min="7976" max="7976" width="12.140625" style="1197" customWidth="1"/>
    <col min="7977" max="7977" width="8.7109375" style="1197" customWidth="1"/>
    <col min="7978" max="7978" width="11.28515625" style="1197" customWidth="1"/>
    <col min="7979" max="7979" width="8.85546875" style="1197" customWidth="1"/>
    <col min="7980" max="7980" width="9.140625" style="1197"/>
    <col min="7981" max="7981" width="8.85546875" style="1197" customWidth="1"/>
    <col min="7982" max="7982" width="54.7109375" style="1197" customWidth="1"/>
    <col min="7983" max="7983" width="13.7109375" style="1197" customWidth="1"/>
    <col min="7984" max="7984" width="8.7109375" style="1197" customWidth="1"/>
    <col min="7985" max="7985" width="14.7109375" style="1197" customWidth="1"/>
    <col min="7986" max="7986" width="8.85546875" style="1197" customWidth="1"/>
    <col min="7987" max="7987" width="9.85546875" style="1197" customWidth="1"/>
    <col min="7988" max="7988" width="8.85546875" style="1197" customWidth="1"/>
    <col min="7989" max="7989" width="54.7109375" style="1197" customWidth="1"/>
    <col min="7990" max="7990" width="12.42578125" style="1197" customWidth="1"/>
    <col min="7991" max="7991" width="8.7109375" style="1197" customWidth="1"/>
    <col min="7992" max="7992" width="13.42578125" style="1197" customWidth="1"/>
    <col min="7993" max="7993" width="8.85546875" style="1197" customWidth="1"/>
    <col min="7994" max="7994" width="9.140625" style="1197" customWidth="1"/>
    <col min="7995" max="7995" width="8.85546875" style="1197" customWidth="1"/>
    <col min="7996" max="7996" width="54.7109375" style="1197" customWidth="1"/>
    <col min="7997" max="7997" width="10.7109375" style="1197" customWidth="1"/>
    <col min="7998" max="7998" width="8.7109375" style="1197" customWidth="1"/>
    <col min="7999" max="7999" width="13" style="1197" customWidth="1"/>
    <col min="8000" max="8000" width="8.85546875" style="1197" customWidth="1"/>
    <col min="8001" max="8001" width="9.140625" style="1197" customWidth="1"/>
    <col min="8002" max="8002" width="8.85546875" style="1197" customWidth="1"/>
    <col min="8003" max="8003" width="54.7109375" style="1197" customWidth="1"/>
    <col min="8004" max="8004" width="10.85546875" style="1197" customWidth="1"/>
    <col min="8005" max="8005" width="8.7109375" style="1197" customWidth="1"/>
    <col min="8006" max="8006" width="13" style="1197" customWidth="1"/>
    <col min="8007" max="8007" width="8.85546875" style="1197" customWidth="1"/>
    <col min="8008" max="8008" width="9.85546875" style="1197" customWidth="1"/>
    <col min="8009" max="8009" width="8.85546875" style="1197" customWidth="1"/>
    <col min="8010" max="8195" width="9.140625" style="1197"/>
    <col min="8196" max="8196" width="63" style="1197" customWidth="1"/>
    <col min="8197" max="8199" width="17.140625" style="1197" customWidth="1"/>
    <col min="8200" max="8203" width="15" style="1197" customWidth="1"/>
    <col min="8204" max="8204" width="13.140625" style="1197" customWidth="1"/>
    <col min="8205" max="8205" width="8.7109375" style="1197" customWidth="1"/>
    <col min="8206" max="8206" width="12.85546875" style="1197" customWidth="1"/>
    <col min="8207" max="8207" width="8.85546875" style="1197" customWidth="1"/>
    <col min="8208" max="8208" width="9.85546875" style="1197" customWidth="1"/>
    <col min="8209" max="8209" width="8.85546875" style="1197" customWidth="1"/>
    <col min="8210" max="8210" width="54.7109375" style="1197" customWidth="1"/>
    <col min="8211" max="8211" width="10.85546875" style="1197" customWidth="1"/>
    <col min="8212" max="8212" width="8.7109375" style="1197" customWidth="1"/>
    <col min="8213" max="8213" width="12.140625" style="1197" customWidth="1"/>
    <col min="8214" max="8214" width="8.85546875" style="1197" customWidth="1"/>
    <col min="8215" max="8215" width="9.85546875" style="1197" customWidth="1"/>
    <col min="8216" max="8216" width="8.85546875" style="1197" customWidth="1"/>
    <col min="8217" max="8217" width="54.7109375" style="1197" customWidth="1"/>
    <col min="8218" max="8218" width="10.85546875" style="1197" customWidth="1"/>
    <col min="8219" max="8219" width="8.7109375" style="1197" customWidth="1"/>
    <col min="8220" max="8220" width="12.28515625" style="1197" customWidth="1"/>
    <col min="8221" max="8221" width="8.85546875" style="1197" customWidth="1"/>
    <col min="8222" max="8222" width="9.85546875" style="1197" customWidth="1"/>
    <col min="8223" max="8223" width="8.85546875" style="1197" customWidth="1"/>
    <col min="8224" max="8224" width="54.7109375" style="1197" customWidth="1"/>
    <col min="8225" max="8225" width="10.85546875" style="1197" customWidth="1"/>
    <col min="8226" max="8226" width="8.7109375" style="1197" customWidth="1"/>
    <col min="8227" max="8227" width="13.28515625" style="1197" customWidth="1"/>
    <col min="8228" max="8228" width="8.85546875" style="1197" customWidth="1"/>
    <col min="8229" max="8229" width="9.85546875" style="1197" customWidth="1"/>
    <col min="8230" max="8230" width="8.85546875" style="1197" customWidth="1"/>
    <col min="8231" max="8231" width="54.7109375" style="1197" customWidth="1"/>
    <col min="8232" max="8232" width="12.140625" style="1197" customWidth="1"/>
    <col min="8233" max="8233" width="8.7109375" style="1197" customWidth="1"/>
    <col min="8234" max="8234" width="11.28515625" style="1197" customWidth="1"/>
    <col min="8235" max="8235" width="8.85546875" style="1197" customWidth="1"/>
    <col min="8236" max="8236" width="9.140625" style="1197"/>
    <col min="8237" max="8237" width="8.85546875" style="1197" customWidth="1"/>
    <col min="8238" max="8238" width="54.7109375" style="1197" customWidth="1"/>
    <col min="8239" max="8239" width="13.7109375" style="1197" customWidth="1"/>
    <col min="8240" max="8240" width="8.7109375" style="1197" customWidth="1"/>
    <col min="8241" max="8241" width="14.7109375" style="1197" customWidth="1"/>
    <col min="8242" max="8242" width="8.85546875" style="1197" customWidth="1"/>
    <col min="8243" max="8243" width="9.85546875" style="1197" customWidth="1"/>
    <col min="8244" max="8244" width="8.85546875" style="1197" customWidth="1"/>
    <col min="8245" max="8245" width="54.7109375" style="1197" customWidth="1"/>
    <col min="8246" max="8246" width="12.42578125" style="1197" customWidth="1"/>
    <col min="8247" max="8247" width="8.7109375" style="1197" customWidth="1"/>
    <col min="8248" max="8248" width="13.42578125" style="1197" customWidth="1"/>
    <col min="8249" max="8249" width="8.85546875" style="1197" customWidth="1"/>
    <col min="8250" max="8250" width="9.140625" style="1197" customWidth="1"/>
    <col min="8251" max="8251" width="8.85546875" style="1197" customWidth="1"/>
    <col min="8252" max="8252" width="54.7109375" style="1197" customWidth="1"/>
    <col min="8253" max="8253" width="10.7109375" style="1197" customWidth="1"/>
    <col min="8254" max="8254" width="8.7109375" style="1197" customWidth="1"/>
    <col min="8255" max="8255" width="13" style="1197" customWidth="1"/>
    <col min="8256" max="8256" width="8.85546875" style="1197" customWidth="1"/>
    <col min="8257" max="8257" width="9.140625" style="1197" customWidth="1"/>
    <col min="8258" max="8258" width="8.85546875" style="1197" customWidth="1"/>
    <col min="8259" max="8259" width="54.7109375" style="1197" customWidth="1"/>
    <col min="8260" max="8260" width="10.85546875" style="1197" customWidth="1"/>
    <col min="8261" max="8261" width="8.7109375" style="1197" customWidth="1"/>
    <col min="8262" max="8262" width="13" style="1197" customWidth="1"/>
    <col min="8263" max="8263" width="8.85546875" style="1197" customWidth="1"/>
    <col min="8264" max="8264" width="9.85546875" style="1197" customWidth="1"/>
    <col min="8265" max="8265" width="8.85546875" style="1197" customWidth="1"/>
    <col min="8266" max="8451" width="9.140625" style="1197"/>
    <col min="8452" max="8452" width="63" style="1197" customWidth="1"/>
    <col min="8453" max="8455" width="17.140625" style="1197" customWidth="1"/>
    <col min="8456" max="8459" width="15" style="1197" customWidth="1"/>
    <col min="8460" max="8460" width="13.140625" style="1197" customWidth="1"/>
    <col min="8461" max="8461" width="8.7109375" style="1197" customWidth="1"/>
    <col min="8462" max="8462" width="12.85546875" style="1197" customWidth="1"/>
    <col min="8463" max="8463" width="8.85546875" style="1197" customWidth="1"/>
    <col min="8464" max="8464" width="9.85546875" style="1197" customWidth="1"/>
    <col min="8465" max="8465" width="8.85546875" style="1197" customWidth="1"/>
    <col min="8466" max="8466" width="54.7109375" style="1197" customWidth="1"/>
    <col min="8467" max="8467" width="10.85546875" style="1197" customWidth="1"/>
    <col min="8468" max="8468" width="8.7109375" style="1197" customWidth="1"/>
    <col min="8469" max="8469" width="12.140625" style="1197" customWidth="1"/>
    <col min="8470" max="8470" width="8.85546875" style="1197" customWidth="1"/>
    <col min="8471" max="8471" width="9.85546875" style="1197" customWidth="1"/>
    <col min="8472" max="8472" width="8.85546875" style="1197" customWidth="1"/>
    <col min="8473" max="8473" width="54.7109375" style="1197" customWidth="1"/>
    <col min="8474" max="8474" width="10.85546875" style="1197" customWidth="1"/>
    <col min="8475" max="8475" width="8.7109375" style="1197" customWidth="1"/>
    <col min="8476" max="8476" width="12.28515625" style="1197" customWidth="1"/>
    <col min="8477" max="8477" width="8.85546875" style="1197" customWidth="1"/>
    <col min="8478" max="8478" width="9.85546875" style="1197" customWidth="1"/>
    <col min="8479" max="8479" width="8.85546875" style="1197" customWidth="1"/>
    <col min="8480" max="8480" width="54.7109375" style="1197" customWidth="1"/>
    <col min="8481" max="8481" width="10.85546875" style="1197" customWidth="1"/>
    <col min="8482" max="8482" width="8.7109375" style="1197" customWidth="1"/>
    <col min="8483" max="8483" width="13.28515625" style="1197" customWidth="1"/>
    <col min="8484" max="8484" width="8.85546875" style="1197" customWidth="1"/>
    <col min="8485" max="8485" width="9.85546875" style="1197" customWidth="1"/>
    <col min="8486" max="8486" width="8.85546875" style="1197" customWidth="1"/>
    <col min="8487" max="8487" width="54.7109375" style="1197" customWidth="1"/>
    <col min="8488" max="8488" width="12.140625" style="1197" customWidth="1"/>
    <col min="8489" max="8489" width="8.7109375" style="1197" customWidth="1"/>
    <col min="8490" max="8490" width="11.28515625" style="1197" customWidth="1"/>
    <col min="8491" max="8491" width="8.85546875" style="1197" customWidth="1"/>
    <col min="8492" max="8492" width="9.140625" style="1197"/>
    <col min="8493" max="8493" width="8.85546875" style="1197" customWidth="1"/>
    <col min="8494" max="8494" width="54.7109375" style="1197" customWidth="1"/>
    <col min="8495" max="8495" width="13.7109375" style="1197" customWidth="1"/>
    <col min="8496" max="8496" width="8.7109375" style="1197" customWidth="1"/>
    <col min="8497" max="8497" width="14.7109375" style="1197" customWidth="1"/>
    <col min="8498" max="8498" width="8.85546875" style="1197" customWidth="1"/>
    <col min="8499" max="8499" width="9.85546875" style="1197" customWidth="1"/>
    <col min="8500" max="8500" width="8.85546875" style="1197" customWidth="1"/>
    <col min="8501" max="8501" width="54.7109375" style="1197" customWidth="1"/>
    <col min="8502" max="8502" width="12.42578125" style="1197" customWidth="1"/>
    <col min="8503" max="8503" width="8.7109375" style="1197" customWidth="1"/>
    <col min="8504" max="8504" width="13.42578125" style="1197" customWidth="1"/>
    <col min="8505" max="8505" width="8.85546875" style="1197" customWidth="1"/>
    <col min="8506" max="8506" width="9.140625" style="1197" customWidth="1"/>
    <col min="8507" max="8507" width="8.85546875" style="1197" customWidth="1"/>
    <col min="8508" max="8508" width="54.7109375" style="1197" customWidth="1"/>
    <col min="8509" max="8509" width="10.7109375" style="1197" customWidth="1"/>
    <col min="8510" max="8510" width="8.7109375" style="1197" customWidth="1"/>
    <col min="8511" max="8511" width="13" style="1197" customWidth="1"/>
    <col min="8512" max="8512" width="8.85546875" style="1197" customWidth="1"/>
    <col min="8513" max="8513" width="9.140625" style="1197" customWidth="1"/>
    <col min="8514" max="8514" width="8.85546875" style="1197" customWidth="1"/>
    <col min="8515" max="8515" width="54.7109375" style="1197" customWidth="1"/>
    <col min="8516" max="8516" width="10.85546875" style="1197" customWidth="1"/>
    <col min="8517" max="8517" width="8.7109375" style="1197" customWidth="1"/>
    <col min="8518" max="8518" width="13" style="1197" customWidth="1"/>
    <col min="8519" max="8519" width="8.85546875" style="1197" customWidth="1"/>
    <col min="8520" max="8520" width="9.85546875" style="1197" customWidth="1"/>
    <col min="8521" max="8521" width="8.85546875" style="1197" customWidth="1"/>
    <col min="8522" max="8707" width="9.140625" style="1197"/>
    <col min="8708" max="8708" width="63" style="1197" customWidth="1"/>
    <col min="8709" max="8711" width="17.140625" style="1197" customWidth="1"/>
    <col min="8712" max="8715" width="15" style="1197" customWidth="1"/>
    <col min="8716" max="8716" width="13.140625" style="1197" customWidth="1"/>
    <col min="8717" max="8717" width="8.7109375" style="1197" customWidth="1"/>
    <col min="8718" max="8718" width="12.85546875" style="1197" customWidth="1"/>
    <col min="8719" max="8719" width="8.85546875" style="1197" customWidth="1"/>
    <col min="8720" max="8720" width="9.85546875" style="1197" customWidth="1"/>
    <col min="8721" max="8721" width="8.85546875" style="1197" customWidth="1"/>
    <col min="8722" max="8722" width="54.7109375" style="1197" customWidth="1"/>
    <col min="8723" max="8723" width="10.85546875" style="1197" customWidth="1"/>
    <col min="8724" max="8724" width="8.7109375" style="1197" customWidth="1"/>
    <col min="8725" max="8725" width="12.140625" style="1197" customWidth="1"/>
    <col min="8726" max="8726" width="8.85546875" style="1197" customWidth="1"/>
    <col min="8727" max="8727" width="9.85546875" style="1197" customWidth="1"/>
    <col min="8728" max="8728" width="8.85546875" style="1197" customWidth="1"/>
    <col min="8729" max="8729" width="54.7109375" style="1197" customWidth="1"/>
    <col min="8730" max="8730" width="10.85546875" style="1197" customWidth="1"/>
    <col min="8731" max="8731" width="8.7109375" style="1197" customWidth="1"/>
    <col min="8732" max="8732" width="12.28515625" style="1197" customWidth="1"/>
    <col min="8733" max="8733" width="8.85546875" style="1197" customWidth="1"/>
    <col min="8734" max="8734" width="9.85546875" style="1197" customWidth="1"/>
    <col min="8735" max="8735" width="8.85546875" style="1197" customWidth="1"/>
    <col min="8736" max="8736" width="54.7109375" style="1197" customWidth="1"/>
    <col min="8737" max="8737" width="10.85546875" style="1197" customWidth="1"/>
    <col min="8738" max="8738" width="8.7109375" style="1197" customWidth="1"/>
    <col min="8739" max="8739" width="13.28515625" style="1197" customWidth="1"/>
    <col min="8740" max="8740" width="8.85546875" style="1197" customWidth="1"/>
    <col min="8741" max="8741" width="9.85546875" style="1197" customWidth="1"/>
    <col min="8742" max="8742" width="8.85546875" style="1197" customWidth="1"/>
    <col min="8743" max="8743" width="54.7109375" style="1197" customWidth="1"/>
    <col min="8744" max="8744" width="12.140625" style="1197" customWidth="1"/>
    <col min="8745" max="8745" width="8.7109375" style="1197" customWidth="1"/>
    <col min="8746" max="8746" width="11.28515625" style="1197" customWidth="1"/>
    <col min="8747" max="8747" width="8.85546875" style="1197" customWidth="1"/>
    <col min="8748" max="8748" width="9.140625" style="1197"/>
    <col min="8749" max="8749" width="8.85546875" style="1197" customWidth="1"/>
    <col min="8750" max="8750" width="54.7109375" style="1197" customWidth="1"/>
    <col min="8751" max="8751" width="13.7109375" style="1197" customWidth="1"/>
    <col min="8752" max="8752" width="8.7109375" style="1197" customWidth="1"/>
    <col min="8753" max="8753" width="14.7109375" style="1197" customWidth="1"/>
    <col min="8754" max="8754" width="8.85546875" style="1197" customWidth="1"/>
    <col min="8755" max="8755" width="9.85546875" style="1197" customWidth="1"/>
    <col min="8756" max="8756" width="8.85546875" style="1197" customWidth="1"/>
    <col min="8757" max="8757" width="54.7109375" style="1197" customWidth="1"/>
    <col min="8758" max="8758" width="12.42578125" style="1197" customWidth="1"/>
    <col min="8759" max="8759" width="8.7109375" style="1197" customWidth="1"/>
    <col min="8760" max="8760" width="13.42578125" style="1197" customWidth="1"/>
    <col min="8761" max="8761" width="8.85546875" style="1197" customWidth="1"/>
    <col min="8762" max="8762" width="9.140625" style="1197" customWidth="1"/>
    <col min="8763" max="8763" width="8.85546875" style="1197" customWidth="1"/>
    <col min="8764" max="8764" width="54.7109375" style="1197" customWidth="1"/>
    <col min="8765" max="8765" width="10.7109375" style="1197" customWidth="1"/>
    <col min="8766" max="8766" width="8.7109375" style="1197" customWidth="1"/>
    <col min="8767" max="8767" width="13" style="1197" customWidth="1"/>
    <col min="8768" max="8768" width="8.85546875" style="1197" customWidth="1"/>
    <col min="8769" max="8769" width="9.140625" style="1197" customWidth="1"/>
    <col min="8770" max="8770" width="8.85546875" style="1197" customWidth="1"/>
    <col min="8771" max="8771" width="54.7109375" style="1197" customWidth="1"/>
    <col min="8772" max="8772" width="10.85546875" style="1197" customWidth="1"/>
    <col min="8773" max="8773" width="8.7109375" style="1197" customWidth="1"/>
    <col min="8774" max="8774" width="13" style="1197" customWidth="1"/>
    <col min="8775" max="8775" width="8.85546875" style="1197" customWidth="1"/>
    <col min="8776" max="8776" width="9.85546875" style="1197" customWidth="1"/>
    <col min="8777" max="8777" width="8.85546875" style="1197" customWidth="1"/>
    <col min="8778" max="8963" width="9.140625" style="1197"/>
    <col min="8964" max="8964" width="63" style="1197" customWidth="1"/>
    <col min="8965" max="8967" width="17.140625" style="1197" customWidth="1"/>
    <col min="8968" max="8971" width="15" style="1197" customWidth="1"/>
    <col min="8972" max="8972" width="13.140625" style="1197" customWidth="1"/>
    <col min="8973" max="8973" width="8.7109375" style="1197" customWidth="1"/>
    <col min="8974" max="8974" width="12.85546875" style="1197" customWidth="1"/>
    <col min="8975" max="8975" width="8.85546875" style="1197" customWidth="1"/>
    <col min="8976" max="8976" width="9.85546875" style="1197" customWidth="1"/>
    <col min="8977" max="8977" width="8.85546875" style="1197" customWidth="1"/>
    <col min="8978" max="8978" width="54.7109375" style="1197" customWidth="1"/>
    <col min="8979" max="8979" width="10.85546875" style="1197" customWidth="1"/>
    <col min="8980" max="8980" width="8.7109375" style="1197" customWidth="1"/>
    <col min="8981" max="8981" width="12.140625" style="1197" customWidth="1"/>
    <col min="8982" max="8982" width="8.85546875" style="1197" customWidth="1"/>
    <col min="8983" max="8983" width="9.85546875" style="1197" customWidth="1"/>
    <col min="8984" max="8984" width="8.85546875" style="1197" customWidth="1"/>
    <col min="8985" max="8985" width="54.7109375" style="1197" customWidth="1"/>
    <col min="8986" max="8986" width="10.85546875" style="1197" customWidth="1"/>
    <col min="8987" max="8987" width="8.7109375" style="1197" customWidth="1"/>
    <col min="8988" max="8988" width="12.28515625" style="1197" customWidth="1"/>
    <col min="8989" max="8989" width="8.85546875" style="1197" customWidth="1"/>
    <col min="8990" max="8990" width="9.85546875" style="1197" customWidth="1"/>
    <col min="8991" max="8991" width="8.85546875" style="1197" customWidth="1"/>
    <col min="8992" max="8992" width="54.7109375" style="1197" customWidth="1"/>
    <col min="8993" max="8993" width="10.85546875" style="1197" customWidth="1"/>
    <col min="8994" max="8994" width="8.7109375" style="1197" customWidth="1"/>
    <col min="8995" max="8995" width="13.28515625" style="1197" customWidth="1"/>
    <col min="8996" max="8996" width="8.85546875" style="1197" customWidth="1"/>
    <col min="8997" max="8997" width="9.85546875" style="1197" customWidth="1"/>
    <col min="8998" max="8998" width="8.85546875" style="1197" customWidth="1"/>
    <col min="8999" max="8999" width="54.7109375" style="1197" customWidth="1"/>
    <col min="9000" max="9000" width="12.140625" style="1197" customWidth="1"/>
    <col min="9001" max="9001" width="8.7109375" style="1197" customWidth="1"/>
    <col min="9002" max="9002" width="11.28515625" style="1197" customWidth="1"/>
    <col min="9003" max="9003" width="8.85546875" style="1197" customWidth="1"/>
    <col min="9004" max="9004" width="9.140625" style="1197"/>
    <col min="9005" max="9005" width="8.85546875" style="1197" customWidth="1"/>
    <col min="9006" max="9006" width="54.7109375" style="1197" customWidth="1"/>
    <col min="9007" max="9007" width="13.7109375" style="1197" customWidth="1"/>
    <col min="9008" max="9008" width="8.7109375" style="1197" customWidth="1"/>
    <col min="9009" max="9009" width="14.7109375" style="1197" customWidth="1"/>
    <col min="9010" max="9010" width="8.85546875" style="1197" customWidth="1"/>
    <col min="9011" max="9011" width="9.85546875" style="1197" customWidth="1"/>
    <col min="9012" max="9012" width="8.85546875" style="1197" customWidth="1"/>
    <col min="9013" max="9013" width="54.7109375" style="1197" customWidth="1"/>
    <col min="9014" max="9014" width="12.42578125" style="1197" customWidth="1"/>
    <col min="9015" max="9015" width="8.7109375" style="1197" customWidth="1"/>
    <col min="9016" max="9016" width="13.42578125" style="1197" customWidth="1"/>
    <col min="9017" max="9017" width="8.85546875" style="1197" customWidth="1"/>
    <col min="9018" max="9018" width="9.140625" style="1197" customWidth="1"/>
    <col min="9019" max="9019" width="8.85546875" style="1197" customWidth="1"/>
    <col min="9020" max="9020" width="54.7109375" style="1197" customWidth="1"/>
    <col min="9021" max="9021" width="10.7109375" style="1197" customWidth="1"/>
    <col min="9022" max="9022" width="8.7109375" style="1197" customWidth="1"/>
    <col min="9023" max="9023" width="13" style="1197" customWidth="1"/>
    <col min="9024" max="9024" width="8.85546875" style="1197" customWidth="1"/>
    <col min="9025" max="9025" width="9.140625" style="1197" customWidth="1"/>
    <col min="9026" max="9026" width="8.85546875" style="1197" customWidth="1"/>
    <col min="9027" max="9027" width="54.7109375" style="1197" customWidth="1"/>
    <col min="9028" max="9028" width="10.85546875" style="1197" customWidth="1"/>
    <col min="9029" max="9029" width="8.7109375" style="1197" customWidth="1"/>
    <col min="9030" max="9030" width="13" style="1197" customWidth="1"/>
    <col min="9031" max="9031" width="8.85546875" style="1197" customWidth="1"/>
    <col min="9032" max="9032" width="9.85546875" style="1197" customWidth="1"/>
    <col min="9033" max="9033" width="8.85546875" style="1197" customWidth="1"/>
    <col min="9034" max="9219" width="9.140625" style="1197"/>
    <col min="9220" max="9220" width="63" style="1197" customWidth="1"/>
    <col min="9221" max="9223" width="17.140625" style="1197" customWidth="1"/>
    <col min="9224" max="9227" width="15" style="1197" customWidth="1"/>
    <col min="9228" max="9228" width="13.140625" style="1197" customWidth="1"/>
    <col min="9229" max="9229" width="8.7109375" style="1197" customWidth="1"/>
    <col min="9230" max="9230" width="12.85546875" style="1197" customWidth="1"/>
    <col min="9231" max="9231" width="8.85546875" style="1197" customWidth="1"/>
    <col min="9232" max="9232" width="9.85546875" style="1197" customWidth="1"/>
    <col min="9233" max="9233" width="8.85546875" style="1197" customWidth="1"/>
    <col min="9234" max="9234" width="54.7109375" style="1197" customWidth="1"/>
    <col min="9235" max="9235" width="10.85546875" style="1197" customWidth="1"/>
    <col min="9236" max="9236" width="8.7109375" style="1197" customWidth="1"/>
    <col min="9237" max="9237" width="12.140625" style="1197" customWidth="1"/>
    <col min="9238" max="9238" width="8.85546875" style="1197" customWidth="1"/>
    <col min="9239" max="9239" width="9.85546875" style="1197" customWidth="1"/>
    <col min="9240" max="9240" width="8.85546875" style="1197" customWidth="1"/>
    <col min="9241" max="9241" width="54.7109375" style="1197" customWidth="1"/>
    <col min="9242" max="9242" width="10.85546875" style="1197" customWidth="1"/>
    <col min="9243" max="9243" width="8.7109375" style="1197" customWidth="1"/>
    <col min="9244" max="9244" width="12.28515625" style="1197" customWidth="1"/>
    <col min="9245" max="9245" width="8.85546875" style="1197" customWidth="1"/>
    <col min="9246" max="9246" width="9.85546875" style="1197" customWidth="1"/>
    <col min="9247" max="9247" width="8.85546875" style="1197" customWidth="1"/>
    <col min="9248" max="9248" width="54.7109375" style="1197" customWidth="1"/>
    <col min="9249" max="9249" width="10.85546875" style="1197" customWidth="1"/>
    <col min="9250" max="9250" width="8.7109375" style="1197" customWidth="1"/>
    <col min="9251" max="9251" width="13.28515625" style="1197" customWidth="1"/>
    <col min="9252" max="9252" width="8.85546875" style="1197" customWidth="1"/>
    <col min="9253" max="9253" width="9.85546875" style="1197" customWidth="1"/>
    <col min="9254" max="9254" width="8.85546875" style="1197" customWidth="1"/>
    <col min="9255" max="9255" width="54.7109375" style="1197" customWidth="1"/>
    <col min="9256" max="9256" width="12.140625" style="1197" customWidth="1"/>
    <col min="9257" max="9257" width="8.7109375" style="1197" customWidth="1"/>
    <col min="9258" max="9258" width="11.28515625" style="1197" customWidth="1"/>
    <col min="9259" max="9259" width="8.85546875" style="1197" customWidth="1"/>
    <col min="9260" max="9260" width="9.140625" style="1197"/>
    <col min="9261" max="9261" width="8.85546875" style="1197" customWidth="1"/>
    <col min="9262" max="9262" width="54.7109375" style="1197" customWidth="1"/>
    <col min="9263" max="9263" width="13.7109375" style="1197" customWidth="1"/>
    <col min="9264" max="9264" width="8.7109375" style="1197" customWidth="1"/>
    <col min="9265" max="9265" width="14.7109375" style="1197" customWidth="1"/>
    <col min="9266" max="9266" width="8.85546875" style="1197" customWidth="1"/>
    <col min="9267" max="9267" width="9.85546875" style="1197" customWidth="1"/>
    <col min="9268" max="9268" width="8.85546875" style="1197" customWidth="1"/>
    <col min="9269" max="9269" width="54.7109375" style="1197" customWidth="1"/>
    <col min="9270" max="9270" width="12.42578125" style="1197" customWidth="1"/>
    <col min="9271" max="9271" width="8.7109375" style="1197" customWidth="1"/>
    <col min="9272" max="9272" width="13.42578125" style="1197" customWidth="1"/>
    <col min="9273" max="9273" width="8.85546875" style="1197" customWidth="1"/>
    <col min="9274" max="9274" width="9.140625" style="1197" customWidth="1"/>
    <col min="9275" max="9275" width="8.85546875" style="1197" customWidth="1"/>
    <col min="9276" max="9276" width="54.7109375" style="1197" customWidth="1"/>
    <col min="9277" max="9277" width="10.7109375" style="1197" customWidth="1"/>
    <col min="9278" max="9278" width="8.7109375" style="1197" customWidth="1"/>
    <col min="9279" max="9279" width="13" style="1197" customWidth="1"/>
    <col min="9280" max="9280" width="8.85546875" style="1197" customWidth="1"/>
    <col min="9281" max="9281" width="9.140625" style="1197" customWidth="1"/>
    <col min="9282" max="9282" width="8.85546875" style="1197" customWidth="1"/>
    <col min="9283" max="9283" width="54.7109375" style="1197" customWidth="1"/>
    <col min="9284" max="9284" width="10.85546875" style="1197" customWidth="1"/>
    <col min="9285" max="9285" width="8.7109375" style="1197" customWidth="1"/>
    <col min="9286" max="9286" width="13" style="1197" customWidth="1"/>
    <col min="9287" max="9287" width="8.85546875" style="1197" customWidth="1"/>
    <col min="9288" max="9288" width="9.85546875" style="1197" customWidth="1"/>
    <col min="9289" max="9289" width="8.85546875" style="1197" customWidth="1"/>
    <col min="9290" max="9475" width="9.140625" style="1197"/>
    <col min="9476" max="9476" width="63" style="1197" customWidth="1"/>
    <col min="9477" max="9479" width="17.140625" style="1197" customWidth="1"/>
    <col min="9480" max="9483" width="15" style="1197" customWidth="1"/>
    <col min="9484" max="9484" width="13.140625" style="1197" customWidth="1"/>
    <col min="9485" max="9485" width="8.7109375" style="1197" customWidth="1"/>
    <col min="9486" max="9486" width="12.85546875" style="1197" customWidth="1"/>
    <col min="9487" max="9487" width="8.85546875" style="1197" customWidth="1"/>
    <col min="9488" max="9488" width="9.85546875" style="1197" customWidth="1"/>
    <col min="9489" max="9489" width="8.85546875" style="1197" customWidth="1"/>
    <col min="9490" max="9490" width="54.7109375" style="1197" customWidth="1"/>
    <col min="9491" max="9491" width="10.85546875" style="1197" customWidth="1"/>
    <col min="9492" max="9492" width="8.7109375" style="1197" customWidth="1"/>
    <col min="9493" max="9493" width="12.140625" style="1197" customWidth="1"/>
    <col min="9494" max="9494" width="8.85546875" style="1197" customWidth="1"/>
    <col min="9495" max="9495" width="9.85546875" style="1197" customWidth="1"/>
    <col min="9496" max="9496" width="8.85546875" style="1197" customWidth="1"/>
    <col min="9497" max="9497" width="54.7109375" style="1197" customWidth="1"/>
    <col min="9498" max="9498" width="10.85546875" style="1197" customWidth="1"/>
    <col min="9499" max="9499" width="8.7109375" style="1197" customWidth="1"/>
    <col min="9500" max="9500" width="12.28515625" style="1197" customWidth="1"/>
    <col min="9501" max="9501" width="8.85546875" style="1197" customWidth="1"/>
    <col min="9502" max="9502" width="9.85546875" style="1197" customWidth="1"/>
    <col min="9503" max="9503" width="8.85546875" style="1197" customWidth="1"/>
    <col min="9504" max="9504" width="54.7109375" style="1197" customWidth="1"/>
    <col min="9505" max="9505" width="10.85546875" style="1197" customWidth="1"/>
    <col min="9506" max="9506" width="8.7109375" style="1197" customWidth="1"/>
    <col min="9507" max="9507" width="13.28515625" style="1197" customWidth="1"/>
    <col min="9508" max="9508" width="8.85546875" style="1197" customWidth="1"/>
    <col min="9509" max="9509" width="9.85546875" style="1197" customWidth="1"/>
    <col min="9510" max="9510" width="8.85546875" style="1197" customWidth="1"/>
    <col min="9511" max="9511" width="54.7109375" style="1197" customWidth="1"/>
    <col min="9512" max="9512" width="12.140625" style="1197" customWidth="1"/>
    <col min="9513" max="9513" width="8.7109375" style="1197" customWidth="1"/>
    <col min="9514" max="9514" width="11.28515625" style="1197" customWidth="1"/>
    <col min="9515" max="9515" width="8.85546875" style="1197" customWidth="1"/>
    <col min="9516" max="9516" width="9.140625" style="1197"/>
    <col min="9517" max="9517" width="8.85546875" style="1197" customWidth="1"/>
    <col min="9518" max="9518" width="54.7109375" style="1197" customWidth="1"/>
    <col min="9519" max="9519" width="13.7109375" style="1197" customWidth="1"/>
    <col min="9520" max="9520" width="8.7109375" style="1197" customWidth="1"/>
    <col min="9521" max="9521" width="14.7109375" style="1197" customWidth="1"/>
    <col min="9522" max="9522" width="8.85546875" style="1197" customWidth="1"/>
    <col min="9523" max="9523" width="9.85546875" style="1197" customWidth="1"/>
    <col min="9524" max="9524" width="8.85546875" style="1197" customWidth="1"/>
    <col min="9525" max="9525" width="54.7109375" style="1197" customWidth="1"/>
    <col min="9526" max="9526" width="12.42578125" style="1197" customWidth="1"/>
    <col min="9527" max="9527" width="8.7109375" style="1197" customWidth="1"/>
    <col min="9528" max="9528" width="13.42578125" style="1197" customWidth="1"/>
    <col min="9529" max="9529" width="8.85546875" style="1197" customWidth="1"/>
    <col min="9530" max="9530" width="9.140625" style="1197" customWidth="1"/>
    <col min="9531" max="9531" width="8.85546875" style="1197" customWidth="1"/>
    <col min="9532" max="9532" width="54.7109375" style="1197" customWidth="1"/>
    <col min="9533" max="9533" width="10.7109375" style="1197" customWidth="1"/>
    <col min="9534" max="9534" width="8.7109375" style="1197" customWidth="1"/>
    <col min="9535" max="9535" width="13" style="1197" customWidth="1"/>
    <col min="9536" max="9536" width="8.85546875" style="1197" customWidth="1"/>
    <col min="9537" max="9537" width="9.140625" style="1197" customWidth="1"/>
    <col min="9538" max="9538" width="8.85546875" style="1197" customWidth="1"/>
    <col min="9539" max="9539" width="54.7109375" style="1197" customWidth="1"/>
    <col min="9540" max="9540" width="10.85546875" style="1197" customWidth="1"/>
    <col min="9541" max="9541" width="8.7109375" style="1197" customWidth="1"/>
    <col min="9542" max="9542" width="13" style="1197" customWidth="1"/>
    <col min="9543" max="9543" width="8.85546875" style="1197" customWidth="1"/>
    <col min="9544" max="9544" width="9.85546875" style="1197" customWidth="1"/>
    <col min="9545" max="9545" width="8.85546875" style="1197" customWidth="1"/>
    <col min="9546" max="9731" width="9.140625" style="1197"/>
    <col min="9732" max="9732" width="63" style="1197" customWidth="1"/>
    <col min="9733" max="9735" width="17.140625" style="1197" customWidth="1"/>
    <col min="9736" max="9739" width="15" style="1197" customWidth="1"/>
    <col min="9740" max="9740" width="13.140625" style="1197" customWidth="1"/>
    <col min="9741" max="9741" width="8.7109375" style="1197" customWidth="1"/>
    <col min="9742" max="9742" width="12.85546875" style="1197" customWidth="1"/>
    <col min="9743" max="9743" width="8.85546875" style="1197" customWidth="1"/>
    <col min="9744" max="9744" width="9.85546875" style="1197" customWidth="1"/>
    <col min="9745" max="9745" width="8.85546875" style="1197" customWidth="1"/>
    <col min="9746" max="9746" width="54.7109375" style="1197" customWidth="1"/>
    <col min="9747" max="9747" width="10.85546875" style="1197" customWidth="1"/>
    <col min="9748" max="9748" width="8.7109375" style="1197" customWidth="1"/>
    <col min="9749" max="9749" width="12.140625" style="1197" customWidth="1"/>
    <col min="9750" max="9750" width="8.85546875" style="1197" customWidth="1"/>
    <col min="9751" max="9751" width="9.85546875" style="1197" customWidth="1"/>
    <col min="9752" max="9752" width="8.85546875" style="1197" customWidth="1"/>
    <col min="9753" max="9753" width="54.7109375" style="1197" customWidth="1"/>
    <col min="9754" max="9754" width="10.85546875" style="1197" customWidth="1"/>
    <col min="9755" max="9755" width="8.7109375" style="1197" customWidth="1"/>
    <col min="9756" max="9756" width="12.28515625" style="1197" customWidth="1"/>
    <col min="9757" max="9757" width="8.85546875" style="1197" customWidth="1"/>
    <col min="9758" max="9758" width="9.85546875" style="1197" customWidth="1"/>
    <col min="9759" max="9759" width="8.85546875" style="1197" customWidth="1"/>
    <col min="9760" max="9760" width="54.7109375" style="1197" customWidth="1"/>
    <col min="9761" max="9761" width="10.85546875" style="1197" customWidth="1"/>
    <col min="9762" max="9762" width="8.7109375" style="1197" customWidth="1"/>
    <col min="9763" max="9763" width="13.28515625" style="1197" customWidth="1"/>
    <col min="9764" max="9764" width="8.85546875" style="1197" customWidth="1"/>
    <col min="9765" max="9765" width="9.85546875" style="1197" customWidth="1"/>
    <col min="9766" max="9766" width="8.85546875" style="1197" customWidth="1"/>
    <col min="9767" max="9767" width="54.7109375" style="1197" customWidth="1"/>
    <col min="9768" max="9768" width="12.140625" style="1197" customWidth="1"/>
    <col min="9769" max="9769" width="8.7109375" style="1197" customWidth="1"/>
    <col min="9770" max="9770" width="11.28515625" style="1197" customWidth="1"/>
    <col min="9771" max="9771" width="8.85546875" style="1197" customWidth="1"/>
    <col min="9772" max="9772" width="9.140625" style="1197"/>
    <col min="9773" max="9773" width="8.85546875" style="1197" customWidth="1"/>
    <col min="9774" max="9774" width="54.7109375" style="1197" customWidth="1"/>
    <col min="9775" max="9775" width="13.7109375" style="1197" customWidth="1"/>
    <col min="9776" max="9776" width="8.7109375" style="1197" customWidth="1"/>
    <col min="9777" max="9777" width="14.7109375" style="1197" customWidth="1"/>
    <col min="9778" max="9778" width="8.85546875" style="1197" customWidth="1"/>
    <col min="9779" max="9779" width="9.85546875" style="1197" customWidth="1"/>
    <col min="9780" max="9780" width="8.85546875" style="1197" customWidth="1"/>
    <col min="9781" max="9781" width="54.7109375" style="1197" customWidth="1"/>
    <col min="9782" max="9782" width="12.42578125" style="1197" customWidth="1"/>
    <col min="9783" max="9783" width="8.7109375" style="1197" customWidth="1"/>
    <col min="9784" max="9784" width="13.42578125" style="1197" customWidth="1"/>
    <col min="9785" max="9785" width="8.85546875" style="1197" customWidth="1"/>
    <col min="9786" max="9786" width="9.140625" style="1197" customWidth="1"/>
    <col min="9787" max="9787" width="8.85546875" style="1197" customWidth="1"/>
    <col min="9788" max="9788" width="54.7109375" style="1197" customWidth="1"/>
    <col min="9789" max="9789" width="10.7109375" style="1197" customWidth="1"/>
    <col min="9790" max="9790" width="8.7109375" style="1197" customWidth="1"/>
    <col min="9791" max="9791" width="13" style="1197" customWidth="1"/>
    <col min="9792" max="9792" width="8.85546875" style="1197" customWidth="1"/>
    <col min="9793" max="9793" width="9.140625" style="1197" customWidth="1"/>
    <col min="9794" max="9794" width="8.85546875" style="1197" customWidth="1"/>
    <col min="9795" max="9795" width="54.7109375" style="1197" customWidth="1"/>
    <col min="9796" max="9796" width="10.85546875" style="1197" customWidth="1"/>
    <col min="9797" max="9797" width="8.7109375" style="1197" customWidth="1"/>
    <col min="9798" max="9798" width="13" style="1197" customWidth="1"/>
    <col min="9799" max="9799" width="8.85546875" style="1197" customWidth="1"/>
    <col min="9800" max="9800" width="9.85546875" style="1197" customWidth="1"/>
    <col min="9801" max="9801" width="8.85546875" style="1197" customWidth="1"/>
    <col min="9802" max="9987" width="9.140625" style="1197"/>
    <col min="9988" max="9988" width="63" style="1197" customWidth="1"/>
    <col min="9989" max="9991" width="17.140625" style="1197" customWidth="1"/>
    <col min="9992" max="9995" width="15" style="1197" customWidth="1"/>
    <col min="9996" max="9996" width="13.140625" style="1197" customWidth="1"/>
    <col min="9997" max="9997" width="8.7109375" style="1197" customWidth="1"/>
    <col min="9998" max="9998" width="12.85546875" style="1197" customWidth="1"/>
    <col min="9999" max="9999" width="8.85546875" style="1197" customWidth="1"/>
    <col min="10000" max="10000" width="9.85546875" style="1197" customWidth="1"/>
    <col min="10001" max="10001" width="8.85546875" style="1197" customWidth="1"/>
    <col min="10002" max="10002" width="54.7109375" style="1197" customWidth="1"/>
    <col min="10003" max="10003" width="10.85546875" style="1197" customWidth="1"/>
    <col min="10004" max="10004" width="8.7109375" style="1197" customWidth="1"/>
    <col min="10005" max="10005" width="12.140625" style="1197" customWidth="1"/>
    <col min="10006" max="10006" width="8.85546875" style="1197" customWidth="1"/>
    <col min="10007" max="10007" width="9.85546875" style="1197" customWidth="1"/>
    <col min="10008" max="10008" width="8.85546875" style="1197" customWidth="1"/>
    <col min="10009" max="10009" width="54.7109375" style="1197" customWidth="1"/>
    <col min="10010" max="10010" width="10.85546875" style="1197" customWidth="1"/>
    <col min="10011" max="10011" width="8.7109375" style="1197" customWidth="1"/>
    <col min="10012" max="10012" width="12.28515625" style="1197" customWidth="1"/>
    <col min="10013" max="10013" width="8.85546875" style="1197" customWidth="1"/>
    <col min="10014" max="10014" width="9.85546875" style="1197" customWidth="1"/>
    <col min="10015" max="10015" width="8.85546875" style="1197" customWidth="1"/>
    <col min="10016" max="10016" width="54.7109375" style="1197" customWidth="1"/>
    <col min="10017" max="10017" width="10.85546875" style="1197" customWidth="1"/>
    <col min="10018" max="10018" width="8.7109375" style="1197" customWidth="1"/>
    <col min="10019" max="10019" width="13.28515625" style="1197" customWidth="1"/>
    <col min="10020" max="10020" width="8.85546875" style="1197" customWidth="1"/>
    <col min="10021" max="10021" width="9.85546875" style="1197" customWidth="1"/>
    <col min="10022" max="10022" width="8.85546875" style="1197" customWidth="1"/>
    <col min="10023" max="10023" width="54.7109375" style="1197" customWidth="1"/>
    <col min="10024" max="10024" width="12.140625" style="1197" customWidth="1"/>
    <col min="10025" max="10025" width="8.7109375" style="1197" customWidth="1"/>
    <col min="10026" max="10026" width="11.28515625" style="1197" customWidth="1"/>
    <col min="10027" max="10027" width="8.85546875" style="1197" customWidth="1"/>
    <col min="10028" max="10028" width="9.140625" style="1197"/>
    <col min="10029" max="10029" width="8.85546875" style="1197" customWidth="1"/>
    <col min="10030" max="10030" width="54.7109375" style="1197" customWidth="1"/>
    <col min="10031" max="10031" width="13.7109375" style="1197" customWidth="1"/>
    <col min="10032" max="10032" width="8.7109375" style="1197" customWidth="1"/>
    <col min="10033" max="10033" width="14.7109375" style="1197" customWidth="1"/>
    <col min="10034" max="10034" width="8.85546875" style="1197" customWidth="1"/>
    <col min="10035" max="10035" width="9.85546875" style="1197" customWidth="1"/>
    <col min="10036" max="10036" width="8.85546875" style="1197" customWidth="1"/>
    <col min="10037" max="10037" width="54.7109375" style="1197" customWidth="1"/>
    <col min="10038" max="10038" width="12.42578125" style="1197" customWidth="1"/>
    <col min="10039" max="10039" width="8.7109375" style="1197" customWidth="1"/>
    <col min="10040" max="10040" width="13.42578125" style="1197" customWidth="1"/>
    <col min="10041" max="10041" width="8.85546875" style="1197" customWidth="1"/>
    <col min="10042" max="10042" width="9.140625" style="1197" customWidth="1"/>
    <col min="10043" max="10043" width="8.85546875" style="1197" customWidth="1"/>
    <col min="10044" max="10044" width="54.7109375" style="1197" customWidth="1"/>
    <col min="10045" max="10045" width="10.7109375" style="1197" customWidth="1"/>
    <col min="10046" max="10046" width="8.7109375" style="1197" customWidth="1"/>
    <col min="10047" max="10047" width="13" style="1197" customWidth="1"/>
    <col min="10048" max="10048" width="8.85546875" style="1197" customWidth="1"/>
    <col min="10049" max="10049" width="9.140625" style="1197" customWidth="1"/>
    <col min="10050" max="10050" width="8.85546875" style="1197" customWidth="1"/>
    <col min="10051" max="10051" width="54.7109375" style="1197" customWidth="1"/>
    <col min="10052" max="10052" width="10.85546875" style="1197" customWidth="1"/>
    <col min="10053" max="10053" width="8.7109375" style="1197" customWidth="1"/>
    <col min="10054" max="10054" width="13" style="1197" customWidth="1"/>
    <col min="10055" max="10055" width="8.85546875" style="1197" customWidth="1"/>
    <col min="10056" max="10056" width="9.85546875" style="1197" customWidth="1"/>
    <col min="10057" max="10057" width="8.85546875" style="1197" customWidth="1"/>
    <col min="10058" max="10243" width="9.140625" style="1197"/>
    <col min="10244" max="10244" width="63" style="1197" customWidth="1"/>
    <col min="10245" max="10247" width="17.140625" style="1197" customWidth="1"/>
    <col min="10248" max="10251" width="15" style="1197" customWidth="1"/>
    <col min="10252" max="10252" width="13.140625" style="1197" customWidth="1"/>
    <col min="10253" max="10253" width="8.7109375" style="1197" customWidth="1"/>
    <col min="10254" max="10254" width="12.85546875" style="1197" customWidth="1"/>
    <col min="10255" max="10255" width="8.85546875" style="1197" customWidth="1"/>
    <col min="10256" max="10256" width="9.85546875" style="1197" customWidth="1"/>
    <col min="10257" max="10257" width="8.85546875" style="1197" customWidth="1"/>
    <col min="10258" max="10258" width="54.7109375" style="1197" customWidth="1"/>
    <col min="10259" max="10259" width="10.85546875" style="1197" customWidth="1"/>
    <col min="10260" max="10260" width="8.7109375" style="1197" customWidth="1"/>
    <col min="10261" max="10261" width="12.140625" style="1197" customWidth="1"/>
    <col min="10262" max="10262" width="8.85546875" style="1197" customWidth="1"/>
    <col min="10263" max="10263" width="9.85546875" style="1197" customWidth="1"/>
    <col min="10264" max="10264" width="8.85546875" style="1197" customWidth="1"/>
    <col min="10265" max="10265" width="54.7109375" style="1197" customWidth="1"/>
    <col min="10266" max="10266" width="10.85546875" style="1197" customWidth="1"/>
    <col min="10267" max="10267" width="8.7109375" style="1197" customWidth="1"/>
    <col min="10268" max="10268" width="12.28515625" style="1197" customWidth="1"/>
    <col min="10269" max="10269" width="8.85546875" style="1197" customWidth="1"/>
    <col min="10270" max="10270" width="9.85546875" style="1197" customWidth="1"/>
    <col min="10271" max="10271" width="8.85546875" style="1197" customWidth="1"/>
    <col min="10272" max="10272" width="54.7109375" style="1197" customWidth="1"/>
    <col min="10273" max="10273" width="10.85546875" style="1197" customWidth="1"/>
    <col min="10274" max="10274" width="8.7109375" style="1197" customWidth="1"/>
    <col min="10275" max="10275" width="13.28515625" style="1197" customWidth="1"/>
    <col min="10276" max="10276" width="8.85546875" style="1197" customWidth="1"/>
    <col min="10277" max="10277" width="9.85546875" style="1197" customWidth="1"/>
    <col min="10278" max="10278" width="8.85546875" style="1197" customWidth="1"/>
    <col min="10279" max="10279" width="54.7109375" style="1197" customWidth="1"/>
    <col min="10280" max="10280" width="12.140625" style="1197" customWidth="1"/>
    <col min="10281" max="10281" width="8.7109375" style="1197" customWidth="1"/>
    <col min="10282" max="10282" width="11.28515625" style="1197" customWidth="1"/>
    <col min="10283" max="10283" width="8.85546875" style="1197" customWidth="1"/>
    <col min="10284" max="10284" width="9.140625" style="1197"/>
    <col min="10285" max="10285" width="8.85546875" style="1197" customWidth="1"/>
    <col min="10286" max="10286" width="54.7109375" style="1197" customWidth="1"/>
    <col min="10287" max="10287" width="13.7109375" style="1197" customWidth="1"/>
    <col min="10288" max="10288" width="8.7109375" style="1197" customWidth="1"/>
    <col min="10289" max="10289" width="14.7109375" style="1197" customWidth="1"/>
    <col min="10290" max="10290" width="8.85546875" style="1197" customWidth="1"/>
    <col min="10291" max="10291" width="9.85546875" style="1197" customWidth="1"/>
    <col min="10292" max="10292" width="8.85546875" style="1197" customWidth="1"/>
    <col min="10293" max="10293" width="54.7109375" style="1197" customWidth="1"/>
    <col min="10294" max="10294" width="12.42578125" style="1197" customWidth="1"/>
    <col min="10295" max="10295" width="8.7109375" style="1197" customWidth="1"/>
    <col min="10296" max="10296" width="13.42578125" style="1197" customWidth="1"/>
    <col min="10297" max="10297" width="8.85546875" style="1197" customWidth="1"/>
    <col min="10298" max="10298" width="9.140625" style="1197" customWidth="1"/>
    <col min="10299" max="10299" width="8.85546875" style="1197" customWidth="1"/>
    <col min="10300" max="10300" width="54.7109375" style="1197" customWidth="1"/>
    <col min="10301" max="10301" width="10.7109375" style="1197" customWidth="1"/>
    <col min="10302" max="10302" width="8.7109375" style="1197" customWidth="1"/>
    <col min="10303" max="10303" width="13" style="1197" customWidth="1"/>
    <col min="10304" max="10304" width="8.85546875" style="1197" customWidth="1"/>
    <col min="10305" max="10305" width="9.140625" style="1197" customWidth="1"/>
    <col min="10306" max="10306" width="8.85546875" style="1197" customWidth="1"/>
    <col min="10307" max="10307" width="54.7109375" style="1197" customWidth="1"/>
    <col min="10308" max="10308" width="10.85546875" style="1197" customWidth="1"/>
    <col min="10309" max="10309" width="8.7109375" style="1197" customWidth="1"/>
    <col min="10310" max="10310" width="13" style="1197" customWidth="1"/>
    <col min="10311" max="10311" width="8.85546875" style="1197" customWidth="1"/>
    <col min="10312" max="10312" width="9.85546875" style="1197" customWidth="1"/>
    <col min="10313" max="10313" width="8.85546875" style="1197" customWidth="1"/>
    <col min="10314" max="10499" width="9.140625" style="1197"/>
    <col min="10500" max="10500" width="63" style="1197" customWidth="1"/>
    <col min="10501" max="10503" width="17.140625" style="1197" customWidth="1"/>
    <col min="10504" max="10507" width="15" style="1197" customWidth="1"/>
    <col min="10508" max="10508" width="13.140625" style="1197" customWidth="1"/>
    <col min="10509" max="10509" width="8.7109375" style="1197" customWidth="1"/>
    <col min="10510" max="10510" width="12.85546875" style="1197" customWidth="1"/>
    <col min="10511" max="10511" width="8.85546875" style="1197" customWidth="1"/>
    <col min="10512" max="10512" width="9.85546875" style="1197" customWidth="1"/>
    <col min="10513" max="10513" width="8.85546875" style="1197" customWidth="1"/>
    <col min="10514" max="10514" width="54.7109375" style="1197" customWidth="1"/>
    <col min="10515" max="10515" width="10.85546875" style="1197" customWidth="1"/>
    <col min="10516" max="10516" width="8.7109375" style="1197" customWidth="1"/>
    <col min="10517" max="10517" width="12.140625" style="1197" customWidth="1"/>
    <col min="10518" max="10518" width="8.85546875" style="1197" customWidth="1"/>
    <col min="10519" max="10519" width="9.85546875" style="1197" customWidth="1"/>
    <col min="10520" max="10520" width="8.85546875" style="1197" customWidth="1"/>
    <col min="10521" max="10521" width="54.7109375" style="1197" customWidth="1"/>
    <col min="10522" max="10522" width="10.85546875" style="1197" customWidth="1"/>
    <col min="10523" max="10523" width="8.7109375" style="1197" customWidth="1"/>
    <col min="10524" max="10524" width="12.28515625" style="1197" customWidth="1"/>
    <col min="10525" max="10525" width="8.85546875" style="1197" customWidth="1"/>
    <col min="10526" max="10526" width="9.85546875" style="1197" customWidth="1"/>
    <col min="10527" max="10527" width="8.85546875" style="1197" customWidth="1"/>
    <col min="10528" max="10528" width="54.7109375" style="1197" customWidth="1"/>
    <col min="10529" max="10529" width="10.85546875" style="1197" customWidth="1"/>
    <col min="10530" max="10530" width="8.7109375" style="1197" customWidth="1"/>
    <col min="10531" max="10531" width="13.28515625" style="1197" customWidth="1"/>
    <col min="10532" max="10532" width="8.85546875" style="1197" customWidth="1"/>
    <col min="10533" max="10533" width="9.85546875" style="1197" customWidth="1"/>
    <col min="10534" max="10534" width="8.85546875" style="1197" customWidth="1"/>
    <col min="10535" max="10535" width="54.7109375" style="1197" customWidth="1"/>
    <col min="10536" max="10536" width="12.140625" style="1197" customWidth="1"/>
    <col min="10537" max="10537" width="8.7109375" style="1197" customWidth="1"/>
    <col min="10538" max="10538" width="11.28515625" style="1197" customWidth="1"/>
    <col min="10539" max="10539" width="8.85546875" style="1197" customWidth="1"/>
    <col min="10540" max="10540" width="9.140625" style="1197"/>
    <col min="10541" max="10541" width="8.85546875" style="1197" customWidth="1"/>
    <col min="10542" max="10542" width="54.7109375" style="1197" customWidth="1"/>
    <col min="10543" max="10543" width="13.7109375" style="1197" customWidth="1"/>
    <col min="10544" max="10544" width="8.7109375" style="1197" customWidth="1"/>
    <col min="10545" max="10545" width="14.7109375" style="1197" customWidth="1"/>
    <col min="10546" max="10546" width="8.85546875" style="1197" customWidth="1"/>
    <col min="10547" max="10547" width="9.85546875" style="1197" customWidth="1"/>
    <col min="10548" max="10548" width="8.85546875" style="1197" customWidth="1"/>
    <col min="10549" max="10549" width="54.7109375" style="1197" customWidth="1"/>
    <col min="10550" max="10550" width="12.42578125" style="1197" customWidth="1"/>
    <col min="10551" max="10551" width="8.7109375" style="1197" customWidth="1"/>
    <col min="10552" max="10552" width="13.42578125" style="1197" customWidth="1"/>
    <col min="10553" max="10553" width="8.85546875" style="1197" customWidth="1"/>
    <col min="10554" max="10554" width="9.140625" style="1197" customWidth="1"/>
    <col min="10555" max="10555" width="8.85546875" style="1197" customWidth="1"/>
    <col min="10556" max="10556" width="54.7109375" style="1197" customWidth="1"/>
    <col min="10557" max="10557" width="10.7109375" style="1197" customWidth="1"/>
    <col min="10558" max="10558" width="8.7109375" style="1197" customWidth="1"/>
    <col min="10559" max="10559" width="13" style="1197" customWidth="1"/>
    <col min="10560" max="10560" width="8.85546875" style="1197" customWidth="1"/>
    <col min="10561" max="10561" width="9.140625" style="1197" customWidth="1"/>
    <col min="10562" max="10562" width="8.85546875" style="1197" customWidth="1"/>
    <col min="10563" max="10563" width="54.7109375" style="1197" customWidth="1"/>
    <col min="10564" max="10564" width="10.85546875" style="1197" customWidth="1"/>
    <col min="10565" max="10565" width="8.7109375" style="1197" customWidth="1"/>
    <col min="10566" max="10566" width="13" style="1197" customWidth="1"/>
    <col min="10567" max="10567" width="8.85546875" style="1197" customWidth="1"/>
    <col min="10568" max="10568" width="9.85546875" style="1197" customWidth="1"/>
    <col min="10569" max="10569" width="8.85546875" style="1197" customWidth="1"/>
    <col min="10570" max="10755" width="9.140625" style="1197"/>
    <col min="10756" max="10756" width="63" style="1197" customWidth="1"/>
    <col min="10757" max="10759" width="17.140625" style="1197" customWidth="1"/>
    <col min="10760" max="10763" width="15" style="1197" customWidth="1"/>
    <col min="10764" max="10764" width="13.140625" style="1197" customWidth="1"/>
    <col min="10765" max="10765" width="8.7109375" style="1197" customWidth="1"/>
    <col min="10766" max="10766" width="12.85546875" style="1197" customWidth="1"/>
    <col min="10767" max="10767" width="8.85546875" style="1197" customWidth="1"/>
    <col min="10768" max="10768" width="9.85546875" style="1197" customWidth="1"/>
    <col min="10769" max="10769" width="8.85546875" style="1197" customWidth="1"/>
    <col min="10770" max="10770" width="54.7109375" style="1197" customWidth="1"/>
    <col min="10771" max="10771" width="10.85546875" style="1197" customWidth="1"/>
    <col min="10772" max="10772" width="8.7109375" style="1197" customWidth="1"/>
    <col min="10773" max="10773" width="12.140625" style="1197" customWidth="1"/>
    <col min="10774" max="10774" width="8.85546875" style="1197" customWidth="1"/>
    <col min="10775" max="10775" width="9.85546875" style="1197" customWidth="1"/>
    <col min="10776" max="10776" width="8.85546875" style="1197" customWidth="1"/>
    <col min="10777" max="10777" width="54.7109375" style="1197" customWidth="1"/>
    <col min="10778" max="10778" width="10.85546875" style="1197" customWidth="1"/>
    <col min="10779" max="10779" width="8.7109375" style="1197" customWidth="1"/>
    <col min="10780" max="10780" width="12.28515625" style="1197" customWidth="1"/>
    <col min="10781" max="10781" width="8.85546875" style="1197" customWidth="1"/>
    <col min="10782" max="10782" width="9.85546875" style="1197" customWidth="1"/>
    <col min="10783" max="10783" width="8.85546875" style="1197" customWidth="1"/>
    <col min="10784" max="10784" width="54.7109375" style="1197" customWidth="1"/>
    <col min="10785" max="10785" width="10.85546875" style="1197" customWidth="1"/>
    <col min="10786" max="10786" width="8.7109375" style="1197" customWidth="1"/>
    <col min="10787" max="10787" width="13.28515625" style="1197" customWidth="1"/>
    <col min="10788" max="10788" width="8.85546875" style="1197" customWidth="1"/>
    <col min="10789" max="10789" width="9.85546875" style="1197" customWidth="1"/>
    <col min="10790" max="10790" width="8.85546875" style="1197" customWidth="1"/>
    <col min="10791" max="10791" width="54.7109375" style="1197" customWidth="1"/>
    <col min="10792" max="10792" width="12.140625" style="1197" customWidth="1"/>
    <col min="10793" max="10793" width="8.7109375" style="1197" customWidth="1"/>
    <col min="10794" max="10794" width="11.28515625" style="1197" customWidth="1"/>
    <col min="10795" max="10795" width="8.85546875" style="1197" customWidth="1"/>
    <col min="10796" max="10796" width="9.140625" style="1197"/>
    <col min="10797" max="10797" width="8.85546875" style="1197" customWidth="1"/>
    <col min="10798" max="10798" width="54.7109375" style="1197" customWidth="1"/>
    <col min="10799" max="10799" width="13.7109375" style="1197" customWidth="1"/>
    <col min="10800" max="10800" width="8.7109375" style="1197" customWidth="1"/>
    <col min="10801" max="10801" width="14.7109375" style="1197" customWidth="1"/>
    <col min="10802" max="10802" width="8.85546875" style="1197" customWidth="1"/>
    <col min="10803" max="10803" width="9.85546875" style="1197" customWidth="1"/>
    <col min="10804" max="10804" width="8.85546875" style="1197" customWidth="1"/>
    <col min="10805" max="10805" width="54.7109375" style="1197" customWidth="1"/>
    <col min="10806" max="10806" width="12.42578125" style="1197" customWidth="1"/>
    <col min="10807" max="10807" width="8.7109375" style="1197" customWidth="1"/>
    <col min="10808" max="10808" width="13.42578125" style="1197" customWidth="1"/>
    <col min="10809" max="10809" width="8.85546875" style="1197" customWidth="1"/>
    <col min="10810" max="10810" width="9.140625" style="1197" customWidth="1"/>
    <col min="10811" max="10811" width="8.85546875" style="1197" customWidth="1"/>
    <col min="10812" max="10812" width="54.7109375" style="1197" customWidth="1"/>
    <col min="10813" max="10813" width="10.7109375" style="1197" customWidth="1"/>
    <col min="10814" max="10814" width="8.7109375" style="1197" customWidth="1"/>
    <col min="10815" max="10815" width="13" style="1197" customWidth="1"/>
    <col min="10816" max="10816" width="8.85546875" style="1197" customWidth="1"/>
    <col min="10817" max="10817" width="9.140625" style="1197" customWidth="1"/>
    <col min="10818" max="10818" width="8.85546875" style="1197" customWidth="1"/>
    <col min="10819" max="10819" width="54.7109375" style="1197" customWidth="1"/>
    <col min="10820" max="10820" width="10.85546875" style="1197" customWidth="1"/>
    <col min="10821" max="10821" width="8.7109375" style="1197" customWidth="1"/>
    <col min="10822" max="10822" width="13" style="1197" customWidth="1"/>
    <col min="10823" max="10823" width="8.85546875" style="1197" customWidth="1"/>
    <col min="10824" max="10824" width="9.85546875" style="1197" customWidth="1"/>
    <col min="10825" max="10825" width="8.85546875" style="1197" customWidth="1"/>
    <col min="10826" max="11011" width="9.140625" style="1197"/>
    <col min="11012" max="11012" width="63" style="1197" customWidth="1"/>
    <col min="11013" max="11015" width="17.140625" style="1197" customWidth="1"/>
    <col min="11016" max="11019" width="15" style="1197" customWidth="1"/>
    <col min="11020" max="11020" width="13.140625" style="1197" customWidth="1"/>
    <col min="11021" max="11021" width="8.7109375" style="1197" customWidth="1"/>
    <col min="11022" max="11022" width="12.85546875" style="1197" customWidth="1"/>
    <col min="11023" max="11023" width="8.85546875" style="1197" customWidth="1"/>
    <col min="11024" max="11024" width="9.85546875" style="1197" customWidth="1"/>
    <col min="11025" max="11025" width="8.85546875" style="1197" customWidth="1"/>
    <col min="11026" max="11026" width="54.7109375" style="1197" customWidth="1"/>
    <col min="11027" max="11027" width="10.85546875" style="1197" customWidth="1"/>
    <col min="11028" max="11028" width="8.7109375" style="1197" customWidth="1"/>
    <col min="11029" max="11029" width="12.140625" style="1197" customWidth="1"/>
    <col min="11030" max="11030" width="8.85546875" style="1197" customWidth="1"/>
    <col min="11031" max="11031" width="9.85546875" style="1197" customWidth="1"/>
    <col min="11032" max="11032" width="8.85546875" style="1197" customWidth="1"/>
    <col min="11033" max="11033" width="54.7109375" style="1197" customWidth="1"/>
    <col min="11034" max="11034" width="10.85546875" style="1197" customWidth="1"/>
    <col min="11035" max="11035" width="8.7109375" style="1197" customWidth="1"/>
    <col min="11036" max="11036" width="12.28515625" style="1197" customWidth="1"/>
    <col min="11037" max="11037" width="8.85546875" style="1197" customWidth="1"/>
    <col min="11038" max="11038" width="9.85546875" style="1197" customWidth="1"/>
    <col min="11039" max="11039" width="8.85546875" style="1197" customWidth="1"/>
    <col min="11040" max="11040" width="54.7109375" style="1197" customWidth="1"/>
    <col min="11041" max="11041" width="10.85546875" style="1197" customWidth="1"/>
    <col min="11042" max="11042" width="8.7109375" style="1197" customWidth="1"/>
    <col min="11043" max="11043" width="13.28515625" style="1197" customWidth="1"/>
    <col min="11044" max="11044" width="8.85546875" style="1197" customWidth="1"/>
    <col min="11045" max="11045" width="9.85546875" style="1197" customWidth="1"/>
    <col min="11046" max="11046" width="8.85546875" style="1197" customWidth="1"/>
    <col min="11047" max="11047" width="54.7109375" style="1197" customWidth="1"/>
    <col min="11048" max="11048" width="12.140625" style="1197" customWidth="1"/>
    <col min="11049" max="11049" width="8.7109375" style="1197" customWidth="1"/>
    <col min="11050" max="11050" width="11.28515625" style="1197" customWidth="1"/>
    <col min="11051" max="11051" width="8.85546875" style="1197" customWidth="1"/>
    <col min="11052" max="11052" width="9.140625" style="1197"/>
    <col min="11053" max="11053" width="8.85546875" style="1197" customWidth="1"/>
    <col min="11054" max="11054" width="54.7109375" style="1197" customWidth="1"/>
    <col min="11055" max="11055" width="13.7109375" style="1197" customWidth="1"/>
    <col min="11056" max="11056" width="8.7109375" style="1197" customWidth="1"/>
    <col min="11057" max="11057" width="14.7109375" style="1197" customWidth="1"/>
    <col min="11058" max="11058" width="8.85546875" style="1197" customWidth="1"/>
    <col min="11059" max="11059" width="9.85546875" style="1197" customWidth="1"/>
    <col min="11060" max="11060" width="8.85546875" style="1197" customWidth="1"/>
    <col min="11061" max="11061" width="54.7109375" style="1197" customWidth="1"/>
    <col min="11062" max="11062" width="12.42578125" style="1197" customWidth="1"/>
    <col min="11063" max="11063" width="8.7109375" style="1197" customWidth="1"/>
    <col min="11064" max="11064" width="13.42578125" style="1197" customWidth="1"/>
    <col min="11065" max="11065" width="8.85546875" style="1197" customWidth="1"/>
    <col min="11066" max="11066" width="9.140625" style="1197" customWidth="1"/>
    <col min="11067" max="11067" width="8.85546875" style="1197" customWidth="1"/>
    <col min="11068" max="11068" width="54.7109375" style="1197" customWidth="1"/>
    <col min="11069" max="11069" width="10.7109375" style="1197" customWidth="1"/>
    <col min="11070" max="11070" width="8.7109375" style="1197" customWidth="1"/>
    <col min="11071" max="11071" width="13" style="1197" customWidth="1"/>
    <col min="11072" max="11072" width="8.85546875" style="1197" customWidth="1"/>
    <col min="11073" max="11073" width="9.140625" style="1197" customWidth="1"/>
    <col min="11074" max="11074" width="8.85546875" style="1197" customWidth="1"/>
    <col min="11075" max="11075" width="54.7109375" style="1197" customWidth="1"/>
    <col min="11076" max="11076" width="10.85546875" style="1197" customWidth="1"/>
    <col min="11077" max="11077" width="8.7109375" style="1197" customWidth="1"/>
    <col min="11078" max="11078" width="13" style="1197" customWidth="1"/>
    <col min="11079" max="11079" width="8.85546875" style="1197" customWidth="1"/>
    <col min="11080" max="11080" width="9.85546875" style="1197" customWidth="1"/>
    <col min="11081" max="11081" width="8.85546875" style="1197" customWidth="1"/>
    <col min="11082" max="11267" width="9.140625" style="1197"/>
    <col min="11268" max="11268" width="63" style="1197" customWidth="1"/>
    <col min="11269" max="11271" width="17.140625" style="1197" customWidth="1"/>
    <col min="11272" max="11275" width="15" style="1197" customWidth="1"/>
    <col min="11276" max="11276" width="13.140625" style="1197" customWidth="1"/>
    <col min="11277" max="11277" width="8.7109375" style="1197" customWidth="1"/>
    <col min="11278" max="11278" width="12.85546875" style="1197" customWidth="1"/>
    <col min="11279" max="11279" width="8.85546875" style="1197" customWidth="1"/>
    <col min="11280" max="11280" width="9.85546875" style="1197" customWidth="1"/>
    <col min="11281" max="11281" width="8.85546875" style="1197" customWidth="1"/>
    <col min="11282" max="11282" width="54.7109375" style="1197" customWidth="1"/>
    <col min="11283" max="11283" width="10.85546875" style="1197" customWidth="1"/>
    <col min="11284" max="11284" width="8.7109375" style="1197" customWidth="1"/>
    <col min="11285" max="11285" width="12.140625" style="1197" customWidth="1"/>
    <col min="11286" max="11286" width="8.85546875" style="1197" customWidth="1"/>
    <col min="11287" max="11287" width="9.85546875" style="1197" customWidth="1"/>
    <col min="11288" max="11288" width="8.85546875" style="1197" customWidth="1"/>
    <col min="11289" max="11289" width="54.7109375" style="1197" customWidth="1"/>
    <col min="11290" max="11290" width="10.85546875" style="1197" customWidth="1"/>
    <col min="11291" max="11291" width="8.7109375" style="1197" customWidth="1"/>
    <col min="11292" max="11292" width="12.28515625" style="1197" customWidth="1"/>
    <col min="11293" max="11293" width="8.85546875" style="1197" customWidth="1"/>
    <col min="11294" max="11294" width="9.85546875" style="1197" customWidth="1"/>
    <col min="11295" max="11295" width="8.85546875" style="1197" customWidth="1"/>
    <col min="11296" max="11296" width="54.7109375" style="1197" customWidth="1"/>
    <col min="11297" max="11297" width="10.85546875" style="1197" customWidth="1"/>
    <col min="11298" max="11298" width="8.7109375" style="1197" customWidth="1"/>
    <col min="11299" max="11299" width="13.28515625" style="1197" customWidth="1"/>
    <col min="11300" max="11300" width="8.85546875" style="1197" customWidth="1"/>
    <col min="11301" max="11301" width="9.85546875" style="1197" customWidth="1"/>
    <col min="11302" max="11302" width="8.85546875" style="1197" customWidth="1"/>
    <col min="11303" max="11303" width="54.7109375" style="1197" customWidth="1"/>
    <col min="11304" max="11304" width="12.140625" style="1197" customWidth="1"/>
    <col min="11305" max="11305" width="8.7109375" style="1197" customWidth="1"/>
    <col min="11306" max="11306" width="11.28515625" style="1197" customWidth="1"/>
    <col min="11307" max="11307" width="8.85546875" style="1197" customWidth="1"/>
    <col min="11308" max="11308" width="9.140625" style="1197"/>
    <col min="11309" max="11309" width="8.85546875" style="1197" customWidth="1"/>
    <col min="11310" max="11310" width="54.7109375" style="1197" customWidth="1"/>
    <col min="11311" max="11311" width="13.7109375" style="1197" customWidth="1"/>
    <col min="11312" max="11312" width="8.7109375" style="1197" customWidth="1"/>
    <col min="11313" max="11313" width="14.7109375" style="1197" customWidth="1"/>
    <col min="11314" max="11314" width="8.85546875" style="1197" customWidth="1"/>
    <col min="11315" max="11315" width="9.85546875" style="1197" customWidth="1"/>
    <col min="11316" max="11316" width="8.85546875" style="1197" customWidth="1"/>
    <col min="11317" max="11317" width="54.7109375" style="1197" customWidth="1"/>
    <col min="11318" max="11318" width="12.42578125" style="1197" customWidth="1"/>
    <col min="11319" max="11319" width="8.7109375" style="1197" customWidth="1"/>
    <col min="11320" max="11320" width="13.42578125" style="1197" customWidth="1"/>
    <col min="11321" max="11321" width="8.85546875" style="1197" customWidth="1"/>
    <col min="11322" max="11322" width="9.140625" style="1197" customWidth="1"/>
    <col min="11323" max="11323" width="8.85546875" style="1197" customWidth="1"/>
    <col min="11324" max="11324" width="54.7109375" style="1197" customWidth="1"/>
    <col min="11325" max="11325" width="10.7109375" style="1197" customWidth="1"/>
    <col min="11326" max="11326" width="8.7109375" style="1197" customWidth="1"/>
    <col min="11327" max="11327" width="13" style="1197" customWidth="1"/>
    <col min="11328" max="11328" width="8.85546875" style="1197" customWidth="1"/>
    <col min="11329" max="11329" width="9.140625" style="1197" customWidth="1"/>
    <col min="11330" max="11330" width="8.85546875" style="1197" customWidth="1"/>
    <col min="11331" max="11331" width="54.7109375" style="1197" customWidth="1"/>
    <col min="11332" max="11332" width="10.85546875" style="1197" customWidth="1"/>
    <col min="11333" max="11333" width="8.7109375" style="1197" customWidth="1"/>
    <col min="11334" max="11334" width="13" style="1197" customWidth="1"/>
    <col min="11335" max="11335" width="8.85546875" style="1197" customWidth="1"/>
    <col min="11336" max="11336" width="9.85546875" style="1197" customWidth="1"/>
    <col min="11337" max="11337" width="8.85546875" style="1197" customWidth="1"/>
    <col min="11338" max="11523" width="9.140625" style="1197"/>
    <col min="11524" max="11524" width="63" style="1197" customWidth="1"/>
    <col min="11525" max="11527" width="17.140625" style="1197" customWidth="1"/>
    <col min="11528" max="11531" width="15" style="1197" customWidth="1"/>
    <col min="11532" max="11532" width="13.140625" style="1197" customWidth="1"/>
    <col min="11533" max="11533" width="8.7109375" style="1197" customWidth="1"/>
    <col min="11534" max="11534" width="12.85546875" style="1197" customWidth="1"/>
    <col min="11535" max="11535" width="8.85546875" style="1197" customWidth="1"/>
    <col min="11536" max="11536" width="9.85546875" style="1197" customWidth="1"/>
    <col min="11537" max="11537" width="8.85546875" style="1197" customWidth="1"/>
    <col min="11538" max="11538" width="54.7109375" style="1197" customWidth="1"/>
    <col min="11539" max="11539" width="10.85546875" style="1197" customWidth="1"/>
    <col min="11540" max="11540" width="8.7109375" style="1197" customWidth="1"/>
    <col min="11541" max="11541" width="12.140625" style="1197" customWidth="1"/>
    <col min="11542" max="11542" width="8.85546875" style="1197" customWidth="1"/>
    <col min="11543" max="11543" width="9.85546875" style="1197" customWidth="1"/>
    <col min="11544" max="11544" width="8.85546875" style="1197" customWidth="1"/>
    <col min="11545" max="11545" width="54.7109375" style="1197" customWidth="1"/>
    <col min="11546" max="11546" width="10.85546875" style="1197" customWidth="1"/>
    <col min="11547" max="11547" width="8.7109375" style="1197" customWidth="1"/>
    <col min="11548" max="11548" width="12.28515625" style="1197" customWidth="1"/>
    <col min="11549" max="11549" width="8.85546875" style="1197" customWidth="1"/>
    <col min="11550" max="11550" width="9.85546875" style="1197" customWidth="1"/>
    <col min="11551" max="11551" width="8.85546875" style="1197" customWidth="1"/>
    <col min="11552" max="11552" width="54.7109375" style="1197" customWidth="1"/>
    <col min="11553" max="11553" width="10.85546875" style="1197" customWidth="1"/>
    <col min="11554" max="11554" width="8.7109375" style="1197" customWidth="1"/>
    <col min="11555" max="11555" width="13.28515625" style="1197" customWidth="1"/>
    <col min="11556" max="11556" width="8.85546875" style="1197" customWidth="1"/>
    <col min="11557" max="11557" width="9.85546875" style="1197" customWidth="1"/>
    <col min="11558" max="11558" width="8.85546875" style="1197" customWidth="1"/>
    <col min="11559" max="11559" width="54.7109375" style="1197" customWidth="1"/>
    <col min="11560" max="11560" width="12.140625" style="1197" customWidth="1"/>
    <col min="11561" max="11561" width="8.7109375" style="1197" customWidth="1"/>
    <col min="11562" max="11562" width="11.28515625" style="1197" customWidth="1"/>
    <col min="11563" max="11563" width="8.85546875" style="1197" customWidth="1"/>
    <col min="11564" max="11564" width="9.140625" style="1197"/>
    <col min="11565" max="11565" width="8.85546875" style="1197" customWidth="1"/>
    <col min="11566" max="11566" width="54.7109375" style="1197" customWidth="1"/>
    <col min="11567" max="11567" width="13.7109375" style="1197" customWidth="1"/>
    <col min="11568" max="11568" width="8.7109375" style="1197" customWidth="1"/>
    <col min="11569" max="11569" width="14.7109375" style="1197" customWidth="1"/>
    <col min="11570" max="11570" width="8.85546875" style="1197" customWidth="1"/>
    <col min="11571" max="11571" width="9.85546875" style="1197" customWidth="1"/>
    <col min="11572" max="11572" width="8.85546875" style="1197" customWidth="1"/>
    <col min="11573" max="11573" width="54.7109375" style="1197" customWidth="1"/>
    <col min="11574" max="11574" width="12.42578125" style="1197" customWidth="1"/>
    <col min="11575" max="11575" width="8.7109375" style="1197" customWidth="1"/>
    <col min="11576" max="11576" width="13.42578125" style="1197" customWidth="1"/>
    <col min="11577" max="11577" width="8.85546875" style="1197" customWidth="1"/>
    <col min="11578" max="11578" width="9.140625" style="1197" customWidth="1"/>
    <col min="11579" max="11579" width="8.85546875" style="1197" customWidth="1"/>
    <col min="11580" max="11580" width="54.7109375" style="1197" customWidth="1"/>
    <col min="11581" max="11581" width="10.7109375" style="1197" customWidth="1"/>
    <col min="11582" max="11582" width="8.7109375" style="1197" customWidth="1"/>
    <col min="11583" max="11583" width="13" style="1197" customWidth="1"/>
    <col min="11584" max="11584" width="8.85546875" style="1197" customWidth="1"/>
    <col min="11585" max="11585" width="9.140625" style="1197" customWidth="1"/>
    <col min="11586" max="11586" width="8.85546875" style="1197" customWidth="1"/>
    <col min="11587" max="11587" width="54.7109375" style="1197" customWidth="1"/>
    <col min="11588" max="11588" width="10.85546875" style="1197" customWidth="1"/>
    <col min="11589" max="11589" width="8.7109375" style="1197" customWidth="1"/>
    <col min="11590" max="11590" width="13" style="1197" customWidth="1"/>
    <col min="11591" max="11591" width="8.85546875" style="1197" customWidth="1"/>
    <col min="11592" max="11592" width="9.85546875" style="1197" customWidth="1"/>
    <col min="11593" max="11593" width="8.85546875" style="1197" customWidth="1"/>
    <col min="11594" max="11779" width="9.140625" style="1197"/>
    <col min="11780" max="11780" width="63" style="1197" customWidth="1"/>
    <col min="11781" max="11783" width="17.140625" style="1197" customWidth="1"/>
    <col min="11784" max="11787" width="15" style="1197" customWidth="1"/>
    <col min="11788" max="11788" width="13.140625" style="1197" customWidth="1"/>
    <col min="11789" max="11789" width="8.7109375" style="1197" customWidth="1"/>
    <col min="11790" max="11790" width="12.85546875" style="1197" customWidth="1"/>
    <col min="11791" max="11791" width="8.85546875" style="1197" customWidth="1"/>
    <col min="11792" max="11792" width="9.85546875" style="1197" customWidth="1"/>
    <col min="11793" max="11793" width="8.85546875" style="1197" customWidth="1"/>
    <col min="11794" max="11794" width="54.7109375" style="1197" customWidth="1"/>
    <col min="11795" max="11795" width="10.85546875" style="1197" customWidth="1"/>
    <col min="11796" max="11796" width="8.7109375" style="1197" customWidth="1"/>
    <col min="11797" max="11797" width="12.140625" style="1197" customWidth="1"/>
    <col min="11798" max="11798" width="8.85546875" style="1197" customWidth="1"/>
    <col min="11799" max="11799" width="9.85546875" style="1197" customWidth="1"/>
    <col min="11800" max="11800" width="8.85546875" style="1197" customWidth="1"/>
    <col min="11801" max="11801" width="54.7109375" style="1197" customWidth="1"/>
    <col min="11802" max="11802" width="10.85546875" style="1197" customWidth="1"/>
    <col min="11803" max="11803" width="8.7109375" style="1197" customWidth="1"/>
    <col min="11804" max="11804" width="12.28515625" style="1197" customWidth="1"/>
    <col min="11805" max="11805" width="8.85546875" style="1197" customWidth="1"/>
    <col min="11806" max="11806" width="9.85546875" style="1197" customWidth="1"/>
    <col min="11807" max="11807" width="8.85546875" style="1197" customWidth="1"/>
    <col min="11808" max="11808" width="54.7109375" style="1197" customWidth="1"/>
    <col min="11809" max="11809" width="10.85546875" style="1197" customWidth="1"/>
    <col min="11810" max="11810" width="8.7109375" style="1197" customWidth="1"/>
    <col min="11811" max="11811" width="13.28515625" style="1197" customWidth="1"/>
    <col min="11812" max="11812" width="8.85546875" style="1197" customWidth="1"/>
    <col min="11813" max="11813" width="9.85546875" style="1197" customWidth="1"/>
    <col min="11814" max="11814" width="8.85546875" style="1197" customWidth="1"/>
    <col min="11815" max="11815" width="54.7109375" style="1197" customWidth="1"/>
    <col min="11816" max="11816" width="12.140625" style="1197" customWidth="1"/>
    <col min="11817" max="11817" width="8.7109375" style="1197" customWidth="1"/>
    <col min="11818" max="11818" width="11.28515625" style="1197" customWidth="1"/>
    <col min="11819" max="11819" width="8.85546875" style="1197" customWidth="1"/>
    <col min="11820" max="11820" width="9.140625" style="1197"/>
    <col min="11821" max="11821" width="8.85546875" style="1197" customWidth="1"/>
    <col min="11822" max="11822" width="54.7109375" style="1197" customWidth="1"/>
    <col min="11823" max="11823" width="13.7109375" style="1197" customWidth="1"/>
    <col min="11824" max="11824" width="8.7109375" style="1197" customWidth="1"/>
    <col min="11825" max="11825" width="14.7109375" style="1197" customWidth="1"/>
    <col min="11826" max="11826" width="8.85546875" style="1197" customWidth="1"/>
    <col min="11827" max="11827" width="9.85546875" style="1197" customWidth="1"/>
    <col min="11828" max="11828" width="8.85546875" style="1197" customWidth="1"/>
    <col min="11829" max="11829" width="54.7109375" style="1197" customWidth="1"/>
    <col min="11830" max="11830" width="12.42578125" style="1197" customWidth="1"/>
    <col min="11831" max="11831" width="8.7109375" style="1197" customWidth="1"/>
    <col min="11832" max="11832" width="13.42578125" style="1197" customWidth="1"/>
    <col min="11833" max="11833" width="8.85546875" style="1197" customWidth="1"/>
    <col min="11834" max="11834" width="9.140625" style="1197" customWidth="1"/>
    <col min="11835" max="11835" width="8.85546875" style="1197" customWidth="1"/>
    <col min="11836" max="11836" width="54.7109375" style="1197" customWidth="1"/>
    <col min="11837" max="11837" width="10.7109375" style="1197" customWidth="1"/>
    <col min="11838" max="11838" width="8.7109375" style="1197" customWidth="1"/>
    <col min="11839" max="11839" width="13" style="1197" customWidth="1"/>
    <col min="11840" max="11840" width="8.85546875" style="1197" customWidth="1"/>
    <col min="11841" max="11841" width="9.140625" style="1197" customWidth="1"/>
    <col min="11842" max="11842" width="8.85546875" style="1197" customWidth="1"/>
    <col min="11843" max="11843" width="54.7109375" style="1197" customWidth="1"/>
    <col min="11844" max="11844" width="10.85546875" style="1197" customWidth="1"/>
    <col min="11845" max="11845" width="8.7109375" style="1197" customWidth="1"/>
    <col min="11846" max="11846" width="13" style="1197" customWidth="1"/>
    <col min="11847" max="11847" width="8.85546875" style="1197" customWidth="1"/>
    <col min="11848" max="11848" width="9.85546875" style="1197" customWidth="1"/>
    <col min="11849" max="11849" width="8.85546875" style="1197" customWidth="1"/>
    <col min="11850" max="12035" width="9.140625" style="1197"/>
    <col min="12036" max="12036" width="63" style="1197" customWidth="1"/>
    <col min="12037" max="12039" width="17.140625" style="1197" customWidth="1"/>
    <col min="12040" max="12043" width="15" style="1197" customWidth="1"/>
    <col min="12044" max="12044" width="13.140625" style="1197" customWidth="1"/>
    <col min="12045" max="12045" width="8.7109375" style="1197" customWidth="1"/>
    <col min="12046" max="12046" width="12.85546875" style="1197" customWidth="1"/>
    <col min="12047" max="12047" width="8.85546875" style="1197" customWidth="1"/>
    <col min="12048" max="12048" width="9.85546875" style="1197" customWidth="1"/>
    <col min="12049" max="12049" width="8.85546875" style="1197" customWidth="1"/>
    <col min="12050" max="12050" width="54.7109375" style="1197" customWidth="1"/>
    <col min="12051" max="12051" width="10.85546875" style="1197" customWidth="1"/>
    <col min="12052" max="12052" width="8.7109375" style="1197" customWidth="1"/>
    <col min="12053" max="12053" width="12.140625" style="1197" customWidth="1"/>
    <col min="12054" max="12054" width="8.85546875" style="1197" customWidth="1"/>
    <col min="12055" max="12055" width="9.85546875" style="1197" customWidth="1"/>
    <col min="12056" max="12056" width="8.85546875" style="1197" customWidth="1"/>
    <col min="12057" max="12057" width="54.7109375" style="1197" customWidth="1"/>
    <col min="12058" max="12058" width="10.85546875" style="1197" customWidth="1"/>
    <col min="12059" max="12059" width="8.7109375" style="1197" customWidth="1"/>
    <col min="12060" max="12060" width="12.28515625" style="1197" customWidth="1"/>
    <col min="12061" max="12061" width="8.85546875" style="1197" customWidth="1"/>
    <col min="12062" max="12062" width="9.85546875" style="1197" customWidth="1"/>
    <col min="12063" max="12063" width="8.85546875" style="1197" customWidth="1"/>
    <col min="12064" max="12064" width="54.7109375" style="1197" customWidth="1"/>
    <col min="12065" max="12065" width="10.85546875" style="1197" customWidth="1"/>
    <col min="12066" max="12066" width="8.7109375" style="1197" customWidth="1"/>
    <col min="12067" max="12067" width="13.28515625" style="1197" customWidth="1"/>
    <col min="12068" max="12068" width="8.85546875" style="1197" customWidth="1"/>
    <col min="12069" max="12069" width="9.85546875" style="1197" customWidth="1"/>
    <col min="12070" max="12070" width="8.85546875" style="1197" customWidth="1"/>
    <col min="12071" max="12071" width="54.7109375" style="1197" customWidth="1"/>
    <col min="12072" max="12072" width="12.140625" style="1197" customWidth="1"/>
    <col min="12073" max="12073" width="8.7109375" style="1197" customWidth="1"/>
    <col min="12074" max="12074" width="11.28515625" style="1197" customWidth="1"/>
    <col min="12075" max="12075" width="8.85546875" style="1197" customWidth="1"/>
    <col min="12076" max="12076" width="9.140625" style="1197"/>
    <col min="12077" max="12077" width="8.85546875" style="1197" customWidth="1"/>
    <col min="12078" max="12078" width="54.7109375" style="1197" customWidth="1"/>
    <col min="12079" max="12079" width="13.7109375" style="1197" customWidth="1"/>
    <col min="12080" max="12080" width="8.7109375" style="1197" customWidth="1"/>
    <col min="12081" max="12081" width="14.7109375" style="1197" customWidth="1"/>
    <col min="12082" max="12082" width="8.85546875" style="1197" customWidth="1"/>
    <col min="12083" max="12083" width="9.85546875" style="1197" customWidth="1"/>
    <col min="12084" max="12084" width="8.85546875" style="1197" customWidth="1"/>
    <col min="12085" max="12085" width="54.7109375" style="1197" customWidth="1"/>
    <col min="12086" max="12086" width="12.42578125" style="1197" customWidth="1"/>
    <col min="12087" max="12087" width="8.7109375" style="1197" customWidth="1"/>
    <col min="12088" max="12088" width="13.42578125" style="1197" customWidth="1"/>
    <col min="12089" max="12089" width="8.85546875" style="1197" customWidth="1"/>
    <col min="12090" max="12090" width="9.140625" style="1197" customWidth="1"/>
    <col min="12091" max="12091" width="8.85546875" style="1197" customWidth="1"/>
    <col min="12092" max="12092" width="54.7109375" style="1197" customWidth="1"/>
    <col min="12093" max="12093" width="10.7109375" style="1197" customWidth="1"/>
    <col min="12094" max="12094" width="8.7109375" style="1197" customWidth="1"/>
    <col min="12095" max="12095" width="13" style="1197" customWidth="1"/>
    <col min="12096" max="12096" width="8.85546875" style="1197" customWidth="1"/>
    <col min="12097" max="12097" width="9.140625" style="1197" customWidth="1"/>
    <col min="12098" max="12098" width="8.85546875" style="1197" customWidth="1"/>
    <col min="12099" max="12099" width="54.7109375" style="1197" customWidth="1"/>
    <col min="12100" max="12100" width="10.85546875" style="1197" customWidth="1"/>
    <col min="12101" max="12101" width="8.7109375" style="1197" customWidth="1"/>
    <col min="12102" max="12102" width="13" style="1197" customWidth="1"/>
    <col min="12103" max="12103" width="8.85546875" style="1197" customWidth="1"/>
    <col min="12104" max="12104" width="9.85546875" style="1197" customWidth="1"/>
    <col min="12105" max="12105" width="8.85546875" style="1197" customWidth="1"/>
    <col min="12106" max="12291" width="9.140625" style="1197"/>
    <col min="12292" max="12292" width="63" style="1197" customWidth="1"/>
    <col min="12293" max="12295" width="17.140625" style="1197" customWidth="1"/>
    <col min="12296" max="12299" width="15" style="1197" customWidth="1"/>
    <col min="12300" max="12300" width="13.140625" style="1197" customWidth="1"/>
    <col min="12301" max="12301" width="8.7109375" style="1197" customWidth="1"/>
    <col min="12302" max="12302" width="12.85546875" style="1197" customWidth="1"/>
    <col min="12303" max="12303" width="8.85546875" style="1197" customWidth="1"/>
    <col min="12304" max="12304" width="9.85546875" style="1197" customWidth="1"/>
    <col min="12305" max="12305" width="8.85546875" style="1197" customWidth="1"/>
    <col min="12306" max="12306" width="54.7109375" style="1197" customWidth="1"/>
    <col min="12307" max="12307" width="10.85546875" style="1197" customWidth="1"/>
    <col min="12308" max="12308" width="8.7109375" style="1197" customWidth="1"/>
    <col min="12309" max="12309" width="12.140625" style="1197" customWidth="1"/>
    <col min="12310" max="12310" width="8.85546875" style="1197" customWidth="1"/>
    <col min="12311" max="12311" width="9.85546875" style="1197" customWidth="1"/>
    <col min="12312" max="12312" width="8.85546875" style="1197" customWidth="1"/>
    <col min="12313" max="12313" width="54.7109375" style="1197" customWidth="1"/>
    <col min="12314" max="12314" width="10.85546875" style="1197" customWidth="1"/>
    <col min="12315" max="12315" width="8.7109375" style="1197" customWidth="1"/>
    <col min="12316" max="12316" width="12.28515625" style="1197" customWidth="1"/>
    <col min="12317" max="12317" width="8.85546875" style="1197" customWidth="1"/>
    <col min="12318" max="12318" width="9.85546875" style="1197" customWidth="1"/>
    <col min="12319" max="12319" width="8.85546875" style="1197" customWidth="1"/>
    <col min="12320" max="12320" width="54.7109375" style="1197" customWidth="1"/>
    <col min="12321" max="12321" width="10.85546875" style="1197" customWidth="1"/>
    <col min="12322" max="12322" width="8.7109375" style="1197" customWidth="1"/>
    <col min="12323" max="12323" width="13.28515625" style="1197" customWidth="1"/>
    <col min="12324" max="12324" width="8.85546875" style="1197" customWidth="1"/>
    <col min="12325" max="12325" width="9.85546875" style="1197" customWidth="1"/>
    <col min="12326" max="12326" width="8.85546875" style="1197" customWidth="1"/>
    <col min="12327" max="12327" width="54.7109375" style="1197" customWidth="1"/>
    <col min="12328" max="12328" width="12.140625" style="1197" customWidth="1"/>
    <col min="12329" max="12329" width="8.7109375" style="1197" customWidth="1"/>
    <col min="12330" max="12330" width="11.28515625" style="1197" customWidth="1"/>
    <col min="12331" max="12331" width="8.85546875" style="1197" customWidth="1"/>
    <col min="12332" max="12332" width="9.140625" style="1197"/>
    <col min="12333" max="12333" width="8.85546875" style="1197" customWidth="1"/>
    <col min="12334" max="12334" width="54.7109375" style="1197" customWidth="1"/>
    <col min="12335" max="12335" width="13.7109375" style="1197" customWidth="1"/>
    <col min="12336" max="12336" width="8.7109375" style="1197" customWidth="1"/>
    <col min="12337" max="12337" width="14.7109375" style="1197" customWidth="1"/>
    <col min="12338" max="12338" width="8.85546875" style="1197" customWidth="1"/>
    <col min="12339" max="12339" width="9.85546875" style="1197" customWidth="1"/>
    <col min="12340" max="12340" width="8.85546875" style="1197" customWidth="1"/>
    <col min="12341" max="12341" width="54.7109375" style="1197" customWidth="1"/>
    <col min="12342" max="12342" width="12.42578125" style="1197" customWidth="1"/>
    <col min="12343" max="12343" width="8.7109375" style="1197" customWidth="1"/>
    <col min="12344" max="12344" width="13.42578125" style="1197" customWidth="1"/>
    <col min="12345" max="12345" width="8.85546875" style="1197" customWidth="1"/>
    <col min="12346" max="12346" width="9.140625" style="1197" customWidth="1"/>
    <col min="12347" max="12347" width="8.85546875" style="1197" customWidth="1"/>
    <col min="12348" max="12348" width="54.7109375" style="1197" customWidth="1"/>
    <col min="12349" max="12349" width="10.7109375" style="1197" customWidth="1"/>
    <col min="12350" max="12350" width="8.7109375" style="1197" customWidth="1"/>
    <col min="12351" max="12351" width="13" style="1197" customWidth="1"/>
    <col min="12352" max="12352" width="8.85546875" style="1197" customWidth="1"/>
    <col min="12353" max="12353" width="9.140625" style="1197" customWidth="1"/>
    <col min="12354" max="12354" width="8.85546875" style="1197" customWidth="1"/>
    <col min="12355" max="12355" width="54.7109375" style="1197" customWidth="1"/>
    <col min="12356" max="12356" width="10.85546875" style="1197" customWidth="1"/>
    <col min="12357" max="12357" width="8.7109375" style="1197" customWidth="1"/>
    <col min="12358" max="12358" width="13" style="1197" customWidth="1"/>
    <col min="12359" max="12359" width="8.85546875" style="1197" customWidth="1"/>
    <col min="12360" max="12360" width="9.85546875" style="1197" customWidth="1"/>
    <col min="12361" max="12361" width="8.85546875" style="1197" customWidth="1"/>
    <col min="12362" max="12547" width="9.140625" style="1197"/>
    <col min="12548" max="12548" width="63" style="1197" customWidth="1"/>
    <col min="12549" max="12551" width="17.140625" style="1197" customWidth="1"/>
    <col min="12552" max="12555" width="15" style="1197" customWidth="1"/>
    <col min="12556" max="12556" width="13.140625" style="1197" customWidth="1"/>
    <col min="12557" max="12557" width="8.7109375" style="1197" customWidth="1"/>
    <col min="12558" max="12558" width="12.85546875" style="1197" customWidth="1"/>
    <col min="12559" max="12559" width="8.85546875" style="1197" customWidth="1"/>
    <col min="12560" max="12560" width="9.85546875" style="1197" customWidth="1"/>
    <col min="12561" max="12561" width="8.85546875" style="1197" customWidth="1"/>
    <col min="12562" max="12562" width="54.7109375" style="1197" customWidth="1"/>
    <col min="12563" max="12563" width="10.85546875" style="1197" customWidth="1"/>
    <col min="12564" max="12564" width="8.7109375" style="1197" customWidth="1"/>
    <col min="12565" max="12565" width="12.140625" style="1197" customWidth="1"/>
    <col min="12566" max="12566" width="8.85546875" style="1197" customWidth="1"/>
    <col min="12567" max="12567" width="9.85546875" style="1197" customWidth="1"/>
    <col min="12568" max="12568" width="8.85546875" style="1197" customWidth="1"/>
    <col min="12569" max="12569" width="54.7109375" style="1197" customWidth="1"/>
    <col min="12570" max="12570" width="10.85546875" style="1197" customWidth="1"/>
    <col min="12571" max="12571" width="8.7109375" style="1197" customWidth="1"/>
    <col min="12572" max="12572" width="12.28515625" style="1197" customWidth="1"/>
    <col min="12573" max="12573" width="8.85546875" style="1197" customWidth="1"/>
    <col min="12574" max="12574" width="9.85546875" style="1197" customWidth="1"/>
    <col min="12575" max="12575" width="8.85546875" style="1197" customWidth="1"/>
    <col min="12576" max="12576" width="54.7109375" style="1197" customWidth="1"/>
    <col min="12577" max="12577" width="10.85546875" style="1197" customWidth="1"/>
    <col min="12578" max="12578" width="8.7109375" style="1197" customWidth="1"/>
    <col min="12579" max="12579" width="13.28515625" style="1197" customWidth="1"/>
    <col min="12580" max="12580" width="8.85546875" style="1197" customWidth="1"/>
    <col min="12581" max="12581" width="9.85546875" style="1197" customWidth="1"/>
    <col min="12582" max="12582" width="8.85546875" style="1197" customWidth="1"/>
    <col min="12583" max="12583" width="54.7109375" style="1197" customWidth="1"/>
    <col min="12584" max="12584" width="12.140625" style="1197" customWidth="1"/>
    <col min="12585" max="12585" width="8.7109375" style="1197" customWidth="1"/>
    <col min="12586" max="12586" width="11.28515625" style="1197" customWidth="1"/>
    <col min="12587" max="12587" width="8.85546875" style="1197" customWidth="1"/>
    <col min="12588" max="12588" width="9.140625" style="1197"/>
    <col min="12589" max="12589" width="8.85546875" style="1197" customWidth="1"/>
    <col min="12590" max="12590" width="54.7109375" style="1197" customWidth="1"/>
    <col min="12591" max="12591" width="13.7109375" style="1197" customWidth="1"/>
    <col min="12592" max="12592" width="8.7109375" style="1197" customWidth="1"/>
    <col min="12593" max="12593" width="14.7109375" style="1197" customWidth="1"/>
    <col min="12594" max="12594" width="8.85546875" style="1197" customWidth="1"/>
    <col min="12595" max="12595" width="9.85546875" style="1197" customWidth="1"/>
    <col min="12596" max="12596" width="8.85546875" style="1197" customWidth="1"/>
    <col min="12597" max="12597" width="54.7109375" style="1197" customWidth="1"/>
    <col min="12598" max="12598" width="12.42578125" style="1197" customWidth="1"/>
    <col min="12599" max="12599" width="8.7109375" style="1197" customWidth="1"/>
    <col min="12600" max="12600" width="13.42578125" style="1197" customWidth="1"/>
    <col min="12601" max="12601" width="8.85546875" style="1197" customWidth="1"/>
    <col min="12602" max="12602" width="9.140625" style="1197" customWidth="1"/>
    <col min="12603" max="12603" width="8.85546875" style="1197" customWidth="1"/>
    <col min="12604" max="12604" width="54.7109375" style="1197" customWidth="1"/>
    <col min="12605" max="12605" width="10.7109375" style="1197" customWidth="1"/>
    <col min="12606" max="12606" width="8.7109375" style="1197" customWidth="1"/>
    <col min="12607" max="12607" width="13" style="1197" customWidth="1"/>
    <col min="12608" max="12608" width="8.85546875" style="1197" customWidth="1"/>
    <col min="12609" max="12609" width="9.140625" style="1197" customWidth="1"/>
    <col min="12610" max="12610" width="8.85546875" style="1197" customWidth="1"/>
    <col min="12611" max="12611" width="54.7109375" style="1197" customWidth="1"/>
    <col min="12612" max="12612" width="10.85546875" style="1197" customWidth="1"/>
    <col min="12613" max="12613" width="8.7109375" style="1197" customWidth="1"/>
    <col min="12614" max="12614" width="13" style="1197" customWidth="1"/>
    <col min="12615" max="12615" width="8.85546875" style="1197" customWidth="1"/>
    <col min="12616" max="12616" width="9.85546875" style="1197" customWidth="1"/>
    <col min="12617" max="12617" width="8.85546875" style="1197" customWidth="1"/>
    <col min="12618" max="12803" width="9.140625" style="1197"/>
    <col min="12804" max="12804" width="63" style="1197" customWidth="1"/>
    <col min="12805" max="12807" width="17.140625" style="1197" customWidth="1"/>
    <col min="12808" max="12811" width="15" style="1197" customWidth="1"/>
    <col min="12812" max="12812" width="13.140625" style="1197" customWidth="1"/>
    <col min="12813" max="12813" width="8.7109375" style="1197" customWidth="1"/>
    <col min="12814" max="12814" width="12.85546875" style="1197" customWidth="1"/>
    <col min="12815" max="12815" width="8.85546875" style="1197" customWidth="1"/>
    <col min="12816" max="12816" width="9.85546875" style="1197" customWidth="1"/>
    <col min="12817" max="12817" width="8.85546875" style="1197" customWidth="1"/>
    <col min="12818" max="12818" width="54.7109375" style="1197" customWidth="1"/>
    <col min="12819" max="12819" width="10.85546875" style="1197" customWidth="1"/>
    <col min="12820" max="12820" width="8.7109375" style="1197" customWidth="1"/>
    <col min="12821" max="12821" width="12.140625" style="1197" customWidth="1"/>
    <col min="12822" max="12822" width="8.85546875" style="1197" customWidth="1"/>
    <col min="12823" max="12823" width="9.85546875" style="1197" customWidth="1"/>
    <col min="12824" max="12824" width="8.85546875" style="1197" customWidth="1"/>
    <col min="12825" max="12825" width="54.7109375" style="1197" customWidth="1"/>
    <col min="12826" max="12826" width="10.85546875" style="1197" customWidth="1"/>
    <col min="12827" max="12827" width="8.7109375" style="1197" customWidth="1"/>
    <col min="12828" max="12828" width="12.28515625" style="1197" customWidth="1"/>
    <col min="12829" max="12829" width="8.85546875" style="1197" customWidth="1"/>
    <col min="12830" max="12830" width="9.85546875" style="1197" customWidth="1"/>
    <col min="12831" max="12831" width="8.85546875" style="1197" customWidth="1"/>
    <col min="12832" max="12832" width="54.7109375" style="1197" customWidth="1"/>
    <col min="12833" max="12833" width="10.85546875" style="1197" customWidth="1"/>
    <col min="12834" max="12834" width="8.7109375" style="1197" customWidth="1"/>
    <col min="12835" max="12835" width="13.28515625" style="1197" customWidth="1"/>
    <col min="12836" max="12836" width="8.85546875" style="1197" customWidth="1"/>
    <col min="12837" max="12837" width="9.85546875" style="1197" customWidth="1"/>
    <col min="12838" max="12838" width="8.85546875" style="1197" customWidth="1"/>
    <col min="12839" max="12839" width="54.7109375" style="1197" customWidth="1"/>
    <col min="12840" max="12840" width="12.140625" style="1197" customWidth="1"/>
    <col min="12841" max="12841" width="8.7109375" style="1197" customWidth="1"/>
    <col min="12842" max="12842" width="11.28515625" style="1197" customWidth="1"/>
    <col min="12843" max="12843" width="8.85546875" style="1197" customWidth="1"/>
    <col min="12844" max="12844" width="9.140625" style="1197"/>
    <col min="12845" max="12845" width="8.85546875" style="1197" customWidth="1"/>
    <col min="12846" max="12846" width="54.7109375" style="1197" customWidth="1"/>
    <col min="12847" max="12847" width="13.7109375" style="1197" customWidth="1"/>
    <col min="12848" max="12848" width="8.7109375" style="1197" customWidth="1"/>
    <col min="12849" max="12849" width="14.7109375" style="1197" customWidth="1"/>
    <col min="12850" max="12850" width="8.85546875" style="1197" customWidth="1"/>
    <col min="12851" max="12851" width="9.85546875" style="1197" customWidth="1"/>
    <col min="12852" max="12852" width="8.85546875" style="1197" customWidth="1"/>
    <col min="12853" max="12853" width="54.7109375" style="1197" customWidth="1"/>
    <col min="12854" max="12854" width="12.42578125" style="1197" customWidth="1"/>
    <col min="12855" max="12855" width="8.7109375" style="1197" customWidth="1"/>
    <col min="12856" max="12856" width="13.42578125" style="1197" customWidth="1"/>
    <col min="12857" max="12857" width="8.85546875" style="1197" customWidth="1"/>
    <col min="12858" max="12858" width="9.140625" style="1197" customWidth="1"/>
    <col min="12859" max="12859" width="8.85546875" style="1197" customWidth="1"/>
    <col min="12860" max="12860" width="54.7109375" style="1197" customWidth="1"/>
    <col min="12861" max="12861" width="10.7109375" style="1197" customWidth="1"/>
    <col min="12862" max="12862" width="8.7109375" style="1197" customWidth="1"/>
    <col min="12863" max="12863" width="13" style="1197" customWidth="1"/>
    <col min="12864" max="12864" width="8.85546875" style="1197" customWidth="1"/>
    <col min="12865" max="12865" width="9.140625" style="1197" customWidth="1"/>
    <col min="12866" max="12866" width="8.85546875" style="1197" customWidth="1"/>
    <col min="12867" max="12867" width="54.7109375" style="1197" customWidth="1"/>
    <col min="12868" max="12868" width="10.85546875" style="1197" customWidth="1"/>
    <col min="12869" max="12869" width="8.7109375" style="1197" customWidth="1"/>
    <col min="12870" max="12870" width="13" style="1197" customWidth="1"/>
    <col min="12871" max="12871" width="8.85546875" style="1197" customWidth="1"/>
    <col min="12872" max="12872" width="9.85546875" style="1197" customWidth="1"/>
    <col min="12873" max="12873" width="8.85546875" style="1197" customWidth="1"/>
    <col min="12874" max="13059" width="9.140625" style="1197"/>
    <col min="13060" max="13060" width="63" style="1197" customWidth="1"/>
    <col min="13061" max="13063" width="17.140625" style="1197" customWidth="1"/>
    <col min="13064" max="13067" width="15" style="1197" customWidth="1"/>
    <col min="13068" max="13068" width="13.140625" style="1197" customWidth="1"/>
    <col min="13069" max="13069" width="8.7109375" style="1197" customWidth="1"/>
    <col min="13070" max="13070" width="12.85546875" style="1197" customWidth="1"/>
    <col min="13071" max="13071" width="8.85546875" style="1197" customWidth="1"/>
    <col min="13072" max="13072" width="9.85546875" style="1197" customWidth="1"/>
    <col min="13073" max="13073" width="8.85546875" style="1197" customWidth="1"/>
    <col min="13074" max="13074" width="54.7109375" style="1197" customWidth="1"/>
    <col min="13075" max="13075" width="10.85546875" style="1197" customWidth="1"/>
    <col min="13076" max="13076" width="8.7109375" style="1197" customWidth="1"/>
    <col min="13077" max="13077" width="12.140625" style="1197" customWidth="1"/>
    <col min="13078" max="13078" width="8.85546875" style="1197" customWidth="1"/>
    <col min="13079" max="13079" width="9.85546875" style="1197" customWidth="1"/>
    <col min="13080" max="13080" width="8.85546875" style="1197" customWidth="1"/>
    <col min="13081" max="13081" width="54.7109375" style="1197" customWidth="1"/>
    <col min="13082" max="13082" width="10.85546875" style="1197" customWidth="1"/>
    <col min="13083" max="13083" width="8.7109375" style="1197" customWidth="1"/>
    <col min="13084" max="13084" width="12.28515625" style="1197" customWidth="1"/>
    <col min="13085" max="13085" width="8.85546875" style="1197" customWidth="1"/>
    <col min="13086" max="13086" width="9.85546875" style="1197" customWidth="1"/>
    <col min="13087" max="13087" width="8.85546875" style="1197" customWidth="1"/>
    <col min="13088" max="13088" width="54.7109375" style="1197" customWidth="1"/>
    <col min="13089" max="13089" width="10.85546875" style="1197" customWidth="1"/>
    <col min="13090" max="13090" width="8.7109375" style="1197" customWidth="1"/>
    <col min="13091" max="13091" width="13.28515625" style="1197" customWidth="1"/>
    <col min="13092" max="13092" width="8.85546875" style="1197" customWidth="1"/>
    <col min="13093" max="13093" width="9.85546875" style="1197" customWidth="1"/>
    <col min="13094" max="13094" width="8.85546875" style="1197" customWidth="1"/>
    <col min="13095" max="13095" width="54.7109375" style="1197" customWidth="1"/>
    <col min="13096" max="13096" width="12.140625" style="1197" customWidth="1"/>
    <col min="13097" max="13097" width="8.7109375" style="1197" customWidth="1"/>
    <col min="13098" max="13098" width="11.28515625" style="1197" customWidth="1"/>
    <col min="13099" max="13099" width="8.85546875" style="1197" customWidth="1"/>
    <col min="13100" max="13100" width="9.140625" style="1197"/>
    <col min="13101" max="13101" width="8.85546875" style="1197" customWidth="1"/>
    <col min="13102" max="13102" width="54.7109375" style="1197" customWidth="1"/>
    <col min="13103" max="13103" width="13.7109375" style="1197" customWidth="1"/>
    <col min="13104" max="13104" width="8.7109375" style="1197" customWidth="1"/>
    <col min="13105" max="13105" width="14.7109375" style="1197" customWidth="1"/>
    <col min="13106" max="13106" width="8.85546875" style="1197" customWidth="1"/>
    <col min="13107" max="13107" width="9.85546875" style="1197" customWidth="1"/>
    <col min="13108" max="13108" width="8.85546875" style="1197" customWidth="1"/>
    <col min="13109" max="13109" width="54.7109375" style="1197" customWidth="1"/>
    <col min="13110" max="13110" width="12.42578125" style="1197" customWidth="1"/>
    <col min="13111" max="13111" width="8.7109375" style="1197" customWidth="1"/>
    <col min="13112" max="13112" width="13.42578125" style="1197" customWidth="1"/>
    <col min="13113" max="13113" width="8.85546875" style="1197" customWidth="1"/>
    <col min="13114" max="13114" width="9.140625" style="1197" customWidth="1"/>
    <col min="13115" max="13115" width="8.85546875" style="1197" customWidth="1"/>
    <col min="13116" max="13116" width="54.7109375" style="1197" customWidth="1"/>
    <col min="13117" max="13117" width="10.7109375" style="1197" customWidth="1"/>
    <col min="13118" max="13118" width="8.7109375" style="1197" customWidth="1"/>
    <col min="13119" max="13119" width="13" style="1197" customWidth="1"/>
    <col min="13120" max="13120" width="8.85546875" style="1197" customWidth="1"/>
    <col min="13121" max="13121" width="9.140625" style="1197" customWidth="1"/>
    <col min="13122" max="13122" width="8.85546875" style="1197" customWidth="1"/>
    <col min="13123" max="13123" width="54.7109375" style="1197" customWidth="1"/>
    <col min="13124" max="13124" width="10.85546875" style="1197" customWidth="1"/>
    <col min="13125" max="13125" width="8.7109375" style="1197" customWidth="1"/>
    <col min="13126" max="13126" width="13" style="1197" customWidth="1"/>
    <col min="13127" max="13127" width="8.85546875" style="1197" customWidth="1"/>
    <col min="13128" max="13128" width="9.85546875" style="1197" customWidth="1"/>
    <col min="13129" max="13129" width="8.85546875" style="1197" customWidth="1"/>
    <col min="13130" max="13315" width="9.140625" style="1197"/>
    <col min="13316" max="13316" width="63" style="1197" customWidth="1"/>
    <col min="13317" max="13319" width="17.140625" style="1197" customWidth="1"/>
    <col min="13320" max="13323" width="15" style="1197" customWidth="1"/>
    <col min="13324" max="13324" width="13.140625" style="1197" customWidth="1"/>
    <col min="13325" max="13325" width="8.7109375" style="1197" customWidth="1"/>
    <col min="13326" max="13326" width="12.85546875" style="1197" customWidth="1"/>
    <col min="13327" max="13327" width="8.85546875" style="1197" customWidth="1"/>
    <col min="13328" max="13328" width="9.85546875" style="1197" customWidth="1"/>
    <col min="13329" max="13329" width="8.85546875" style="1197" customWidth="1"/>
    <col min="13330" max="13330" width="54.7109375" style="1197" customWidth="1"/>
    <col min="13331" max="13331" width="10.85546875" style="1197" customWidth="1"/>
    <col min="13332" max="13332" width="8.7109375" style="1197" customWidth="1"/>
    <col min="13333" max="13333" width="12.140625" style="1197" customWidth="1"/>
    <col min="13334" max="13334" width="8.85546875" style="1197" customWidth="1"/>
    <col min="13335" max="13335" width="9.85546875" style="1197" customWidth="1"/>
    <col min="13336" max="13336" width="8.85546875" style="1197" customWidth="1"/>
    <col min="13337" max="13337" width="54.7109375" style="1197" customWidth="1"/>
    <col min="13338" max="13338" width="10.85546875" style="1197" customWidth="1"/>
    <col min="13339" max="13339" width="8.7109375" style="1197" customWidth="1"/>
    <col min="13340" max="13340" width="12.28515625" style="1197" customWidth="1"/>
    <col min="13341" max="13341" width="8.85546875" style="1197" customWidth="1"/>
    <col min="13342" max="13342" width="9.85546875" style="1197" customWidth="1"/>
    <col min="13343" max="13343" width="8.85546875" style="1197" customWidth="1"/>
    <col min="13344" max="13344" width="54.7109375" style="1197" customWidth="1"/>
    <col min="13345" max="13345" width="10.85546875" style="1197" customWidth="1"/>
    <col min="13346" max="13346" width="8.7109375" style="1197" customWidth="1"/>
    <col min="13347" max="13347" width="13.28515625" style="1197" customWidth="1"/>
    <col min="13348" max="13348" width="8.85546875" style="1197" customWidth="1"/>
    <col min="13349" max="13349" width="9.85546875" style="1197" customWidth="1"/>
    <col min="13350" max="13350" width="8.85546875" style="1197" customWidth="1"/>
    <col min="13351" max="13351" width="54.7109375" style="1197" customWidth="1"/>
    <col min="13352" max="13352" width="12.140625" style="1197" customWidth="1"/>
    <col min="13353" max="13353" width="8.7109375" style="1197" customWidth="1"/>
    <col min="13354" max="13354" width="11.28515625" style="1197" customWidth="1"/>
    <col min="13355" max="13355" width="8.85546875" style="1197" customWidth="1"/>
    <col min="13356" max="13356" width="9.140625" style="1197"/>
    <col min="13357" max="13357" width="8.85546875" style="1197" customWidth="1"/>
    <col min="13358" max="13358" width="54.7109375" style="1197" customWidth="1"/>
    <col min="13359" max="13359" width="13.7109375" style="1197" customWidth="1"/>
    <col min="13360" max="13360" width="8.7109375" style="1197" customWidth="1"/>
    <col min="13361" max="13361" width="14.7109375" style="1197" customWidth="1"/>
    <col min="13362" max="13362" width="8.85546875" style="1197" customWidth="1"/>
    <col min="13363" max="13363" width="9.85546875" style="1197" customWidth="1"/>
    <col min="13364" max="13364" width="8.85546875" style="1197" customWidth="1"/>
    <col min="13365" max="13365" width="54.7109375" style="1197" customWidth="1"/>
    <col min="13366" max="13366" width="12.42578125" style="1197" customWidth="1"/>
    <col min="13367" max="13367" width="8.7109375" style="1197" customWidth="1"/>
    <col min="13368" max="13368" width="13.42578125" style="1197" customWidth="1"/>
    <col min="13369" max="13369" width="8.85546875" style="1197" customWidth="1"/>
    <col min="13370" max="13370" width="9.140625" style="1197" customWidth="1"/>
    <col min="13371" max="13371" width="8.85546875" style="1197" customWidth="1"/>
    <col min="13372" max="13372" width="54.7109375" style="1197" customWidth="1"/>
    <col min="13373" max="13373" width="10.7109375" style="1197" customWidth="1"/>
    <col min="13374" max="13374" width="8.7109375" style="1197" customWidth="1"/>
    <col min="13375" max="13375" width="13" style="1197" customWidth="1"/>
    <col min="13376" max="13376" width="8.85546875" style="1197" customWidth="1"/>
    <col min="13377" max="13377" width="9.140625" style="1197" customWidth="1"/>
    <col min="13378" max="13378" width="8.85546875" style="1197" customWidth="1"/>
    <col min="13379" max="13379" width="54.7109375" style="1197" customWidth="1"/>
    <col min="13380" max="13380" width="10.85546875" style="1197" customWidth="1"/>
    <col min="13381" max="13381" width="8.7109375" style="1197" customWidth="1"/>
    <col min="13382" max="13382" width="13" style="1197" customWidth="1"/>
    <col min="13383" max="13383" width="8.85546875" style="1197" customWidth="1"/>
    <col min="13384" max="13384" width="9.85546875" style="1197" customWidth="1"/>
    <col min="13385" max="13385" width="8.85546875" style="1197" customWidth="1"/>
    <col min="13386" max="13571" width="9.140625" style="1197"/>
    <col min="13572" max="13572" width="63" style="1197" customWidth="1"/>
    <col min="13573" max="13575" width="17.140625" style="1197" customWidth="1"/>
    <col min="13576" max="13579" width="15" style="1197" customWidth="1"/>
    <col min="13580" max="13580" width="13.140625" style="1197" customWidth="1"/>
    <col min="13581" max="13581" width="8.7109375" style="1197" customWidth="1"/>
    <col min="13582" max="13582" width="12.85546875" style="1197" customWidth="1"/>
    <col min="13583" max="13583" width="8.85546875" style="1197" customWidth="1"/>
    <col min="13584" max="13584" width="9.85546875" style="1197" customWidth="1"/>
    <col min="13585" max="13585" width="8.85546875" style="1197" customWidth="1"/>
    <col min="13586" max="13586" width="54.7109375" style="1197" customWidth="1"/>
    <col min="13587" max="13587" width="10.85546875" style="1197" customWidth="1"/>
    <col min="13588" max="13588" width="8.7109375" style="1197" customWidth="1"/>
    <col min="13589" max="13589" width="12.140625" style="1197" customWidth="1"/>
    <col min="13590" max="13590" width="8.85546875" style="1197" customWidth="1"/>
    <col min="13591" max="13591" width="9.85546875" style="1197" customWidth="1"/>
    <col min="13592" max="13592" width="8.85546875" style="1197" customWidth="1"/>
    <col min="13593" max="13593" width="54.7109375" style="1197" customWidth="1"/>
    <col min="13594" max="13594" width="10.85546875" style="1197" customWidth="1"/>
    <col min="13595" max="13595" width="8.7109375" style="1197" customWidth="1"/>
    <col min="13596" max="13596" width="12.28515625" style="1197" customWidth="1"/>
    <col min="13597" max="13597" width="8.85546875" style="1197" customWidth="1"/>
    <col min="13598" max="13598" width="9.85546875" style="1197" customWidth="1"/>
    <col min="13599" max="13599" width="8.85546875" style="1197" customWidth="1"/>
    <col min="13600" max="13600" width="54.7109375" style="1197" customWidth="1"/>
    <col min="13601" max="13601" width="10.85546875" style="1197" customWidth="1"/>
    <col min="13602" max="13602" width="8.7109375" style="1197" customWidth="1"/>
    <col min="13603" max="13603" width="13.28515625" style="1197" customWidth="1"/>
    <col min="13604" max="13604" width="8.85546875" style="1197" customWidth="1"/>
    <col min="13605" max="13605" width="9.85546875" style="1197" customWidth="1"/>
    <col min="13606" max="13606" width="8.85546875" style="1197" customWidth="1"/>
    <col min="13607" max="13607" width="54.7109375" style="1197" customWidth="1"/>
    <col min="13608" max="13608" width="12.140625" style="1197" customWidth="1"/>
    <col min="13609" max="13609" width="8.7109375" style="1197" customWidth="1"/>
    <col min="13610" max="13610" width="11.28515625" style="1197" customWidth="1"/>
    <col min="13611" max="13611" width="8.85546875" style="1197" customWidth="1"/>
    <col min="13612" max="13612" width="9.140625" style="1197"/>
    <col min="13613" max="13613" width="8.85546875" style="1197" customWidth="1"/>
    <col min="13614" max="13614" width="54.7109375" style="1197" customWidth="1"/>
    <col min="13615" max="13615" width="13.7109375" style="1197" customWidth="1"/>
    <col min="13616" max="13616" width="8.7109375" style="1197" customWidth="1"/>
    <col min="13617" max="13617" width="14.7109375" style="1197" customWidth="1"/>
    <col min="13618" max="13618" width="8.85546875" style="1197" customWidth="1"/>
    <col min="13619" max="13619" width="9.85546875" style="1197" customWidth="1"/>
    <col min="13620" max="13620" width="8.85546875" style="1197" customWidth="1"/>
    <col min="13621" max="13621" width="54.7109375" style="1197" customWidth="1"/>
    <col min="13622" max="13622" width="12.42578125" style="1197" customWidth="1"/>
    <col min="13623" max="13623" width="8.7109375" style="1197" customWidth="1"/>
    <col min="13624" max="13624" width="13.42578125" style="1197" customWidth="1"/>
    <col min="13625" max="13625" width="8.85546875" style="1197" customWidth="1"/>
    <col min="13626" max="13626" width="9.140625" style="1197" customWidth="1"/>
    <col min="13627" max="13627" width="8.85546875" style="1197" customWidth="1"/>
    <col min="13628" max="13628" width="54.7109375" style="1197" customWidth="1"/>
    <col min="13629" max="13629" width="10.7109375" style="1197" customWidth="1"/>
    <col min="13630" max="13630" width="8.7109375" style="1197" customWidth="1"/>
    <col min="13631" max="13631" width="13" style="1197" customWidth="1"/>
    <col min="13632" max="13632" width="8.85546875" style="1197" customWidth="1"/>
    <col min="13633" max="13633" width="9.140625" style="1197" customWidth="1"/>
    <col min="13634" max="13634" width="8.85546875" style="1197" customWidth="1"/>
    <col min="13635" max="13635" width="54.7109375" style="1197" customWidth="1"/>
    <col min="13636" max="13636" width="10.85546875" style="1197" customWidth="1"/>
    <col min="13637" max="13637" width="8.7109375" style="1197" customWidth="1"/>
    <col min="13638" max="13638" width="13" style="1197" customWidth="1"/>
    <col min="13639" max="13639" width="8.85546875" style="1197" customWidth="1"/>
    <col min="13640" max="13640" width="9.85546875" style="1197" customWidth="1"/>
    <col min="13641" max="13641" width="8.85546875" style="1197" customWidth="1"/>
    <col min="13642" max="13827" width="9.140625" style="1197"/>
    <col min="13828" max="13828" width="63" style="1197" customWidth="1"/>
    <col min="13829" max="13831" width="17.140625" style="1197" customWidth="1"/>
    <col min="13832" max="13835" width="15" style="1197" customWidth="1"/>
    <col min="13836" max="13836" width="13.140625" style="1197" customWidth="1"/>
    <col min="13837" max="13837" width="8.7109375" style="1197" customWidth="1"/>
    <col min="13838" max="13838" width="12.85546875" style="1197" customWidth="1"/>
    <col min="13839" max="13839" width="8.85546875" style="1197" customWidth="1"/>
    <col min="13840" max="13840" width="9.85546875" style="1197" customWidth="1"/>
    <col min="13841" max="13841" width="8.85546875" style="1197" customWidth="1"/>
    <col min="13842" max="13842" width="54.7109375" style="1197" customWidth="1"/>
    <col min="13843" max="13843" width="10.85546875" style="1197" customWidth="1"/>
    <col min="13844" max="13844" width="8.7109375" style="1197" customWidth="1"/>
    <col min="13845" max="13845" width="12.140625" style="1197" customWidth="1"/>
    <col min="13846" max="13846" width="8.85546875" style="1197" customWidth="1"/>
    <col min="13847" max="13847" width="9.85546875" style="1197" customWidth="1"/>
    <col min="13848" max="13848" width="8.85546875" style="1197" customWidth="1"/>
    <col min="13849" max="13849" width="54.7109375" style="1197" customWidth="1"/>
    <col min="13850" max="13850" width="10.85546875" style="1197" customWidth="1"/>
    <col min="13851" max="13851" width="8.7109375" style="1197" customWidth="1"/>
    <col min="13852" max="13852" width="12.28515625" style="1197" customWidth="1"/>
    <col min="13853" max="13853" width="8.85546875" style="1197" customWidth="1"/>
    <col min="13854" max="13854" width="9.85546875" style="1197" customWidth="1"/>
    <col min="13855" max="13855" width="8.85546875" style="1197" customWidth="1"/>
    <col min="13856" max="13856" width="54.7109375" style="1197" customWidth="1"/>
    <col min="13857" max="13857" width="10.85546875" style="1197" customWidth="1"/>
    <col min="13858" max="13858" width="8.7109375" style="1197" customWidth="1"/>
    <col min="13859" max="13859" width="13.28515625" style="1197" customWidth="1"/>
    <col min="13860" max="13860" width="8.85546875" style="1197" customWidth="1"/>
    <col min="13861" max="13861" width="9.85546875" style="1197" customWidth="1"/>
    <col min="13862" max="13862" width="8.85546875" style="1197" customWidth="1"/>
    <col min="13863" max="13863" width="54.7109375" style="1197" customWidth="1"/>
    <col min="13864" max="13864" width="12.140625" style="1197" customWidth="1"/>
    <col min="13865" max="13865" width="8.7109375" style="1197" customWidth="1"/>
    <col min="13866" max="13866" width="11.28515625" style="1197" customWidth="1"/>
    <col min="13867" max="13867" width="8.85546875" style="1197" customWidth="1"/>
    <col min="13868" max="13868" width="9.140625" style="1197"/>
    <col min="13869" max="13869" width="8.85546875" style="1197" customWidth="1"/>
    <col min="13870" max="13870" width="54.7109375" style="1197" customWidth="1"/>
    <col min="13871" max="13871" width="13.7109375" style="1197" customWidth="1"/>
    <col min="13872" max="13872" width="8.7109375" style="1197" customWidth="1"/>
    <col min="13873" max="13873" width="14.7109375" style="1197" customWidth="1"/>
    <col min="13874" max="13874" width="8.85546875" style="1197" customWidth="1"/>
    <col min="13875" max="13875" width="9.85546875" style="1197" customWidth="1"/>
    <col min="13876" max="13876" width="8.85546875" style="1197" customWidth="1"/>
    <col min="13877" max="13877" width="54.7109375" style="1197" customWidth="1"/>
    <col min="13878" max="13878" width="12.42578125" style="1197" customWidth="1"/>
    <col min="13879" max="13879" width="8.7109375" style="1197" customWidth="1"/>
    <col min="13880" max="13880" width="13.42578125" style="1197" customWidth="1"/>
    <col min="13881" max="13881" width="8.85546875" style="1197" customWidth="1"/>
    <col min="13882" max="13882" width="9.140625" style="1197" customWidth="1"/>
    <col min="13883" max="13883" width="8.85546875" style="1197" customWidth="1"/>
    <col min="13884" max="13884" width="54.7109375" style="1197" customWidth="1"/>
    <col min="13885" max="13885" width="10.7109375" style="1197" customWidth="1"/>
    <col min="13886" max="13886" width="8.7109375" style="1197" customWidth="1"/>
    <col min="13887" max="13887" width="13" style="1197" customWidth="1"/>
    <col min="13888" max="13888" width="8.85546875" style="1197" customWidth="1"/>
    <col min="13889" max="13889" width="9.140625" style="1197" customWidth="1"/>
    <col min="13890" max="13890" width="8.85546875" style="1197" customWidth="1"/>
    <col min="13891" max="13891" width="54.7109375" style="1197" customWidth="1"/>
    <col min="13892" max="13892" width="10.85546875" style="1197" customWidth="1"/>
    <col min="13893" max="13893" width="8.7109375" style="1197" customWidth="1"/>
    <col min="13894" max="13894" width="13" style="1197" customWidth="1"/>
    <col min="13895" max="13895" width="8.85546875" style="1197" customWidth="1"/>
    <col min="13896" max="13896" width="9.85546875" style="1197" customWidth="1"/>
    <col min="13897" max="13897" width="8.85546875" style="1197" customWidth="1"/>
    <col min="13898" max="14083" width="9.140625" style="1197"/>
    <col min="14084" max="14084" width="63" style="1197" customWidth="1"/>
    <col min="14085" max="14087" width="17.140625" style="1197" customWidth="1"/>
    <col min="14088" max="14091" width="15" style="1197" customWidth="1"/>
    <col min="14092" max="14092" width="13.140625" style="1197" customWidth="1"/>
    <col min="14093" max="14093" width="8.7109375" style="1197" customWidth="1"/>
    <col min="14094" max="14094" width="12.85546875" style="1197" customWidth="1"/>
    <col min="14095" max="14095" width="8.85546875" style="1197" customWidth="1"/>
    <col min="14096" max="14096" width="9.85546875" style="1197" customWidth="1"/>
    <col min="14097" max="14097" width="8.85546875" style="1197" customWidth="1"/>
    <col min="14098" max="14098" width="54.7109375" style="1197" customWidth="1"/>
    <col min="14099" max="14099" width="10.85546875" style="1197" customWidth="1"/>
    <col min="14100" max="14100" width="8.7109375" style="1197" customWidth="1"/>
    <col min="14101" max="14101" width="12.140625" style="1197" customWidth="1"/>
    <col min="14102" max="14102" width="8.85546875" style="1197" customWidth="1"/>
    <col min="14103" max="14103" width="9.85546875" style="1197" customWidth="1"/>
    <col min="14104" max="14104" width="8.85546875" style="1197" customWidth="1"/>
    <col min="14105" max="14105" width="54.7109375" style="1197" customWidth="1"/>
    <col min="14106" max="14106" width="10.85546875" style="1197" customWidth="1"/>
    <col min="14107" max="14107" width="8.7109375" style="1197" customWidth="1"/>
    <col min="14108" max="14108" width="12.28515625" style="1197" customWidth="1"/>
    <col min="14109" max="14109" width="8.85546875" style="1197" customWidth="1"/>
    <col min="14110" max="14110" width="9.85546875" style="1197" customWidth="1"/>
    <col min="14111" max="14111" width="8.85546875" style="1197" customWidth="1"/>
    <col min="14112" max="14112" width="54.7109375" style="1197" customWidth="1"/>
    <col min="14113" max="14113" width="10.85546875" style="1197" customWidth="1"/>
    <col min="14114" max="14114" width="8.7109375" style="1197" customWidth="1"/>
    <col min="14115" max="14115" width="13.28515625" style="1197" customWidth="1"/>
    <col min="14116" max="14116" width="8.85546875" style="1197" customWidth="1"/>
    <col min="14117" max="14117" width="9.85546875" style="1197" customWidth="1"/>
    <col min="14118" max="14118" width="8.85546875" style="1197" customWidth="1"/>
    <col min="14119" max="14119" width="54.7109375" style="1197" customWidth="1"/>
    <col min="14120" max="14120" width="12.140625" style="1197" customWidth="1"/>
    <col min="14121" max="14121" width="8.7109375" style="1197" customWidth="1"/>
    <col min="14122" max="14122" width="11.28515625" style="1197" customWidth="1"/>
    <col min="14123" max="14123" width="8.85546875" style="1197" customWidth="1"/>
    <col min="14124" max="14124" width="9.140625" style="1197"/>
    <col min="14125" max="14125" width="8.85546875" style="1197" customWidth="1"/>
    <col min="14126" max="14126" width="54.7109375" style="1197" customWidth="1"/>
    <col min="14127" max="14127" width="13.7109375" style="1197" customWidth="1"/>
    <col min="14128" max="14128" width="8.7109375" style="1197" customWidth="1"/>
    <col min="14129" max="14129" width="14.7109375" style="1197" customWidth="1"/>
    <col min="14130" max="14130" width="8.85546875" style="1197" customWidth="1"/>
    <col min="14131" max="14131" width="9.85546875" style="1197" customWidth="1"/>
    <col min="14132" max="14132" width="8.85546875" style="1197" customWidth="1"/>
    <col min="14133" max="14133" width="54.7109375" style="1197" customWidth="1"/>
    <col min="14134" max="14134" width="12.42578125" style="1197" customWidth="1"/>
    <col min="14135" max="14135" width="8.7109375" style="1197" customWidth="1"/>
    <col min="14136" max="14136" width="13.42578125" style="1197" customWidth="1"/>
    <col min="14137" max="14137" width="8.85546875" style="1197" customWidth="1"/>
    <col min="14138" max="14138" width="9.140625" style="1197" customWidth="1"/>
    <col min="14139" max="14139" width="8.85546875" style="1197" customWidth="1"/>
    <col min="14140" max="14140" width="54.7109375" style="1197" customWidth="1"/>
    <col min="14141" max="14141" width="10.7109375" style="1197" customWidth="1"/>
    <col min="14142" max="14142" width="8.7109375" style="1197" customWidth="1"/>
    <col min="14143" max="14143" width="13" style="1197" customWidth="1"/>
    <col min="14144" max="14144" width="8.85546875" style="1197" customWidth="1"/>
    <col min="14145" max="14145" width="9.140625" style="1197" customWidth="1"/>
    <col min="14146" max="14146" width="8.85546875" style="1197" customWidth="1"/>
    <col min="14147" max="14147" width="54.7109375" style="1197" customWidth="1"/>
    <col min="14148" max="14148" width="10.85546875" style="1197" customWidth="1"/>
    <col min="14149" max="14149" width="8.7109375" style="1197" customWidth="1"/>
    <col min="14150" max="14150" width="13" style="1197" customWidth="1"/>
    <col min="14151" max="14151" width="8.85546875" style="1197" customWidth="1"/>
    <col min="14152" max="14152" width="9.85546875" style="1197" customWidth="1"/>
    <col min="14153" max="14153" width="8.85546875" style="1197" customWidth="1"/>
    <col min="14154" max="14339" width="9.140625" style="1197"/>
    <col min="14340" max="14340" width="63" style="1197" customWidth="1"/>
    <col min="14341" max="14343" width="17.140625" style="1197" customWidth="1"/>
    <col min="14344" max="14347" width="15" style="1197" customWidth="1"/>
    <col min="14348" max="14348" width="13.140625" style="1197" customWidth="1"/>
    <col min="14349" max="14349" width="8.7109375" style="1197" customWidth="1"/>
    <col min="14350" max="14350" width="12.85546875" style="1197" customWidth="1"/>
    <col min="14351" max="14351" width="8.85546875" style="1197" customWidth="1"/>
    <col min="14352" max="14352" width="9.85546875" style="1197" customWidth="1"/>
    <col min="14353" max="14353" width="8.85546875" style="1197" customWidth="1"/>
    <col min="14354" max="14354" width="54.7109375" style="1197" customWidth="1"/>
    <col min="14355" max="14355" width="10.85546875" style="1197" customWidth="1"/>
    <col min="14356" max="14356" width="8.7109375" style="1197" customWidth="1"/>
    <col min="14357" max="14357" width="12.140625" style="1197" customWidth="1"/>
    <col min="14358" max="14358" width="8.85546875" style="1197" customWidth="1"/>
    <col min="14359" max="14359" width="9.85546875" style="1197" customWidth="1"/>
    <col min="14360" max="14360" width="8.85546875" style="1197" customWidth="1"/>
    <col min="14361" max="14361" width="54.7109375" style="1197" customWidth="1"/>
    <col min="14362" max="14362" width="10.85546875" style="1197" customWidth="1"/>
    <col min="14363" max="14363" width="8.7109375" style="1197" customWidth="1"/>
    <col min="14364" max="14364" width="12.28515625" style="1197" customWidth="1"/>
    <col min="14365" max="14365" width="8.85546875" style="1197" customWidth="1"/>
    <col min="14366" max="14366" width="9.85546875" style="1197" customWidth="1"/>
    <col min="14367" max="14367" width="8.85546875" style="1197" customWidth="1"/>
    <col min="14368" max="14368" width="54.7109375" style="1197" customWidth="1"/>
    <col min="14369" max="14369" width="10.85546875" style="1197" customWidth="1"/>
    <col min="14370" max="14370" width="8.7109375" style="1197" customWidth="1"/>
    <col min="14371" max="14371" width="13.28515625" style="1197" customWidth="1"/>
    <col min="14372" max="14372" width="8.85546875" style="1197" customWidth="1"/>
    <col min="14373" max="14373" width="9.85546875" style="1197" customWidth="1"/>
    <col min="14374" max="14374" width="8.85546875" style="1197" customWidth="1"/>
    <col min="14375" max="14375" width="54.7109375" style="1197" customWidth="1"/>
    <col min="14376" max="14376" width="12.140625" style="1197" customWidth="1"/>
    <col min="14377" max="14377" width="8.7109375" style="1197" customWidth="1"/>
    <col min="14378" max="14378" width="11.28515625" style="1197" customWidth="1"/>
    <col min="14379" max="14379" width="8.85546875" style="1197" customWidth="1"/>
    <col min="14380" max="14380" width="9.140625" style="1197"/>
    <col min="14381" max="14381" width="8.85546875" style="1197" customWidth="1"/>
    <col min="14382" max="14382" width="54.7109375" style="1197" customWidth="1"/>
    <col min="14383" max="14383" width="13.7109375" style="1197" customWidth="1"/>
    <col min="14384" max="14384" width="8.7109375" style="1197" customWidth="1"/>
    <col min="14385" max="14385" width="14.7109375" style="1197" customWidth="1"/>
    <col min="14386" max="14386" width="8.85546875" style="1197" customWidth="1"/>
    <col min="14387" max="14387" width="9.85546875" style="1197" customWidth="1"/>
    <col min="14388" max="14388" width="8.85546875" style="1197" customWidth="1"/>
    <col min="14389" max="14389" width="54.7109375" style="1197" customWidth="1"/>
    <col min="14390" max="14390" width="12.42578125" style="1197" customWidth="1"/>
    <col min="14391" max="14391" width="8.7109375" style="1197" customWidth="1"/>
    <col min="14392" max="14392" width="13.42578125" style="1197" customWidth="1"/>
    <col min="14393" max="14393" width="8.85546875" style="1197" customWidth="1"/>
    <col min="14394" max="14394" width="9.140625" style="1197" customWidth="1"/>
    <col min="14395" max="14395" width="8.85546875" style="1197" customWidth="1"/>
    <col min="14396" max="14396" width="54.7109375" style="1197" customWidth="1"/>
    <col min="14397" max="14397" width="10.7109375" style="1197" customWidth="1"/>
    <col min="14398" max="14398" width="8.7109375" style="1197" customWidth="1"/>
    <col min="14399" max="14399" width="13" style="1197" customWidth="1"/>
    <col min="14400" max="14400" width="8.85546875" style="1197" customWidth="1"/>
    <col min="14401" max="14401" width="9.140625" style="1197" customWidth="1"/>
    <col min="14402" max="14402" width="8.85546875" style="1197" customWidth="1"/>
    <col min="14403" max="14403" width="54.7109375" style="1197" customWidth="1"/>
    <col min="14404" max="14404" width="10.85546875" style="1197" customWidth="1"/>
    <col min="14405" max="14405" width="8.7109375" style="1197" customWidth="1"/>
    <col min="14406" max="14406" width="13" style="1197" customWidth="1"/>
    <col min="14407" max="14407" width="8.85546875" style="1197" customWidth="1"/>
    <col min="14408" max="14408" width="9.85546875" style="1197" customWidth="1"/>
    <col min="14409" max="14409" width="8.85546875" style="1197" customWidth="1"/>
    <col min="14410" max="14595" width="9.140625" style="1197"/>
    <col min="14596" max="14596" width="63" style="1197" customWidth="1"/>
    <col min="14597" max="14599" width="17.140625" style="1197" customWidth="1"/>
    <col min="14600" max="14603" width="15" style="1197" customWidth="1"/>
    <col min="14604" max="14604" width="13.140625" style="1197" customWidth="1"/>
    <col min="14605" max="14605" width="8.7109375" style="1197" customWidth="1"/>
    <col min="14606" max="14606" width="12.85546875" style="1197" customWidth="1"/>
    <col min="14607" max="14607" width="8.85546875" style="1197" customWidth="1"/>
    <col min="14608" max="14608" width="9.85546875" style="1197" customWidth="1"/>
    <col min="14609" max="14609" width="8.85546875" style="1197" customWidth="1"/>
    <col min="14610" max="14610" width="54.7109375" style="1197" customWidth="1"/>
    <col min="14611" max="14611" width="10.85546875" style="1197" customWidth="1"/>
    <col min="14612" max="14612" width="8.7109375" style="1197" customWidth="1"/>
    <col min="14613" max="14613" width="12.140625" style="1197" customWidth="1"/>
    <col min="14614" max="14614" width="8.85546875" style="1197" customWidth="1"/>
    <col min="14615" max="14615" width="9.85546875" style="1197" customWidth="1"/>
    <col min="14616" max="14616" width="8.85546875" style="1197" customWidth="1"/>
    <col min="14617" max="14617" width="54.7109375" style="1197" customWidth="1"/>
    <col min="14618" max="14618" width="10.85546875" style="1197" customWidth="1"/>
    <col min="14619" max="14619" width="8.7109375" style="1197" customWidth="1"/>
    <col min="14620" max="14620" width="12.28515625" style="1197" customWidth="1"/>
    <col min="14621" max="14621" width="8.85546875" style="1197" customWidth="1"/>
    <col min="14622" max="14622" width="9.85546875" style="1197" customWidth="1"/>
    <col min="14623" max="14623" width="8.85546875" style="1197" customWidth="1"/>
    <col min="14624" max="14624" width="54.7109375" style="1197" customWidth="1"/>
    <col min="14625" max="14625" width="10.85546875" style="1197" customWidth="1"/>
    <col min="14626" max="14626" width="8.7109375" style="1197" customWidth="1"/>
    <col min="14627" max="14627" width="13.28515625" style="1197" customWidth="1"/>
    <col min="14628" max="14628" width="8.85546875" style="1197" customWidth="1"/>
    <col min="14629" max="14629" width="9.85546875" style="1197" customWidth="1"/>
    <col min="14630" max="14630" width="8.85546875" style="1197" customWidth="1"/>
    <col min="14631" max="14631" width="54.7109375" style="1197" customWidth="1"/>
    <col min="14632" max="14632" width="12.140625" style="1197" customWidth="1"/>
    <col min="14633" max="14633" width="8.7109375" style="1197" customWidth="1"/>
    <col min="14634" max="14634" width="11.28515625" style="1197" customWidth="1"/>
    <col min="14635" max="14635" width="8.85546875" style="1197" customWidth="1"/>
    <col min="14636" max="14636" width="9.140625" style="1197"/>
    <col min="14637" max="14637" width="8.85546875" style="1197" customWidth="1"/>
    <col min="14638" max="14638" width="54.7109375" style="1197" customWidth="1"/>
    <col min="14639" max="14639" width="13.7109375" style="1197" customWidth="1"/>
    <col min="14640" max="14640" width="8.7109375" style="1197" customWidth="1"/>
    <col min="14641" max="14641" width="14.7109375" style="1197" customWidth="1"/>
    <col min="14642" max="14642" width="8.85546875" style="1197" customWidth="1"/>
    <col min="14643" max="14643" width="9.85546875" style="1197" customWidth="1"/>
    <col min="14644" max="14644" width="8.85546875" style="1197" customWidth="1"/>
    <col min="14645" max="14645" width="54.7109375" style="1197" customWidth="1"/>
    <col min="14646" max="14646" width="12.42578125" style="1197" customWidth="1"/>
    <col min="14647" max="14647" width="8.7109375" style="1197" customWidth="1"/>
    <col min="14648" max="14648" width="13.42578125" style="1197" customWidth="1"/>
    <col min="14649" max="14649" width="8.85546875" style="1197" customWidth="1"/>
    <col min="14650" max="14650" width="9.140625" style="1197" customWidth="1"/>
    <col min="14651" max="14651" width="8.85546875" style="1197" customWidth="1"/>
    <col min="14652" max="14652" width="54.7109375" style="1197" customWidth="1"/>
    <col min="14653" max="14653" width="10.7109375" style="1197" customWidth="1"/>
    <col min="14654" max="14654" width="8.7109375" style="1197" customWidth="1"/>
    <col min="14655" max="14655" width="13" style="1197" customWidth="1"/>
    <col min="14656" max="14656" width="8.85546875" style="1197" customWidth="1"/>
    <col min="14657" max="14657" width="9.140625" style="1197" customWidth="1"/>
    <col min="14658" max="14658" width="8.85546875" style="1197" customWidth="1"/>
    <col min="14659" max="14659" width="54.7109375" style="1197" customWidth="1"/>
    <col min="14660" max="14660" width="10.85546875" style="1197" customWidth="1"/>
    <col min="14661" max="14661" width="8.7109375" style="1197" customWidth="1"/>
    <col min="14662" max="14662" width="13" style="1197" customWidth="1"/>
    <col min="14663" max="14663" width="8.85546875" style="1197" customWidth="1"/>
    <col min="14664" max="14664" width="9.85546875" style="1197" customWidth="1"/>
    <col min="14665" max="14665" width="8.85546875" style="1197" customWidth="1"/>
    <col min="14666" max="14851" width="9.140625" style="1197"/>
    <col min="14852" max="14852" width="63" style="1197" customWidth="1"/>
    <col min="14853" max="14855" width="17.140625" style="1197" customWidth="1"/>
    <col min="14856" max="14859" width="15" style="1197" customWidth="1"/>
    <col min="14860" max="14860" width="13.140625" style="1197" customWidth="1"/>
    <col min="14861" max="14861" width="8.7109375" style="1197" customWidth="1"/>
    <col min="14862" max="14862" width="12.85546875" style="1197" customWidth="1"/>
    <col min="14863" max="14863" width="8.85546875" style="1197" customWidth="1"/>
    <col min="14864" max="14864" width="9.85546875" style="1197" customWidth="1"/>
    <col min="14865" max="14865" width="8.85546875" style="1197" customWidth="1"/>
    <col min="14866" max="14866" width="54.7109375" style="1197" customWidth="1"/>
    <col min="14867" max="14867" width="10.85546875" style="1197" customWidth="1"/>
    <col min="14868" max="14868" width="8.7109375" style="1197" customWidth="1"/>
    <col min="14869" max="14869" width="12.140625" style="1197" customWidth="1"/>
    <col min="14870" max="14870" width="8.85546875" style="1197" customWidth="1"/>
    <col min="14871" max="14871" width="9.85546875" style="1197" customWidth="1"/>
    <col min="14872" max="14872" width="8.85546875" style="1197" customWidth="1"/>
    <col min="14873" max="14873" width="54.7109375" style="1197" customWidth="1"/>
    <col min="14874" max="14874" width="10.85546875" style="1197" customWidth="1"/>
    <col min="14875" max="14875" width="8.7109375" style="1197" customWidth="1"/>
    <col min="14876" max="14876" width="12.28515625" style="1197" customWidth="1"/>
    <col min="14877" max="14877" width="8.85546875" style="1197" customWidth="1"/>
    <col min="14878" max="14878" width="9.85546875" style="1197" customWidth="1"/>
    <col min="14879" max="14879" width="8.85546875" style="1197" customWidth="1"/>
    <col min="14880" max="14880" width="54.7109375" style="1197" customWidth="1"/>
    <col min="14881" max="14881" width="10.85546875" style="1197" customWidth="1"/>
    <col min="14882" max="14882" width="8.7109375" style="1197" customWidth="1"/>
    <col min="14883" max="14883" width="13.28515625" style="1197" customWidth="1"/>
    <col min="14884" max="14884" width="8.85546875" style="1197" customWidth="1"/>
    <col min="14885" max="14885" width="9.85546875" style="1197" customWidth="1"/>
    <col min="14886" max="14886" width="8.85546875" style="1197" customWidth="1"/>
    <col min="14887" max="14887" width="54.7109375" style="1197" customWidth="1"/>
    <col min="14888" max="14888" width="12.140625" style="1197" customWidth="1"/>
    <col min="14889" max="14889" width="8.7109375" style="1197" customWidth="1"/>
    <col min="14890" max="14890" width="11.28515625" style="1197" customWidth="1"/>
    <col min="14891" max="14891" width="8.85546875" style="1197" customWidth="1"/>
    <col min="14892" max="14892" width="9.140625" style="1197"/>
    <col min="14893" max="14893" width="8.85546875" style="1197" customWidth="1"/>
    <col min="14894" max="14894" width="54.7109375" style="1197" customWidth="1"/>
    <col min="14895" max="14895" width="13.7109375" style="1197" customWidth="1"/>
    <col min="14896" max="14896" width="8.7109375" style="1197" customWidth="1"/>
    <col min="14897" max="14897" width="14.7109375" style="1197" customWidth="1"/>
    <col min="14898" max="14898" width="8.85546875" style="1197" customWidth="1"/>
    <col min="14899" max="14899" width="9.85546875" style="1197" customWidth="1"/>
    <col min="14900" max="14900" width="8.85546875" style="1197" customWidth="1"/>
    <col min="14901" max="14901" width="54.7109375" style="1197" customWidth="1"/>
    <col min="14902" max="14902" width="12.42578125" style="1197" customWidth="1"/>
    <col min="14903" max="14903" width="8.7109375" style="1197" customWidth="1"/>
    <col min="14904" max="14904" width="13.42578125" style="1197" customWidth="1"/>
    <col min="14905" max="14905" width="8.85546875" style="1197" customWidth="1"/>
    <col min="14906" max="14906" width="9.140625" style="1197" customWidth="1"/>
    <col min="14907" max="14907" width="8.85546875" style="1197" customWidth="1"/>
    <col min="14908" max="14908" width="54.7109375" style="1197" customWidth="1"/>
    <col min="14909" max="14909" width="10.7109375" style="1197" customWidth="1"/>
    <col min="14910" max="14910" width="8.7109375" style="1197" customWidth="1"/>
    <col min="14911" max="14911" width="13" style="1197" customWidth="1"/>
    <col min="14912" max="14912" width="8.85546875" style="1197" customWidth="1"/>
    <col min="14913" max="14913" width="9.140625" style="1197" customWidth="1"/>
    <col min="14914" max="14914" width="8.85546875" style="1197" customWidth="1"/>
    <col min="14915" max="14915" width="54.7109375" style="1197" customWidth="1"/>
    <col min="14916" max="14916" width="10.85546875" style="1197" customWidth="1"/>
    <col min="14917" max="14917" width="8.7109375" style="1197" customWidth="1"/>
    <col min="14918" max="14918" width="13" style="1197" customWidth="1"/>
    <col min="14919" max="14919" width="8.85546875" style="1197" customWidth="1"/>
    <col min="14920" max="14920" width="9.85546875" style="1197" customWidth="1"/>
    <col min="14921" max="14921" width="8.85546875" style="1197" customWidth="1"/>
    <col min="14922" max="15107" width="9.140625" style="1197"/>
    <col min="15108" max="15108" width="63" style="1197" customWidth="1"/>
    <col min="15109" max="15111" width="17.140625" style="1197" customWidth="1"/>
    <col min="15112" max="15115" width="15" style="1197" customWidth="1"/>
    <col min="15116" max="15116" width="13.140625" style="1197" customWidth="1"/>
    <col min="15117" max="15117" width="8.7109375" style="1197" customWidth="1"/>
    <col min="15118" max="15118" width="12.85546875" style="1197" customWidth="1"/>
    <col min="15119" max="15119" width="8.85546875" style="1197" customWidth="1"/>
    <col min="15120" max="15120" width="9.85546875" style="1197" customWidth="1"/>
    <col min="15121" max="15121" width="8.85546875" style="1197" customWidth="1"/>
    <col min="15122" max="15122" width="54.7109375" style="1197" customWidth="1"/>
    <col min="15123" max="15123" width="10.85546875" style="1197" customWidth="1"/>
    <col min="15124" max="15124" width="8.7109375" style="1197" customWidth="1"/>
    <col min="15125" max="15125" width="12.140625" style="1197" customWidth="1"/>
    <col min="15126" max="15126" width="8.85546875" style="1197" customWidth="1"/>
    <col min="15127" max="15127" width="9.85546875" style="1197" customWidth="1"/>
    <col min="15128" max="15128" width="8.85546875" style="1197" customWidth="1"/>
    <col min="15129" max="15129" width="54.7109375" style="1197" customWidth="1"/>
    <col min="15130" max="15130" width="10.85546875" style="1197" customWidth="1"/>
    <col min="15131" max="15131" width="8.7109375" style="1197" customWidth="1"/>
    <col min="15132" max="15132" width="12.28515625" style="1197" customWidth="1"/>
    <col min="15133" max="15133" width="8.85546875" style="1197" customWidth="1"/>
    <col min="15134" max="15134" width="9.85546875" style="1197" customWidth="1"/>
    <col min="15135" max="15135" width="8.85546875" style="1197" customWidth="1"/>
    <col min="15136" max="15136" width="54.7109375" style="1197" customWidth="1"/>
    <col min="15137" max="15137" width="10.85546875" style="1197" customWidth="1"/>
    <col min="15138" max="15138" width="8.7109375" style="1197" customWidth="1"/>
    <col min="15139" max="15139" width="13.28515625" style="1197" customWidth="1"/>
    <col min="15140" max="15140" width="8.85546875" style="1197" customWidth="1"/>
    <col min="15141" max="15141" width="9.85546875" style="1197" customWidth="1"/>
    <col min="15142" max="15142" width="8.85546875" style="1197" customWidth="1"/>
    <col min="15143" max="15143" width="54.7109375" style="1197" customWidth="1"/>
    <col min="15144" max="15144" width="12.140625" style="1197" customWidth="1"/>
    <col min="15145" max="15145" width="8.7109375" style="1197" customWidth="1"/>
    <col min="15146" max="15146" width="11.28515625" style="1197" customWidth="1"/>
    <col min="15147" max="15147" width="8.85546875" style="1197" customWidth="1"/>
    <col min="15148" max="15148" width="9.140625" style="1197"/>
    <col min="15149" max="15149" width="8.85546875" style="1197" customWidth="1"/>
    <col min="15150" max="15150" width="54.7109375" style="1197" customWidth="1"/>
    <col min="15151" max="15151" width="13.7109375" style="1197" customWidth="1"/>
    <col min="15152" max="15152" width="8.7109375" style="1197" customWidth="1"/>
    <col min="15153" max="15153" width="14.7109375" style="1197" customWidth="1"/>
    <col min="15154" max="15154" width="8.85546875" style="1197" customWidth="1"/>
    <col min="15155" max="15155" width="9.85546875" style="1197" customWidth="1"/>
    <col min="15156" max="15156" width="8.85546875" style="1197" customWidth="1"/>
    <col min="15157" max="15157" width="54.7109375" style="1197" customWidth="1"/>
    <col min="15158" max="15158" width="12.42578125" style="1197" customWidth="1"/>
    <col min="15159" max="15159" width="8.7109375" style="1197" customWidth="1"/>
    <col min="15160" max="15160" width="13.42578125" style="1197" customWidth="1"/>
    <col min="15161" max="15161" width="8.85546875" style="1197" customWidth="1"/>
    <col min="15162" max="15162" width="9.140625" style="1197" customWidth="1"/>
    <col min="15163" max="15163" width="8.85546875" style="1197" customWidth="1"/>
    <col min="15164" max="15164" width="54.7109375" style="1197" customWidth="1"/>
    <col min="15165" max="15165" width="10.7109375" style="1197" customWidth="1"/>
    <col min="15166" max="15166" width="8.7109375" style="1197" customWidth="1"/>
    <col min="15167" max="15167" width="13" style="1197" customWidth="1"/>
    <col min="15168" max="15168" width="8.85546875" style="1197" customWidth="1"/>
    <col min="15169" max="15169" width="9.140625" style="1197" customWidth="1"/>
    <col min="15170" max="15170" width="8.85546875" style="1197" customWidth="1"/>
    <col min="15171" max="15171" width="54.7109375" style="1197" customWidth="1"/>
    <col min="15172" max="15172" width="10.85546875" style="1197" customWidth="1"/>
    <col min="15173" max="15173" width="8.7109375" style="1197" customWidth="1"/>
    <col min="15174" max="15174" width="13" style="1197" customWidth="1"/>
    <col min="15175" max="15175" width="8.85546875" style="1197" customWidth="1"/>
    <col min="15176" max="15176" width="9.85546875" style="1197" customWidth="1"/>
    <col min="15177" max="15177" width="8.85546875" style="1197" customWidth="1"/>
    <col min="15178" max="15363" width="9.140625" style="1197"/>
    <col min="15364" max="15364" width="63" style="1197" customWidth="1"/>
    <col min="15365" max="15367" width="17.140625" style="1197" customWidth="1"/>
    <col min="15368" max="15371" width="15" style="1197" customWidth="1"/>
    <col min="15372" max="15372" width="13.140625" style="1197" customWidth="1"/>
    <col min="15373" max="15373" width="8.7109375" style="1197" customWidth="1"/>
    <col min="15374" max="15374" width="12.85546875" style="1197" customWidth="1"/>
    <col min="15375" max="15375" width="8.85546875" style="1197" customWidth="1"/>
    <col min="15376" max="15376" width="9.85546875" style="1197" customWidth="1"/>
    <col min="15377" max="15377" width="8.85546875" style="1197" customWidth="1"/>
    <col min="15378" max="15378" width="54.7109375" style="1197" customWidth="1"/>
    <col min="15379" max="15379" width="10.85546875" style="1197" customWidth="1"/>
    <col min="15380" max="15380" width="8.7109375" style="1197" customWidth="1"/>
    <col min="15381" max="15381" width="12.140625" style="1197" customWidth="1"/>
    <col min="15382" max="15382" width="8.85546875" style="1197" customWidth="1"/>
    <col min="15383" max="15383" width="9.85546875" style="1197" customWidth="1"/>
    <col min="15384" max="15384" width="8.85546875" style="1197" customWidth="1"/>
    <col min="15385" max="15385" width="54.7109375" style="1197" customWidth="1"/>
    <col min="15386" max="15386" width="10.85546875" style="1197" customWidth="1"/>
    <col min="15387" max="15387" width="8.7109375" style="1197" customWidth="1"/>
    <col min="15388" max="15388" width="12.28515625" style="1197" customWidth="1"/>
    <col min="15389" max="15389" width="8.85546875" style="1197" customWidth="1"/>
    <col min="15390" max="15390" width="9.85546875" style="1197" customWidth="1"/>
    <col min="15391" max="15391" width="8.85546875" style="1197" customWidth="1"/>
    <col min="15392" max="15392" width="54.7109375" style="1197" customWidth="1"/>
    <col min="15393" max="15393" width="10.85546875" style="1197" customWidth="1"/>
    <col min="15394" max="15394" width="8.7109375" style="1197" customWidth="1"/>
    <col min="15395" max="15395" width="13.28515625" style="1197" customWidth="1"/>
    <col min="15396" max="15396" width="8.85546875" style="1197" customWidth="1"/>
    <col min="15397" max="15397" width="9.85546875" style="1197" customWidth="1"/>
    <col min="15398" max="15398" width="8.85546875" style="1197" customWidth="1"/>
    <col min="15399" max="15399" width="54.7109375" style="1197" customWidth="1"/>
    <col min="15400" max="15400" width="12.140625" style="1197" customWidth="1"/>
    <col min="15401" max="15401" width="8.7109375" style="1197" customWidth="1"/>
    <col min="15402" max="15402" width="11.28515625" style="1197" customWidth="1"/>
    <col min="15403" max="15403" width="8.85546875" style="1197" customWidth="1"/>
    <col min="15404" max="15404" width="9.140625" style="1197"/>
    <col min="15405" max="15405" width="8.85546875" style="1197" customWidth="1"/>
    <col min="15406" max="15406" width="54.7109375" style="1197" customWidth="1"/>
    <col min="15407" max="15407" width="13.7109375" style="1197" customWidth="1"/>
    <col min="15408" max="15408" width="8.7109375" style="1197" customWidth="1"/>
    <col min="15409" max="15409" width="14.7109375" style="1197" customWidth="1"/>
    <col min="15410" max="15410" width="8.85546875" style="1197" customWidth="1"/>
    <col min="15411" max="15411" width="9.85546875" style="1197" customWidth="1"/>
    <col min="15412" max="15412" width="8.85546875" style="1197" customWidth="1"/>
    <col min="15413" max="15413" width="54.7109375" style="1197" customWidth="1"/>
    <col min="15414" max="15414" width="12.42578125" style="1197" customWidth="1"/>
    <col min="15415" max="15415" width="8.7109375" style="1197" customWidth="1"/>
    <col min="15416" max="15416" width="13.42578125" style="1197" customWidth="1"/>
    <col min="15417" max="15417" width="8.85546875" style="1197" customWidth="1"/>
    <col min="15418" max="15418" width="9.140625" style="1197" customWidth="1"/>
    <col min="15419" max="15419" width="8.85546875" style="1197" customWidth="1"/>
    <col min="15420" max="15420" width="54.7109375" style="1197" customWidth="1"/>
    <col min="15421" max="15421" width="10.7109375" style="1197" customWidth="1"/>
    <col min="15422" max="15422" width="8.7109375" style="1197" customWidth="1"/>
    <col min="15423" max="15423" width="13" style="1197" customWidth="1"/>
    <col min="15424" max="15424" width="8.85546875" style="1197" customWidth="1"/>
    <col min="15425" max="15425" width="9.140625" style="1197" customWidth="1"/>
    <col min="15426" max="15426" width="8.85546875" style="1197" customWidth="1"/>
    <col min="15427" max="15427" width="54.7109375" style="1197" customWidth="1"/>
    <col min="15428" max="15428" width="10.85546875" style="1197" customWidth="1"/>
    <col min="15429" max="15429" width="8.7109375" style="1197" customWidth="1"/>
    <col min="15430" max="15430" width="13" style="1197" customWidth="1"/>
    <col min="15431" max="15431" width="8.85546875" style="1197" customWidth="1"/>
    <col min="15432" max="15432" width="9.85546875" style="1197" customWidth="1"/>
    <col min="15433" max="15433" width="8.85546875" style="1197" customWidth="1"/>
    <col min="15434" max="15619" width="9.140625" style="1197"/>
    <col min="15620" max="15620" width="63" style="1197" customWidth="1"/>
    <col min="15621" max="15623" width="17.140625" style="1197" customWidth="1"/>
    <col min="15624" max="15627" width="15" style="1197" customWidth="1"/>
    <col min="15628" max="15628" width="13.140625" style="1197" customWidth="1"/>
    <col min="15629" max="15629" width="8.7109375" style="1197" customWidth="1"/>
    <col min="15630" max="15630" width="12.85546875" style="1197" customWidth="1"/>
    <col min="15631" max="15631" width="8.85546875" style="1197" customWidth="1"/>
    <col min="15632" max="15632" width="9.85546875" style="1197" customWidth="1"/>
    <col min="15633" max="15633" width="8.85546875" style="1197" customWidth="1"/>
    <col min="15634" max="15634" width="54.7109375" style="1197" customWidth="1"/>
    <col min="15635" max="15635" width="10.85546875" style="1197" customWidth="1"/>
    <col min="15636" max="15636" width="8.7109375" style="1197" customWidth="1"/>
    <col min="15637" max="15637" width="12.140625" style="1197" customWidth="1"/>
    <col min="15638" max="15638" width="8.85546875" style="1197" customWidth="1"/>
    <col min="15639" max="15639" width="9.85546875" style="1197" customWidth="1"/>
    <col min="15640" max="15640" width="8.85546875" style="1197" customWidth="1"/>
    <col min="15641" max="15641" width="54.7109375" style="1197" customWidth="1"/>
    <col min="15642" max="15642" width="10.85546875" style="1197" customWidth="1"/>
    <col min="15643" max="15643" width="8.7109375" style="1197" customWidth="1"/>
    <col min="15644" max="15644" width="12.28515625" style="1197" customWidth="1"/>
    <col min="15645" max="15645" width="8.85546875" style="1197" customWidth="1"/>
    <col min="15646" max="15646" width="9.85546875" style="1197" customWidth="1"/>
    <col min="15647" max="15647" width="8.85546875" style="1197" customWidth="1"/>
    <col min="15648" max="15648" width="54.7109375" style="1197" customWidth="1"/>
    <col min="15649" max="15649" width="10.85546875" style="1197" customWidth="1"/>
    <col min="15650" max="15650" width="8.7109375" style="1197" customWidth="1"/>
    <col min="15651" max="15651" width="13.28515625" style="1197" customWidth="1"/>
    <col min="15652" max="15652" width="8.85546875" style="1197" customWidth="1"/>
    <col min="15653" max="15653" width="9.85546875" style="1197" customWidth="1"/>
    <col min="15654" max="15654" width="8.85546875" style="1197" customWidth="1"/>
    <col min="15655" max="15655" width="54.7109375" style="1197" customWidth="1"/>
    <col min="15656" max="15656" width="12.140625" style="1197" customWidth="1"/>
    <col min="15657" max="15657" width="8.7109375" style="1197" customWidth="1"/>
    <col min="15658" max="15658" width="11.28515625" style="1197" customWidth="1"/>
    <col min="15659" max="15659" width="8.85546875" style="1197" customWidth="1"/>
    <col min="15660" max="15660" width="9.140625" style="1197"/>
    <col min="15661" max="15661" width="8.85546875" style="1197" customWidth="1"/>
    <col min="15662" max="15662" width="54.7109375" style="1197" customWidth="1"/>
    <col min="15663" max="15663" width="13.7109375" style="1197" customWidth="1"/>
    <col min="15664" max="15664" width="8.7109375" style="1197" customWidth="1"/>
    <col min="15665" max="15665" width="14.7109375" style="1197" customWidth="1"/>
    <col min="15666" max="15666" width="8.85546875" style="1197" customWidth="1"/>
    <col min="15667" max="15667" width="9.85546875" style="1197" customWidth="1"/>
    <col min="15668" max="15668" width="8.85546875" style="1197" customWidth="1"/>
    <col min="15669" max="15669" width="54.7109375" style="1197" customWidth="1"/>
    <col min="15670" max="15670" width="12.42578125" style="1197" customWidth="1"/>
    <col min="15671" max="15671" width="8.7109375" style="1197" customWidth="1"/>
    <col min="15672" max="15672" width="13.42578125" style="1197" customWidth="1"/>
    <col min="15673" max="15673" width="8.85546875" style="1197" customWidth="1"/>
    <col min="15674" max="15674" width="9.140625" style="1197" customWidth="1"/>
    <col min="15675" max="15675" width="8.85546875" style="1197" customWidth="1"/>
    <col min="15676" max="15676" width="54.7109375" style="1197" customWidth="1"/>
    <col min="15677" max="15677" width="10.7109375" style="1197" customWidth="1"/>
    <col min="15678" max="15678" width="8.7109375" style="1197" customWidth="1"/>
    <col min="15679" max="15679" width="13" style="1197" customWidth="1"/>
    <col min="15680" max="15680" width="8.85546875" style="1197" customWidth="1"/>
    <col min="15681" max="15681" width="9.140625" style="1197" customWidth="1"/>
    <col min="15682" max="15682" width="8.85546875" style="1197" customWidth="1"/>
    <col min="15683" max="15683" width="54.7109375" style="1197" customWidth="1"/>
    <col min="15684" max="15684" width="10.85546875" style="1197" customWidth="1"/>
    <col min="15685" max="15685" width="8.7109375" style="1197" customWidth="1"/>
    <col min="15686" max="15686" width="13" style="1197" customWidth="1"/>
    <col min="15687" max="15687" width="8.85546875" style="1197" customWidth="1"/>
    <col min="15688" max="15688" width="9.85546875" style="1197" customWidth="1"/>
    <col min="15689" max="15689" width="8.85546875" style="1197" customWidth="1"/>
    <col min="15690" max="15875" width="9.140625" style="1197"/>
    <col min="15876" max="15876" width="63" style="1197" customWidth="1"/>
    <col min="15877" max="15879" width="17.140625" style="1197" customWidth="1"/>
    <col min="15880" max="15883" width="15" style="1197" customWidth="1"/>
    <col min="15884" max="15884" width="13.140625" style="1197" customWidth="1"/>
    <col min="15885" max="15885" width="8.7109375" style="1197" customWidth="1"/>
    <col min="15886" max="15886" width="12.85546875" style="1197" customWidth="1"/>
    <col min="15887" max="15887" width="8.85546875" style="1197" customWidth="1"/>
    <col min="15888" max="15888" width="9.85546875" style="1197" customWidth="1"/>
    <col min="15889" max="15889" width="8.85546875" style="1197" customWidth="1"/>
    <col min="15890" max="15890" width="54.7109375" style="1197" customWidth="1"/>
    <col min="15891" max="15891" width="10.85546875" style="1197" customWidth="1"/>
    <col min="15892" max="15892" width="8.7109375" style="1197" customWidth="1"/>
    <col min="15893" max="15893" width="12.140625" style="1197" customWidth="1"/>
    <col min="15894" max="15894" width="8.85546875" style="1197" customWidth="1"/>
    <col min="15895" max="15895" width="9.85546875" style="1197" customWidth="1"/>
    <col min="15896" max="15896" width="8.85546875" style="1197" customWidth="1"/>
    <col min="15897" max="15897" width="54.7109375" style="1197" customWidth="1"/>
    <col min="15898" max="15898" width="10.85546875" style="1197" customWidth="1"/>
    <col min="15899" max="15899" width="8.7109375" style="1197" customWidth="1"/>
    <col min="15900" max="15900" width="12.28515625" style="1197" customWidth="1"/>
    <col min="15901" max="15901" width="8.85546875" style="1197" customWidth="1"/>
    <col min="15902" max="15902" width="9.85546875" style="1197" customWidth="1"/>
    <col min="15903" max="15903" width="8.85546875" style="1197" customWidth="1"/>
    <col min="15904" max="15904" width="54.7109375" style="1197" customWidth="1"/>
    <col min="15905" max="15905" width="10.85546875" style="1197" customWidth="1"/>
    <col min="15906" max="15906" width="8.7109375" style="1197" customWidth="1"/>
    <col min="15907" max="15907" width="13.28515625" style="1197" customWidth="1"/>
    <col min="15908" max="15908" width="8.85546875" style="1197" customWidth="1"/>
    <col min="15909" max="15909" width="9.85546875" style="1197" customWidth="1"/>
    <col min="15910" max="15910" width="8.85546875" style="1197" customWidth="1"/>
    <col min="15911" max="15911" width="54.7109375" style="1197" customWidth="1"/>
    <col min="15912" max="15912" width="12.140625" style="1197" customWidth="1"/>
    <col min="15913" max="15913" width="8.7109375" style="1197" customWidth="1"/>
    <col min="15914" max="15914" width="11.28515625" style="1197" customWidth="1"/>
    <col min="15915" max="15915" width="8.85546875" style="1197" customWidth="1"/>
    <col min="15916" max="15916" width="9.140625" style="1197"/>
    <col min="15917" max="15917" width="8.85546875" style="1197" customWidth="1"/>
    <col min="15918" max="15918" width="54.7109375" style="1197" customWidth="1"/>
    <col min="15919" max="15919" width="13.7109375" style="1197" customWidth="1"/>
    <col min="15920" max="15920" width="8.7109375" style="1197" customWidth="1"/>
    <col min="15921" max="15921" width="14.7109375" style="1197" customWidth="1"/>
    <col min="15922" max="15922" width="8.85546875" style="1197" customWidth="1"/>
    <col min="15923" max="15923" width="9.85546875" style="1197" customWidth="1"/>
    <col min="15924" max="15924" width="8.85546875" style="1197" customWidth="1"/>
    <col min="15925" max="15925" width="54.7109375" style="1197" customWidth="1"/>
    <col min="15926" max="15926" width="12.42578125" style="1197" customWidth="1"/>
    <col min="15927" max="15927" width="8.7109375" style="1197" customWidth="1"/>
    <col min="15928" max="15928" width="13.42578125" style="1197" customWidth="1"/>
    <col min="15929" max="15929" width="8.85546875" style="1197" customWidth="1"/>
    <col min="15930" max="15930" width="9.140625" style="1197" customWidth="1"/>
    <col min="15931" max="15931" width="8.85546875" style="1197" customWidth="1"/>
    <col min="15932" max="15932" width="54.7109375" style="1197" customWidth="1"/>
    <col min="15933" max="15933" width="10.7109375" style="1197" customWidth="1"/>
    <col min="15934" max="15934" width="8.7109375" style="1197" customWidth="1"/>
    <col min="15935" max="15935" width="13" style="1197" customWidth="1"/>
    <col min="15936" max="15936" width="8.85546875" style="1197" customWidth="1"/>
    <col min="15937" max="15937" width="9.140625" style="1197" customWidth="1"/>
    <col min="15938" max="15938" width="8.85546875" style="1197" customWidth="1"/>
    <col min="15939" max="15939" width="54.7109375" style="1197" customWidth="1"/>
    <col min="15940" max="15940" width="10.85546875" style="1197" customWidth="1"/>
    <col min="15941" max="15941" width="8.7109375" style="1197" customWidth="1"/>
    <col min="15942" max="15942" width="13" style="1197" customWidth="1"/>
    <col min="15943" max="15943" width="8.85546875" style="1197" customWidth="1"/>
    <col min="15944" max="15944" width="9.85546875" style="1197" customWidth="1"/>
    <col min="15945" max="15945" width="8.85546875" style="1197" customWidth="1"/>
    <col min="15946" max="16131" width="9.140625" style="1197"/>
    <col min="16132" max="16132" width="63" style="1197" customWidth="1"/>
    <col min="16133" max="16135" width="17.140625" style="1197" customWidth="1"/>
    <col min="16136" max="16139" width="15" style="1197" customWidth="1"/>
    <col min="16140" max="16140" width="13.140625" style="1197" customWidth="1"/>
    <col min="16141" max="16141" width="8.7109375" style="1197" customWidth="1"/>
    <col min="16142" max="16142" width="12.85546875" style="1197" customWidth="1"/>
    <col min="16143" max="16143" width="8.85546875" style="1197" customWidth="1"/>
    <col min="16144" max="16144" width="9.85546875" style="1197" customWidth="1"/>
    <col min="16145" max="16145" width="8.85546875" style="1197" customWidth="1"/>
    <col min="16146" max="16146" width="54.7109375" style="1197" customWidth="1"/>
    <col min="16147" max="16147" width="10.85546875" style="1197" customWidth="1"/>
    <col min="16148" max="16148" width="8.7109375" style="1197" customWidth="1"/>
    <col min="16149" max="16149" width="12.140625" style="1197" customWidth="1"/>
    <col min="16150" max="16150" width="8.85546875" style="1197" customWidth="1"/>
    <col min="16151" max="16151" width="9.85546875" style="1197" customWidth="1"/>
    <col min="16152" max="16152" width="8.85546875" style="1197" customWidth="1"/>
    <col min="16153" max="16153" width="54.7109375" style="1197" customWidth="1"/>
    <col min="16154" max="16154" width="10.85546875" style="1197" customWidth="1"/>
    <col min="16155" max="16155" width="8.7109375" style="1197" customWidth="1"/>
    <col min="16156" max="16156" width="12.28515625" style="1197" customWidth="1"/>
    <col min="16157" max="16157" width="8.85546875" style="1197" customWidth="1"/>
    <col min="16158" max="16158" width="9.85546875" style="1197" customWidth="1"/>
    <col min="16159" max="16159" width="8.85546875" style="1197" customWidth="1"/>
    <col min="16160" max="16160" width="54.7109375" style="1197" customWidth="1"/>
    <col min="16161" max="16161" width="10.85546875" style="1197" customWidth="1"/>
    <col min="16162" max="16162" width="8.7109375" style="1197" customWidth="1"/>
    <col min="16163" max="16163" width="13.28515625" style="1197" customWidth="1"/>
    <col min="16164" max="16164" width="8.85546875" style="1197" customWidth="1"/>
    <col min="16165" max="16165" width="9.85546875" style="1197" customWidth="1"/>
    <col min="16166" max="16166" width="8.85546875" style="1197" customWidth="1"/>
    <col min="16167" max="16167" width="54.7109375" style="1197" customWidth="1"/>
    <col min="16168" max="16168" width="12.140625" style="1197" customWidth="1"/>
    <col min="16169" max="16169" width="8.7109375" style="1197" customWidth="1"/>
    <col min="16170" max="16170" width="11.28515625" style="1197" customWidth="1"/>
    <col min="16171" max="16171" width="8.85546875" style="1197" customWidth="1"/>
    <col min="16172" max="16172" width="9.140625" style="1197"/>
    <col min="16173" max="16173" width="8.85546875" style="1197" customWidth="1"/>
    <col min="16174" max="16174" width="54.7109375" style="1197" customWidth="1"/>
    <col min="16175" max="16175" width="13.7109375" style="1197" customWidth="1"/>
    <col min="16176" max="16176" width="8.7109375" style="1197" customWidth="1"/>
    <col min="16177" max="16177" width="14.7109375" style="1197" customWidth="1"/>
    <col min="16178" max="16178" width="8.85546875" style="1197" customWidth="1"/>
    <col min="16179" max="16179" width="9.85546875" style="1197" customWidth="1"/>
    <col min="16180" max="16180" width="8.85546875" style="1197" customWidth="1"/>
    <col min="16181" max="16181" width="54.7109375" style="1197" customWidth="1"/>
    <col min="16182" max="16182" width="12.42578125" style="1197" customWidth="1"/>
    <col min="16183" max="16183" width="8.7109375" style="1197" customWidth="1"/>
    <col min="16184" max="16184" width="13.42578125" style="1197" customWidth="1"/>
    <col min="16185" max="16185" width="8.85546875" style="1197" customWidth="1"/>
    <col min="16186" max="16186" width="9.140625" style="1197" customWidth="1"/>
    <col min="16187" max="16187" width="8.85546875" style="1197" customWidth="1"/>
    <col min="16188" max="16188" width="54.7109375" style="1197" customWidth="1"/>
    <col min="16189" max="16189" width="10.7109375" style="1197" customWidth="1"/>
    <col min="16190" max="16190" width="8.7109375" style="1197" customWidth="1"/>
    <col min="16191" max="16191" width="13" style="1197" customWidth="1"/>
    <col min="16192" max="16192" width="8.85546875" style="1197" customWidth="1"/>
    <col min="16193" max="16193" width="9.140625" style="1197" customWidth="1"/>
    <col min="16194" max="16194" width="8.85546875" style="1197" customWidth="1"/>
    <col min="16195" max="16195" width="54.7109375" style="1197" customWidth="1"/>
    <col min="16196" max="16196" width="10.85546875" style="1197" customWidth="1"/>
    <col min="16197" max="16197" width="8.7109375" style="1197" customWidth="1"/>
    <col min="16198" max="16198" width="13" style="1197" customWidth="1"/>
    <col min="16199" max="16199" width="8.85546875" style="1197" customWidth="1"/>
    <col min="16200" max="16200" width="9.85546875" style="1197" customWidth="1"/>
    <col min="16201" max="16201" width="8.85546875" style="1197" customWidth="1"/>
    <col min="16202" max="16384" width="9.140625" style="1197"/>
  </cols>
  <sheetData>
    <row r="1" spans="2:79" ht="9" customHeight="1" thickBot="1"/>
    <row r="2" spans="2:79" ht="47.45" customHeight="1" thickBot="1">
      <c r="B2" s="1200" t="s">
        <v>792</v>
      </c>
      <c r="C2" s="1201"/>
      <c r="D2" s="1201"/>
      <c r="E2" s="1201"/>
      <c r="F2" s="1201"/>
      <c r="G2" s="1201"/>
      <c r="H2" s="1201"/>
      <c r="I2" s="1202"/>
      <c r="L2" s="1203" t="s">
        <v>793</v>
      </c>
      <c r="M2" s="1204"/>
      <c r="N2" s="1204"/>
      <c r="O2" s="1205"/>
      <c r="P2" s="1205"/>
      <c r="Q2" s="1205"/>
      <c r="R2" s="1205"/>
      <c r="S2" s="1205"/>
      <c r="T2" s="1206"/>
      <c r="U2" s="1198" t="s">
        <v>794</v>
      </c>
    </row>
    <row r="3" spans="2:79" ht="45" customHeight="1" thickBot="1">
      <c r="B3" s="1207"/>
      <c r="C3" s="1208" t="s">
        <v>795</v>
      </c>
      <c r="D3" s="1201"/>
      <c r="E3" s="1202"/>
      <c r="F3" s="1209"/>
      <c r="G3" s="1210"/>
      <c r="H3" s="1210"/>
      <c r="I3" s="1210"/>
      <c r="L3" s="1211" t="s">
        <v>796</v>
      </c>
      <c r="M3" s="1212" t="s">
        <v>797</v>
      </c>
      <c r="N3" s="1213" t="s">
        <v>798</v>
      </c>
      <c r="O3" s="1211" t="s">
        <v>796</v>
      </c>
      <c r="P3" s="1212" t="s">
        <v>797</v>
      </c>
      <c r="Q3" s="1213" t="s">
        <v>798</v>
      </c>
      <c r="R3" s="1211" t="s">
        <v>796</v>
      </c>
      <c r="S3" s="1212" t="s">
        <v>797</v>
      </c>
      <c r="T3" s="1213" t="s">
        <v>798</v>
      </c>
    </row>
    <row r="4" spans="2:79" ht="51.6" customHeight="1" thickBot="1">
      <c r="F4" s="1197"/>
      <c r="G4" s="1197"/>
      <c r="H4" s="1197"/>
      <c r="L4" s="1214" t="s">
        <v>799</v>
      </c>
      <c r="M4" s="1215">
        <v>8</v>
      </c>
      <c r="N4" s="1216">
        <f>I28</f>
        <v>7</v>
      </c>
      <c r="O4" s="1217" t="s">
        <v>800</v>
      </c>
      <c r="P4" s="1218">
        <v>25</v>
      </c>
      <c r="Q4" s="1219">
        <f>I172</f>
        <v>21</v>
      </c>
      <c r="R4" s="1220" t="s">
        <v>801</v>
      </c>
      <c r="S4" s="1221">
        <v>39</v>
      </c>
      <c r="T4" s="1222">
        <f>I240</f>
        <v>32</v>
      </c>
    </row>
    <row r="5" spans="2:79" ht="54.6" customHeight="1">
      <c r="B5" s="1223" t="s">
        <v>802</v>
      </c>
      <c r="C5" s="1224" t="str">
        <f>'[1]4.Vállalkozó bemutatása'!C3:E3</f>
        <v>Cseh Lóránt</v>
      </c>
      <c r="D5" s="1225"/>
      <c r="E5" s="1225"/>
      <c r="F5" s="1225"/>
      <c r="G5" s="1225"/>
      <c r="H5" s="1225"/>
      <c r="I5" s="1226"/>
      <c r="L5" s="1227" t="s">
        <v>803</v>
      </c>
      <c r="M5" s="1228">
        <v>17</v>
      </c>
      <c r="N5" s="1229">
        <f>I48</f>
        <v>17</v>
      </c>
      <c r="O5" s="1230" t="s">
        <v>804</v>
      </c>
      <c r="P5" s="1231">
        <v>4</v>
      </c>
      <c r="Q5" s="1232">
        <f>I228</f>
        <v>4</v>
      </c>
      <c r="R5" s="1233" t="s">
        <v>805</v>
      </c>
      <c r="S5" s="1234">
        <v>10</v>
      </c>
      <c r="T5" s="1235">
        <f>I302</f>
        <v>10</v>
      </c>
    </row>
    <row r="6" spans="2:79" ht="54.6" customHeight="1">
      <c r="B6" s="1236" t="s">
        <v>806</v>
      </c>
      <c r="C6" s="1237">
        <f>'[1]4.Vállalkozó bemutatása'!C4:E4</f>
        <v>33678</v>
      </c>
      <c r="D6" s="1238"/>
      <c r="E6" s="1238"/>
      <c r="F6" s="1238"/>
      <c r="G6" s="1238"/>
      <c r="H6" s="1238"/>
      <c r="I6" s="1239"/>
      <c r="L6" s="1227" t="s">
        <v>807</v>
      </c>
      <c r="M6" s="1228">
        <v>40</v>
      </c>
      <c r="N6" s="1240">
        <f>I84</f>
        <v>31</v>
      </c>
      <c r="O6" s="1230" t="s">
        <v>808</v>
      </c>
      <c r="P6" s="1241">
        <v>27</v>
      </c>
      <c r="Q6" s="1232">
        <f>I344</f>
        <v>15</v>
      </c>
      <c r="R6" s="1233" t="s">
        <v>809</v>
      </c>
      <c r="S6" s="1234">
        <v>12</v>
      </c>
      <c r="T6" s="1235">
        <f>I323</f>
        <v>12</v>
      </c>
      <c r="Y6" s="1198"/>
      <c r="AC6" s="1242"/>
    </row>
    <row r="7" spans="2:79" ht="54.6" customHeight="1" thickBot="1">
      <c r="B7" s="1236" t="s">
        <v>810</v>
      </c>
      <c r="C7" s="1243" t="str">
        <f>'[1]4.Vállalkozó bemutatása'!C7:E7</f>
        <v>cseloci@gmail.com</v>
      </c>
      <c r="D7" s="1238"/>
      <c r="E7" s="1238"/>
      <c r="F7" s="1238"/>
      <c r="G7" s="1238"/>
      <c r="H7" s="1238"/>
      <c r="I7" s="1239"/>
      <c r="J7" s="1244"/>
      <c r="K7" s="1244"/>
      <c r="L7" s="1245" t="s">
        <v>811</v>
      </c>
      <c r="M7" s="1246">
        <v>18</v>
      </c>
      <c r="N7" s="1247">
        <f>I142</f>
        <v>14</v>
      </c>
      <c r="O7" s="1248"/>
      <c r="P7" s="1249"/>
      <c r="Q7" s="1250"/>
      <c r="R7" s="1251"/>
      <c r="S7" s="1252"/>
      <c r="T7" s="1253"/>
    </row>
    <row r="8" spans="2:79" ht="54.6" customHeight="1">
      <c r="B8" s="1236" t="s">
        <v>812</v>
      </c>
      <c r="C8" s="1254" t="s">
        <v>813</v>
      </c>
      <c r="D8" s="1255"/>
      <c r="E8" s="1255"/>
      <c r="F8" s="1255"/>
      <c r="G8" s="1255"/>
      <c r="H8" s="1255"/>
      <c r="I8" s="1256"/>
      <c r="J8" s="1244"/>
      <c r="K8" s="1244"/>
      <c r="L8" s="1257" t="s">
        <v>814</v>
      </c>
      <c r="M8" s="1258">
        <f>SUM(M4:M7)</f>
        <v>83</v>
      </c>
      <c r="N8" s="1259"/>
      <c r="O8" s="1260" t="s">
        <v>814</v>
      </c>
      <c r="P8" s="1261">
        <f>SUM(P4:P7)</f>
        <v>56</v>
      </c>
      <c r="Q8" s="1262"/>
      <c r="R8" s="1263" t="s">
        <v>815</v>
      </c>
      <c r="S8" s="1264">
        <f>SUM(S4:S7)</f>
        <v>61</v>
      </c>
      <c r="T8" s="1265"/>
    </row>
    <row r="9" spans="2:79" ht="54.6" customHeight="1" thickBot="1">
      <c r="B9" s="1266" t="s">
        <v>816</v>
      </c>
      <c r="C9" s="1267" t="s">
        <v>817</v>
      </c>
      <c r="D9" s="1268"/>
      <c r="E9" s="1268"/>
      <c r="F9" s="1268"/>
      <c r="G9" s="1268"/>
      <c r="H9" s="1268"/>
      <c r="I9" s="1269"/>
      <c r="L9" s="1270" t="s">
        <v>818</v>
      </c>
      <c r="M9" s="1271">
        <f>ROUND(M8*0.3,0)</f>
        <v>25</v>
      </c>
      <c r="N9" s="1229"/>
      <c r="O9" s="1272" t="s">
        <v>819</v>
      </c>
      <c r="P9" s="1273">
        <f>ROUND(P8*0.3,0)</f>
        <v>17</v>
      </c>
      <c r="Q9" s="1274"/>
      <c r="R9" s="1275" t="s">
        <v>820</v>
      </c>
      <c r="S9" s="1276">
        <f>ROUND(S8*0.3,0)</f>
        <v>18</v>
      </c>
      <c r="T9" s="1277"/>
      <c r="U9" s="1278"/>
      <c r="V9" s="1279"/>
      <c r="W9" s="1278"/>
      <c r="AD9" s="1278"/>
      <c r="AK9" s="1278"/>
      <c r="AY9" s="1278"/>
      <c r="BT9" s="1278"/>
    </row>
    <row r="10" spans="2:79" ht="54.6" customHeight="1" thickBot="1">
      <c r="B10" s="1266" t="s">
        <v>821</v>
      </c>
      <c r="C10" s="1280">
        <v>43311</v>
      </c>
      <c r="D10" s="1281"/>
      <c r="E10" s="1281"/>
      <c r="F10" s="1281"/>
      <c r="G10" s="1281"/>
      <c r="H10" s="1281"/>
      <c r="I10" s="1282"/>
      <c r="L10" s="1283" t="s">
        <v>822</v>
      </c>
      <c r="M10" s="1284"/>
      <c r="N10" s="1285">
        <f>SUM(N4:N9)</f>
        <v>69</v>
      </c>
      <c r="O10" s="1286"/>
      <c r="P10" s="1287"/>
      <c r="Q10" s="1288">
        <f>SUM(Q4:Q9)</f>
        <v>40</v>
      </c>
      <c r="R10" s="1289"/>
      <c r="S10" s="1290"/>
      <c r="T10" s="1291">
        <f>SUM(T4:T9)</f>
        <v>54</v>
      </c>
      <c r="U10" s="1292"/>
    </row>
    <row r="11" spans="2:79" ht="36.950000000000003" customHeight="1" thickBot="1">
      <c r="L11" s="1293" t="s">
        <v>823</v>
      </c>
      <c r="M11" s="1294" t="s">
        <v>824</v>
      </c>
      <c r="N11" s="1285" t="str">
        <f>IF(N10&lt;M9,"KO","OK")</f>
        <v>OK</v>
      </c>
      <c r="O11" s="1286"/>
      <c r="P11" s="1288"/>
      <c r="Q11" s="1288" t="str">
        <f>IF(Q10&lt;P9,"KO","OK")</f>
        <v>OK</v>
      </c>
      <c r="R11" s="1289"/>
      <c r="S11" s="1295"/>
      <c r="T11" s="1291" t="str">
        <f>IF(T10&lt;S9,"KO","OK")</f>
        <v>OK</v>
      </c>
    </row>
    <row r="12" spans="2:79" ht="64.5" customHeight="1" thickBot="1">
      <c r="B12" s="1296" t="s">
        <v>825</v>
      </c>
      <c r="C12" s="1297"/>
      <c r="D12" s="1298"/>
      <c r="E12" s="1299" t="str">
        <f>IF(OR(M12=$M$11,M16=$M$11),"ÜT elutasítás","   ")</f>
        <v xml:space="preserve">   </v>
      </c>
      <c r="F12" s="1299"/>
      <c r="G12" s="1300"/>
      <c r="H12" s="1301">
        <f>IF(OR(M12=$M$11,M16=$M$11)," ",I24)</f>
        <v>163</v>
      </c>
      <c r="I12" s="1302"/>
      <c r="J12" s="1244"/>
      <c r="K12" s="1244"/>
      <c r="L12" s="1303" t="s">
        <v>826</v>
      </c>
      <c r="M12" s="1304" t="str">
        <f>IF(OR(N11=M11,Q11=M11,T11=M11),"KO","OK")</f>
        <v>OK</v>
      </c>
      <c r="N12" s="1305" t="str">
        <f>IF(M12=$M$11,"Minősítési csoportonként nem érte el a 30%-ot! :(","Csoportonként elérte a 30%-ot! :-)")</f>
        <v>Csoportonként elérte a 30%-ot! :-)</v>
      </c>
      <c r="O12" s="1306"/>
      <c r="P12" s="1306"/>
      <c r="Q12" s="1306"/>
      <c r="R12" s="1306"/>
      <c r="S12" s="1306"/>
      <c r="T12" s="1307"/>
      <c r="U12" s="1197"/>
      <c r="V12" s="1244"/>
      <c r="W12" s="1244"/>
      <c r="X12" s="1244"/>
      <c r="Y12" s="1244"/>
      <c r="Z12" s="1244"/>
      <c r="AA12" s="1244"/>
      <c r="AB12" s="1244"/>
      <c r="AC12" s="1244"/>
      <c r="AD12" s="1244"/>
      <c r="AE12" s="1244"/>
      <c r="AF12" s="1244"/>
      <c r="AG12" s="1244"/>
      <c r="AH12" s="1244"/>
      <c r="AI12" s="1244"/>
      <c r="AJ12" s="1244"/>
      <c r="AK12" s="1244"/>
      <c r="AL12" s="1244"/>
      <c r="AM12" s="1244"/>
      <c r="AN12" s="1244"/>
      <c r="AO12" s="1244"/>
      <c r="AP12" s="1244"/>
      <c r="AQ12" s="1244"/>
      <c r="AR12" s="1244"/>
      <c r="AS12" s="1244"/>
      <c r="AT12" s="1244"/>
      <c r="AU12" s="1244"/>
      <c r="AV12" s="1244"/>
      <c r="AW12" s="1244"/>
      <c r="AX12" s="1244"/>
      <c r="AY12" s="1244"/>
      <c r="AZ12" s="1244"/>
      <c r="BA12" s="1244"/>
      <c r="BB12" s="1244"/>
      <c r="BC12" s="1244"/>
      <c r="BD12" s="1244"/>
      <c r="BE12" s="1244"/>
      <c r="BF12" s="1244"/>
      <c r="BG12" s="1244"/>
      <c r="BH12" s="1244"/>
      <c r="BI12" s="1244"/>
      <c r="BJ12" s="1244"/>
      <c r="BK12" s="1244"/>
      <c r="BL12" s="1244"/>
      <c r="BM12" s="1244"/>
      <c r="BN12" s="1244"/>
      <c r="BO12" s="1244"/>
      <c r="BP12" s="1244"/>
      <c r="BQ12" s="1244"/>
      <c r="BR12" s="1244"/>
      <c r="BS12" s="1244"/>
      <c r="BT12" s="1244"/>
      <c r="BU12" s="1244"/>
      <c r="BV12" s="1244"/>
      <c r="BW12" s="1244"/>
      <c r="BX12" s="1244"/>
      <c r="BY12" s="1244"/>
      <c r="BZ12" s="1244"/>
      <c r="CA12" s="1244"/>
    </row>
    <row r="13" spans="2:79" ht="10.5" customHeight="1" thickBot="1">
      <c r="J13" s="1244"/>
      <c r="K13" s="1244"/>
      <c r="L13" s="1197"/>
      <c r="M13" s="1244"/>
      <c r="N13" s="1244"/>
      <c r="O13" s="1244"/>
      <c r="P13" s="1244"/>
      <c r="Q13" s="1244"/>
      <c r="R13" s="1244"/>
      <c r="S13" s="1244"/>
      <c r="T13" s="1244"/>
      <c r="U13" s="1244"/>
      <c r="V13" s="1244"/>
      <c r="W13" s="1244"/>
      <c r="X13" s="1244"/>
      <c r="Y13" s="1244"/>
      <c r="Z13" s="1244"/>
      <c r="AA13" s="1244"/>
      <c r="AB13" s="1244"/>
      <c r="AC13" s="1244"/>
      <c r="AD13" s="1244"/>
      <c r="AE13" s="1244"/>
      <c r="AF13" s="1244"/>
      <c r="AG13" s="1244"/>
      <c r="AH13" s="1244"/>
      <c r="AI13" s="1244"/>
      <c r="AJ13" s="1244"/>
      <c r="AK13" s="1244"/>
      <c r="AL13" s="1244"/>
      <c r="AM13" s="1244"/>
      <c r="AN13" s="1244"/>
      <c r="AO13" s="1244"/>
      <c r="AP13" s="1244"/>
      <c r="AQ13" s="1244"/>
      <c r="AR13" s="1244"/>
      <c r="AS13" s="1244"/>
      <c r="AT13" s="1244"/>
      <c r="AU13" s="1244"/>
      <c r="AV13" s="1244"/>
      <c r="AW13" s="1244"/>
      <c r="AX13" s="1244"/>
      <c r="AY13" s="1244"/>
      <c r="AZ13" s="1244"/>
      <c r="BA13" s="1244"/>
      <c r="BB13" s="1244"/>
      <c r="BC13" s="1244"/>
      <c r="BD13" s="1244"/>
      <c r="BE13" s="1244"/>
      <c r="BF13" s="1244"/>
      <c r="BG13" s="1244"/>
      <c r="BH13" s="1244"/>
      <c r="BI13" s="1244"/>
      <c r="BJ13" s="1244"/>
      <c r="BK13" s="1244"/>
      <c r="BL13" s="1244"/>
      <c r="BM13" s="1244"/>
      <c r="BN13" s="1244"/>
      <c r="BO13" s="1244"/>
      <c r="BP13" s="1244"/>
      <c r="BQ13" s="1244"/>
      <c r="BR13" s="1244"/>
      <c r="BS13" s="1244"/>
      <c r="BT13" s="1244"/>
      <c r="BU13" s="1244"/>
      <c r="BV13" s="1244"/>
      <c r="BW13" s="1244"/>
      <c r="BX13" s="1244"/>
      <c r="BY13" s="1244"/>
      <c r="BZ13" s="1244"/>
      <c r="CA13" s="1244"/>
    </row>
    <row r="14" spans="2:79" ht="59.45" customHeight="1" thickBot="1">
      <c r="B14" s="1308" t="s">
        <v>827</v>
      </c>
      <c r="C14" s="1309"/>
      <c r="D14" s="1309"/>
      <c r="E14" s="1309"/>
      <c r="F14" s="1309"/>
      <c r="G14" s="1310"/>
      <c r="H14" s="1311">
        <v>60</v>
      </c>
      <c r="I14" s="1312"/>
      <c r="J14" s="1244"/>
      <c r="K14" s="1244"/>
      <c r="L14" s="1313" t="s">
        <v>828</v>
      </c>
      <c r="M14" s="1304" t="str">
        <f>IF(H24=M11,"KO","OK")</f>
        <v>OK</v>
      </c>
      <c r="N14" s="1314" t="str">
        <f>IF(M14=$M$11,"Elutasítási (KO) kritériumok alapján az ÜT NEM fogadható el! :-(","Elutasítási (KO) kritériumok alapján az ÜT elfogadható! :-)")</f>
        <v>Elutasítási (KO) kritériumok alapján az ÜT elfogadható! :-)</v>
      </c>
      <c r="O14" s="1315"/>
      <c r="P14" s="1315"/>
      <c r="Q14" s="1315"/>
      <c r="R14" s="1315"/>
      <c r="S14" s="1315"/>
      <c r="T14" s="1316"/>
      <c r="U14" s="1244"/>
      <c r="V14" s="1244"/>
      <c r="W14" s="1244"/>
      <c r="X14" s="1244"/>
      <c r="Y14" s="1244"/>
      <c r="Z14" s="1244"/>
      <c r="AA14" s="1244"/>
      <c r="AB14" s="1244"/>
      <c r="AC14" s="1244"/>
      <c r="AD14" s="1244"/>
      <c r="AE14" s="1244"/>
      <c r="AF14" s="1244"/>
      <c r="AG14" s="1244"/>
      <c r="AH14" s="1244"/>
      <c r="AI14" s="1244"/>
      <c r="AJ14" s="1244"/>
      <c r="AK14" s="1244"/>
      <c r="AL14" s="1244"/>
      <c r="AM14" s="1244"/>
      <c r="AN14" s="1244"/>
      <c r="AO14" s="1244"/>
      <c r="AP14" s="1244"/>
      <c r="AQ14" s="1244"/>
      <c r="AR14" s="1244"/>
      <c r="AS14" s="1244"/>
      <c r="AT14" s="1244"/>
      <c r="AU14" s="1244"/>
      <c r="AV14" s="1244"/>
      <c r="AW14" s="1244"/>
      <c r="AX14" s="1244"/>
      <c r="AY14" s="1244"/>
      <c r="AZ14" s="1244"/>
      <c r="BA14" s="1244"/>
      <c r="BB14" s="1244"/>
      <c r="BC14" s="1244"/>
      <c r="BD14" s="1244"/>
      <c r="BE14" s="1244"/>
      <c r="BF14" s="1244"/>
      <c r="BG14" s="1244"/>
      <c r="BH14" s="1244"/>
      <c r="BI14" s="1244"/>
      <c r="BJ14" s="1244"/>
      <c r="BK14" s="1244"/>
      <c r="BL14" s="1244"/>
      <c r="BM14" s="1244"/>
      <c r="BN14" s="1244"/>
      <c r="BO14" s="1244"/>
      <c r="BP14" s="1244"/>
      <c r="BQ14" s="1244"/>
      <c r="BR14" s="1244"/>
      <c r="BS14" s="1244"/>
      <c r="BT14" s="1244"/>
      <c r="BU14" s="1244"/>
      <c r="BV14" s="1244"/>
      <c r="BW14" s="1244"/>
      <c r="BX14" s="1244"/>
      <c r="BY14" s="1244"/>
      <c r="BZ14" s="1244"/>
      <c r="CA14" s="1244"/>
    </row>
    <row r="15" spans="2:79" ht="10.5" customHeight="1" thickBot="1">
      <c r="J15" s="1244"/>
      <c r="K15" s="1244"/>
      <c r="L15" s="1197"/>
      <c r="M15" s="1244"/>
      <c r="N15" s="1244"/>
      <c r="O15" s="1244"/>
      <c r="P15" s="1244"/>
      <c r="Q15" s="1244"/>
      <c r="R15" s="1244"/>
      <c r="S15" s="1244"/>
      <c r="T15" s="1244"/>
      <c r="U15" s="1244"/>
      <c r="V15" s="1244"/>
      <c r="W15" s="1244"/>
      <c r="X15" s="1244"/>
      <c r="Y15" s="1244"/>
      <c r="Z15" s="1244"/>
      <c r="AA15" s="1244"/>
      <c r="AB15" s="1244"/>
      <c r="AC15" s="1244"/>
      <c r="AD15" s="1244"/>
      <c r="AE15" s="1244"/>
      <c r="AF15" s="1244"/>
      <c r="AG15" s="1244"/>
      <c r="AH15" s="1244"/>
      <c r="AI15" s="1244"/>
      <c r="AJ15" s="1244"/>
      <c r="AK15" s="1244"/>
      <c r="AL15" s="1244"/>
      <c r="AM15" s="1244"/>
      <c r="AN15" s="1244"/>
      <c r="AO15" s="1244"/>
      <c r="AP15" s="1244"/>
      <c r="AQ15" s="1244"/>
      <c r="AR15" s="1244"/>
      <c r="AS15" s="1244"/>
      <c r="AT15" s="1244"/>
      <c r="AU15" s="1244"/>
      <c r="AV15" s="1244"/>
      <c r="AW15" s="1244"/>
      <c r="AX15" s="1244"/>
      <c r="AY15" s="1244"/>
      <c r="AZ15" s="1244"/>
      <c r="BA15" s="1244"/>
      <c r="BB15" s="1244"/>
      <c r="BC15" s="1244"/>
      <c r="BD15" s="1244"/>
      <c r="BE15" s="1244"/>
      <c r="BF15" s="1244"/>
      <c r="BG15" s="1244"/>
      <c r="BH15" s="1244"/>
      <c r="BI15" s="1244"/>
      <c r="BJ15" s="1244"/>
      <c r="BK15" s="1244"/>
      <c r="BL15" s="1244"/>
      <c r="BM15" s="1244"/>
      <c r="BN15" s="1244"/>
      <c r="BO15" s="1244"/>
      <c r="BP15" s="1244"/>
      <c r="BQ15" s="1244"/>
      <c r="BR15" s="1244"/>
      <c r="BS15" s="1244"/>
      <c r="BT15" s="1244"/>
      <c r="BU15" s="1244"/>
      <c r="BV15" s="1244"/>
      <c r="BW15" s="1244"/>
      <c r="BX15" s="1244"/>
      <c r="BY15" s="1244"/>
      <c r="BZ15" s="1244"/>
      <c r="CA15" s="1244"/>
    </row>
    <row r="16" spans="2:79" ht="62.1" customHeight="1" thickBot="1">
      <c r="B16" s="1317" t="s">
        <v>829</v>
      </c>
      <c r="C16" s="1318"/>
      <c r="D16" s="1299" t="str">
        <f>IF(ISBLANK(H14),O36,IF(OR(M12=$M$11,M14=$M$11),O35,IF(H12&lt;H14,O34,O33)))</f>
        <v>ÜT jóváhagyása</v>
      </c>
      <c r="E16" s="1299"/>
      <c r="F16" s="1299"/>
      <c r="G16" s="1299"/>
      <c r="H16" s="1299"/>
      <c r="I16" s="1300"/>
      <c r="L16" s="1197"/>
      <c r="M16" s="1244"/>
      <c r="N16" s="1244"/>
      <c r="O16" s="1244"/>
      <c r="P16" s="1244"/>
      <c r="Q16" s="1244"/>
      <c r="R16" s="1244"/>
      <c r="S16" s="1244"/>
      <c r="T16" s="1244"/>
      <c r="U16" s="1197"/>
      <c r="V16" s="1244"/>
      <c r="W16" s="1244"/>
      <c r="X16" s="1244"/>
      <c r="Y16" s="1244"/>
      <c r="Z16" s="1244"/>
      <c r="AA16" s="1244"/>
      <c r="AB16" s="1244"/>
      <c r="AC16" s="1244"/>
      <c r="AD16" s="1244"/>
      <c r="AE16" s="1244"/>
      <c r="AF16" s="1244"/>
      <c r="AG16" s="1244"/>
      <c r="AH16" s="1244"/>
      <c r="AI16" s="1244"/>
      <c r="AJ16" s="1244"/>
      <c r="AK16" s="1244"/>
      <c r="AL16" s="1244"/>
      <c r="AM16" s="1244"/>
      <c r="AN16" s="1244"/>
      <c r="AO16" s="1244"/>
      <c r="AP16" s="1244"/>
      <c r="AQ16" s="1244"/>
      <c r="AR16" s="1244"/>
      <c r="AS16" s="1244"/>
      <c r="AT16" s="1244"/>
      <c r="AU16" s="1244"/>
      <c r="AV16" s="1244"/>
      <c r="AW16" s="1244"/>
      <c r="AX16" s="1244"/>
      <c r="AY16" s="1244"/>
      <c r="AZ16" s="1244"/>
      <c r="BA16" s="1244"/>
      <c r="BB16" s="1244"/>
      <c r="BC16" s="1244"/>
      <c r="BD16" s="1244"/>
      <c r="BE16" s="1244"/>
      <c r="BF16" s="1244"/>
      <c r="BG16" s="1244"/>
      <c r="BH16" s="1244"/>
      <c r="BI16" s="1244"/>
      <c r="BJ16" s="1244"/>
      <c r="BK16" s="1244"/>
      <c r="BL16" s="1244"/>
      <c r="BM16" s="1244"/>
      <c r="BN16" s="1244"/>
      <c r="BO16" s="1244"/>
      <c r="BP16" s="1244"/>
      <c r="BQ16" s="1244"/>
      <c r="BR16" s="1244"/>
      <c r="BS16" s="1244"/>
      <c r="BT16" s="1244"/>
      <c r="BU16" s="1244"/>
      <c r="BV16" s="1244"/>
      <c r="BW16" s="1244"/>
      <c r="BX16" s="1244"/>
      <c r="BY16" s="1244"/>
      <c r="BZ16" s="1244"/>
      <c r="CA16" s="1244"/>
    </row>
    <row r="17" spans="1:79" ht="26.1" customHeight="1" thickBot="1">
      <c r="L17" s="1197"/>
      <c r="M17" s="1244"/>
      <c r="N17" s="1244"/>
      <c r="O17" s="1244"/>
      <c r="P17" s="1244"/>
      <c r="Q17" s="1244"/>
      <c r="R17" s="1244"/>
      <c r="S17" s="1244"/>
      <c r="T17" s="1244"/>
      <c r="U17" s="1244"/>
      <c r="V17" s="1244"/>
      <c r="W17" s="1244"/>
      <c r="X17" s="1244"/>
      <c r="Y17" s="1244"/>
      <c r="Z17" s="1244"/>
      <c r="AA17" s="1244"/>
      <c r="AB17" s="1244"/>
      <c r="AC17" s="1244"/>
      <c r="AD17" s="1244"/>
      <c r="AE17" s="1244"/>
      <c r="AF17" s="1244"/>
      <c r="AG17" s="1244"/>
      <c r="AH17" s="1244"/>
      <c r="AI17" s="1244"/>
      <c r="AJ17" s="1244"/>
      <c r="AK17" s="1244"/>
      <c r="AL17" s="1244"/>
      <c r="AM17" s="1244"/>
      <c r="AN17" s="1244"/>
      <c r="AO17" s="1244"/>
      <c r="AP17" s="1244"/>
      <c r="AQ17" s="1244"/>
      <c r="AR17" s="1244"/>
      <c r="AS17" s="1244"/>
      <c r="AT17" s="1244"/>
      <c r="AU17" s="1244"/>
      <c r="AV17" s="1244"/>
      <c r="AW17" s="1244"/>
      <c r="AX17" s="1244"/>
      <c r="AY17" s="1244"/>
      <c r="AZ17" s="1244"/>
      <c r="BA17" s="1244"/>
      <c r="BB17" s="1244"/>
      <c r="BC17" s="1244"/>
      <c r="BD17" s="1244"/>
      <c r="BE17" s="1244"/>
      <c r="BF17" s="1244"/>
      <c r="BG17" s="1244"/>
      <c r="BH17" s="1244"/>
      <c r="BI17" s="1244"/>
      <c r="BJ17" s="1244"/>
      <c r="BK17" s="1244"/>
      <c r="BL17" s="1244"/>
      <c r="BM17" s="1244"/>
      <c r="BN17" s="1244"/>
      <c r="BO17" s="1244"/>
      <c r="BP17" s="1244"/>
      <c r="BQ17" s="1244"/>
      <c r="BR17" s="1244"/>
      <c r="BS17" s="1244"/>
      <c r="BT17" s="1244"/>
      <c r="BU17" s="1244"/>
      <c r="BV17" s="1244"/>
      <c r="BW17" s="1244"/>
      <c r="BX17" s="1244"/>
      <c r="BY17" s="1244"/>
      <c r="BZ17" s="1244"/>
      <c r="CA17" s="1244"/>
    </row>
    <row r="18" spans="1:79" ht="29.1" customHeight="1">
      <c r="B18" s="1223" t="s">
        <v>830</v>
      </c>
      <c r="C18" s="1319">
        <v>200</v>
      </c>
      <c r="D18" s="1320" t="s">
        <v>831</v>
      </c>
      <c r="E18" s="1321" t="s">
        <v>824</v>
      </c>
      <c r="F18" s="1322">
        <v>1</v>
      </c>
      <c r="G18" s="1322">
        <v>2</v>
      </c>
      <c r="H18" s="1322">
        <v>3</v>
      </c>
      <c r="I18" s="1323" t="s">
        <v>106</v>
      </c>
      <c r="J18" s="1244"/>
      <c r="K18" s="1244"/>
      <c r="V18" s="1244"/>
      <c r="W18" s="1244"/>
      <c r="X18" s="1244"/>
      <c r="Y18" s="1244"/>
      <c r="Z18" s="1244"/>
      <c r="AA18" s="1244"/>
      <c r="AB18" s="1244"/>
      <c r="AC18" s="1244"/>
      <c r="AD18" s="1244"/>
      <c r="AE18" s="1244"/>
      <c r="AF18" s="1244"/>
      <c r="AG18" s="1244"/>
      <c r="AH18" s="1244"/>
      <c r="AI18" s="1244"/>
      <c r="AJ18" s="1244"/>
      <c r="AK18" s="1244"/>
      <c r="AL18" s="1244"/>
      <c r="AM18" s="1244"/>
      <c r="AN18" s="1244"/>
      <c r="AO18" s="1244"/>
      <c r="AP18" s="1244"/>
      <c r="AQ18" s="1244"/>
      <c r="AR18" s="1244"/>
      <c r="AS18" s="1244"/>
      <c r="AT18" s="1244"/>
      <c r="AU18" s="1244"/>
      <c r="AV18" s="1244"/>
      <c r="AW18" s="1244"/>
      <c r="AX18" s="1244"/>
      <c r="AY18" s="1244"/>
      <c r="AZ18" s="1244"/>
      <c r="BA18" s="1244"/>
      <c r="BB18" s="1244"/>
      <c r="BC18" s="1244"/>
      <c r="BD18" s="1244"/>
      <c r="BE18" s="1244"/>
      <c r="BF18" s="1244"/>
      <c r="BG18" s="1244"/>
      <c r="BH18" s="1244"/>
      <c r="BI18" s="1244"/>
      <c r="BJ18" s="1244"/>
      <c r="BK18" s="1244"/>
      <c r="BL18" s="1244"/>
      <c r="BM18" s="1244"/>
      <c r="BN18" s="1244"/>
      <c r="BO18" s="1244"/>
      <c r="BP18" s="1244"/>
      <c r="BQ18" s="1244"/>
      <c r="BR18" s="1244"/>
      <c r="BS18" s="1197"/>
      <c r="BU18" s="1197"/>
    </row>
    <row r="19" spans="1:79" ht="47.1" customHeight="1">
      <c r="B19" s="1324" t="s">
        <v>832</v>
      </c>
      <c r="C19" s="1325">
        <v>50</v>
      </c>
      <c r="D19" s="1326"/>
      <c r="E19" s="1327"/>
      <c r="F19" s="1328"/>
      <c r="G19" s="1328"/>
      <c r="H19" s="1328"/>
      <c r="I19" s="1329"/>
      <c r="J19" s="1244"/>
      <c r="K19" s="1244"/>
      <c r="V19" s="1244"/>
      <c r="W19" s="1244"/>
      <c r="X19" s="1244"/>
      <c r="Y19" s="1244"/>
      <c r="Z19" s="1244"/>
      <c r="AA19" s="1244"/>
      <c r="AB19" s="1244"/>
      <c r="AC19" s="1244"/>
      <c r="AD19" s="1244"/>
      <c r="AE19" s="1244"/>
      <c r="AF19" s="1244"/>
      <c r="AG19" s="1244"/>
      <c r="AH19" s="1244"/>
      <c r="AI19" s="1244"/>
      <c r="AJ19" s="1244"/>
      <c r="AK19" s="1244"/>
      <c r="AL19" s="1244"/>
      <c r="AM19" s="1244"/>
      <c r="AN19" s="1244"/>
      <c r="AO19" s="1244"/>
      <c r="AP19" s="1244"/>
      <c r="AQ19" s="1244"/>
      <c r="AR19" s="1244"/>
      <c r="AS19" s="1244"/>
      <c r="AT19" s="1244"/>
      <c r="AU19" s="1244"/>
      <c r="AV19" s="1244"/>
      <c r="AW19" s="1244"/>
      <c r="AX19" s="1244"/>
      <c r="AY19" s="1244"/>
      <c r="AZ19" s="1244"/>
      <c r="BA19" s="1244"/>
      <c r="BB19" s="1244"/>
      <c r="BC19" s="1244"/>
      <c r="BD19" s="1244"/>
      <c r="BE19" s="1244"/>
      <c r="BF19" s="1244"/>
      <c r="BG19" s="1244"/>
      <c r="BH19" s="1244"/>
      <c r="BI19" s="1244"/>
      <c r="BJ19" s="1244"/>
      <c r="BK19" s="1244"/>
      <c r="BL19" s="1244"/>
      <c r="BM19" s="1244"/>
      <c r="BN19" s="1244"/>
      <c r="BO19" s="1244"/>
      <c r="BP19" s="1244"/>
      <c r="BQ19" s="1244"/>
      <c r="BR19" s="1244"/>
      <c r="BS19" s="1197"/>
      <c r="BU19" s="1197"/>
    </row>
    <row r="20" spans="1:79" ht="57.95" customHeight="1" thickBot="1">
      <c r="B20" s="1330" t="s">
        <v>833</v>
      </c>
      <c r="C20" s="1331">
        <v>60</v>
      </c>
      <c r="D20" s="1332" t="s">
        <v>834</v>
      </c>
      <c r="E20" s="1333">
        <v>6</v>
      </c>
      <c r="F20" s="1333">
        <v>5</v>
      </c>
      <c r="G20" s="1333">
        <v>20</v>
      </c>
      <c r="H20" s="1333">
        <v>8</v>
      </c>
      <c r="I20" s="1334">
        <v>39</v>
      </c>
      <c r="J20" s="1244"/>
      <c r="K20" s="1244"/>
      <c r="V20" s="1244"/>
      <c r="W20" s="1244"/>
      <c r="X20" s="1244"/>
      <c r="Y20" s="1244"/>
      <c r="Z20" s="1244"/>
      <c r="AA20" s="1244"/>
      <c r="AB20" s="1244"/>
      <c r="AC20" s="1244"/>
      <c r="AD20" s="1244"/>
      <c r="AE20" s="1244"/>
      <c r="AF20" s="1244"/>
      <c r="AG20" s="1244"/>
      <c r="AH20" s="1244"/>
      <c r="AI20" s="1244"/>
      <c r="AJ20" s="1244"/>
      <c r="AK20" s="1244"/>
      <c r="AL20" s="1244"/>
      <c r="AM20" s="1244"/>
      <c r="AN20" s="1244"/>
      <c r="AO20" s="1244"/>
      <c r="AP20" s="1244"/>
      <c r="AQ20" s="1244"/>
      <c r="AR20" s="1244"/>
      <c r="AS20" s="1244"/>
      <c r="AT20" s="1244"/>
      <c r="AU20" s="1244"/>
      <c r="AV20" s="1244"/>
      <c r="AW20" s="1244"/>
      <c r="AX20" s="1244"/>
      <c r="AY20" s="1244"/>
      <c r="AZ20" s="1244"/>
      <c r="BA20" s="1244"/>
      <c r="BB20" s="1244"/>
      <c r="BC20" s="1244"/>
      <c r="BD20" s="1244"/>
      <c r="BE20" s="1244"/>
      <c r="BF20" s="1244"/>
      <c r="BG20" s="1244"/>
      <c r="BH20" s="1244"/>
      <c r="BI20" s="1244"/>
      <c r="BJ20" s="1244"/>
      <c r="BK20" s="1244"/>
      <c r="BL20" s="1244"/>
      <c r="BM20" s="1244"/>
      <c r="BN20" s="1244"/>
      <c r="BO20" s="1244"/>
      <c r="BP20" s="1244"/>
      <c r="BQ20" s="1244"/>
      <c r="BR20" s="1244"/>
      <c r="BS20" s="1197"/>
      <c r="BU20" s="1197"/>
    </row>
    <row r="21" spans="1:79" ht="14.1" customHeight="1">
      <c r="B21" s="1335"/>
      <c r="I21" s="1244"/>
      <c r="J21" s="1244"/>
      <c r="K21" s="1244"/>
      <c r="V21" s="1244"/>
      <c r="W21" s="1244"/>
      <c r="X21" s="1244"/>
      <c r="Y21" s="1244"/>
      <c r="Z21" s="1244"/>
      <c r="AA21" s="1244"/>
      <c r="AB21" s="1244"/>
      <c r="AC21" s="1244"/>
      <c r="AD21" s="1244"/>
      <c r="AE21" s="1244"/>
      <c r="AF21" s="1244"/>
      <c r="AG21" s="1244"/>
      <c r="AH21" s="1244"/>
      <c r="AI21" s="1244"/>
      <c r="AJ21" s="1244"/>
      <c r="AK21" s="1244"/>
      <c r="AL21" s="1244"/>
      <c r="AM21" s="1244"/>
      <c r="AN21" s="1244"/>
      <c r="AO21" s="1244"/>
      <c r="AP21" s="1244"/>
      <c r="AQ21" s="1244"/>
      <c r="AR21" s="1244"/>
      <c r="AS21" s="1244"/>
      <c r="AT21" s="1244"/>
      <c r="AU21" s="1244"/>
      <c r="AV21" s="1244"/>
      <c r="AW21" s="1244"/>
      <c r="AX21" s="1244"/>
      <c r="AY21" s="1244"/>
      <c r="AZ21" s="1244"/>
      <c r="BA21" s="1244"/>
      <c r="BB21" s="1244"/>
      <c r="BC21" s="1244"/>
      <c r="BD21" s="1244"/>
      <c r="BE21" s="1244"/>
      <c r="BF21" s="1244"/>
      <c r="BG21" s="1244"/>
      <c r="BH21" s="1244"/>
      <c r="BI21" s="1244"/>
      <c r="BJ21" s="1244"/>
      <c r="BK21" s="1244"/>
      <c r="BL21" s="1244"/>
      <c r="BM21" s="1244"/>
      <c r="BN21" s="1244"/>
      <c r="BO21" s="1244"/>
      <c r="BP21" s="1244"/>
      <c r="BQ21" s="1244"/>
      <c r="BR21" s="1244"/>
      <c r="BS21" s="1244"/>
      <c r="BT21" s="1244"/>
      <c r="BU21" s="1244"/>
      <c r="BV21" s="1244"/>
      <c r="BW21" s="1244"/>
      <c r="BX21" s="1244"/>
      <c r="BY21" s="1244"/>
      <c r="BZ21" s="1244"/>
      <c r="CA21" s="1244"/>
    </row>
    <row r="22" spans="1:79" ht="9.6" customHeight="1">
      <c r="I22" s="1196"/>
      <c r="J22" s="1244"/>
      <c r="K22" s="1244"/>
      <c r="L22" s="1244"/>
      <c r="M22" s="1244"/>
      <c r="N22" s="1336"/>
      <c r="O22" s="1244"/>
      <c r="P22" s="1244"/>
      <c r="Q22" s="1244"/>
      <c r="R22" s="1244"/>
      <c r="S22" s="1244"/>
      <c r="T22" s="1244"/>
      <c r="U22" s="1244"/>
      <c r="V22" s="1244"/>
      <c r="W22" s="1244"/>
      <c r="X22" s="1244"/>
      <c r="Y22" s="1244"/>
      <c r="Z22" s="1244"/>
      <c r="AA22" s="1244"/>
      <c r="AB22" s="1244"/>
      <c r="AC22" s="1244"/>
      <c r="AD22" s="1244"/>
      <c r="AE22" s="1244"/>
      <c r="AF22" s="1244"/>
      <c r="AG22" s="1244"/>
      <c r="AH22" s="1244"/>
      <c r="AI22" s="1244"/>
      <c r="AJ22" s="1244"/>
      <c r="AK22" s="1244"/>
      <c r="AL22" s="1244"/>
      <c r="AM22" s="1244"/>
      <c r="AN22" s="1244"/>
      <c r="AO22" s="1244"/>
      <c r="AP22" s="1244"/>
      <c r="AQ22" s="1244"/>
      <c r="AR22" s="1244"/>
      <c r="AS22" s="1244"/>
      <c r="AT22" s="1244"/>
      <c r="AU22" s="1244"/>
      <c r="AV22" s="1244"/>
      <c r="AW22" s="1244"/>
      <c r="AX22" s="1244"/>
      <c r="AY22" s="1244"/>
      <c r="AZ22" s="1244"/>
      <c r="BA22" s="1244"/>
      <c r="BB22" s="1244"/>
      <c r="BC22" s="1244"/>
      <c r="BD22" s="1244"/>
      <c r="BE22" s="1244"/>
      <c r="BF22" s="1244"/>
      <c r="BG22" s="1244"/>
      <c r="BH22" s="1244"/>
      <c r="BI22" s="1244"/>
      <c r="BJ22" s="1244"/>
      <c r="BK22" s="1244"/>
      <c r="BL22" s="1244"/>
      <c r="BM22" s="1244"/>
      <c r="BN22" s="1244"/>
      <c r="BO22" s="1244"/>
      <c r="BP22" s="1244"/>
      <c r="BQ22" s="1244"/>
      <c r="BR22" s="1244"/>
      <c r="BS22" s="1244"/>
      <c r="BT22" s="1244"/>
      <c r="BU22" s="1244"/>
      <c r="BV22" s="1244"/>
      <c r="BW22" s="1244"/>
      <c r="BX22" s="1244"/>
      <c r="BY22" s="1244"/>
      <c r="BZ22" s="1244"/>
      <c r="CA22" s="1244"/>
    </row>
    <row r="23" spans="1:79" ht="9.6" customHeight="1" thickBot="1">
      <c r="B23" s="1335"/>
      <c r="I23" s="1244"/>
      <c r="J23" s="1244"/>
      <c r="K23" s="1244"/>
      <c r="L23" s="1244"/>
      <c r="M23" s="1244"/>
      <c r="N23" s="1336"/>
      <c r="O23" s="1244"/>
      <c r="P23" s="1244"/>
      <c r="Q23" s="1244"/>
      <c r="R23" s="1244"/>
      <c r="S23" s="1244"/>
      <c r="T23" s="1244"/>
      <c r="U23" s="1244"/>
      <c r="V23" s="1244"/>
      <c r="W23" s="1244"/>
      <c r="X23" s="1244"/>
      <c r="Y23" s="1244"/>
      <c r="Z23" s="1244"/>
      <c r="AA23" s="1244"/>
      <c r="AB23" s="1244"/>
      <c r="AC23" s="1244"/>
      <c r="AD23" s="1244"/>
      <c r="AE23" s="1244"/>
      <c r="AF23" s="1244"/>
      <c r="AG23" s="1244"/>
      <c r="AH23" s="1244"/>
      <c r="AI23" s="1244"/>
      <c r="AJ23" s="1244"/>
      <c r="AK23" s="1244"/>
      <c r="AL23" s="1244"/>
      <c r="AM23" s="1244"/>
      <c r="AN23" s="1244"/>
      <c r="AO23" s="1244"/>
      <c r="AP23" s="1244"/>
      <c r="AQ23" s="1244"/>
      <c r="AR23" s="1244"/>
      <c r="AS23" s="1244"/>
      <c r="AT23" s="1244"/>
      <c r="AU23" s="1244"/>
      <c r="AV23" s="1244"/>
      <c r="AW23" s="1244"/>
      <c r="AX23" s="1244"/>
      <c r="AY23" s="1244"/>
      <c r="AZ23" s="1244"/>
      <c r="BA23" s="1244"/>
      <c r="BB23" s="1244"/>
      <c r="BC23" s="1244"/>
      <c r="BD23" s="1244"/>
      <c r="BE23" s="1244"/>
      <c r="BF23" s="1244"/>
      <c r="BG23" s="1244"/>
      <c r="BH23" s="1244"/>
      <c r="BI23" s="1244"/>
      <c r="BJ23" s="1244"/>
      <c r="BK23" s="1244"/>
      <c r="BL23" s="1244"/>
      <c r="BM23" s="1244"/>
      <c r="BN23" s="1244"/>
      <c r="BO23" s="1244"/>
      <c r="BP23" s="1244"/>
      <c r="BQ23" s="1244"/>
      <c r="BR23" s="1244"/>
      <c r="BS23" s="1244"/>
      <c r="BT23" s="1244"/>
      <c r="BU23" s="1244"/>
      <c r="BV23" s="1244"/>
      <c r="BW23" s="1244"/>
      <c r="BX23" s="1244"/>
      <c r="BY23" s="1244"/>
      <c r="BZ23" s="1244"/>
      <c r="CA23" s="1244"/>
    </row>
    <row r="24" spans="1:79" ht="51.75" customHeight="1" thickBot="1">
      <c r="B24" s="1337" t="s">
        <v>835</v>
      </c>
      <c r="C24" s="1338"/>
      <c r="D24" s="1338"/>
      <c r="E24" s="1339"/>
      <c r="F24" s="1340"/>
      <c r="G24" s="1341">
        <f>SUM(G25:G384)</f>
        <v>163</v>
      </c>
      <c r="H24" s="1342" t="str">
        <f>IF(OR(G89="KO",G96="KO",G111="KO",G357="KO",G366="KO",G89="KO"),"KO"," ")</f>
        <v xml:space="preserve"> </v>
      </c>
      <c r="I24" s="1341">
        <f>SUM(I25:I384)</f>
        <v>163</v>
      </c>
      <c r="J24" s="1244"/>
      <c r="K24" s="1244"/>
      <c r="L24" s="1244"/>
      <c r="M24" s="1244"/>
      <c r="N24" s="1336"/>
      <c r="O24" s="1244"/>
      <c r="P24" s="1244"/>
      <c r="Q24" s="1244"/>
      <c r="R24" s="1244"/>
      <c r="S24" s="1244"/>
      <c r="T24" s="1244"/>
      <c r="U24" s="1244"/>
      <c r="V24" s="1244"/>
      <c r="W24" s="1244"/>
      <c r="X24" s="1244"/>
      <c r="Y24" s="1244"/>
      <c r="Z24" s="1244"/>
      <c r="AA24" s="1244"/>
      <c r="AB24" s="1244"/>
      <c r="AC24" s="1244"/>
      <c r="AD24" s="1244"/>
      <c r="AE24" s="1244"/>
      <c r="AF24" s="1244"/>
      <c r="AG24" s="1244"/>
      <c r="AH24" s="1244"/>
      <c r="AI24" s="1244"/>
      <c r="AJ24" s="1244"/>
      <c r="AK24" s="1244"/>
      <c r="AL24" s="1244"/>
      <c r="AM24" s="1244"/>
      <c r="AN24" s="1244"/>
      <c r="AO24" s="1244"/>
      <c r="AP24" s="1244"/>
      <c r="AQ24" s="1244"/>
      <c r="AR24" s="1244"/>
      <c r="AS24" s="1244"/>
      <c r="AT24" s="1244"/>
      <c r="AU24" s="1244"/>
      <c r="AV24" s="1244"/>
      <c r="AW24" s="1244"/>
      <c r="AX24" s="1244"/>
      <c r="AY24" s="1244"/>
      <c r="AZ24" s="1244"/>
      <c r="BA24" s="1244"/>
      <c r="BB24" s="1244"/>
      <c r="BC24" s="1244"/>
      <c r="BD24" s="1244"/>
      <c r="BE24" s="1244"/>
      <c r="BF24" s="1244"/>
      <c r="BG24" s="1244"/>
      <c r="BH24" s="1244"/>
      <c r="BI24" s="1244"/>
      <c r="BJ24" s="1244"/>
      <c r="BK24" s="1244"/>
      <c r="BL24" s="1244"/>
      <c r="BM24" s="1244"/>
      <c r="BN24" s="1244"/>
      <c r="BO24" s="1244"/>
      <c r="BP24" s="1244"/>
      <c r="BQ24" s="1244"/>
      <c r="BR24" s="1244"/>
      <c r="BS24" s="1244"/>
      <c r="BT24" s="1244"/>
      <c r="BU24" s="1244"/>
      <c r="BV24" s="1244"/>
      <c r="BW24" s="1244"/>
      <c r="BX24" s="1244"/>
      <c r="BY24" s="1244"/>
      <c r="BZ24" s="1244"/>
      <c r="CA24" s="1244"/>
    </row>
    <row r="25" spans="1:79" ht="35.450000000000003" customHeight="1">
      <c r="B25" s="1335"/>
      <c r="I25" s="1244"/>
      <c r="J25" s="1244"/>
      <c r="K25" s="1244"/>
      <c r="L25" s="1244"/>
      <c r="M25" s="1244"/>
      <c r="N25" s="1336"/>
      <c r="O25" s="1244"/>
      <c r="P25" s="1244"/>
      <c r="Q25" s="1244"/>
      <c r="R25" s="1244"/>
      <c r="S25" s="1244"/>
      <c r="T25" s="1244"/>
      <c r="U25" s="1244"/>
      <c r="V25" s="1244"/>
      <c r="W25" s="1244"/>
      <c r="X25" s="1244"/>
      <c r="Y25" s="1244"/>
      <c r="Z25" s="1244"/>
      <c r="AA25" s="1244"/>
      <c r="AB25" s="1244"/>
      <c r="AC25" s="1244"/>
      <c r="AD25" s="1244"/>
      <c r="AE25" s="1244"/>
      <c r="AF25" s="1244"/>
      <c r="AG25" s="1244"/>
      <c r="AH25" s="1244"/>
      <c r="AI25" s="1244"/>
      <c r="AJ25" s="1244"/>
      <c r="AK25" s="1244"/>
      <c r="AL25" s="1244"/>
      <c r="AM25" s="1244"/>
      <c r="AN25" s="1244"/>
      <c r="AO25" s="1244"/>
      <c r="AP25" s="1244"/>
      <c r="AQ25" s="1244"/>
      <c r="AR25" s="1244"/>
      <c r="AS25" s="1244"/>
      <c r="AT25" s="1244"/>
      <c r="AU25" s="1244"/>
      <c r="AV25" s="1244"/>
      <c r="AW25" s="1244"/>
      <c r="AX25" s="1244"/>
      <c r="AY25" s="1244"/>
      <c r="AZ25" s="1244"/>
      <c r="BA25" s="1244"/>
      <c r="BB25" s="1244"/>
      <c r="BC25" s="1244"/>
      <c r="BD25" s="1244"/>
      <c r="BE25" s="1244"/>
      <c r="BF25" s="1244"/>
      <c r="BG25" s="1244"/>
      <c r="BH25" s="1244"/>
      <c r="BI25" s="1244"/>
      <c r="BJ25" s="1244"/>
      <c r="BK25" s="1244"/>
      <c r="BL25" s="1244"/>
      <c r="BM25" s="1244"/>
      <c r="BN25" s="1244"/>
      <c r="BO25" s="1244"/>
      <c r="BP25" s="1244"/>
      <c r="BQ25" s="1244"/>
      <c r="BR25" s="1244"/>
      <c r="BS25" s="1244"/>
      <c r="BT25" s="1244"/>
      <c r="BU25" s="1244"/>
      <c r="BV25" s="1244"/>
      <c r="BW25" s="1244"/>
      <c r="BX25" s="1244"/>
      <c r="BY25" s="1244"/>
      <c r="BZ25" s="1244"/>
      <c r="CA25" s="1244"/>
    </row>
    <row r="26" spans="1:79" ht="6.6" customHeight="1" thickBot="1">
      <c r="I26" s="1196"/>
      <c r="J26" s="1244"/>
      <c r="K26" s="1244"/>
      <c r="L26" s="1244"/>
      <c r="M26" s="1244"/>
      <c r="N26" s="1336"/>
      <c r="O26" s="1244"/>
      <c r="P26" s="1244"/>
      <c r="Q26" s="1244"/>
      <c r="R26" s="1244"/>
      <c r="S26" s="1244"/>
      <c r="T26" s="1244"/>
      <c r="U26" s="1244"/>
      <c r="V26" s="1244"/>
      <c r="W26" s="1244"/>
      <c r="X26" s="1244"/>
      <c r="Y26" s="1244"/>
      <c r="Z26" s="1244"/>
      <c r="AA26" s="1244"/>
      <c r="AB26" s="1244"/>
      <c r="AC26" s="1244"/>
      <c r="AD26" s="1244"/>
      <c r="AE26" s="1244"/>
      <c r="AF26" s="1244"/>
      <c r="AG26" s="1244"/>
      <c r="AH26" s="1244"/>
      <c r="AI26" s="1244"/>
      <c r="AJ26" s="1244"/>
      <c r="AK26" s="1244"/>
      <c r="AL26" s="1244"/>
      <c r="AM26" s="1244"/>
      <c r="AN26" s="1244"/>
      <c r="AO26" s="1244"/>
      <c r="AP26" s="1244"/>
      <c r="AQ26" s="1244"/>
      <c r="AR26" s="1244"/>
      <c r="AS26" s="1244"/>
      <c r="AT26" s="1244"/>
      <c r="AU26" s="1244"/>
      <c r="AV26" s="1244"/>
      <c r="AW26" s="1244"/>
      <c r="AX26" s="1244"/>
      <c r="AY26" s="1244"/>
      <c r="AZ26" s="1244"/>
      <c r="BA26" s="1244"/>
      <c r="BB26" s="1244"/>
      <c r="BC26" s="1244"/>
      <c r="BD26" s="1244"/>
      <c r="BE26" s="1244"/>
      <c r="BF26" s="1244"/>
      <c r="BG26" s="1244"/>
      <c r="BH26" s="1244"/>
      <c r="BI26" s="1244"/>
      <c r="BJ26" s="1244"/>
      <c r="BK26" s="1244"/>
      <c r="BL26" s="1244"/>
      <c r="BM26" s="1244"/>
      <c r="BN26" s="1244"/>
      <c r="BO26" s="1244"/>
      <c r="BP26" s="1244"/>
      <c r="BQ26" s="1244"/>
      <c r="BR26" s="1244"/>
      <c r="BS26" s="1244"/>
      <c r="BT26" s="1244"/>
      <c r="BU26" s="1244"/>
      <c r="BV26" s="1244"/>
      <c r="BW26" s="1244"/>
      <c r="BX26" s="1244"/>
      <c r="BY26" s="1244"/>
      <c r="BZ26" s="1244"/>
      <c r="CA26" s="1244"/>
    </row>
    <row r="27" spans="1:79" s="1350" customFormat="1" ht="23.25" customHeight="1" thickBot="1">
      <c r="A27" s="1343"/>
      <c r="B27" s="1344"/>
      <c r="C27" s="1345"/>
      <c r="D27" s="1345"/>
      <c r="E27" s="1346"/>
      <c r="F27" s="1347" t="s">
        <v>836</v>
      </c>
      <c r="G27" s="1348"/>
      <c r="H27" s="1347" t="s">
        <v>837</v>
      </c>
      <c r="I27" s="1349"/>
      <c r="J27" s="1244"/>
      <c r="K27" s="1244"/>
      <c r="L27" s="1244"/>
      <c r="M27" s="1244"/>
      <c r="N27" s="1336"/>
      <c r="O27" s="1244"/>
      <c r="P27" s="1244"/>
      <c r="Q27" s="1244"/>
      <c r="R27" s="1244"/>
      <c r="S27" s="1244"/>
      <c r="T27" s="1244"/>
      <c r="U27" s="1244"/>
      <c r="V27" s="1244"/>
      <c r="W27" s="1244"/>
      <c r="X27" s="1244"/>
      <c r="Y27" s="1244"/>
      <c r="Z27" s="1244"/>
      <c r="AA27" s="1244"/>
      <c r="AB27" s="1244"/>
      <c r="AC27" s="1244"/>
      <c r="AD27" s="1244"/>
      <c r="AE27" s="1244"/>
      <c r="AF27" s="1244"/>
      <c r="AG27" s="1244"/>
      <c r="AH27" s="1244"/>
      <c r="AI27" s="1244"/>
      <c r="AJ27" s="1244"/>
      <c r="AK27" s="1244"/>
      <c r="AL27" s="1244"/>
      <c r="AM27" s="1244"/>
      <c r="AN27" s="1244"/>
      <c r="AO27" s="1244"/>
      <c r="AP27" s="1244"/>
      <c r="AQ27" s="1244"/>
      <c r="AR27" s="1244"/>
      <c r="AS27" s="1244"/>
      <c r="AT27" s="1244"/>
      <c r="AU27" s="1244"/>
      <c r="AV27" s="1244"/>
      <c r="AW27" s="1244"/>
      <c r="AX27" s="1244"/>
      <c r="AY27" s="1244"/>
      <c r="AZ27" s="1244"/>
      <c r="BA27" s="1244"/>
      <c r="BB27" s="1244"/>
      <c r="BC27" s="1244"/>
      <c r="BD27" s="1244"/>
      <c r="BE27" s="1244"/>
      <c r="BF27" s="1244"/>
      <c r="BG27" s="1244"/>
      <c r="BH27" s="1244"/>
      <c r="BI27" s="1244"/>
      <c r="BJ27" s="1244"/>
      <c r="BK27" s="1244"/>
      <c r="BL27" s="1244"/>
      <c r="BM27" s="1244"/>
      <c r="BN27" s="1244"/>
      <c r="BO27" s="1244"/>
      <c r="BP27" s="1244"/>
      <c r="BQ27" s="1244"/>
      <c r="BR27" s="1244"/>
      <c r="BS27" s="1244"/>
      <c r="BT27" s="1244"/>
      <c r="BU27" s="1244"/>
      <c r="BV27" s="1244"/>
      <c r="BW27" s="1244"/>
      <c r="BX27" s="1244"/>
      <c r="BY27" s="1244"/>
      <c r="BZ27" s="1244"/>
      <c r="CA27" s="1244"/>
    </row>
    <row r="28" spans="1:79" ht="45.6" customHeight="1" thickBot="1">
      <c r="B28" s="1351" t="s">
        <v>838</v>
      </c>
      <c r="C28" s="1352" t="s">
        <v>839</v>
      </c>
      <c r="D28" s="1352"/>
      <c r="E28" s="1353"/>
      <c r="F28" s="1354">
        <f>+E34+E42</f>
        <v>0</v>
      </c>
      <c r="G28" s="1355"/>
      <c r="H28" s="1356">
        <v>8</v>
      </c>
      <c r="I28" s="1357">
        <f>SUM(G33,G41)</f>
        <v>7</v>
      </c>
      <c r="J28" s="1244"/>
      <c r="K28" s="1244"/>
      <c r="L28" s="1244"/>
      <c r="M28" s="1244"/>
      <c r="N28" s="1336"/>
      <c r="O28" s="1244"/>
      <c r="P28" s="1244"/>
      <c r="Q28" s="1244"/>
      <c r="R28" s="1244"/>
      <c r="S28" s="1244"/>
      <c r="T28" s="1244"/>
      <c r="U28" s="1244"/>
      <c r="V28" s="1244"/>
      <c r="W28" s="1244"/>
      <c r="X28" s="1244"/>
      <c r="Y28" s="1244"/>
      <c r="Z28" s="1244"/>
      <c r="AA28" s="1244"/>
      <c r="AB28" s="1244"/>
      <c r="AC28" s="1244"/>
      <c r="AD28" s="1244"/>
      <c r="AE28" s="1244"/>
      <c r="AF28" s="1244"/>
      <c r="AG28" s="1244"/>
      <c r="AH28" s="1244"/>
      <c r="AI28" s="1244"/>
      <c r="AJ28" s="1244"/>
      <c r="AK28" s="1244"/>
      <c r="AL28" s="1244"/>
      <c r="AM28" s="1244"/>
      <c r="AN28" s="1244"/>
      <c r="AO28" s="1244"/>
      <c r="AP28" s="1244"/>
      <c r="AQ28" s="1244"/>
      <c r="AR28" s="1244"/>
      <c r="AS28" s="1244"/>
      <c r="AT28" s="1244"/>
      <c r="AU28" s="1244"/>
      <c r="AV28" s="1244"/>
      <c r="AW28" s="1244"/>
      <c r="AX28" s="1244"/>
      <c r="AY28" s="1244"/>
      <c r="AZ28" s="1244"/>
      <c r="BA28" s="1244"/>
      <c r="BB28" s="1244"/>
      <c r="BC28" s="1244"/>
      <c r="BD28" s="1244"/>
      <c r="BE28" s="1244"/>
      <c r="BF28" s="1244"/>
      <c r="BG28" s="1244"/>
      <c r="BH28" s="1244"/>
      <c r="BI28" s="1244"/>
      <c r="BJ28" s="1244"/>
      <c r="BK28" s="1244"/>
      <c r="BL28" s="1244"/>
      <c r="BM28" s="1244"/>
      <c r="BN28" s="1244"/>
      <c r="BO28" s="1244"/>
      <c r="BP28" s="1244"/>
      <c r="BQ28" s="1244"/>
      <c r="BR28" s="1244"/>
      <c r="BS28" s="1244"/>
      <c r="BT28" s="1244"/>
      <c r="BU28" s="1244"/>
      <c r="BV28" s="1244"/>
      <c r="BW28" s="1244"/>
      <c r="BX28" s="1244"/>
      <c r="BY28" s="1244"/>
      <c r="BZ28" s="1244"/>
      <c r="CA28" s="1244"/>
    </row>
    <row r="29" spans="1:79" ht="6.75" customHeight="1">
      <c r="B29" s="1358"/>
      <c r="C29" s="1359"/>
      <c r="D29" s="1359"/>
      <c r="E29" s="1359"/>
      <c r="F29" s="1360"/>
      <c r="G29" s="1361"/>
      <c r="H29" s="1361"/>
      <c r="I29" s="1244"/>
      <c r="J29" s="1244"/>
      <c r="K29" s="1244"/>
      <c r="L29" s="1244"/>
      <c r="M29" s="1244"/>
      <c r="N29" s="1336"/>
      <c r="O29" s="1244"/>
      <c r="P29" s="1244"/>
      <c r="Q29" s="1244"/>
      <c r="R29" s="1244"/>
      <c r="S29" s="1244"/>
      <c r="T29" s="1244"/>
      <c r="U29" s="1244"/>
      <c r="V29" s="1244"/>
      <c r="W29" s="1244"/>
      <c r="X29" s="1244"/>
      <c r="Y29" s="1244"/>
      <c r="Z29" s="1244"/>
      <c r="AA29" s="1244"/>
      <c r="AB29" s="1244"/>
      <c r="AC29" s="1244"/>
      <c r="AD29" s="1244"/>
      <c r="AE29" s="1244"/>
      <c r="AF29" s="1244"/>
      <c r="AG29" s="1244"/>
      <c r="AH29" s="1244"/>
      <c r="AI29" s="1244"/>
      <c r="AJ29" s="1244"/>
      <c r="AK29" s="1244"/>
      <c r="AL29" s="1244"/>
      <c r="AM29" s="1244"/>
      <c r="AN29" s="1244"/>
      <c r="AO29" s="1244"/>
      <c r="AP29" s="1244"/>
      <c r="AQ29" s="1244"/>
      <c r="AR29" s="1244"/>
      <c r="AS29" s="1244"/>
      <c r="AT29" s="1244"/>
      <c r="AU29" s="1244"/>
      <c r="AV29" s="1244"/>
      <c r="AW29" s="1244"/>
      <c r="AX29" s="1244"/>
      <c r="AY29" s="1244"/>
      <c r="AZ29" s="1244"/>
      <c r="BA29" s="1244"/>
      <c r="BB29" s="1244"/>
      <c r="BC29" s="1244"/>
      <c r="BD29" s="1244"/>
      <c r="BE29" s="1244"/>
      <c r="BF29" s="1244"/>
      <c r="BG29" s="1244"/>
      <c r="BH29" s="1244"/>
      <c r="BI29" s="1244"/>
      <c r="BJ29" s="1244"/>
      <c r="BK29" s="1244"/>
      <c r="BL29" s="1244"/>
      <c r="BM29" s="1244"/>
      <c r="BN29" s="1244"/>
      <c r="BO29" s="1244"/>
      <c r="BP29" s="1244"/>
      <c r="BQ29" s="1244"/>
      <c r="BR29" s="1244"/>
      <c r="BS29" s="1244"/>
      <c r="BT29" s="1244"/>
      <c r="BU29" s="1244"/>
      <c r="BV29" s="1244"/>
      <c r="BW29" s="1244"/>
      <c r="BX29" s="1244"/>
      <c r="BY29" s="1244"/>
      <c r="BZ29" s="1244"/>
      <c r="CA29" s="1244"/>
    </row>
    <row r="30" spans="1:79" ht="18" customHeight="1">
      <c r="A30" s="1193">
        <v>1</v>
      </c>
      <c r="B30" s="1358" t="s">
        <v>840</v>
      </c>
      <c r="C30" s="1359"/>
      <c r="D30" s="1359"/>
      <c r="E30" s="1359"/>
      <c r="F30" s="1360"/>
      <c r="G30" s="1362"/>
      <c r="H30" s="1362"/>
      <c r="I30" s="1244"/>
      <c r="J30" s="1244"/>
      <c r="K30" s="1244"/>
      <c r="L30" s="1244"/>
      <c r="M30" s="1244"/>
      <c r="N30" s="1336"/>
      <c r="O30" s="1244"/>
      <c r="P30" s="1244"/>
      <c r="Q30" s="1244"/>
      <c r="R30" s="1244"/>
      <c r="S30" s="1244"/>
      <c r="T30" s="1244"/>
      <c r="U30" s="1244"/>
      <c r="V30" s="1244"/>
      <c r="W30" s="1244"/>
      <c r="X30" s="1244"/>
      <c r="Y30" s="1244"/>
      <c r="Z30" s="1244"/>
      <c r="AA30" s="1244"/>
      <c r="AB30" s="1244"/>
      <c r="AC30" s="1244"/>
      <c r="AD30" s="1244"/>
      <c r="AE30" s="1244"/>
      <c r="AF30" s="1244"/>
      <c r="AG30" s="1244"/>
      <c r="AH30" s="1244"/>
      <c r="AI30" s="1244"/>
      <c r="AJ30" s="1244"/>
      <c r="AK30" s="1244"/>
      <c r="AL30" s="1244"/>
      <c r="AM30" s="1244"/>
      <c r="AN30" s="1244"/>
      <c r="AO30" s="1244"/>
      <c r="AP30" s="1244"/>
      <c r="AQ30" s="1244"/>
      <c r="AR30" s="1244"/>
      <c r="AS30" s="1244"/>
      <c r="AT30" s="1244"/>
      <c r="AU30" s="1244"/>
      <c r="AV30" s="1244"/>
      <c r="AW30" s="1244"/>
      <c r="AX30" s="1244"/>
      <c r="AY30" s="1244"/>
      <c r="AZ30" s="1244"/>
      <c r="BA30" s="1244"/>
      <c r="BB30" s="1244"/>
      <c r="BC30" s="1244"/>
      <c r="BD30" s="1244"/>
      <c r="BE30" s="1244"/>
      <c r="BF30" s="1244"/>
      <c r="BG30" s="1244"/>
      <c r="BH30" s="1244"/>
      <c r="BI30" s="1244"/>
      <c r="BJ30" s="1244"/>
      <c r="BK30" s="1244"/>
      <c r="BL30" s="1244"/>
      <c r="BM30" s="1244"/>
      <c r="BN30" s="1244"/>
      <c r="BO30" s="1244"/>
      <c r="BP30" s="1244"/>
      <c r="BQ30" s="1244"/>
      <c r="BR30" s="1244"/>
      <c r="BS30" s="1244"/>
      <c r="BT30" s="1244"/>
      <c r="BU30" s="1244"/>
      <c r="BV30" s="1244"/>
      <c r="BW30" s="1244"/>
      <c r="BX30" s="1244"/>
      <c r="BY30" s="1244"/>
      <c r="BZ30" s="1244"/>
      <c r="CA30" s="1244"/>
    </row>
    <row r="31" spans="1:79" ht="35.25" customHeight="1">
      <c r="B31" s="1363" t="s">
        <v>841</v>
      </c>
      <c r="C31" s="1364"/>
      <c r="D31" s="1364"/>
      <c r="E31" s="1365"/>
      <c r="F31" s="1360"/>
      <c r="G31" s="1362"/>
      <c r="H31" s="1362"/>
      <c r="I31" s="1244"/>
      <c r="J31" s="1244"/>
      <c r="K31" s="1244"/>
      <c r="L31" s="1244"/>
      <c r="M31" s="1244"/>
      <c r="N31" s="1336"/>
      <c r="O31" s="1244"/>
      <c r="P31" s="1244"/>
      <c r="Q31" s="1244"/>
      <c r="R31" s="1244"/>
      <c r="S31" s="1244"/>
      <c r="T31" s="1244"/>
      <c r="U31" s="1244"/>
      <c r="V31" s="1244"/>
      <c r="W31" s="1244"/>
      <c r="X31" s="1244"/>
      <c r="Y31" s="1244"/>
      <c r="Z31" s="1244"/>
      <c r="AA31" s="1244"/>
      <c r="AB31" s="1244"/>
      <c r="AC31" s="1244"/>
      <c r="AD31" s="1244"/>
      <c r="AE31" s="1244"/>
      <c r="AF31" s="1244"/>
      <c r="AG31" s="1244"/>
      <c r="AH31" s="1244"/>
      <c r="AI31" s="1244"/>
      <c r="AJ31" s="1244"/>
      <c r="AK31" s="1244"/>
      <c r="AL31" s="1244"/>
      <c r="AM31" s="1244"/>
      <c r="AN31" s="1244"/>
      <c r="AO31" s="1244"/>
      <c r="AP31" s="1244"/>
      <c r="AQ31" s="1244"/>
      <c r="AR31" s="1244"/>
      <c r="AS31" s="1244"/>
      <c r="AT31" s="1244"/>
      <c r="AU31" s="1244"/>
      <c r="AV31" s="1244"/>
      <c r="AW31" s="1244"/>
      <c r="AX31" s="1244"/>
      <c r="AY31" s="1244"/>
      <c r="AZ31" s="1244"/>
      <c r="BA31" s="1244"/>
      <c r="BB31" s="1244"/>
      <c r="BC31" s="1244"/>
      <c r="BD31" s="1244"/>
      <c r="BE31" s="1244"/>
      <c r="BF31" s="1244"/>
      <c r="BG31" s="1244"/>
      <c r="BH31" s="1244"/>
      <c r="BI31" s="1244"/>
      <c r="BJ31" s="1244"/>
      <c r="BK31" s="1244"/>
      <c r="BL31" s="1244"/>
      <c r="BM31" s="1244"/>
      <c r="BN31" s="1244"/>
      <c r="BO31" s="1244"/>
      <c r="BP31" s="1244"/>
      <c r="BQ31" s="1244"/>
      <c r="BR31" s="1244"/>
      <c r="BS31" s="1244"/>
      <c r="BT31" s="1244"/>
      <c r="BU31" s="1244"/>
      <c r="BV31" s="1244"/>
      <c r="BW31" s="1244"/>
      <c r="BX31" s="1244"/>
      <c r="BY31" s="1244"/>
      <c r="BZ31" s="1244"/>
      <c r="CA31" s="1244"/>
    </row>
    <row r="32" spans="1:79" ht="16.5" customHeight="1" thickBot="1">
      <c r="B32" s="1358" t="s">
        <v>842</v>
      </c>
      <c r="C32" s="1366"/>
      <c r="F32" s="1360"/>
      <c r="G32" s="1362"/>
      <c r="H32" s="1362"/>
      <c r="I32" s="1244"/>
      <c r="J32" s="1244"/>
      <c r="K32" s="1244"/>
      <c r="L32" s="1244"/>
      <c r="M32" s="1244"/>
      <c r="N32" s="1336"/>
      <c r="O32" s="1244"/>
      <c r="P32" s="1244"/>
      <c r="Q32" s="1244"/>
      <c r="R32" s="1244"/>
      <c r="S32" s="1244"/>
      <c r="T32" s="1244"/>
      <c r="U32" s="1244"/>
      <c r="V32" s="1244"/>
      <c r="W32" s="1244"/>
      <c r="X32" s="1244"/>
      <c r="Y32" s="1244"/>
      <c r="Z32" s="1244"/>
      <c r="AA32" s="1244"/>
      <c r="AB32" s="1244"/>
      <c r="AC32" s="1244"/>
      <c r="AD32" s="1244"/>
      <c r="AE32" s="1244"/>
      <c r="AF32" s="1244"/>
      <c r="AG32" s="1244"/>
      <c r="AH32" s="1244"/>
      <c r="AI32" s="1244"/>
      <c r="AJ32" s="1244"/>
      <c r="AK32" s="1244"/>
      <c r="AL32" s="1244"/>
      <c r="AM32" s="1244"/>
      <c r="AN32" s="1244"/>
      <c r="AO32" s="1244"/>
      <c r="AP32" s="1244"/>
      <c r="AQ32" s="1244"/>
      <c r="AR32" s="1244"/>
      <c r="AS32" s="1244"/>
      <c r="AT32" s="1244"/>
      <c r="AU32" s="1244"/>
      <c r="AV32" s="1244"/>
      <c r="AW32" s="1244"/>
      <c r="AX32" s="1244"/>
      <c r="AY32" s="1244"/>
      <c r="AZ32" s="1244"/>
      <c r="BA32" s="1244"/>
      <c r="BB32" s="1244"/>
      <c r="BC32" s="1244"/>
      <c r="BD32" s="1244"/>
      <c r="BE32" s="1244"/>
      <c r="BF32" s="1244"/>
      <c r="BG32" s="1244"/>
      <c r="BH32" s="1244"/>
      <c r="BI32" s="1244"/>
      <c r="BJ32" s="1244"/>
      <c r="BK32" s="1244"/>
      <c r="BL32" s="1244"/>
      <c r="BM32" s="1244"/>
      <c r="BN32" s="1244"/>
      <c r="BO32" s="1244"/>
      <c r="BP32" s="1244"/>
      <c r="BQ32" s="1244"/>
      <c r="BR32" s="1244"/>
      <c r="BS32" s="1244"/>
      <c r="BT32" s="1244"/>
      <c r="BU32" s="1244"/>
      <c r="BV32" s="1244"/>
      <c r="BW32" s="1244"/>
      <c r="BX32" s="1244"/>
      <c r="BY32" s="1244"/>
      <c r="BZ32" s="1244"/>
      <c r="CA32" s="1244"/>
    </row>
    <row r="33" spans="1:79" ht="33.75" customHeight="1" thickBot="1">
      <c r="B33" s="1367" t="s">
        <v>843</v>
      </c>
      <c r="C33" s="1368" t="s">
        <v>844</v>
      </c>
      <c r="D33" s="1368" t="s">
        <v>845</v>
      </c>
      <c r="E33" s="1369" t="s">
        <v>846</v>
      </c>
      <c r="F33" s="1370" t="s">
        <v>847</v>
      </c>
      <c r="G33" s="1371">
        <v>6</v>
      </c>
      <c r="H33" s="1362"/>
      <c r="I33" s="1244"/>
      <c r="J33" s="1244"/>
      <c r="K33" s="1244"/>
      <c r="L33" s="1372"/>
      <c r="M33" s="1373"/>
      <c r="N33" s="1374"/>
      <c r="O33" s="1375" t="s">
        <v>848</v>
      </c>
      <c r="P33" s="1376"/>
      <c r="Q33" s="1376"/>
      <c r="R33" s="1376"/>
      <c r="S33" s="1376"/>
      <c r="T33" s="1377"/>
      <c r="U33" s="1244"/>
      <c r="V33" s="1244"/>
      <c r="W33" s="1244"/>
      <c r="X33" s="1244"/>
      <c r="Y33" s="1244"/>
      <c r="Z33" s="1244"/>
      <c r="AA33" s="1244"/>
      <c r="AB33" s="1244"/>
      <c r="AC33" s="1244"/>
      <c r="AD33" s="1244"/>
      <c r="AE33" s="1244"/>
      <c r="AF33" s="1244"/>
      <c r="AG33" s="1244"/>
      <c r="AH33" s="1244"/>
      <c r="AI33" s="1244"/>
      <c r="AJ33" s="1244"/>
      <c r="AK33" s="1244"/>
      <c r="AL33" s="1244"/>
      <c r="AM33" s="1244"/>
      <c r="AN33" s="1244"/>
      <c r="AO33" s="1244"/>
      <c r="AP33" s="1244"/>
      <c r="AQ33" s="1244"/>
      <c r="AR33" s="1244"/>
      <c r="AS33" s="1244"/>
      <c r="AT33" s="1244"/>
      <c r="AU33" s="1244"/>
      <c r="AV33" s="1244"/>
      <c r="AW33" s="1244"/>
      <c r="AX33" s="1244"/>
      <c r="AY33" s="1244"/>
      <c r="AZ33" s="1244"/>
      <c r="BA33" s="1244"/>
      <c r="BB33" s="1244"/>
      <c r="BC33" s="1244"/>
      <c r="BD33" s="1244"/>
      <c r="BE33" s="1244"/>
      <c r="BF33" s="1244"/>
      <c r="BG33" s="1244"/>
      <c r="BH33" s="1244"/>
      <c r="BI33" s="1244"/>
      <c r="BJ33" s="1244"/>
      <c r="BK33" s="1244"/>
      <c r="BL33" s="1244"/>
      <c r="BM33" s="1244"/>
      <c r="BN33" s="1244"/>
      <c r="BO33" s="1244"/>
      <c r="BP33" s="1244"/>
      <c r="BQ33" s="1244"/>
      <c r="BR33" s="1244"/>
      <c r="BS33" s="1244"/>
      <c r="BT33" s="1244"/>
      <c r="BU33" s="1244"/>
      <c r="BV33" s="1244"/>
      <c r="BW33" s="1244"/>
      <c r="BX33" s="1244"/>
      <c r="BY33" s="1244"/>
      <c r="BZ33" s="1244"/>
      <c r="CA33" s="1244"/>
    </row>
    <row r="34" spans="1:79" ht="21" customHeight="1" thickBot="1">
      <c r="B34" s="1378" t="s">
        <v>849</v>
      </c>
      <c r="C34" s="1379">
        <v>0</v>
      </c>
      <c r="D34" s="1380">
        <v>3</v>
      </c>
      <c r="E34" s="1381">
        <v>0</v>
      </c>
      <c r="F34" s="1382"/>
      <c r="G34" s="1383"/>
      <c r="H34" s="1383"/>
      <c r="I34" s="1384"/>
      <c r="J34" s="1244"/>
      <c r="K34" s="1244"/>
      <c r="L34" s="1385"/>
      <c r="M34" s="1386"/>
      <c r="N34" s="1387"/>
      <c r="O34" s="1375" t="s">
        <v>850</v>
      </c>
      <c r="P34" s="1376"/>
      <c r="Q34" s="1376"/>
      <c r="R34" s="1376"/>
      <c r="S34" s="1376"/>
      <c r="T34" s="1377"/>
      <c r="U34" s="1244"/>
      <c r="V34" s="1244"/>
      <c r="W34" s="1244"/>
      <c r="X34" s="1244"/>
      <c r="Y34" s="1244"/>
      <c r="Z34" s="1244"/>
      <c r="AA34" s="1244"/>
      <c r="AB34" s="1244"/>
      <c r="AC34" s="1244"/>
      <c r="AD34" s="1244"/>
      <c r="AE34" s="1244"/>
      <c r="AF34" s="1244"/>
      <c r="AG34" s="1244"/>
      <c r="AH34" s="1244"/>
      <c r="AI34" s="1244"/>
      <c r="AJ34" s="1244"/>
      <c r="AK34" s="1244"/>
      <c r="AL34" s="1244"/>
      <c r="AM34" s="1244"/>
      <c r="AN34" s="1244"/>
      <c r="AO34" s="1244"/>
      <c r="AP34" s="1244"/>
      <c r="AQ34" s="1244"/>
      <c r="AR34" s="1244"/>
      <c r="AS34" s="1244"/>
      <c r="AT34" s="1244"/>
      <c r="AU34" s="1244"/>
      <c r="AV34" s="1244"/>
      <c r="AW34" s="1244"/>
      <c r="AX34" s="1244"/>
      <c r="AY34" s="1244"/>
      <c r="AZ34" s="1244"/>
      <c r="BA34" s="1244"/>
      <c r="BB34" s="1244"/>
      <c r="BC34" s="1244"/>
      <c r="BD34" s="1244"/>
      <c r="BE34" s="1244"/>
      <c r="BF34" s="1244"/>
      <c r="BG34" s="1244"/>
      <c r="BH34" s="1244"/>
      <c r="BI34" s="1244"/>
      <c r="BJ34" s="1244"/>
      <c r="BK34" s="1244"/>
      <c r="BL34" s="1244"/>
      <c r="BM34" s="1244"/>
      <c r="BN34" s="1244"/>
      <c r="BO34" s="1244"/>
      <c r="BP34" s="1244"/>
      <c r="BQ34" s="1244"/>
      <c r="BR34" s="1244"/>
      <c r="BS34" s="1244"/>
      <c r="BT34" s="1244"/>
      <c r="BU34" s="1244"/>
      <c r="BV34" s="1244"/>
      <c r="BW34" s="1244"/>
      <c r="BX34" s="1244"/>
      <c r="BY34" s="1244"/>
      <c r="BZ34" s="1244"/>
      <c r="CA34" s="1244"/>
    </row>
    <row r="35" spans="1:79" ht="20.25" customHeight="1" thickBot="1">
      <c r="B35" s="1388" t="s">
        <v>851</v>
      </c>
      <c r="C35" s="1389">
        <v>1</v>
      </c>
      <c r="D35" s="1390">
        <v>3</v>
      </c>
      <c r="E35" s="1391">
        <v>3</v>
      </c>
      <c r="F35" s="1382"/>
      <c r="G35" s="1392"/>
      <c r="H35" s="1392"/>
      <c r="I35" s="1393"/>
      <c r="J35" s="1244"/>
      <c r="K35" s="1244"/>
      <c r="L35" s="1385"/>
      <c r="M35" s="1386"/>
      <c r="N35" s="1387"/>
      <c r="O35" s="1375" t="s">
        <v>852</v>
      </c>
      <c r="P35" s="1376"/>
      <c r="Q35" s="1376"/>
      <c r="R35" s="1376"/>
      <c r="S35" s="1376"/>
      <c r="T35" s="1377"/>
      <c r="U35" s="1244"/>
      <c r="V35" s="1244"/>
      <c r="W35" s="1244"/>
      <c r="X35" s="1244"/>
      <c r="Y35" s="1244"/>
      <c r="Z35" s="1244"/>
      <c r="AA35" s="1244"/>
      <c r="AB35" s="1244"/>
      <c r="AC35" s="1244"/>
      <c r="AD35" s="1244"/>
      <c r="AE35" s="1244"/>
      <c r="AF35" s="1244"/>
      <c r="AG35" s="1244"/>
      <c r="AH35" s="1244"/>
      <c r="AI35" s="1244"/>
      <c r="AJ35" s="1244"/>
      <c r="AK35" s="1244"/>
      <c r="AL35" s="1244"/>
      <c r="AM35" s="1244"/>
      <c r="AN35" s="1244"/>
      <c r="AO35" s="1244"/>
      <c r="AP35" s="1244"/>
      <c r="AQ35" s="1244"/>
      <c r="AR35" s="1244"/>
      <c r="AS35" s="1244"/>
      <c r="AT35" s="1244"/>
      <c r="AU35" s="1244"/>
      <c r="AV35" s="1244"/>
      <c r="AW35" s="1244"/>
      <c r="AX35" s="1244"/>
      <c r="AY35" s="1244"/>
      <c r="AZ35" s="1244"/>
      <c r="BA35" s="1244"/>
      <c r="BB35" s="1244"/>
      <c r="BC35" s="1244"/>
      <c r="BD35" s="1244"/>
      <c r="BE35" s="1244"/>
      <c r="BF35" s="1244"/>
      <c r="BG35" s="1244"/>
      <c r="BH35" s="1244"/>
      <c r="BI35" s="1244"/>
      <c r="BJ35" s="1244"/>
      <c r="BK35" s="1244"/>
      <c r="BL35" s="1244"/>
      <c r="BM35" s="1244"/>
      <c r="BN35" s="1244"/>
      <c r="BO35" s="1244"/>
      <c r="BP35" s="1244"/>
      <c r="BQ35" s="1244"/>
      <c r="BR35" s="1244"/>
      <c r="BS35" s="1244"/>
      <c r="BT35" s="1244"/>
      <c r="BU35" s="1244"/>
      <c r="BV35" s="1244"/>
      <c r="BW35" s="1244"/>
      <c r="BX35" s="1244"/>
      <c r="BY35" s="1244"/>
      <c r="BZ35" s="1244"/>
      <c r="CA35" s="1244"/>
    </row>
    <row r="36" spans="1:79" ht="20.25" customHeight="1" thickBot="1">
      <c r="B36" s="1394" t="s">
        <v>853</v>
      </c>
      <c r="C36" s="1395">
        <v>2</v>
      </c>
      <c r="D36" s="1396">
        <v>3</v>
      </c>
      <c r="E36" s="1397">
        <v>6</v>
      </c>
      <c r="F36" s="1398"/>
      <c r="G36" s="1399"/>
      <c r="H36" s="1399"/>
      <c r="I36" s="1400"/>
      <c r="J36" s="1244"/>
      <c r="K36" s="1244"/>
      <c r="L36" s="1401"/>
      <c r="M36" s="1402"/>
      <c r="N36" s="1403"/>
      <c r="O36" s="1375" t="s">
        <v>854</v>
      </c>
      <c r="P36" s="1376"/>
      <c r="Q36" s="1376"/>
      <c r="R36" s="1376"/>
      <c r="S36" s="1376"/>
      <c r="T36" s="1377"/>
      <c r="U36" s="1244"/>
      <c r="V36" s="1244"/>
      <c r="W36" s="1244"/>
      <c r="X36" s="1244"/>
      <c r="Y36" s="1244"/>
      <c r="Z36" s="1244"/>
      <c r="AA36" s="1244"/>
      <c r="AB36" s="1244"/>
      <c r="AC36" s="1244"/>
      <c r="AD36" s="1244"/>
      <c r="AE36" s="1244"/>
      <c r="AF36" s="1244"/>
      <c r="AG36" s="1244"/>
      <c r="AH36" s="1244"/>
      <c r="AI36" s="1244"/>
      <c r="AJ36" s="1244"/>
      <c r="AK36" s="1244"/>
      <c r="AL36" s="1244"/>
      <c r="AM36" s="1244"/>
      <c r="AN36" s="1244"/>
      <c r="AO36" s="1244"/>
      <c r="AP36" s="1244"/>
      <c r="AQ36" s="1244"/>
      <c r="AR36" s="1244"/>
      <c r="AS36" s="1244"/>
      <c r="AT36" s="1244"/>
      <c r="AU36" s="1244"/>
      <c r="AV36" s="1244"/>
      <c r="AW36" s="1244"/>
      <c r="AX36" s="1244"/>
      <c r="AY36" s="1244"/>
      <c r="AZ36" s="1244"/>
      <c r="BA36" s="1244"/>
      <c r="BB36" s="1244"/>
      <c r="BC36" s="1244"/>
      <c r="BD36" s="1244"/>
      <c r="BE36" s="1244"/>
      <c r="BF36" s="1244"/>
      <c r="BG36" s="1244"/>
      <c r="BH36" s="1244"/>
      <c r="BI36" s="1244"/>
      <c r="BJ36" s="1244"/>
      <c r="BK36" s="1244"/>
      <c r="BL36" s="1244"/>
      <c r="BM36" s="1244"/>
      <c r="BN36" s="1244"/>
      <c r="BO36" s="1244"/>
      <c r="BP36" s="1244"/>
      <c r="BQ36" s="1244"/>
      <c r="BR36" s="1244"/>
      <c r="BS36" s="1244"/>
      <c r="BT36" s="1244"/>
      <c r="BU36" s="1244"/>
      <c r="BV36" s="1244"/>
      <c r="BW36" s="1244"/>
      <c r="BX36" s="1244"/>
      <c r="BY36" s="1244"/>
      <c r="BZ36" s="1244"/>
      <c r="CA36" s="1244"/>
    </row>
    <row r="37" spans="1:79" ht="9" customHeight="1">
      <c r="B37" s="1404"/>
      <c r="C37" s="1405"/>
      <c r="D37" s="1405"/>
      <c r="E37" s="1405"/>
      <c r="F37" s="1360"/>
      <c r="G37" s="1362"/>
      <c r="H37" s="1362"/>
      <c r="I37" s="1244"/>
      <c r="J37" s="1244"/>
      <c r="K37" s="1244"/>
      <c r="L37" s="1244"/>
      <c r="M37" s="1244"/>
      <c r="N37" s="1336"/>
      <c r="O37" s="1244"/>
      <c r="P37" s="1244"/>
      <c r="Q37" s="1244"/>
      <c r="R37" s="1244"/>
      <c r="S37" s="1244"/>
      <c r="T37" s="1244"/>
      <c r="U37" s="1244"/>
      <c r="V37" s="1244"/>
      <c r="W37" s="1244"/>
      <c r="X37" s="1244"/>
      <c r="Y37" s="1244"/>
      <c r="Z37" s="1244"/>
      <c r="AA37" s="1244"/>
      <c r="AB37" s="1244"/>
      <c r="AC37" s="1244"/>
      <c r="AD37" s="1244"/>
      <c r="AE37" s="1244"/>
      <c r="AF37" s="1244"/>
      <c r="AG37" s="1244"/>
      <c r="AH37" s="1244"/>
      <c r="AI37" s="1244"/>
      <c r="AJ37" s="1244"/>
      <c r="AK37" s="1244"/>
      <c r="AL37" s="1244"/>
      <c r="AM37" s="1244"/>
      <c r="AN37" s="1244"/>
      <c r="AO37" s="1244"/>
      <c r="AP37" s="1244"/>
      <c r="AQ37" s="1244"/>
      <c r="AR37" s="1244"/>
      <c r="AS37" s="1244"/>
      <c r="AT37" s="1244"/>
      <c r="AU37" s="1244"/>
      <c r="AV37" s="1244"/>
      <c r="AW37" s="1244"/>
      <c r="AX37" s="1244"/>
      <c r="AY37" s="1244"/>
      <c r="AZ37" s="1244"/>
      <c r="BA37" s="1244"/>
      <c r="BB37" s="1244"/>
      <c r="BC37" s="1244"/>
      <c r="BD37" s="1244"/>
      <c r="BE37" s="1244"/>
      <c r="BF37" s="1244"/>
      <c r="BG37" s="1244"/>
      <c r="BH37" s="1244"/>
      <c r="BI37" s="1244"/>
      <c r="BJ37" s="1244"/>
      <c r="BK37" s="1244"/>
      <c r="BL37" s="1244"/>
      <c r="BM37" s="1244"/>
      <c r="BN37" s="1244"/>
      <c r="BO37" s="1244"/>
      <c r="BP37" s="1244"/>
      <c r="BQ37" s="1244"/>
      <c r="BR37" s="1244"/>
      <c r="BS37" s="1244"/>
      <c r="BT37" s="1244"/>
      <c r="BU37" s="1244"/>
      <c r="BV37" s="1244"/>
      <c r="BW37" s="1244"/>
      <c r="BX37" s="1244"/>
      <c r="BY37" s="1244"/>
      <c r="BZ37" s="1244"/>
      <c r="CA37" s="1244"/>
    </row>
    <row r="38" spans="1:79" ht="18" customHeight="1">
      <c r="A38" s="1193">
        <v>2</v>
      </c>
      <c r="B38" s="1358" t="s">
        <v>855</v>
      </c>
      <c r="C38" s="1359"/>
      <c r="D38" s="1359"/>
      <c r="E38" s="1359"/>
      <c r="F38" s="1360"/>
      <c r="G38" s="1362"/>
      <c r="H38" s="1362"/>
      <c r="I38" s="1244"/>
      <c r="J38" s="1244"/>
      <c r="K38" s="1244"/>
      <c r="L38" s="1244"/>
      <c r="M38" s="1244"/>
      <c r="N38" s="1336"/>
      <c r="O38" s="1244"/>
      <c r="P38" s="1244"/>
      <c r="Q38" s="1244"/>
      <c r="R38" s="1244"/>
      <c r="S38" s="1244"/>
      <c r="T38" s="1244"/>
      <c r="U38" s="1244"/>
      <c r="V38" s="1244"/>
      <c r="W38" s="1244"/>
      <c r="X38" s="1244"/>
      <c r="Y38" s="1244"/>
      <c r="Z38" s="1244"/>
      <c r="AA38" s="1244"/>
      <c r="AB38" s="1244"/>
      <c r="AC38" s="1244"/>
      <c r="AD38" s="1244"/>
      <c r="AE38" s="1244"/>
      <c r="AF38" s="1244"/>
      <c r="AG38" s="1244"/>
      <c r="AH38" s="1244"/>
      <c r="AI38" s="1244"/>
      <c r="AJ38" s="1244"/>
      <c r="AK38" s="1244"/>
      <c r="AL38" s="1244"/>
      <c r="AM38" s="1244"/>
      <c r="AN38" s="1244"/>
      <c r="AO38" s="1244"/>
      <c r="AP38" s="1244"/>
      <c r="AQ38" s="1244"/>
      <c r="AR38" s="1244"/>
      <c r="AS38" s="1244"/>
      <c r="AT38" s="1244"/>
      <c r="AU38" s="1244"/>
      <c r="AV38" s="1244"/>
      <c r="AW38" s="1244"/>
      <c r="AX38" s="1244"/>
      <c r="AY38" s="1244"/>
      <c r="AZ38" s="1244"/>
      <c r="BA38" s="1244"/>
      <c r="BB38" s="1244"/>
      <c r="BC38" s="1244"/>
      <c r="BD38" s="1244"/>
      <c r="BE38" s="1244"/>
      <c r="BF38" s="1244"/>
      <c r="BG38" s="1244"/>
      <c r="BH38" s="1244"/>
      <c r="BI38" s="1244"/>
      <c r="BJ38" s="1244"/>
      <c r="BK38" s="1244"/>
      <c r="BL38" s="1244"/>
      <c r="BM38" s="1244"/>
      <c r="BN38" s="1244"/>
      <c r="BO38" s="1244"/>
      <c r="BP38" s="1244"/>
      <c r="BQ38" s="1244"/>
      <c r="BR38" s="1244"/>
      <c r="BS38" s="1244"/>
      <c r="BT38" s="1244"/>
      <c r="BU38" s="1244"/>
      <c r="BV38" s="1244"/>
      <c r="BW38" s="1244"/>
      <c r="BX38" s="1244"/>
      <c r="BY38" s="1244"/>
      <c r="BZ38" s="1244"/>
      <c r="CA38" s="1244"/>
    </row>
    <row r="39" spans="1:79" ht="35.25" customHeight="1">
      <c r="B39" s="1363" t="s">
        <v>856</v>
      </c>
      <c r="C39" s="1364"/>
      <c r="D39" s="1364"/>
      <c r="E39" s="1365"/>
      <c r="F39" s="1360"/>
      <c r="G39" s="1362"/>
      <c r="H39" s="1362"/>
      <c r="I39" s="1244"/>
      <c r="J39" s="1244"/>
      <c r="K39" s="1244"/>
      <c r="L39" s="1244"/>
      <c r="M39" s="1244"/>
      <c r="N39" s="1336"/>
      <c r="O39" s="1244"/>
      <c r="P39" s="1244"/>
      <c r="Q39" s="1244"/>
      <c r="R39" s="1244"/>
      <c r="S39" s="1244"/>
      <c r="T39" s="1244"/>
      <c r="U39" s="1244"/>
      <c r="V39" s="1244"/>
      <c r="W39" s="1244"/>
      <c r="X39" s="1244"/>
      <c r="Y39" s="1244"/>
      <c r="Z39" s="1244"/>
      <c r="AA39" s="1244"/>
      <c r="AB39" s="1244"/>
      <c r="AC39" s="1244"/>
      <c r="AD39" s="1244"/>
      <c r="AE39" s="1244"/>
      <c r="AF39" s="1244"/>
      <c r="AG39" s="1244"/>
      <c r="AH39" s="1244"/>
      <c r="AI39" s="1244"/>
      <c r="AJ39" s="1244"/>
      <c r="AK39" s="1244"/>
      <c r="AL39" s="1244"/>
      <c r="AM39" s="1244"/>
      <c r="AN39" s="1244"/>
      <c r="AO39" s="1244"/>
      <c r="AP39" s="1244"/>
      <c r="AQ39" s="1244"/>
      <c r="AR39" s="1244"/>
      <c r="AS39" s="1244"/>
      <c r="AT39" s="1244"/>
      <c r="AU39" s="1244"/>
      <c r="AV39" s="1244"/>
      <c r="AW39" s="1244"/>
      <c r="AX39" s="1244"/>
      <c r="AY39" s="1244"/>
      <c r="AZ39" s="1244"/>
      <c r="BA39" s="1244"/>
      <c r="BB39" s="1244"/>
      <c r="BC39" s="1244"/>
      <c r="BD39" s="1244"/>
      <c r="BE39" s="1244"/>
      <c r="BF39" s="1244"/>
      <c r="BG39" s="1244"/>
      <c r="BH39" s="1244"/>
      <c r="BI39" s="1244"/>
      <c r="BJ39" s="1244"/>
      <c r="BK39" s="1244"/>
      <c r="BL39" s="1244"/>
      <c r="BM39" s="1244"/>
      <c r="BN39" s="1244"/>
      <c r="BO39" s="1244"/>
      <c r="BP39" s="1244"/>
      <c r="BQ39" s="1244"/>
      <c r="BR39" s="1244"/>
      <c r="BS39" s="1244"/>
      <c r="BT39" s="1244"/>
      <c r="BU39" s="1244"/>
      <c r="BV39" s="1244"/>
      <c r="BW39" s="1244"/>
      <c r="BX39" s="1244"/>
      <c r="BY39" s="1244"/>
      <c r="BZ39" s="1244"/>
      <c r="CA39" s="1244"/>
    </row>
    <row r="40" spans="1:79" ht="16.5" customHeight="1" thickBot="1">
      <c r="B40" s="1358" t="s">
        <v>842</v>
      </c>
      <c r="C40" s="1366"/>
      <c r="F40" s="1360"/>
      <c r="G40" s="1362"/>
      <c r="H40" s="1362"/>
      <c r="I40" s="1244"/>
      <c r="J40" s="1244"/>
      <c r="K40" s="1244"/>
      <c r="L40" s="1244"/>
      <c r="M40" s="1244"/>
      <c r="N40" s="1336"/>
      <c r="O40" s="1244"/>
      <c r="P40" s="1244"/>
      <c r="Q40" s="1244"/>
      <c r="R40" s="1244"/>
      <c r="S40" s="1244"/>
      <c r="T40" s="1244"/>
      <c r="U40" s="1244"/>
      <c r="V40" s="1244"/>
      <c r="W40" s="1244"/>
      <c r="X40" s="1244"/>
      <c r="Y40" s="1244"/>
      <c r="Z40" s="1244"/>
      <c r="AA40" s="1244"/>
      <c r="AB40" s="1244"/>
      <c r="AC40" s="1244"/>
      <c r="AD40" s="1244"/>
      <c r="AE40" s="1244"/>
      <c r="AF40" s="1244"/>
      <c r="AG40" s="1244"/>
      <c r="AH40" s="1244"/>
      <c r="AI40" s="1244"/>
      <c r="AJ40" s="1244"/>
      <c r="AK40" s="1244"/>
      <c r="AL40" s="1244"/>
      <c r="AM40" s="1244"/>
      <c r="AN40" s="1244"/>
      <c r="AO40" s="1244"/>
      <c r="AP40" s="1244"/>
      <c r="AQ40" s="1244"/>
      <c r="AR40" s="1244"/>
      <c r="AS40" s="1244"/>
      <c r="AT40" s="1244"/>
      <c r="AU40" s="1244"/>
      <c r="AV40" s="1244"/>
      <c r="AW40" s="1244"/>
      <c r="AX40" s="1244"/>
      <c r="AY40" s="1244"/>
      <c r="AZ40" s="1244"/>
      <c r="BA40" s="1244"/>
      <c r="BB40" s="1244"/>
      <c r="BC40" s="1244"/>
      <c r="BD40" s="1244"/>
      <c r="BE40" s="1244"/>
      <c r="BF40" s="1244"/>
      <c r="BG40" s="1244"/>
      <c r="BH40" s="1244"/>
      <c r="BI40" s="1244"/>
      <c r="BJ40" s="1244"/>
      <c r="BK40" s="1244"/>
      <c r="BL40" s="1244"/>
      <c r="BM40" s="1244"/>
      <c r="BN40" s="1244"/>
      <c r="BO40" s="1244"/>
      <c r="BP40" s="1244"/>
      <c r="BQ40" s="1244"/>
      <c r="BR40" s="1244"/>
      <c r="BS40" s="1244"/>
      <c r="BT40" s="1244"/>
      <c r="BU40" s="1244"/>
      <c r="BV40" s="1244"/>
      <c r="BW40" s="1244"/>
      <c r="BX40" s="1244"/>
      <c r="BY40" s="1244"/>
      <c r="BZ40" s="1244"/>
      <c r="CA40" s="1244"/>
    </row>
    <row r="41" spans="1:79" ht="33.75" customHeight="1" thickBot="1">
      <c r="B41" s="1367" t="s">
        <v>843</v>
      </c>
      <c r="C41" s="1368" t="s">
        <v>844</v>
      </c>
      <c r="D41" s="1368" t="s">
        <v>845</v>
      </c>
      <c r="E41" s="1369" t="s">
        <v>846</v>
      </c>
      <c r="F41" s="1370" t="s">
        <v>847</v>
      </c>
      <c r="G41" s="1406">
        <v>1</v>
      </c>
      <c r="H41" s="1362"/>
      <c r="I41" s="1244"/>
      <c r="J41" s="1244"/>
      <c r="K41" s="1244"/>
      <c r="L41" s="1244"/>
      <c r="M41" s="1244"/>
      <c r="N41" s="1336"/>
      <c r="O41" s="1244"/>
      <c r="P41" s="1244"/>
      <c r="Q41" s="1244"/>
      <c r="R41" s="1244"/>
      <c r="S41" s="1244"/>
      <c r="T41" s="1244"/>
      <c r="U41" s="1244"/>
      <c r="V41" s="1244"/>
      <c r="W41" s="1244"/>
      <c r="X41" s="1244"/>
      <c r="Y41" s="1244"/>
      <c r="Z41" s="1244"/>
      <c r="AA41" s="1244"/>
      <c r="AB41" s="1244"/>
      <c r="AC41" s="1244"/>
      <c r="AD41" s="1244"/>
      <c r="AE41" s="1244"/>
      <c r="AF41" s="1244"/>
      <c r="AG41" s="1244"/>
      <c r="AH41" s="1244"/>
      <c r="AI41" s="1244"/>
      <c r="AJ41" s="1244"/>
      <c r="AK41" s="1244"/>
      <c r="AL41" s="1244"/>
      <c r="AM41" s="1244"/>
      <c r="AN41" s="1244"/>
      <c r="AO41" s="1244"/>
      <c r="AP41" s="1244"/>
      <c r="AQ41" s="1244"/>
      <c r="AR41" s="1244"/>
      <c r="AS41" s="1244"/>
      <c r="AT41" s="1244"/>
      <c r="AU41" s="1244"/>
      <c r="AV41" s="1244"/>
      <c r="AW41" s="1244"/>
      <c r="AX41" s="1244"/>
      <c r="AY41" s="1244"/>
      <c r="AZ41" s="1244"/>
      <c r="BA41" s="1244"/>
      <c r="BB41" s="1244"/>
      <c r="BC41" s="1244"/>
      <c r="BD41" s="1244"/>
      <c r="BE41" s="1244"/>
      <c r="BF41" s="1244"/>
      <c r="BG41" s="1244"/>
      <c r="BH41" s="1244"/>
      <c r="BI41" s="1244"/>
      <c r="BJ41" s="1244"/>
      <c r="BK41" s="1244"/>
      <c r="BL41" s="1244"/>
      <c r="BM41" s="1244"/>
      <c r="BN41" s="1244"/>
      <c r="BO41" s="1244"/>
      <c r="BP41" s="1244"/>
      <c r="BQ41" s="1244"/>
      <c r="BR41" s="1244"/>
      <c r="BS41" s="1244"/>
      <c r="BT41" s="1244"/>
      <c r="BU41" s="1244"/>
      <c r="BV41" s="1244"/>
      <c r="BW41" s="1244"/>
      <c r="BX41" s="1244"/>
      <c r="BY41" s="1244"/>
      <c r="BZ41" s="1244"/>
      <c r="CA41" s="1244"/>
    </row>
    <row r="42" spans="1:79" ht="21" customHeight="1">
      <c r="B42" s="1378" t="s">
        <v>849</v>
      </c>
      <c r="C42" s="1379">
        <v>0</v>
      </c>
      <c r="D42" s="1380">
        <v>1</v>
      </c>
      <c r="E42" s="1381">
        <v>0</v>
      </c>
      <c r="F42" s="1382"/>
      <c r="G42" s="1407"/>
      <c r="H42" s="1407"/>
      <c r="I42" s="1408"/>
      <c r="J42" s="1244"/>
      <c r="K42" s="1244"/>
      <c r="L42" s="1244"/>
      <c r="M42" s="1244"/>
      <c r="N42" s="1336"/>
      <c r="O42" s="1244"/>
      <c r="P42" s="1244"/>
      <c r="Q42" s="1244"/>
      <c r="R42" s="1244"/>
      <c r="S42" s="1244"/>
      <c r="T42" s="1244"/>
      <c r="U42" s="1244"/>
      <c r="V42" s="1244"/>
      <c r="W42" s="1244"/>
      <c r="X42" s="1244"/>
      <c r="Y42" s="1244"/>
      <c r="Z42" s="1244"/>
      <c r="AA42" s="1244"/>
      <c r="AB42" s="1244"/>
      <c r="AC42" s="1244"/>
      <c r="AD42" s="1244"/>
      <c r="AE42" s="1244"/>
      <c r="AF42" s="1244"/>
      <c r="AG42" s="1244"/>
      <c r="AH42" s="1244"/>
      <c r="AI42" s="1244"/>
      <c r="AJ42" s="1244"/>
      <c r="AK42" s="1244"/>
      <c r="AL42" s="1244"/>
      <c r="AM42" s="1244"/>
      <c r="AN42" s="1244"/>
      <c r="AO42" s="1244"/>
      <c r="AP42" s="1244"/>
      <c r="AQ42" s="1244"/>
      <c r="AR42" s="1244"/>
      <c r="AS42" s="1244"/>
      <c r="AT42" s="1244"/>
      <c r="AU42" s="1244"/>
      <c r="AV42" s="1244"/>
      <c r="AW42" s="1244"/>
      <c r="AX42" s="1244"/>
      <c r="AY42" s="1244"/>
      <c r="AZ42" s="1244"/>
      <c r="BA42" s="1244"/>
      <c r="BB42" s="1244"/>
      <c r="BC42" s="1244"/>
      <c r="BD42" s="1244"/>
      <c r="BE42" s="1244"/>
      <c r="BF42" s="1244"/>
      <c r="BG42" s="1244"/>
      <c r="BH42" s="1244"/>
      <c r="BI42" s="1244"/>
      <c r="BJ42" s="1244"/>
      <c r="BK42" s="1244"/>
      <c r="BL42" s="1244"/>
      <c r="BM42" s="1244"/>
      <c r="BN42" s="1244"/>
      <c r="BO42" s="1244"/>
      <c r="BP42" s="1244"/>
      <c r="BQ42" s="1244"/>
      <c r="BR42" s="1244"/>
      <c r="BS42" s="1244"/>
      <c r="BT42" s="1244"/>
      <c r="BU42" s="1244"/>
      <c r="BV42" s="1244"/>
      <c r="BW42" s="1244"/>
      <c r="BX42" s="1244"/>
      <c r="BY42" s="1244"/>
      <c r="BZ42" s="1244"/>
      <c r="CA42" s="1244"/>
    </row>
    <row r="43" spans="1:79" ht="20.25" customHeight="1">
      <c r="B43" s="1388" t="s">
        <v>851</v>
      </c>
      <c r="C43" s="1389">
        <v>1</v>
      </c>
      <c r="D43" s="1390">
        <v>1</v>
      </c>
      <c r="E43" s="1391">
        <v>1</v>
      </c>
      <c r="F43" s="1382"/>
      <c r="G43" s="1409"/>
      <c r="H43" s="1409"/>
      <c r="I43" s="1410"/>
      <c r="J43" s="1244"/>
      <c r="K43" s="1244"/>
      <c r="L43" s="1244"/>
      <c r="M43" s="1244"/>
      <c r="N43" s="1336"/>
      <c r="O43" s="1244"/>
      <c r="P43" s="1244"/>
      <c r="Q43" s="1244"/>
      <c r="R43" s="1244"/>
      <c r="S43" s="1244"/>
      <c r="T43" s="1244"/>
      <c r="U43" s="1244"/>
      <c r="V43" s="1244"/>
      <c r="W43" s="1244"/>
      <c r="X43" s="1244"/>
      <c r="Y43" s="1244"/>
      <c r="Z43" s="1244"/>
      <c r="AA43" s="1244"/>
      <c r="AB43" s="1244"/>
      <c r="AC43" s="1244"/>
      <c r="AD43" s="1244"/>
      <c r="AE43" s="1244"/>
      <c r="AF43" s="1244"/>
      <c r="AG43" s="1244"/>
      <c r="AH43" s="1244"/>
      <c r="AI43" s="1244"/>
      <c r="AJ43" s="1244"/>
      <c r="AK43" s="1244"/>
      <c r="AL43" s="1244"/>
      <c r="AM43" s="1244"/>
      <c r="AN43" s="1244"/>
      <c r="AO43" s="1244"/>
      <c r="AP43" s="1244"/>
      <c r="AQ43" s="1244"/>
      <c r="AR43" s="1244"/>
      <c r="AS43" s="1244"/>
      <c r="AT43" s="1244"/>
      <c r="AU43" s="1244"/>
      <c r="AV43" s="1244"/>
      <c r="AW43" s="1244"/>
      <c r="AX43" s="1244"/>
      <c r="AY43" s="1244"/>
      <c r="AZ43" s="1244"/>
      <c r="BA43" s="1244"/>
      <c r="BB43" s="1244"/>
      <c r="BC43" s="1244"/>
      <c r="BD43" s="1244"/>
      <c r="BE43" s="1244"/>
      <c r="BF43" s="1244"/>
      <c r="BG43" s="1244"/>
      <c r="BH43" s="1244"/>
      <c r="BI43" s="1244"/>
      <c r="BJ43" s="1244"/>
      <c r="BK43" s="1244"/>
      <c r="BL43" s="1244"/>
      <c r="BM43" s="1244"/>
      <c r="BN43" s="1244"/>
      <c r="BO43" s="1244"/>
      <c r="BP43" s="1244"/>
      <c r="BQ43" s="1244"/>
      <c r="BR43" s="1244"/>
      <c r="BS43" s="1244"/>
      <c r="BT43" s="1244"/>
      <c r="BU43" s="1244"/>
      <c r="BV43" s="1244"/>
      <c r="BW43" s="1244"/>
      <c r="BX43" s="1244"/>
      <c r="BY43" s="1244"/>
      <c r="BZ43" s="1244"/>
      <c r="CA43" s="1244"/>
    </row>
    <row r="44" spans="1:79" ht="20.25" customHeight="1" thickBot="1">
      <c r="B44" s="1394" t="s">
        <v>853</v>
      </c>
      <c r="C44" s="1395">
        <v>2</v>
      </c>
      <c r="D44" s="1396">
        <v>1</v>
      </c>
      <c r="E44" s="1397">
        <v>2</v>
      </c>
      <c r="F44" s="1398"/>
      <c r="G44" s="1411"/>
      <c r="H44" s="1411"/>
      <c r="I44" s="1412"/>
      <c r="J44" s="1244"/>
      <c r="K44" s="1244"/>
      <c r="L44" s="1244"/>
      <c r="M44" s="1244"/>
      <c r="N44" s="1336"/>
      <c r="O44" s="1244"/>
      <c r="P44" s="1244"/>
      <c r="Q44" s="1244"/>
      <c r="R44" s="1244"/>
      <c r="S44" s="1244"/>
      <c r="T44" s="1244"/>
      <c r="U44" s="1244"/>
      <c r="V44" s="1244"/>
      <c r="W44" s="1244"/>
      <c r="X44" s="1244"/>
      <c r="Y44" s="1244"/>
      <c r="Z44" s="1244"/>
      <c r="AA44" s="1244"/>
      <c r="AB44" s="1244"/>
      <c r="AC44" s="1244"/>
      <c r="AD44" s="1244"/>
      <c r="AE44" s="1244"/>
      <c r="AF44" s="1244"/>
      <c r="AG44" s="1244"/>
      <c r="AH44" s="1244"/>
      <c r="AI44" s="1244"/>
      <c r="AJ44" s="1244"/>
      <c r="AK44" s="1244"/>
      <c r="AL44" s="1244"/>
      <c r="AM44" s="1244"/>
      <c r="AN44" s="1244"/>
      <c r="AO44" s="1244"/>
      <c r="AP44" s="1244"/>
      <c r="AQ44" s="1244"/>
      <c r="AR44" s="1244"/>
      <c r="AS44" s="1244"/>
      <c r="AT44" s="1244"/>
      <c r="AU44" s="1244"/>
      <c r="AV44" s="1244"/>
      <c r="AW44" s="1244"/>
      <c r="AX44" s="1244"/>
      <c r="AY44" s="1244"/>
      <c r="AZ44" s="1244"/>
      <c r="BA44" s="1244"/>
      <c r="BB44" s="1244"/>
      <c r="BC44" s="1244"/>
      <c r="BD44" s="1244"/>
      <c r="BE44" s="1244"/>
      <c r="BF44" s="1244"/>
      <c r="BG44" s="1244"/>
      <c r="BH44" s="1244"/>
      <c r="BI44" s="1244"/>
      <c r="BJ44" s="1244"/>
      <c r="BK44" s="1244"/>
      <c r="BL44" s="1244"/>
      <c r="BM44" s="1244"/>
      <c r="BN44" s="1244"/>
      <c r="BO44" s="1244"/>
      <c r="BP44" s="1244"/>
      <c r="BQ44" s="1244"/>
      <c r="BR44" s="1244"/>
      <c r="BS44" s="1244"/>
      <c r="BT44" s="1244"/>
      <c r="BU44" s="1244"/>
      <c r="BV44" s="1244"/>
      <c r="BW44" s="1244"/>
      <c r="BX44" s="1244"/>
      <c r="BY44" s="1244"/>
      <c r="BZ44" s="1244"/>
      <c r="CA44" s="1244"/>
    </row>
    <row r="45" spans="1:79" ht="9" customHeight="1">
      <c r="B45" s="1404"/>
      <c r="C45" s="1405"/>
      <c r="D45" s="1405"/>
      <c r="E45" s="1405"/>
      <c r="F45" s="1360"/>
      <c r="G45" s="1362"/>
      <c r="H45" s="1362"/>
      <c r="I45" s="1244"/>
      <c r="J45" s="1244"/>
      <c r="K45" s="1244"/>
      <c r="L45" s="1244"/>
      <c r="M45" s="1244"/>
      <c r="N45" s="1336"/>
      <c r="O45" s="1244"/>
      <c r="P45" s="1244"/>
      <c r="Q45" s="1244"/>
      <c r="R45" s="1244"/>
      <c r="S45" s="1244"/>
      <c r="T45" s="1244"/>
      <c r="U45" s="1244"/>
      <c r="V45" s="1244"/>
      <c r="W45" s="1244"/>
      <c r="X45" s="1244"/>
      <c r="Y45" s="1244"/>
      <c r="Z45" s="1244"/>
      <c r="AA45" s="1244"/>
      <c r="AB45" s="1244"/>
      <c r="AC45" s="1244"/>
      <c r="AD45" s="1244"/>
      <c r="AE45" s="1244"/>
      <c r="AF45" s="1244"/>
      <c r="AG45" s="1244"/>
      <c r="AH45" s="1244"/>
      <c r="AI45" s="1244"/>
      <c r="AJ45" s="1244"/>
      <c r="AK45" s="1244"/>
      <c r="AL45" s="1244"/>
      <c r="AM45" s="1244"/>
      <c r="AN45" s="1244"/>
      <c r="AO45" s="1244"/>
      <c r="AP45" s="1244"/>
      <c r="AQ45" s="1244"/>
      <c r="AR45" s="1244"/>
      <c r="AS45" s="1244"/>
      <c r="AT45" s="1244"/>
      <c r="AU45" s="1244"/>
      <c r="AV45" s="1244"/>
      <c r="AW45" s="1244"/>
      <c r="AX45" s="1244"/>
      <c r="AY45" s="1244"/>
      <c r="AZ45" s="1244"/>
      <c r="BA45" s="1244"/>
      <c r="BB45" s="1244"/>
      <c r="BC45" s="1244"/>
      <c r="BD45" s="1244"/>
      <c r="BE45" s="1244"/>
      <c r="BF45" s="1244"/>
      <c r="BG45" s="1244"/>
      <c r="BH45" s="1244"/>
      <c r="BI45" s="1244"/>
      <c r="BJ45" s="1244"/>
      <c r="BK45" s="1244"/>
      <c r="BL45" s="1244"/>
      <c r="BM45" s="1244"/>
      <c r="BN45" s="1244"/>
      <c r="BO45" s="1244"/>
      <c r="BP45" s="1244"/>
      <c r="BQ45" s="1244"/>
      <c r="BR45" s="1244"/>
      <c r="BS45" s="1244"/>
      <c r="BT45" s="1244"/>
      <c r="BU45" s="1244"/>
      <c r="BV45" s="1244"/>
      <c r="BW45" s="1244"/>
      <c r="BX45" s="1244"/>
      <c r="BY45" s="1244"/>
      <c r="BZ45" s="1244"/>
      <c r="CA45" s="1244"/>
    </row>
    <row r="46" spans="1:79" ht="6.75" customHeight="1" thickBot="1">
      <c r="F46" s="1360"/>
      <c r="I46" s="1196"/>
      <c r="J46" s="1244"/>
      <c r="K46" s="1244"/>
      <c r="L46" s="1244"/>
      <c r="M46" s="1244"/>
      <c r="N46" s="1336"/>
      <c r="O46" s="1244"/>
      <c r="P46" s="1244"/>
      <c r="Q46" s="1244"/>
      <c r="R46" s="1244"/>
      <c r="S46" s="1244"/>
      <c r="T46" s="1244"/>
      <c r="U46" s="1244"/>
      <c r="V46" s="1244"/>
      <c r="W46" s="1244"/>
      <c r="X46" s="1244"/>
      <c r="Y46" s="1244"/>
      <c r="Z46" s="1244"/>
      <c r="AA46" s="1244"/>
      <c r="AB46" s="1244"/>
      <c r="AC46" s="1244"/>
      <c r="AD46" s="1244"/>
      <c r="AE46" s="1244"/>
      <c r="AF46" s="1244"/>
      <c r="AG46" s="1244"/>
      <c r="AH46" s="1244"/>
      <c r="AI46" s="1244"/>
      <c r="AJ46" s="1244"/>
      <c r="AK46" s="1244"/>
      <c r="AL46" s="1244"/>
      <c r="AM46" s="1244"/>
      <c r="AN46" s="1244"/>
      <c r="AO46" s="1244"/>
      <c r="AP46" s="1244"/>
      <c r="AQ46" s="1244"/>
      <c r="AR46" s="1244"/>
      <c r="AS46" s="1244"/>
      <c r="AT46" s="1244"/>
      <c r="AU46" s="1244"/>
      <c r="AV46" s="1244"/>
      <c r="AW46" s="1244"/>
      <c r="AX46" s="1244"/>
      <c r="AY46" s="1244"/>
      <c r="AZ46" s="1244"/>
      <c r="BA46" s="1244"/>
      <c r="BB46" s="1244"/>
      <c r="BC46" s="1244"/>
      <c r="BD46" s="1244"/>
      <c r="BE46" s="1244"/>
      <c r="BF46" s="1244"/>
      <c r="BG46" s="1244"/>
      <c r="BH46" s="1244"/>
      <c r="BI46" s="1244"/>
      <c r="BJ46" s="1244"/>
      <c r="BK46" s="1244"/>
      <c r="BL46" s="1244"/>
      <c r="BM46" s="1244"/>
      <c r="BN46" s="1244"/>
      <c r="BO46" s="1244"/>
      <c r="BP46" s="1244"/>
      <c r="BQ46" s="1244"/>
      <c r="BR46" s="1244"/>
      <c r="BS46" s="1244"/>
      <c r="BT46" s="1244"/>
      <c r="BU46" s="1244"/>
      <c r="BV46" s="1244"/>
      <c r="BW46" s="1244"/>
      <c r="BX46" s="1244"/>
      <c r="BY46" s="1244"/>
      <c r="BZ46" s="1244"/>
      <c r="CA46" s="1244"/>
    </row>
    <row r="47" spans="1:79" s="1350" customFormat="1" ht="23.25" customHeight="1" thickBot="1">
      <c r="A47" s="1343"/>
      <c r="B47" s="1344"/>
      <c r="C47" s="1345"/>
      <c r="D47" s="1345"/>
      <c r="E47" s="1346"/>
      <c r="F47" s="1347" t="s">
        <v>836</v>
      </c>
      <c r="G47" s="1348"/>
      <c r="H47" s="1347" t="s">
        <v>837</v>
      </c>
      <c r="I47" s="1349"/>
      <c r="J47" s="1244"/>
      <c r="K47" s="1244"/>
      <c r="L47" s="1244"/>
      <c r="M47" s="1244"/>
      <c r="N47" s="1336"/>
      <c r="O47" s="1244"/>
      <c r="P47" s="1244"/>
      <c r="Q47" s="1244"/>
      <c r="R47" s="1244"/>
      <c r="S47" s="1244"/>
      <c r="T47" s="1244"/>
      <c r="U47" s="1244"/>
      <c r="V47" s="1244"/>
      <c r="W47" s="1244"/>
      <c r="X47" s="1244"/>
      <c r="Y47" s="1244"/>
      <c r="Z47" s="1244"/>
      <c r="AA47" s="1244"/>
      <c r="AB47" s="1244"/>
      <c r="AC47" s="1244"/>
      <c r="AD47" s="1244"/>
      <c r="AE47" s="1244"/>
      <c r="AF47" s="1244"/>
      <c r="AG47" s="1244"/>
      <c r="AH47" s="1244"/>
      <c r="AI47" s="1244"/>
      <c r="AJ47" s="1244"/>
      <c r="AK47" s="1244"/>
      <c r="AL47" s="1244"/>
      <c r="AM47" s="1244"/>
      <c r="AN47" s="1244"/>
      <c r="AO47" s="1244"/>
      <c r="AP47" s="1244"/>
      <c r="AQ47" s="1244"/>
      <c r="AR47" s="1244"/>
      <c r="AS47" s="1244"/>
      <c r="AT47" s="1244"/>
      <c r="AU47" s="1244"/>
      <c r="AV47" s="1244"/>
      <c r="AW47" s="1244"/>
      <c r="AX47" s="1244"/>
      <c r="AY47" s="1244"/>
      <c r="AZ47" s="1244"/>
      <c r="BA47" s="1244"/>
      <c r="BB47" s="1244"/>
      <c r="BC47" s="1244"/>
      <c r="BD47" s="1244"/>
      <c r="BE47" s="1244"/>
      <c r="BF47" s="1244"/>
      <c r="BG47" s="1244"/>
      <c r="BH47" s="1244"/>
      <c r="BI47" s="1244"/>
      <c r="BJ47" s="1244"/>
      <c r="BK47" s="1244"/>
      <c r="BL47" s="1244"/>
      <c r="BM47" s="1244"/>
      <c r="BN47" s="1244"/>
      <c r="BO47" s="1244"/>
      <c r="BP47" s="1244"/>
      <c r="BQ47" s="1244"/>
      <c r="BR47" s="1244"/>
      <c r="BS47" s="1244"/>
      <c r="BT47" s="1244"/>
      <c r="BU47" s="1244"/>
      <c r="BV47" s="1244"/>
      <c r="BW47" s="1244"/>
      <c r="BX47" s="1244"/>
      <c r="BY47" s="1244"/>
      <c r="BZ47" s="1244"/>
      <c r="CA47" s="1244"/>
    </row>
    <row r="48" spans="1:79" ht="41.1" customHeight="1" thickBot="1">
      <c r="B48" s="1351" t="s">
        <v>857</v>
      </c>
      <c r="C48" s="1352" t="s">
        <v>858</v>
      </c>
      <c r="D48" s="1352"/>
      <c r="E48" s="1353"/>
      <c r="F48" s="1354">
        <v>1</v>
      </c>
      <c r="G48" s="1355"/>
      <c r="H48" s="1356">
        <v>17</v>
      </c>
      <c r="I48" s="1357">
        <f>SUM(G53,G61,G69,G77)</f>
        <v>17</v>
      </c>
      <c r="J48" s="1244"/>
      <c r="K48" s="1244"/>
      <c r="L48" s="1244"/>
      <c r="M48" s="1244"/>
      <c r="N48" s="1336"/>
      <c r="O48" s="1244"/>
      <c r="P48" s="1244"/>
      <c r="Q48" s="1244"/>
      <c r="R48" s="1244"/>
      <c r="S48" s="1244"/>
      <c r="T48" s="1244"/>
      <c r="U48" s="1244"/>
      <c r="V48" s="1244"/>
      <c r="W48" s="1244"/>
      <c r="X48" s="1244"/>
      <c r="Y48" s="1244"/>
      <c r="Z48" s="1244"/>
      <c r="AA48" s="1244"/>
      <c r="AB48" s="1244"/>
      <c r="AC48" s="1244"/>
      <c r="AD48" s="1244"/>
      <c r="AE48" s="1244"/>
      <c r="AF48" s="1244"/>
      <c r="AG48" s="1244"/>
      <c r="AH48" s="1244"/>
      <c r="AI48" s="1244"/>
      <c r="AJ48" s="1244"/>
      <c r="AK48" s="1244"/>
      <c r="AL48" s="1244"/>
      <c r="AM48" s="1244"/>
      <c r="AN48" s="1244"/>
      <c r="AO48" s="1244"/>
      <c r="AP48" s="1244"/>
      <c r="AQ48" s="1244"/>
      <c r="AR48" s="1244"/>
      <c r="AS48" s="1244"/>
      <c r="AT48" s="1244"/>
      <c r="AU48" s="1244"/>
      <c r="AV48" s="1244"/>
      <c r="AW48" s="1244"/>
      <c r="AX48" s="1244"/>
      <c r="AY48" s="1244"/>
      <c r="AZ48" s="1244"/>
      <c r="BA48" s="1244"/>
      <c r="BB48" s="1244"/>
      <c r="BC48" s="1244"/>
      <c r="BD48" s="1244"/>
      <c r="BE48" s="1244"/>
      <c r="BF48" s="1244"/>
      <c r="BG48" s="1244"/>
      <c r="BH48" s="1244"/>
      <c r="BI48" s="1244"/>
      <c r="BJ48" s="1244"/>
      <c r="BK48" s="1244"/>
      <c r="BL48" s="1244"/>
      <c r="BM48" s="1244"/>
      <c r="BN48" s="1244"/>
      <c r="BO48" s="1244"/>
      <c r="BP48" s="1244"/>
      <c r="BQ48" s="1244"/>
      <c r="BR48" s="1244"/>
      <c r="BS48" s="1244"/>
      <c r="BT48" s="1244"/>
      <c r="BU48" s="1244"/>
      <c r="BV48" s="1244"/>
      <c r="BW48" s="1244"/>
      <c r="BX48" s="1244"/>
      <c r="BY48" s="1244"/>
      <c r="BZ48" s="1244"/>
      <c r="CA48" s="1244"/>
    </row>
    <row r="49" spans="1:79" ht="6.75" customHeight="1">
      <c r="B49" s="1358"/>
      <c r="C49" s="1359"/>
      <c r="D49" s="1359"/>
      <c r="E49" s="1359"/>
      <c r="F49" s="1360"/>
      <c r="G49" s="1361"/>
      <c r="H49" s="1361"/>
      <c r="I49" s="1244"/>
      <c r="J49" s="1244"/>
      <c r="K49" s="1244"/>
      <c r="L49" s="1244"/>
      <c r="M49" s="1244"/>
      <c r="N49" s="1336"/>
      <c r="O49" s="1244"/>
      <c r="P49" s="1244"/>
      <c r="Q49" s="1244"/>
      <c r="R49" s="1244"/>
      <c r="S49" s="1244"/>
      <c r="T49" s="1244"/>
      <c r="U49" s="1244"/>
      <c r="V49" s="1244"/>
      <c r="W49" s="1244"/>
      <c r="X49" s="1244"/>
      <c r="Y49" s="1244"/>
      <c r="Z49" s="1244"/>
      <c r="AA49" s="1244"/>
      <c r="AB49" s="1244"/>
      <c r="AC49" s="1244"/>
      <c r="AD49" s="1244"/>
      <c r="AE49" s="1244"/>
      <c r="AF49" s="1244"/>
      <c r="AG49" s="1244"/>
      <c r="AH49" s="1244"/>
      <c r="AI49" s="1244"/>
      <c r="AJ49" s="1244"/>
      <c r="AK49" s="1244"/>
      <c r="AL49" s="1244"/>
      <c r="AM49" s="1244"/>
      <c r="AN49" s="1244"/>
      <c r="AO49" s="1244"/>
      <c r="AP49" s="1244"/>
      <c r="AQ49" s="1244"/>
      <c r="AR49" s="1244"/>
      <c r="AS49" s="1244"/>
      <c r="AT49" s="1244"/>
      <c r="AU49" s="1244"/>
      <c r="AV49" s="1244"/>
      <c r="AW49" s="1244"/>
      <c r="AX49" s="1244"/>
      <c r="AY49" s="1244"/>
      <c r="AZ49" s="1244"/>
      <c r="BA49" s="1244"/>
      <c r="BB49" s="1244"/>
      <c r="BC49" s="1244"/>
      <c r="BD49" s="1244"/>
      <c r="BE49" s="1244"/>
      <c r="BF49" s="1244"/>
      <c r="BG49" s="1244"/>
      <c r="BH49" s="1244"/>
      <c r="BI49" s="1244"/>
      <c r="BJ49" s="1244"/>
      <c r="BK49" s="1244"/>
      <c r="BL49" s="1244"/>
      <c r="BM49" s="1244"/>
      <c r="BN49" s="1244"/>
      <c r="BO49" s="1244"/>
      <c r="BP49" s="1244"/>
      <c r="BQ49" s="1244"/>
      <c r="BR49" s="1244"/>
      <c r="BS49" s="1244"/>
      <c r="BT49" s="1244"/>
      <c r="BU49" s="1244"/>
      <c r="BV49" s="1244"/>
      <c r="BW49" s="1244"/>
      <c r="BX49" s="1244"/>
      <c r="BY49" s="1244"/>
      <c r="BZ49" s="1244"/>
      <c r="CA49" s="1244"/>
    </row>
    <row r="50" spans="1:79" ht="18" customHeight="1">
      <c r="A50" s="1193">
        <v>3</v>
      </c>
      <c r="B50" s="1358" t="s">
        <v>859</v>
      </c>
      <c r="C50" s="1359"/>
      <c r="D50" s="1359"/>
      <c r="E50" s="1359"/>
      <c r="F50" s="1360"/>
      <c r="G50" s="1362"/>
      <c r="H50" s="1362"/>
      <c r="I50" s="1244"/>
      <c r="J50" s="1244"/>
      <c r="K50" s="1244"/>
      <c r="L50" s="1244"/>
      <c r="M50" s="1244"/>
      <c r="N50" s="1336"/>
      <c r="O50" s="1244"/>
      <c r="P50" s="1244"/>
      <c r="Q50" s="1244"/>
      <c r="R50" s="1244"/>
      <c r="S50" s="1244"/>
      <c r="T50" s="1244"/>
      <c r="U50" s="1244"/>
      <c r="V50" s="1244"/>
      <c r="W50" s="1244"/>
      <c r="X50" s="1244"/>
      <c r="Y50" s="1244"/>
      <c r="Z50" s="1244"/>
      <c r="AA50" s="1244"/>
      <c r="AB50" s="1244"/>
      <c r="AC50" s="1244"/>
      <c r="AD50" s="1244"/>
      <c r="AE50" s="1244"/>
      <c r="AF50" s="1244"/>
      <c r="AG50" s="1244"/>
      <c r="AH50" s="1244"/>
      <c r="AI50" s="1244"/>
      <c r="AJ50" s="1244"/>
      <c r="AK50" s="1244"/>
      <c r="AL50" s="1244"/>
      <c r="AM50" s="1244"/>
      <c r="AN50" s="1244"/>
      <c r="AO50" s="1244"/>
      <c r="AP50" s="1244"/>
      <c r="AQ50" s="1244"/>
      <c r="AR50" s="1244"/>
      <c r="AS50" s="1244"/>
      <c r="AT50" s="1244"/>
      <c r="AU50" s="1244"/>
      <c r="AV50" s="1244"/>
      <c r="AW50" s="1244"/>
      <c r="AX50" s="1244"/>
      <c r="AY50" s="1244"/>
      <c r="AZ50" s="1244"/>
      <c r="BA50" s="1244"/>
      <c r="BB50" s="1244"/>
      <c r="BC50" s="1244"/>
      <c r="BD50" s="1244"/>
      <c r="BE50" s="1244"/>
      <c r="BF50" s="1244"/>
      <c r="BG50" s="1244"/>
      <c r="BH50" s="1244"/>
      <c r="BI50" s="1244"/>
      <c r="BJ50" s="1244"/>
      <c r="BK50" s="1244"/>
      <c r="BL50" s="1244"/>
      <c r="BM50" s="1244"/>
      <c r="BN50" s="1244"/>
      <c r="BO50" s="1244"/>
      <c r="BP50" s="1244"/>
      <c r="BQ50" s="1244"/>
      <c r="BR50" s="1244"/>
      <c r="BS50" s="1244"/>
      <c r="BT50" s="1244"/>
      <c r="BU50" s="1244"/>
      <c r="BV50" s="1244"/>
      <c r="BW50" s="1244"/>
      <c r="BX50" s="1244"/>
      <c r="BY50" s="1244"/>
      <c r="BZ50" s="1244"/>
      <c r="CA50" s="1244"/>
    </row>
    <row r="51" spans="1:79" ht="35.25" customHeight="1">
      <c r="B51" s="1363" t="s">
        <v>860</v>
      </c>
      <c r="C51" s="1364"/>
      <c r="D51" s="1364"/>
      <c r="E51" s="1365"/>
      <c r="F51" s="1360"/>
      <c r="G51" s="1362"/>
      <c r="H51" s="1362"/>
      <c r="I51" s="1244"/>
      <c r="J51" s="1244"/>
      <c r="K51" s="1244"/>
      <c r="L51" s="1244"/>
      <c r="M51" s="1244"/>
      <c r="N51" s="1336"/>
      <c r="O51" s="1244"/>
      <c r="P51" s="1244"/>
      <c r="Q51" s="1244"/>
      <c r="R51" s="1244"/>
      <c r="S51" s="1244"/>
      <c r="T51" s="1244"/>
      <c r="U51" s="1244"/>
      <c r="V51" s="1244"/>
      <c r="W51" s="1244"/>
      <c r="X51" s="1244"/>
      <c r="Y51" s="1244"/>
      <c r="Z51" s="1244"/>
      <c r="AA51" s="1244"/>
      <c r="AB51" s="1244"/>
      <c r="AC51" s="1244"/>
      <c r="AD51" s="1244"/>
      <c r="AE51" s="1244"/>
      <c r="AF51" s="1244"/>
      <c r="AG51" s="1244"/>
      <c r="AH51" s="1244"/>
      <c r="AI51" s="1244"/>
      <c r="AJ51" s="1244"/>
      <c r="AK51" s="1244"/>
      <c r="AL51" s="1244"/>
      <c r="AM51" s="1244"/>
      <c r="AN51" s="1244"/>
      <c r="AO51" s="1244"/>
      <c r="AP51" s="1244"/>
      <c r="AQ51" s="1244"/>
      <c r="AR51" s="1244"/>
      <c r="AS51" s="1244"/>
      <c r="AT51" s="1244"/>
      <c r="AU51" s="1244"/>
      <c r="AV51" s="1244"/>
      <c r="AW51" s="1244"/>
      <c r="AX51" s="1244"/>
      <c r="AY51" s="1244"/>
      <c r="AZ51" s="1244"/>
      <c r="BA51" s="1244"/>
      <c r="BB51" s="1244"/>
      <c r="BC51" s="1244"/>
      <c r="BD51" s="1244"/>
      <c r="BE51" s="1244"/>
      <c r="BF51" s="1244"/>
      <c r="BG51" s="1244"/>
      <c r="BH51" s="1244"/>
      <c r="BI51" s="1244"/>
      <c r="BJ51" s="1244"/>
      <c r="BK51" s="1244"/>
      <c r="BL51" s="1244"/>
      <c r="BM51" s="1244"/>
      <c r="BN51" s="1244"/>
      <c r="BO51" s="1244"/>
      <c r="BP51" s="1244"/>
      <c r="BQ51" s="1244"/>
      <c r="BR51" s="1244"/>
      <c r="BS51" s="1244"/>
      <c r="BT51" s="1244"/>
      <c r="BU51" s="1244"/>
      <c r="BV51" s="1244"/>
      <c r="BW51" s="1244"/>
      <c r="BX51" s="1244"/>
      <c r="BY51" s="1244"/>
      <c r="BZ51" s="1244"/>
      <c r="CA51" s="1244"/>
    </row>
    <row r="52" spans="1:79" ht="16.5" customHeight="1" thickBot="1">
      <c r="B52" s="1358" t="s">
        <v>842</v>
      </c>
      <c r="C52" s="1366"/>
      <c r="F52" s="1360"/>
      <c r="G52" s="1362"/>
      <c r="H52" s="1362"/>
      <c r="I52" s="1244"/>
      <c r="J52" s="1244"/>
      <c r="K52" s="1244"/>
      <c r="L52" s="1244"/>
      <c r="M52" s="1244"/>
      <c r="N52" s="1336"/>
      <c r="O52" s="1244"/>
      <c r="P52" s="1244"/>
      <c r="Q52" s="1244"/>
      <c r="R52" s="1244"/>
      <c r="S52" s="1244"/>
      <c r="T52" s="1244"/>
      <c r="U52" s="1244"/>
      <c r="V52" s="1244"/>
      <c r="W52" s="1244"/>
      <c r="X52" s="1244"/>
      <c r="Y52" s="1244"/>
      <c r="Z52" s="1244"/>
      <c r="AA52" s="1244"/>
      <c r="AB52" s="1244"/>
      <c r="AC52" s="1244"/>
      <c r="AD52" s="1244"/>
      <c r="AE52" s="1244"/>
      <c r="AF52" s="1244"/>
      <c r="AG52" s="1244"/>
      <c r="AH52" s="1244"/>
      <c r="AI52" s="1244"/>
      <c r="AJ52" s="1244"/>
      <c r="AK52" s="1244"/>
      <c r="AL52" s="1244"/>
      <c r="AM52" s="1244"/>
      <c r="AN52" s="1244"/>
      <c r="AO52" s="1244"/>
      <c r="AP52" s="1244"/>
      <c r="AQ52" s="1244"/>
      <c r="AR52" s="1244"/>
      <c r="AS52" s="1244"/>
      <c r="AT52" s="1244"/>
      <c r="AU52" s="1244"/>
      <c r="AV52" s="1244"/>
      <c r="AW52" s="1244"/>
      <c r="AX52" s="1244"/>
      <c r="AY52" s="1244"/>
      <c r="AZ52" s="1244"/>
      <c r="BA52" s="1244"/>
      <c r="BB52" s="1244"/>
      <c r="BC52" s="1244"/>
      <c r="BD52" s="1244"/>
      <c r="BE52" s="1244"/>
      <c r="BF52" s="1244"/>
      <c r="BG52" s="1244"/>
      <c r="BH52" s="1244"/>
      <c r="BI52" s="1244"/>
      <c r="BJ52" s="1244"/>
      <c r="BK52" s="1244"/>
      <c r="BL52" s="1244"/>
      <c r="BM52" s="1244"/>
      <c r="BN52" s="1244"/>
      <c r="BO52" s="1244"/>
      <c r="BP52" s="1244"/>
      <c r="BQ52" s="1244"/>
      <c r="BR52" s="1244"/>
      <c r="BS52" s="1244"/>
      <c r="BT52" s="1244"/>
      <c r="BU52" s="1244"/>
      <c r="BV52" s="1244"/>
      <c r="BW52" s="1244"/>
      <c r="BX52" s="1244"/>
      <c r="BY52" s="1244"/>
      <c r="BZ52" s="1244"/>
      <c r="CA52" s="1244"/>
    </row>
    <row r="53" spans="1:79" ht="33.75" customHeight="1" thickBot="1">
      <c r="B53" s="1367" t="s">
        <v>843</v>
      </c>
      <c r="C53" s="1368" t="s">
        <v>844</v>
      </c>
      <c r="D53" s="1368" t="s">
        <v>845</v>
      </c>
      <c r="E53" s="1369" t="s">
        <v>846</v>
      </c>
      <c r="F53" s="1413" t="s">
        <v>847</v>
      </c>
      <c r="G53" s="1406">
        <v>3</v>
      </c>
      <c r="H53" s="1362"/>
      <c r="I53" s="1244"/>
      <c r="J53" s="1244"/>
      <c r="K53" s="1244"/>
      <c r="L53" s="1244"/>
      <c r="M53" s="1244"/>
      <c r="N53" s="1336"/>
      <c r="O53" s="1244"/>
      <c r="P53" s="1244"/>
      <c r="Q53" s="1244"/>
      <c r="R53" s="1244"/>
      <c r="S53" s="1244"/>
      <c r="T53" s="1244"/>
      <c r="U53" s="1244"/>
      <c r="V53" s="1244"/>
      <c r="W53" s="1244"/>
      <c r="X53" s="1244"/>
      <c r="Y53" s="1244"/>
      <c r="Z53" s="1244"/>
      <c r="AA53" s="1244"/>
      <c r="AB53" s="1244"/>
      <c r="AC53" s="1244"/>
      <c r="AD53" s="1244"/>
      <c r="AE53" s="1244"/>
      <c r="AF53" s="1244"/>
      <c r="AG53" s="1244"/>
      <c r="AH53" s="1244"/>
      <c r="AI53" s="1244"/>
      <c r="AJ53" s="1244"/>
      <c r="AK53" s="1244"/>
      <c r="AL53" s="1244"/>
      <c r="AM53" s="1244"/>
      <c r="AN53" s="1244"/>
      <c r="AO53" s="1244"/>
      <c r="AP53" s="1244"/>
      <c r="AQ53" s="1244"/>
      <c r="AR53" s="1244"/>
      <c r="AS53" s="1244"/>
      <c r="AT53" s="1244"/>
      <c r="AU53" s="1244"/>
      <c r="AV53" s="1244"/>
      <c r="AW53" s="1244"/>
      <c r="AX53" s="1244"/>
      <c r="AY53" s="1244"/>
      <c r="AZ53" s="1244"/>
      <c r="BA53" s="1244"/>
      <c r="BB53" s="1244"/>
      <c r="BC53" s="1244"/>
      <c r="BD53" s="1244"/>
      <c r="BE53" s="1244"/>
      <c r="BF53" s="1244"/>
      <c r="BG53" s="1244"/>
      <c r="BH53" s="1244"/>
      <c r="BI53" s="1244"/>
      <c r="BJ53" s="1244"/>
      <c r="BK53" s="1244"/>
      <c r="BL53" s="1244"/>
      <c r="BM53" s="1244"/>
      <c r="BN53" s="1244"/>
      <c r="BO53" s="1244"/>
      <c r="BP53" s="1244"/>
      <c r="BQ53" s="1244"/>
      <c r="BR53" s="1244"/>
      <c r="BS53" s="1244"/>
      <c r="BT53" s="1244"/>
      <c r="BU53" s="1244"/>
      <c r="BV53" s="1244"/>
      <c r="BW53" s="1244"/>
      <c r="BX53" s="1244"/>
      <c r="BY53" s="1244"/>
      <c r="BZ53" s="1244"/>
      <c r="CA53" s="1244"/>
    </row>
    <row r="54" spans="1:79" ht="51" customHeight="1">
      <c r="B54" s="1378" t="s">
        <v>861</v>
      </c>
      <c r="C54" s="1379">
        <v>1</v>
      </c>
      <c r="D54" s="1380">
        <v>1</v>
      </c>
      <c r="E54" s="1381">
        <v>1</v>
      </c>
      <c r="F54" s="1414"/>
      <c r="G54" s="1407"/>
      <c r="H54" s="1407"/>
      <c r="I54" s="1408"/>
      <c r="J54" s="1244"/>
      <c r="K54" s="1244"/>
      <c r="L54" s="1244"/>
      <c r="M54" s="1244"/>
      <c r="N54" s="1336"/>
      <c r="O54" s="1244"/>
      <c r="P54" s="1244"/>
      <c r="Q54" s="1244"/>
      <c r="R54" s="1244"/>
      <c r="S54" s="1244"/>
      <c r="T54" s="1244"/>
      <c r="U54" s="1244"/>
      <c r="V54" s="1244"/>
      <c r="W54" s="1244"/>
      <c r="X54" s="1244"/>
      <c r="Y54" s="1244"/>
      <c r="Z54" s="1244"/>
      <c r="AA54" s="1244"/>
      <c r="AB54" s="1244"/>
      <c r="AC54" s="1244"/>
      <c r="AD54" s="1244"/>
      <c r="AE54" s="1244"/>
      <c r="AF54" s="1244"/>
      <c r="AG54" s="1244"/>
      <c r="AH54" s="1244"/>
      <c r="AI54" s="1244"/>
      <c r="AJ54" s="1244"/>
      <c r="AK54" s="1244"/>
      <c r="AL54" s="1244"/>
      <c r="AM54" s="1244"/>
      <c r="AN54" s="1244"/>
      <c r="AO54" s="1244"/>
      <c r="AP54" s="1244"/>
      <c r="AQ54" s="1244"/>
      <c r="AR54" s="1244"/>
      <c r="AS54" s="1244"/>
      <c r="AT54" s="1244"/>
      <c r="AU54" s="1244"/>
      <c r="AV54" s="1244"/>
      <c r="AW54" s="1244"/>
      <c r="AX54" s="1244"/>
      <c r="AY54" s="1244"/>
      <c r="AZ54" s="1244"/>
      <c r="BA54" s="1244"/>
      <c r="BB54" s="1244"/>
      <c r="BC54" s="1244"/>
      <c r="BD54" s="1244"/>
      <c r="BE54" s="1244"/>
      <c r="BF54" s="1244"/>
      <c r="BG54" s="1244"/>
      <c r="BH54" s="1244"/>
      <c r="BI54" s="1244"/>
      <c r="BJ54" s="1244"/>
      <c r="BK54" s="1244"/>
      <c r="BL54" s="1244"/>
      <c r="BM54" s="1244"/>
      <c r="BN54" s="1244"/>
      <c r="BO54" s="1244"/>
      <c r="BP54" s="1244"/>
      <c r="BQ54" s="1244"/>
      <c r="BR54" s="1244"/>
      <c r="BS54" s="1244"/>
      <c r="BT54" s="1244"/>
      <c r="BU54" s="1244"/>
      <c r="BV54" s="1244"/>
      <c r="BW54" s="1244"/>
      <c r="BX54" s="1244"/>
      <c r="BY54" s="1244"/>
      <c r="BZ54" s="1244"/>
      <c r="CA54" s="1244"/>
    </row>
    <row r="55" spans="1:79" ht="37.5" customHeight="1">
      <c r="B55" s="1388" t="s">
        <v>862</v>
      </c>
      <c r="C55" s="1389">
        <v>2</v>
      </c>
      <c r="D55" s="1390">
        <v>1</v>
      </c>
      <c r="E55" s="1391">
        <v>2</v>
      </c>
      <c r="F55" s="1414"/>
      <c r="G55" s="1409"/>
      <c r="H55" s="1409"/>
      <c r="I55" s="1410"/>
      <c r="J55" s="1244"/>
      <c r="K55" s="1244"/>
      <c r="L55" s="1244"/>
      <c r="M55" s="1244"/>
      <c r="N55" s="1336"/>
      <c r="O55" s="1244"/>
      <c r="P55" s="1244"/>
      <c r="Q55" s="1244"/>
      <c r="R55" s="1244"/>
      <c r="S55" s="1244"/>
      <c r="T55" s="1244"/>
      <c r="U55" s="1244"/>
      <c r="V55" s="1244"/>
      <c r="W55" s="1244"/>
      <c r="X55" s="1244"/>
      <c r="Y55" s="1244"/>
      <c r="Z55" s="1244"/>
      <c r="AA55" s="1244"/>
      <c r="AB55" s="1244"/>
      <c r="AC55" s="1244"/>
      <c r="AD55" s="1244"/>
      <c r="AE55" s="1244"/>
      <c r="AF55" s="1244"/>
      <c r="AG55" s="1244"/>
      <c r="AH55" s="1244"/>
      <c r="AI55" s="1244"/>
      <c r="AJ55" s="1244"/>
      <c r="AK55" s="1244"/>
      <c r="AL55" s="1244"/>
      <c r="AM55" s="1244"/>
      <c r="AN55" s="1244"/>
      <c r="AO55" s="1244"/>
      <c r="AP55" s="1244"/>
      <c r="AQ55" s="1244"/>
      <c r="AR55" s="1244"/>
      <c r="AS55" s="1244"/>
      <c r="AT55" s="1244"/>
      <c r="AU55" s="1244"/>
      <c r="AV55" s="1244"/>
      <c r="AW55" s="1244"/>
      <c r="AX55" s="1244"/>
      <c r="AY55" s="1244"/>
      <c r="AZ55" s="1244"/>
      <c r="BA55" s="1244"/>
      <c r="BB55" s="1244"/>
      <c r="BC55" s="1244"/>
      <c r="BD55" s="1244"/>
      <c r="BE55" s="1244"/>
      <c r="BF55" s="1244"/>
      <c r="BG55" s="1244"/>
      <c r="BH55" s="1244"/>
      <c r="BI55" s="1244"/>
      <c r="BJ55" s="1244"/>
      <c r="BK55" s="1244"/>
      <c r="BL55" s="1244"/>
      <c r="BM55" s="1244"/>
      <c r="BN55" s="1244"/>
      <c r="BO55" s="1244"/>
      <c r="BP55" s="1244"/>
      <c r="BQ55" s="1244"/>
      <c r="BR55" s="1244"/>
      <c r="BS55" s="1244"/>
      <c r="BT55" s="1244"/>
      <c r="BU55" s="1244"/>
      <c r="BV55" s="1244"/>
      <c r="BW55" s="1244"/>
      <c r="BX55" s="1244"/>
      <c r="BY55" s="1244"/>
      <c r="BZ55" s="1244"/>
      <c r="CA55" s="1244"/>
    </row>
    <row r="56" spans="1:79" ht="38.450000000000003" customHeight="1" thickBot="1">
      <c r="B56" s="1394" t="s">
        <v>863</v>
      </c>
      <c r="C56" s="1395">
        <v>3</v>
      </c>
      <c r="D56" s="1396">
        <v>1</v>
      </c>
      <c r="E56" s="1397">
        <v>3</v>
      </c>
      <c r="F56" s="1415"/>
      <c r="G56" s="1411"/>
      <c r="H56" s="1411"/>
      <c r="I56" s="1412"/>
      <c r="J56" s="1244"/>
      <c r="K56" s="1244"/>
      <c r="L56" s="1244"/>
      <c r="M56" s="1244"/>
      <c r="N56" s="1336"/>
      <c r="O56" s="1244"/>
      <c r="P56" s="1244"/>
      <c r="Q56" s="1244"/>
      <c r="R56" s="1244"/>
      <c r="S56" s="1244"/>
      <c r="T56" s="1244"/>
      <c r="U56" s="1244"/>
      <c r="V56" s="1244"/>
      <c r="W56" s="1244"/>
      <c r="X56" s="1244"/>
      <c r="Y56" s="1244"/>
      <c r="Z56" s="1244"/>
      <c r="AA56" s="1244"/>
      <c r="AB56" s="1244"/>
      <c r="AC56" s="1244"/>
      <c r="AD56" s="1244"/>
      <c r="AE56" s="1244"/>
      <c r="AF56" s="1244"/>
      <c r="AG56" s="1244"/>
      <c r="AH56" s="1244"/>
      <c r="AI56" s="1244"/>
      <c r="AJ56" s="1244"/>
      <c r="AK56" s="1244"/>
      <c r="AL56" s="1244"/>
      <c r="AM56" s="1244"/>
      <c r="AN56" s="1244"/>
      <c r="AO56" s="1244"/>
      <c r="AP56" s="1244"/>
      <c r="AQ56" s="1244"/>
      <c r="AR56" s="1244"/>
      <c r="AS56" s="1244"/>
      <c r="AT56" s="1244"/>
      <c r="AU56" s="1244"/>
      <c r="AV56" s="1244"/>
      <c r="AW56" s="1244"/>
      <c r="AX56" s="1244"/>
      <c r="AY56" s="1244"/>
      <c r="AZ56" s="1244"/>
      <c r="BA56" s="1244"/>
      <c r="BB56" s="1244"/>
      <c r="BC56" s="1244"/>
      <c r="BD56" s="1244"/>
      <c r="BE56" s="1244"/>
      <c r="BF56" s="1244"/>
      <c r="BG56" s="1244"/>
      <c r="BH56" s="1244"/>
      <c r="BI56" s="1244"/>
      <c r="BJ56" s="1244"/>
      <c r="BK56" s="1244"/>
      <c r="BL56" s="1244"/>
      <c r="BM56" s="1244"/>
      <c r="BN56" s="1244"/>
      <c r="BO56" s="1244"/>
      <c r="BP56" s="1244"/>
      <c r="BQ56" s="1244"/>
      <c r="BR56" s="1244"/>
      <c r="BS56" s="1244"/>
      <c r="BT56" s="1244"/>
      <c r="BU56" s="1244"/>
      <c r="BV56" s="1244"/>
      <c r="BW56" s="1244"/>
      <c r="BX56" s="1244"/>
      <c r="BY56" s="1244"/>
      <c r="BZ56" s="1244"/>
      <c r="CA56" s="1244"/>
    </row>
    <row r="57" spans="1:79" ht="9" customHeight="1">
      <c r="B57" s="1404"/>
      <c r="C57" s="1405"/>
      <c r="D57" s="1405"/>
      <c r="E57" s="1405"/>
      <c r="F57" s="1360"/>
      <c r="G57" s="1362"/>
      <c r="H57" s="1362"/>
      <c r="I57" s="1244"/>
      <c r="J57" s="1244"/>
      <c r="K57" s="1244"/>
      <c r="L57" s="1244"/>
      <c r="M57" s="1244"/>
      <c r="N57" s="1336"/>
      <c r="O57" s="1244"/>
      <c r="P57" s="1244"/>
      <c r="Q57" s="1244"/>
      <c r="R57" s="1244"/>
      <c r="S57" s="1244"/>
      <c r="T57" s="1244"/>
      <c r="U57" s="1244"/>
      <c r="V57" s="1244"/>
      <c r="W57" s="1244"/>
      <c r="X57" s="1244"/>
      <c r="Y57" s="1244"/>
      <c r="Z57" s="1244"/>
      <c r="AA57" s="1244"/>
      <c r="AB57" s="1244"/>
      <c r="AC57" s="1244"/>
      <c r="AD57" s="1244"/>
      <c r="AE57" s="1244"/>
      <c r="AF57" s="1244"/>
      <c r="AG57" s="1244"/>
      <c r="AH57" s="1244"/>
      <c r="AI57" s="1244"/>
      <c r="AJ57" s="1244"/>
      <c r="AK57" s="1244"/>
      <c r="AL57" s="1244"/>
      <c r="AM57" s="1244"/>
      <c r="AN57" s="1244"/>
      <c r="AO57" s="1244"/>
      <c r="AP57" s="1244"/>
      <c r="AQ57" s="1244"/>
      <c r="AR57" s="1244"/>
      <c r="AS57" s="1244"/>
      <c r="AT57" s="1244"/>
      <c r="AU57" s="1244"/>
      <c r="AV57" s="1244"/>
      <c r="AW57" s="1244"/>
      <c r="AX57" s="1244"/>
      <c r="AY57" s="1244"/>
      <c r="AZ57" s="1244"/>
      <c r="BA57" s="1244"/>
      <c r="BB57" s="1244"/>
      <c r="BC57" s="1244"/>
      <c r="BD57" s="1244"/>
      <c r="BE57" s="1244"/>
      <c r="BF57" s="1244"/>
      <c r="BG57" s="1244"/>
      <c r="BH57" s="1244"/>
      <c r="BI57" s="1244"/>
      <c r="BJ57" s="1244"/>
      <c r="BK57" s="1244"/>
      <c r="BL57" s="1244"/>
      <c r="BM57" s="1244"/>
      <c r="BN57" s="1244"/>
      <c r="BO57" s="1244"/>
      <c r="BP57" s="1244"/>
      <c r="BQ57" s="1244"/>
      <c r="BR57" s="1244"/>
      <c r="BS57" s="1244"/>
      <c r="BT57" s="1244"/>
      <c r="BU57" s="1244"/>
      <c r="BV57" s="1244"/>
      <c r="BW57" s="1244"/>
      <c r="BX57" s="1244"/>
      <c r="BY57" s="1244"/>
      <c r="BZ57" s="1244"/>
      <c r="CA57" s="1244"/>
    </row>
    <row r="58" spans="1:79" ht="18" customHeight="1">
      <c r="A58" s="1193">
        <v>4</v>
      </c>
      <c r="B58" s="1358" t="s">
        <v>864</v>
      </c>
      <c r="C58" s="1359"/>
      <c r="D58" s="1359"/>
      <c r="E58" s="1359"/>
      <c r="F58" s="1360"/>
      <c r="G58" s="1362"/>
      <c r="H58" s="1362"/>
      <c r="I58" s="1244"/>
      <c r="J58" s="1244"/>
      <c r="K58" s="1244"/>
      <c r="L58" s="1244"/>
      <c r="M58" s="1244"/>
      <c r="N58" s="1336"/>
      <c r="O58" s="1244"/>
      <c r="P58" s="1244"/>
      <c r="Q58" s="1244"/>
      <c r="R58" s="1244"/>
      <c r="S58" s="1244"/>
      <c r="T58" s="1244"/>
      <c r="U58" s="1244"/>
      <c r="V58" s="1244"/>
      <c r="W58" s="1244"/>
      <c r="X58" s="1244"/>
      <c r="Y58" s="1244"/>
      <c r="Z58" s="1244"/>
      <c r="AA58" s="1244"/>
      <c r="AB58" s="1244"/>
      <c r="AC58" s="1244"/>
      <c r="AD58" s="1244"/>
      <c r="AE58" s="1244"/>
      <c r="AF58" s="1244"/>
      <c r="AG58" s="1244"/>
      <c r="AH58" s="1244"/>
      <c r="AI58" s="1244"/>
      <c r="AJ58" s="1244"/>
      <c r="AK58" s="1244"/>
      <c r="AL58" s="1244"/>
      <c r="AM58" s="1244"/>
      <c r="AN58" s="1244"/>
      <c r="AO58" s="1244"/>
      <c r="AP58" s="1244"/>
      <c r="AQ58" s="1244"/>
      <c r="AR58" s="1244"/>
      <c r="AS58" s="1244"/>
      <c r="AT58" s="1244"/>
      <c r="AU58" s="1244"/>
      <c r="AV58" s="1244"/>
      <c r="AW58" s="1244"/>
      <c r="AX58" s="1244"/>
      <c r="AY58" s="1244"/>
      <c r="AZ58" s="1244"/>
      <c r="BA58" s="1244"/>
      <c r="BB58" s="1244"/>
      <c r="BC58" s="1244"/>
      <c r="BD58" s="1244"/>
      <c r="BE58" s="1244"/>
      <c r="BF58" s="1244"/>
      <c r="BG58" s="1244"/>
      <c r="BH58" s="1244"/>
      <c r="BI58" s="1244"/>
      <c r="BJ58" s="1244"/>
      <c r="BK58" s="1244"/>
      <c r="BL58" s="1244"/>
      <c r="BM58" s="1244"/>
      <c r="BN58" s="1244"/>
      <c r="BO58" s="1244"/>
      <c r="BP58" s="1244"/>
      <c r="BQ58" s="1244"/>
      <c r="BR58" s="1244"/>
      <c r="BS58" s="1244"/>
      <c r="BT58" s="1244"/>
      <c r="BU58" s="1244"/>
      <c r="BV58" s="1244"/>
      <c r="BW58" s="1244"/>
      <c r="BX58" s="1244"/>
      <c r="BY58" s="1244"/>
      <c r="BZ58" s="1244"/>
      <c r="CA58" s="1244"/>
    </row>
    <row r="59" spans="1:79" ht="35.25" customHeight="1">
      <c r="B59" s="1363" t="s">
        <v>865</v>
      </c>
      <c r="C59" s="1364"/>
      <c r="D59" s="1364"/>
      <c r="E59" s="1365"/>
      <c r="F59" s="1360"/>
      <c r="G59" s="1362"/>
      <c r="H59" s="1362"/>
      <c r="I59" s="1244"/>
      <c r="J59" s="1244"/>
      <c r="K59" s="1244"/>
      <c r="L59" s="1244"/>
      <c r="M59" s="1244"/>
      <c r="N59" s="1336"/>
      <c r="O59" s="1244"/>
      <c r="P59" s="1244"/>
      <c r="Q59" s="1244"/>
      <c r="R59" s="1244"/>
      <c r="S59" s="1244"/>
      <c r="T59" s="1244"/>
      <c r="U59" s="1244"/>
      <c r="V59" s="1244"/>
      <c r="W59" s="1244"/>
      <c r="X59" s="1244"/>
      <c r="Y59" s="1244"/>
      <c r="Z59" s="1244"/>
      <c r="AA59" s="1244"/>
      <c r="AB59" s="1244"/>
      <c r="AC59" s="1244"/>
      <c r="AD59" s="1244"/>
      <c r="AE59" s="1244"/>
      <c r="AF59" s="1244"/>
      <c r="AG59" s="1244"/>
      <c r="AH59" s="1244"/>
      <c r="AI59" s="1244"/>
      <c r="AJ59" s="1244"/>
      <c r="AK59" s="1244"/>
      <c r="AL59" s="1244"/>
      <c r="AM59" s="1244"/>
      <c r="AN59" s="1244"/>
      <c r="AO59" s="1244"/>
      <c r="AP59" s="1244"/>
      <c r="AQ59" s="1244"/>
      <c r="AR59" s="1244"/>
      <c r="AS59" s="1244"/>
      <c r="AT59" s="1244"/>
      <c r="AU59" s="1244"/>
      <c r="AV59" s="1244"/>
      <c r="AW59" s="1244"/>
      <c r="AX59" s="1244"/>
      <c r="AY59" s="1244"/>
      <c r="AZ59" s="1244"/>
      <c r="BA59" s="1244"/>
      <c r="BB59" s="1244"/>
      <c r="BC59" s="1244"/>
      <c r="BD59" s="1244"/>
      <c r="BE59" s="1244"/>
      <c r="BF59" s="1244"/>
      <c r="BG59" s="1244"/>
      <c r="BH59" s="1244"/>
      <c r="BI59" s="1244"/>
      <c r="BJ59" s="1244"/>
      <c r="BK59" s="1244"/>
      <c r="BL59" s="1244"/>
      <c r="BM59" s="1244"/>
      <c r="BN59" s="1244"/>
      <c r="BO59" s="1244"/>
      <c r="BP59" s="1244"/>
      <c r="BQ59" s="1244"/>
      <c r="BR59" s="1244"/>
      <c r="BS59" s="1244"/>
      <c r="BT59" s="1244"/>
      <c r="BU59" s="1244"/>
      <c r="BV59" s="1244"/>
      <c r="BW59" s="1244"/>
      <c r="BX59" s="1244"/>
      <c r="BY59" s="1244"/>
      <c r="BZ59" s="1244"/>
      <c r="CA59" s="1244"/>
    </row>
    <row r="60" spans="1:79" ht="16.5" customHeight="1" thickBot="1">
      <c r="B60" s="1358" t="s">
        <v>842</v>
      </c>
      <c r="C60" s="1366"/>
      <c r="F60" s="1360"/>
      <c r="G60" s="1362"/>
      <c r="H60" s="1362"/>
      <c r="I60" s="1244"/>
      <c r="J60" s="1244"/>
      <c r="K60" s="1244"/>
      <c r="L60" s="1244"/>
      <c r="M60" s="1244"/>
      <c r="N60" s="1336"/>
      <c r="O60" s="1244"/>
      <c r="P60" s="1244"/>
      <c r="Q60" s="1244"/>
      <c r="R60" s="1244"/>
      <c r="S60" s="1244"/>
      <c r="T60" s="1244"/>
      <c r="U60" s="1244"/>
      <c r="V60" s="1244"/>
      <c r="W60" s="1244"/>
      <c r="X60" s="1244"/>
      <c r="Y60" s="1244"/>
      <c r="Z60" s="1244"/>
      <c r="AA60" s="1244"/>
      <c r="AB60" s="1244"/>
      <c r="AC60" s="1244"/>
      <c r="AD60" s="1244"/>
      <c r="AE60" s="1244"/>
      <c r="AF60" s="1244"/>
      <c r="AG60" s="1244"/>
      <c r="AH60" s="1244"/>
      <c r="AI60" s="1244"/>
      <c r="AJ60" s="1244"/>
      <c r="AK60" s="1244"/>
      <c r="AL60" s="1244"/>
      <c r="AM60" s="1244"/>
      <c r="AN60" s="1244"/>
      <c r="AO60" s="1244"/>
      <c r="AP60" s="1244"/>
      <c r="AQ60" s="1244"/>
      <c r="AR60" s="1244"/>
      <c r="AS60" s="1244"/>
      <c r="AT60" s="1244"/>
      <c r="AU60" s="1244"/>
      <c r="AV60" s="1244"/>
      <c r="AW60" s="1244"/>
      <c r="AX60" s="1244"/>
      <c r="AY60" s="1244"/>
      <c r="AZ60" s="1244"/>
      <c r="BA60" s="1244"/>
      <c r="BB60" s="1244"/>
      <c r="BC60" s="1244"/>
      <c r="BD60" s="1244"/>
      <c r="BE60" s="1244"/>
      <c r="BF60" s="1244"/>
      <c r="BG60" s="1244"/>
      <c r="BH60" s="1244"/>
      <c r="BI60" s="1244"/>
      <c r="BJ60" s="1244"/>
      <c r="BK60" s="1244"/>
      <c r="BL60" s="1244"/>
      <c r="BM60" s="1244"/>
      <c r="BN60" s="1244"/>
      <c r="BO60" s="1244"/>
      <c r="BP60" s="1244"/>
      <c r="BQ60" s="1244"/>
      <c r="BR60" s="1244"/>
      <c r="BS60" s="1244"/>
      <c r="BT60" s="1244"/>
      <c r="BU60" s="1244"/>
      <c r="BV60" s="1244"/>
      <c r="BW60" s="1244"/>
      <c r="BX60" s="1244"/>
      <c r="BY60" s="1244"/>
      <c r="BZ60" s="1244"/>
      <c r="CA60" s="1244"/>
    </row>
    <row r="61" spans="1:79" ht="33.75" customHeight="1" thickBot="1">
      <c r="B61" s="1367" t="s">
        <v>843</v>
      </c>
      <c r="C61" s="1368" t="s">
        <v>844</v>
      </c>
      <c r="D61" s="1368" t="s">
        <v>845</v>
      </c>
      <c r="E61" s="1369" t="s">
        <v>846</v>
      </c>
      <c r="F61" s="1413" t="s">
        <v>847</v>
      </c>
      <c r="G61" s="1406">
        <v>4</v>
      </c>
      <c r="H61" s="1362"/>
      <c r="I61" s="1244"/>
      <c r="J61" s="1244"/>
      <c r="K61" s="1244"/>
      <c r="L61" s="1244"/>
      <c r="M61" s="1244"/>
      <c r="N61" s="1336"/>
      <c r="O61" s="1244"/>
      <c r="P61" s="1244"/>
      <c r="Q61" s="1244"/>
      <c r="R61" s="1244"/>
      <c r="S61" s="1244"/>
      <c r="T61" s="1244"/>
      <c r="U61" s="1244"/>
      <c r="V61" s="1244"/>
      <c r="W61" s="1244"/>
      <c r="X61" s="1244"/>
      <c r="Y61" s="1244"/>
      <c r="Z61" s="1244"/>
      <c r="AA61" s="1244"/>
      <c r="AB61" s="1244"/>
      <c r="AC61" s="1244"/>
      <c r="AD61" s="1244"/>
      <c r="AE61" s="1244"/>
      <c r="AF61" s="1244"/>
      <c r="AG61" s="1244"/>
      <c r="AH61" s="1244"/>
      <c r="AI61" s="1244"/>
      <c r="AJ61" s="1244"/>
      <c r="AK61" s="1244"/>
      <c r="AL61" s="1244"/>
      <c r="AM61" s="1244"/>
      <c r="AN61" s="1244"/>
      <c r="AO61" s="1244"/>
      <c r="AP61" s="1244"/>
      <c r="AQ61" s="1244"/>
      <c r="AR61" s="1244"/>
      <c r="AS61" s="1244"/>
      <c r="AT61" s="1244"/>
      <c r="AU61" s="1244"/>
      <c r="AV61" s="1244"/>
      <c r="AW61" s="1244"/>
      <c r="AX61" s="1244"/>
      <c r="AY61" s="1244"/>
      <c r="AZ61" s="1244"/>
      <c r="BA61" s="1244"/>
      <c r="BB61" s="1244"/>
      <c r="BC61" s="1244"/>
      <c r="BD61" s="1244"/>
      <c r="BE61" s="1244"/>
      <c r="BF61" s="1244"/>
      <c r="BG61" s="1244"/>
      <c r="BH61" s="1244"/>
      <c r="BI61" s="1244"/>
      <c r="BJ61" s="1244"/>
      <c r="BK61" s="1244"/>
      <c r="BL61" s="1244"/>
      <c r="BM61" s="1244"/>
      <c r="BN61" s="1244"/>
      <c r="BO61" s="1244"/>
      <c r="BP61" s="1244"/>
      <c r="BQ61" s="1244"/>
      <c r="BR61" s="1244"/>
      <c r="BS61" s="1244"/>
      <c r="BT61" s="1244"/>
      <c r="BU61" s="1244"/>
      <c r="BV61" s="1244"/>
      <c r="BW61" s="1244"/>
      <c r="BX61" s="1244"/>
      <c r="BY61" s="1244"/>
      <c r="BZ61" s="1244"/>
      <c r="CA61" s="1244"/>
    </row>
    <row r="62" spans="1:79" ht="30.75" customHeight="1">
      <c r="B62" s="1378" t="s">
        <v>866</v>
      </c>
      <c r="C62" s="1379">
        <v>0</v>
      </c>
      <c r="D62" s="1380">
        <v>2</v>
      </c>
      <c r="E62" s="1381">
        <v>0</v>
      </c>
      <c r="F62" s="1414"/>
      <c r="G62" s="1407"/>
      <c r="H62" s="1407"/>
      <c r="I62" s="1408"/>
      <c r="J62" s="1244"/>
      <c r="K62" s="1244"/>
      <c r="L62" s="1244"/>
      <c r="M62" s="1244"/>
      <c r="N62" s="1336"/>
      <c r="O62" s="1244"/>
      <c r="P62" s="1244"/>
      <c r="Q62" s="1244"/>
      <c r="R62" s="1244"/>
      <c r="S62" s="1244"/>
      <c r="T62" s="1244"/>
      <c r="U62" s="1244"/>
      <c r="V62" s="1244"/>
      <c r="W62" s="1244"/>
      <c r="X62" s="1244"/>
      <c r="Y62" s="1244"/>
      <c r="Z62" s="1244"/>
      <c r="AA62" s="1244"/>
      <c r="AB62" s="1244"/>
      <c r="AC62" s="1244"/>
      <c r="AD62" s="1244"/>
      <c r="AE62" s="1244"/>
      <c r="AF62" s="1244"/>
      <c r="AG62" s="1244"/>
      <c r="AH62" s="1244"/>
      <c r="AI62" s="1244"/>
      <c r="AJ62" s="1244"/>
      <c r="AK62" s="1244"/>
      <c r="AL62" s="1244"/>
      <c r="AM62" s="1244"/>
      <c r="AN62" s="1244"/>
      <c r="AO62" s="1244"/>
      <c r="AP62" s="1244"/>
      <c r="AQ62" s="1244"/>
      <c r="AR62" s="1244"/>
      <c r="AS62" s="1244"/>
      <c r="AT62" s="1244"/>
      <c r="AU62" s="1244"/>
      <c r="AV62" s="1244"/>
      <c r="AW62" s="1244"/>
      <c r="AX62" s="1244"/>
      <c r="AY62" s="1244"/>
      <c r="AZ62" s="1244"/>
      <c r="BA62" s="1244"/>
      <c r="BB62" s="1244"/>
      <c r="BC62" s="1244"/>
      <c r="BD62" s="1244"/>
      <c r="BE62" s="1244"/>
      <c r="BF62" s="1244"/>
      <c r="BG62" s="1244"/>
      <c r="BH62" s="1244"/>
      <c r="BI62" s="1244"/>
      <c r="BJ62" s="1244"/>
      <c r="BK62" s="1244"/>
      <c r="BL62" s="1244"/>
      <c r="BM62" s="1244"/>
      <c r="BN62" s="1244"/>
      <c r="BO62" s="1244"/>
      <c r="BP62" s="1244"/>
      <c r="BQ62" s="1244"/>
      <c r="BR62" s="1244"/>
      <c r="BS62" s="1244"/>
      <c r="BT62" s="1244"/>
      <c r="BU62" s="1244"/>
      <c r="BV62" s="1244"/>
      <c r="BW62" s="1244"/>
      <c r="BX62" s="1244"/>
      <c r="BY62" s="1244"/>
      <c r="BZ62" s="1244"/>
      <c r="CA62" s="1244"/>
    </row>
    <row r="63" spans="1:79" ht="30.75" customHeight="1">
      <c r="B63" s="1388" t="s">
        <v>867</v>
      </c>
      <c r="C63" s="1389">
        <v>1</v>
      </c>
      <c r="D63" s="1390">
        <v>2</v>
      </c>
      <c r="E63" s="1391">
        <v>2</v>
      </c>
      <c r="F63" s="1414"/>
      <c r="G63" s="1409"/>
      <c r="H63" s="1409"/>
      <c r="I63" s="1410"/>
      <c r="J63" s="1244"/>
      <c r="K63" s="1244"/>
      <c r="L63" s="1244"/>
      <c r="M63" s="1244"/>
      <c r="N63" s="1336"/>
      <c r="O63" s="1244"/>
      <c r="P63" s="1244"/>
      <c r="Q63" s="1244"/>
      <c r="R63" s="1244"/>
      <c r="S63" s="1244"/>
      <c r="T63" s="1244"/>
      <c r="U63" s="1244"/>
      <c r="V63" s="1244"/>
      <c r="W63" s="1244"/>
      <c r="X63" s="1244"/>
      <c r="Y63" s="1244"/>
      <c r="Z63" s="1244"/>
      <c r="AA63" s="1244"/>
      <c r="AB63" s="1244"/>
      <c r="AC63" s="1244"/>
      <c r="AD63" s="1244"/>
      <c r="AE63" s="1244"/>
      <c r="AF63" s="1244"/>
      <c r="AG63" s="1244"/>
      <c r="AH63" s="1244"/>
      <c r="AI63" s="1244"/>
      <c r="AJ63" s="1244"/>
      <c r="AK63" s="1244"/>
      <c r="AL63" s="1244"/>
      <c r="AM63" s="1244"/>
      <c r="AN63" s="1244"/>
      <c r="AO63" s="1244"/>
      <c r="AP63" s="1244"/>
      <c r="AQ63" s="1244"/>
      <c r="AR63" s="1244"/>
      <c r="AS63" s="1244"/>
      <c r="AT63" s="1244"/>
      <c r="AU63" s="1244"/>
      <c r="AV63" s="1244"/>
      <c r="AW63" s="1244"/>
      <c r="AX63" s="1244"/>
      <c r="AY63" s="1244"/>
      <c r="AZ63" s="1244"/>
      <c r="BA63" s="1244"/>
      <c r="BB63" s="1244"/>
      <c r="BC63" s="1244"/>
      <c r="BD63" s="1244"/>
      <c r="BE63" s="1244"/>
      <c r="BF63" s="1244"/>
      <c r="BG63" s="1244"/>
      <c r="BH63" s="1244"/>
      <c r="BI63" s="1244"/>
      <c r="BJ63" s="1244"/>
      <c r="BK63" s="1244"/>
      <c r="BL63" s="1244"/>
      <c r="BM63" s="1244"/>
      <c r="BN63" s="1244"/>
      <c r="BO63" s="1244"/>
      <c r="BP63" s="1244"/>
      <c r="BQ63" s="1244"/>
      <c r="BR63" s="1244"/>
      <c r="BS63" s="1244"/>
      <c r="BT63" s="1244"/>
      <c r="BU63" s="1244"/>
      <c r="BV63" s="1244"/>
      <c r="BW63" s="1244"/>
      <c r="BX63" s="1244"/>
      <c r="BY63" s="1244"/>
      <c r="BZ63" s="1244"/>
      <c r="CA63" s="1244"/>
    </row>
    <row r="64" spans="1:79" ht="48.95" customHeight="1" thickBot="1">
      <c r="B64" s="1394" t="s">
        <v>868</v>
      </c>
      <c r="C64" s="1395">
        <v>2</v>
      </c>
      <c r="D64" s="1396">
        <v>2</v>
      </c>
      <c r="E64" s="1397">
        <v>4</v>
      </c>
      <c r="F64" s="1415"/>
      <c r="G64" s="1411"/>
      <c r="H64" s="1411"/>
      <c r="I64" s="1412"/>
      <c r="J64" s="1244"/>
      <c r="K64" s="1244"/>
      <c r="L64" s="1244"/>
      <c r="M64" s="1244"/>
      <c r="N64" s="1336"/>
      <c r="O64" s="1244"/>
      <c r="P64" s="1244"/>
      <c r="Q64" s="1244"/>
      <c r="R64" s="1244"/>
      <c r="S64" s="1244"/>
      <c r="T64" s="1244"/>
      <c r="U64" s="1244"/>
      <c r="V64" s="1244"/>
      <c r="W64" s="1244"/>
      <c r="X64" s="1244"/>
      <c r="Y64" s="1244"/>
      <c r="Z64" s="1244"/>
      <c r="AA64" s="1244"/>
      <c r="AB64" s="1244"/>
      <c r="AC64" s="1244"/>
      <c r="AD64" s="1244"/>
      <c r="AE64" s="1244"/>
      <c r="AF64" s="1244"/>
      <c r="AG64" s="1244"/>
      <c r="AH64" s="1244"/>
      <c r="AI64" s="1244"/>
      <c r="AJ64" s="1244"/>
      <c r="AK64" s="1244"/>
      <c r="AL64" s="1244"/>
      <c r="AM64" s="1244"/>
      <c r="AN64" s="1244"/>
      <c r="AO64" s="1244"/>
      <c r="AP64" s="1244"/>
      <c r="AQ64" s="1244"/>
      <c r="AR64" s="1244"/>
      <c r="AS64" s="1244"/>
      <c r="AT64" s="1244"/>
      <c r="AU64" s="1244"/>
      <c r="AV64" s="1244"/>
      <c r="AW64" s="1244"/>
      <c r="AX64" s="1244"/>
      <c r="AY64" s="1244"/>
      <c r="AZ64" s="1244"/>
      <c r="BA64" s="1244"/>
      <c r="BB64" s="1244"/>
      <c r="BC64" s="1244"/>
      <c r="BD64" s="1244"/>
      <c r="BE64" s="1244"/>
      <c r="BF64" s="1244"/>
      <c r="BG64" s="1244"/>
      <c r="BH64" s="1244"/>
      <c r="BI64" s="1244"/>
      <c r="BJ64" s="1244"/>
      <c r="BK64" s="1244"/>
      <c r="BL64" s="1244"/>
      <c r="BM64" s="1244"/>
      <c r="BN64" s="1244"/>
      <c r="BO64" s="1244"/>
      <c r="BP64" s="1244"/>
      <c r="BQ64" s="1244"/>
      <c r="BR64" s="1244"/>
      <c r="BS64" s="1244"/>
      <c r="BT64" s="1244"/>
      <c r="BU64" s="1244"/>
      <c r="BV64" s="1244"/>
      <c r="BW64" s="1244"/>
      <c r="BX64" s="1244"/>
      <c r="BY64" s="1244"/>
      <c r="BZ64" s="1244"/>
      <c r="CA64" s="1244"/>
    </row>
    <row r="65" spans="1:79" ht="9" customHeight="1">
      <c r="B65" s="1404"/>
      <c r="C65" s="1405"/>
      <c r="D65" s="1405"/>
      <c r="E65" s="1405"/>
      <c r="F65" s="1360"/>
      <c r="G65" s="1362"/>
      <c r="H65" s="1362"/>
      <c r="I65" s="1244"/>
      <c r="J65" s="1244"/>
      <c r="K65" s="1244"/>
      <c r="L65" s="1244"/>
      <c r="M65" s="1244"/>
      <c r="N65" s="1336"/>
      <c r="O65" s="1244"/>
      <c r="P65" s="1244"/>
      <c r="Q65" s="1244"/>
      <c r="R65" s="1244"/>
      <c r="S65" s="1244"/>
      <c r="T65" s="1244"/>
      <c r="U65" s="1244"/>
      <c r="V65" s="1244"/>
      <c r="W65" s="1244"/>
      <c r="X65" s="1244"/>
      <c r="Y65" s="1244"/>
      <c r="Z65" s="1244"/>
      <c r="AA65" s="1244"/>
      <c r="AB65" s="1244"/>
      <c r="AC65" s="1244"/>
      <c r="AD65" s="1244"/>
      <c r="AE65" s="1244"/>
      <c r="AF65" s="1244"/>
      <c r="AG65" s="1244"/>
      <c r="AH65" s="1244"/>
      <c r="AI65" s="1244"/>
      <c r="AJ65" s="1244"/>
      <c r="AK65" s="1244"/>
      <c r="AL65" s="1244"/>
      <c r="AM65" s="1244"/>
      <c r="AN65" s="1244"/>
      <c r="AO65" s="1244"/>
      <c r="AP65" s="1244"/>
      <c r="AQ65" s="1244"/>
      <c r="AR65" s="1244"/>
      <c r="AS65" s="1244"/>
      <c r="AT65" s="1244"/>
      <c r="AU65" s="1244"/>
      <c r="AV65" s="1244"/>
      <c r="AW65" s="1244"/>
      <c r="AX65" s="1244"/>
      <c r="AY65" s="1244"/>
      <c r="AZ65" s="1244"/>
      <c r="BA65" s="1244"/>
      <c r="BB65" s="1244"/>
      <c r="BC65" s="1244"/>
      <c r="BD65" s="1244"/>
      <c r="BE65" s="1244"/>
      <c r="BF65" s="1244"/>
      <c r="BG65" s="1244"/>
      <c r="BH65" s="1244"/>
      <c r="BI65" s="1244"/>
      <c r="BJ65" s="1244"/>
      <c r="BK65" s="1244"/>
      <c r="BL65" s="1244"/>
      <c r="BM65" s="1244"/>
      <c r="BN65" s="1244"/>
      <c r="BO65" s="1244"/>
      <c r="BP65" s="1244"/>
      <c r="BQ65" s="1244"/>
      <c r="BR65" s="1244"/>
      <c r="BS65" s="1244"/>
      <c r="BT65" s="1244"/>
      <c r="BU65" s="1244"/>
      <c r="BV65" s="1244"/>
      <c r="BW65" s="1244"/>
      <c r="BX65" s="1244"/>
      <c r="BY65" s="1244"/>
      <c r="BZ65" s="1244"/>
      <c r="CA65" s="1244"/>
    </row>
    <row r="66" spans="1:79" ht="18" customHeight="1">
      <c r="A66" s="1193">
        <v>5</v>
      </c>
      <c r="B66" s="1358" t="s">
        <v>869</v>
      </c>
      <c r="C66" s="1359"/>
      <c r="D66" s="1359"/>
      <c r="E66" s="1359"/>
      <c r="F66" s="1360"/>
      <c r="G66" s="1362"/>
      <c r="H66" s="1362"/>
      <c r="I66" s="1244"/>
      <c r="J66" s="1244"/>
      <c r="K66" s="1244"/>
      <c r="L66" s="1244"/>
      <c r="M66" s="1244"/>
      <c r="N66" s="1336"/>
      <c r="O66" s="1244"/>
      <c r="P66" s="1244"/>
      <c r="Q66" s="1244"/>
      <c r="R66" s="1244"/>
      <c r="S66" s="1244"/>
      <c r="T66" s="1244"/>
      <c r="U66" s="1244"/>
      <c r="V66" s="1244"/>
      <c r="W66" s="1244"/>
      <c r="X66" s="1244"/>
      <c r="Y66" s="1244"/>
      <c r="Z66" s="1244"/>
      <c r="AA66" s="1244"/>
      <c r="AB66" s="1244"/>
      <c r="AC66" s="1244"/>
      <c r="AD66" s="1244"/>
      <c r="AE66" s="1244"/>
      <c r="AF66" s="1244"/>
      <c r="AG66" s="1244"/>
      <c r="AH66" s="1244"/>
      <c r="AI66" s="1244"/>
      <c r="AJ66" s="1244"/>
      <c r="AK66" s="1244"/>
      <c r="AL66" s="1244"/>
      <c r="AM66" s="1244"/>
      <c r="AN66" s="1244"/>
      <c r="AO66" s="1244"/>
      <c r="AP66" s="1244"/>
      <c r="AQ66" s="1244"/>
      <c r="AR66" s="1244"/>
      <c r="AS66" s="1244"/>
      <c r="AT66" s="1244"/>
      <c r="AU66" s="1244"/>
      <c r="AV66" s="1244"/>
      <c r="AW66" s="1244"/>
      <c r="AX66" s="1244"/>
      <c r="AY66" s="1244"/>
      <c r="AZ66" s="1244"/>
      <c r="BA66" s="1244"/>
      <c r="BB66" s="1244"/>
      <c r="BC66" s="1244"/>
      <c r="BD66" s="1244"/>
      <c r="BE66" s="1244"/>
      <c r="BF66" s="1244"/>
      <c r="BG66" s="1244"/>
      <c r="BH66" s="1244"/>
      <c r="BI66" s="1244"/>
      <c r="BJ66" s="1244"/>
      <c r="BK66" s="1244"/>
      <c r="BL66" s="1244"/>
      <c r="BM66" s="1244"/>
      <c r="BN66" s="1244"/>
      <c r="BO66" s="1244"/>
      <c r="BP66" s="1244"/>
      <c r="BQ66" s="1244"/>
      <c r="BR66" s="1244"/>
      <c r="BS66" s="1244"/>
      <c r="BT66" s="1244"/>
      <c r="BU66" s="1244"/>
      <c r="BV66" s="1244"/>
      <c r="BW66" s="1244"/>
      <c r="BX66" s="1244"/>
      <c r="BY66" s="1244"/>
      <c r="BZ66" s="1244"/>
      <c r="CA66" s="1244"/>
    </row>
    <row r="67" spans="1:79" ht="35.25" customHeight="1">
      <c r="B67" s="1363" t="s">
        <v>870</v>
      </c>
      <c r="C67" s="1364"/>
      <c r="D67" s="1364"/>
      <c r="E67" s="1365"/>
      <c r="F67" s="1360"/>
      <c r="G67" s="1362"/>
      <c r="H67" s="1362"/>
      <c r="I67" s="1244"/>
      <c r="J67" s="1244"/>
      <c r="K67" s="1244"/>
      <c r="L67" s="1244"/>
      <c r="M67" s="1244"/>
      <c r="N67" s="1336"/>
      <c r="O67" s="1244"/>
      <c r="P67" s="1244"/>
      <c r="Q67" s="1244"/>
      <c r="R67" s="1244"/>
      <c r="S67" s="1244"/>
      <c r="T67" s="1244"/>
      <c r="U67" s="1244"/>
      <c r="V67" s="1244"/>
      <c r="W67" s="1244"/>
      <c r="X67" s="1244"/>
      <c r="Y67" s="1244"/>
      <c r="Z67" s="1244"/>
      <c r="AA67" s="1244"/>
      <c r="AB67" s="1244"/>
      <c r="AC67" s="1244"/>
      <c r="AD67" s="1244"/>
      <c r="AE67" s="1244"/>
      <c r="AF67" s="1244"/>
      <c r="AG67" s="1244"/>
      <c r="AH67" s="1244"/>
      <c r="AI67" s="1244"/>
      <c r="AJ67" s="1244"/>
      <c r="AK67" s="1244"/>
      <c r="AL67" s="1244"/>
      <c r="AM67" s="1244"/>
      <c r="AN67" s="1244"/>
      <c r="AO67" s="1244"/>
      <c r="AP67" s="1244"/>
      <c r="AQ67" s="1244"/>
      <c r="AR67" s="1244"/>
      <c r="AS67" s="1244"/>
      <c r="AT67" s="1244"/>
      <c r="AU67" s="1244"/>
      <c r="AV67" s="1244"/>
      <c r="AW67" s="1244"/>
      <c r="AX67" s="1244"/>
      <c r="AY67" s="1244"/>
      <c r="AZ67" s="1244"/>
      <c r="BA67" s="1244"/>
      <c r="BB67" s="1244"/>
      <c r="BC67" s="1244"/>
      <c r="BD67" s="1244"/>
      <c r="BE67" s="1244"/>
      <c r="BF67" s="1244"/>
      <c r="BG67" s="1244"/>
      <c r="BH67" s="1244"/>
      <c r="BI67" s="1244"/>
      <c r="BJ67" s="1244"/>
      <c r="BK67" s="1244"/>
      <c r="BL67" s="1244"/>
      <c r="BM67" s="1244"/>
      <c r="BN67" s="1244"/>
      <c r="BO67" s="1244"/>
      <c r="BP67" s="1244"/>
      <c r="BQ67" s="1244"/>
      <c r="BR67" s="1244"/>
      <c r="BS67" s="1244"/>
      <c r="BT67" s="1244"/>
      <c r="BU67" s="1244"/>
      <c r="BV67" s="1244"/>
      <c r="BW67" s="1244"/>
      <c r="BX67" s="1244"/>
      <c r="BY67" s="1244"/>
      <c r="BZ67" s="1244"/>
      <c r="CA67" s="1244"/>
    </row>
    <row r="68" spans="1:79" ht="16.5" customHeight="1" thickBot="1">
      <c r="B68" s="1358" t="s">
        <v>842</v>
      </c>
      <c r="C68" s="1366"/>
      <c r="F68" s="1360"/>
      <c r="G68" s="1362"/>
      <c r="H68" s="1362"/>
      <c r="I68" s="1244"/>
      <c r="J68" s="1244"/>
      <c r="K68" s="1244"/>
      <c r="L68" s="1244"/>
      <c r="M68" s="1244"/>
      <c r="N68" s="1336"/>
      <c r="O68" s="1244"/>
      <c r="P68" s="1244"/>
      <c r="Q68" s="1244"/>
      <c r="R68" s="1244"/>
      <c r="S68" s="1244"/>
      <c r="T68" s="1244"/>
      <c r="U68" s="1244"/>
      <c r="V68" s="1244"/>
      <c r="W68" s="1244"/>
      <c r="X68" s="1244"/>
      <c r="Y68" s="1244"/>
      <c r="Z68" s="1244"/>
      <c r="AA68" s="1244"/>
      <c r="AB68" s="1244"/>
      <c r="AC68" s="1244"/>
      <c r="AD68" s="1244"/>
      <c r="AE68" s="1244"/>
      <c r="AF68" s="1244"/>
      <c r="AG68" s="1244"/>
      <c r="AH68" s="1244"/>
      <c r="AI68" s="1244"/>
      <c r="AJ68" s="1244"/>
      <c r="AK68" s="1244"/>
      <c r="AL68" s="1244"/>
      <c r="AM68" s="1244"/>
      <c r="AN68" s="1244"/>
      <c r="AO68" s="1244"/>
      <c r="AP68" s="1244"/>
      <c r="AQ68" s="1244"/>
      <c r="AR68" s="1244"/>
      <c r="AS68" s="1244"/>
      <c r="AT68" s="1244"/>
      <c r="AU68" s="1244"/>
      <c r="AV68" s="1244"/>
      <c r="AW68" s="1244"/>
      <c r="AX68" s="1244"/>
      <c r="AY68" s="1244"/>
      <c r="AZ68" s="1244"/>
      <c r="BA68" s="1244"/>
      <c r="BB68" s="1244"/>
      <c r="BC68" s="1244"/>
      <c r="BD68" s="1244"/>
      <c r="BE68" s="1244"/>
      <c r="BF68" s="1244"/>
      <c r="BG68" s="1244"/>
      <c r="BH68" s="1244"/>
      <c r="BI68" s="1244"/>
      <c r="BJ68" s="1244"/>
      <c r="BK68" s="1244"/>
      <c r="BL68" s="1244"/>
      <c r="BM68" s="1244"/>
      <c r="BN68" s="1244"/>
      <c r="BO68" s="1244"/>
      <c r="BP68" s="1244"/>
      <c r="BQ68" s="1244"/>
      <c r="BR68" s="1244"/>
      <c r="BS68" s="1244"/>
      <c r="BT68" s="1244"/>
      <c r="BU68" s="1244"/>
      <c r="BV68" s="1244"/>
      <c r="BW68" s="1244"/>
      <c r="BX68" s="1244"/>
      <c r="BY68" s="1244"/>
      <c r="BZ68" s="1244"/>
      <c r="CA68" s="1244"/>
    </row>
    <row r="69" spans="1:79" ht="33.6" customHeight="1" thickBot="1">
      <c r="B69" s="1367" t="s">
        <v>843</v>
      </c>
      <c r="C69" s="1368" t="s">
        <v>844</v>
      </c>
      <c r="D69" s="1368" t="s">
        <v>845</v>
      </c>
      <c r="E69" s="1369" t="s">
        <v>846</v>
      </c>
      <c r="F69" s="1413" t="s">
        <v>847</v>
      </c>
      <c r="G69" s="1406">
        <v>4</v>
      </c>
      <c r="H69" s="1362"/>
      <c r="I69" s="1244"/>
      <c r="J69" s="1244"/>
      <c r="K69" s="1244"/>
      <c r="L69" s="1244"/>
      <c r="M69" s="1244"/>
      <c r="N69" s="1336"/>
      <c r="O69" s="1244"/>
      <c r="P69" s="1244"/>
      <c r="Q69" s="1244"/>
      <c r="R69" s="1244"/>
      <c r="S69" s="1244"/>
      <c r="T69" s="1244"/>
      <c r="U69" s="1244"/>
      <c r="V69" s="1244"/>
      <c r="W69" s="1244"/>
      <c r="X69" s="1244"/>
      <c r="Y69" s="1244"/>
      <c r="Z69" s="1244"/>
      <c r="AA69" s="1244"/>
      <c r="AB69" s="1244"/>
      <c r="AC69" s="1244"/>
      <c r="AD69" s="1244"/>
      <c r="AE69" s="1244"/>
      <c r="AF69" s="1244"/>
      <c r="AG69" s="1244"/>
      <c r="AH69" s="1244"/>
      <c r="AI69" s="1244"/>
      <c r="AJ69" s="1244"/>
      <c r="AK69" s="1244"/>
      <c r="AL69" s="1244"/>
      <c r="AM69" s="1244"/>
      <c r="AN69" s="1244"/>
      <c r="AO69" s="1244"/>
      <c r="AP69" s="1244"/>
      <c r="AQ69" s="1244"/>
      <c r="AR69" s="1244"/>
      <c r="AS69" s="1244"/>
      <c r="AT69" s="1244"/>
      <c r="AU69" s="1244"/>
      <c r="AV69" s="1244"/>
      <c r="AW69" s="1244"/>
      <c r="AX69" s="1244"/>
      <c r="AY69" s="1244"/>
      <c r="AZ69" s="1244"/>
      <c r="BA69" s="1244"/>
      <c r="BB69" s="1244"/>
      <c r="BC69" s="1244"/>
      <c r="BD69" s="1244"/>
      <c r="BE69" s="1244"/>
      <c r="BF69" s="1244"/>
      <c r="BG69" s="1244"/>
      <c r="BH69" s="1244"/>
      <c r="BI69" s="1244"/>
      <c r="BJ69" s="1244"/>
      <c r="BK69" s="1244"/>
      <c r="BL69" s="1244"/>
      <c r="BM69" s="1244"/>
      <c r="BN69" s="1244"/>
      <c r="BO69" s="1244"/>
      <c r="BP69" s="1244"/>
      <c r="BQ69" s="1244"/>
      <c r="BR69" s="1244"/>
      <c r="BS69" s="1244"/>
      <c r="BT69" s="1244"/>
      <c r="BU69" s="1244"/>
      <c r="BV69" s="1244"/>
      <c r="BW69" s="1244"/>
      <c r="BX69" s="1244"/>
      <c r="BY69" s="1244"/>
      <c r="BZ69" s="1244"/>
      <c r="CA69" s="1244"/>
    </row>
    <row r="70" spans="1:79" ht="21" customHeight="1">
      <c r="B70" s="1378" t="s">
        <v>849</v>
      </c>
      <c r="C70" s="1379">
        <v>0</v>
      </c>
      <c r="D70" s="1380">
        <v>2</v>
      </c>
      <c r="E70" s="1381">
        <v>0</v>
      </c>
      <c r="F70" s="1414"/>
      <c r="G70" s="1407"/>
      <c r="H70" s="1407"/>
      <c r="I70" s="1408"/>
      <c r="J70" s="1244"/>
      <c r="K70" s="1244"/>
      <c r="L70" s="1244"/>
      <c r="M70" s="1244"/>
      <c r="N70" s="1336"/>
      <c r="O70" s="1244"/>
      <c r="P70" s="1244"/>
      <c r="Q70" s="1244"/>
      <c r="R70" s="1244"/>
      <c r="S70" s="1244"/>
      <c r="T70" s="1244"/>
      <c r="U70" s="1244"/>
      <c r="V70" s="1244"/>
      <c r="W70" s="1244"/>
      <c r="X70" s="1244"/>
      <c r="Y70" s="1244"/>
      <c r="Z70" s="1244"/>
      <c r="AA70" s="1244"/>
      <c r="AB70" s="1244"/>
      <c r="AC70" s="1244"/>
      <c r="AD70" s="1244"/>
      <c r="AE70" s="1244"/>
      <c r="AF70" s="1244"/>
      <c r="AG70" s="1244"/>
      <c r="AH70" s="1244"/>
      <c r="AI70" s="1244"/>
      <c r="AJ70" s="1244"/>
      <c r="AK70" s="1244"/>
      <c r="AL70" s="1244"/>
      <c r="AM70" s="1244"/>
      <c r="AN70" s="1244"/>
      <c r="AO70" s="1244"/>
      <c r="AP70" s="1244"/>
      <c r="AQ70" s="1244"/>
      <c r="AR70" s="1244"/>
      <c r="AS70" s="1244"/>
      <c r="AT70" s="1244"/>
      <c r="AU70" s="1244"/>
      <c r="AV70" s="1244"/>
      <c r="AW70" s="1244"/>
      <c r="AX70" s="1244"/>
      <c r="AY70" s="1244"/>
      <c r="AZ70" s="1244"/>
      <c r="BA70" s="1244"/>
      <c r="BB70" s="1244"/>
      <c r="BC70" s="1244"/>
      <c r="BD70" s="1244"/>
      <c r="BE70" s="1244"/>
      <c r="BF70" s="1244"/>
      <c r="BG70" s="1244"/>
      <c r="BH70" s="1244"/>
      <c r="BI70" s="1244"/>
      <c r="BJ70" s="1244"/>
      <c r="BK70" s="1244"/>
      <c r="BL70" s="1244"/>
      <c r="BM70" s="1244"/>
      <c r="BN70" s="1244"/>
      <c r="BO70" s="1244"/>
      <c r="BP70" s="1244"/>
      <c r="BQ70" s="1244"/>
      <c r="BR70" s="1244"/>
      <c r="BS70" s="1244"/>
      <c r="BT70" s="1244"/>
      <c r="BU70" s="1244"/>
      <c r="BV70" s="1244"/>
      <c r="BW70" s="1244"/>
      <c r="BX70" s="1244"/>
      <c r="BY70" s="1244"/>
      <c r="BZ70" s="1244"/>
      <c r="CA70" s="1244"/>
    </row>
    <row r="71" spans="1:79" ht="20.25" customHeight="1">
      <c r="B71" s="1388" t="s">
        <v>851</v>
      </c>
      <c r="C71" s="1389">
        <v>1</v>
      </c>
      <c r="D71" s="1390">
        <v>2</v>
      </c>
      <c r="E71" s="1391">
        <v>2</v>
      </c>
      <c r="F71" s="1414"/>
      <c r="G71" s="1409"/>
      <c r="H71" s="1409"/>
      <c r="I71" s="1410"/>
      <c r="J71" s="1244"/>
      <c r="K71" s="1244"/>
      <c r="L71" s="1244"/>
      <c r="M71" s="1244"/>
      <c r="N71" s="1336"/>
      <c r="O71" s="1244"/>
      <c r="P71" s="1244"/>
      <c r="Q71" s="1244"/>
      <c r="R71" s="1244"/>
      <c r="S71" s="1244"/>
      <c r="T71" s="1244"/>
      <c r="U71" s="1244"/>
      <c r="V71" s="1244"/>
      <c r="W71" s="1244"/>
      <c r="X71" s="1244"/>
      <c r="Y71" s="1244"/>
      <c r="Z71" s="1244"/>
      <c r="AA71" s="1244"/>
      <c r="AB71" s="1244"/>
      <c r="AC71" s="1244"/>
      <c r="AD71" s="1244"/>
      <c r="AE71" s="1244"/>
      <c r="AF71" s="1244"/>
      <c r="AG71" s="1244"/>
      <c r="AH71" s="1244"/>
      <c r="AI71" s="1244"/>
      <c r="AJ71" s="1244"/>
      <c r="AK71" s="1244"/>
      <c r="AL71" s="1244"/>
      <c r="AM71" s="1244"/>
      <c r="AN71" s="1244"/>
      <c r="AO71" s="1244"/>
      <c r="AP71" s="1244"/>
      <c r="AQ71" s="1244"/>
      <c r="AR71" s="1244"/>
      <c r="AS71" s="1244"/>
      <c r="AT71" s="1244"/>
      <c r="AU71" s="1244"/>
      <c r="AV71" s="1244"/>
      <c r="AW71" s="1244"/>
      <c r="AX71" s="1244"/>
      <c r="AY71" s="1244"/>
      <c r="AZ71" s="1244"/>
      <c r="BA71" s="1244"/>
      <c r="BB71" s="1244"/>
      <c r="BC71" s="1244"/>
      <c r="BD71" s="1244"/>
      <c r="BE71" s="1244"/>
      <c r="BF71" s="1244"/>
      <c r="BG71" s="1244"/>
      <c r="BH71" s="1244"/>
      <c r="BI71" s="1244"/>
      <c r="BJ71" s="1244"/>
      <c r="BK71" s="1244"/>
      <c r="BL71" s="1244"/>
      <c r="BM71" s="1244"/>
      <c r="BN71" s="1244"/>
      <c r="BO71" s="1244"/>
      <c r="BP71" s="1244"/>
      <c r="BQ71" s="1244"/>
      <c r="BR71" s="1244"/>
      <c r="BS71" s="1244"/>
      <c r="BT71" s="1244"/>
      <c r="BU71" s="1244"/>
      <c r="BV71" s="1244"/>
      <c r="BW71" s="1244"/>
      <c r="BX71" s="1244"/>
      <c r="BY71" s="1244"/>
      <c r="BZ71" s="1244"/>
      <c r="CA71" s="1244"/>
    </row>
    <row r="72" spans="1:79" ht="20.25" customHeight="1" thickBot="1">
      <c r="B72" s="1394" t="s">
        <v>853</v>
      </c>
      <c r="C72" s="1395">
        <v>2</v>
      </c>
      <c r="D72" s="1396">
        <v>2</v>
      </c>
      <c r="E72" s="1397">
        <v>4</v>
      </c>
      <c r="F72" s="1415"/>
      <c r="G72" s="1411"/>
      <c r="H72" s="1411"/>
      <c r="I72" s="1412"/>
      <c r="J72" s="1244"/>
      <c r="K72" s="1244"/>
      <c r="L72" s="1244"/>
      <c r="M72" s="1244"/>
      <c r="N72" s="1336"/>
      <c r="O72" s="1244"/>
      <c r="P72" s="1244"/>
      <c r="Q72" s="1244"/>
      <c r="R72" s="1244"/>
      <c r="S72" s="1244"/>
      <c r="T72" s="1244"/>
      <c r="U72" s="1244"/>
      <c r="V72" s="1244"/>
      <c r="W72" s="1244"/>
      <c r="X72" s="1244"/>
      <c r="Y72" s="1244"/>
      <c r="Z72" s="1244"/>
      <c r="AA72" s="1244"/>
      <c r="AB72" s="1244"/>
      <c r="AC72" s="1244"/>
      <c r="AD72" s="1244"/>
      <c r="AE72" s="1244"/>
      <c r="AF72" s="1244"/>
      <c r="AG72" s="1244"/>
      <c r="AH72" s="1244"/>
      <c r="AI72" s="1244"/>
      <c r="AJ72" s="1244"/>
      <c r="AK72" s="1244"/>
      <c r="AL72" s="1244"/>
      <c r="AM72" s="1244"/>
      <c r="AN72" s="1244"/>
      <c r="AO72" s="1244"/>
      <c r="AP72" s="1244"/>
      <c r="AQ72" s="1244"/>
      <c r="AR72" s="1244"/>
      <c r="AS72" s="1244"/>
      <c r="AT72" s="1244"/>
      <c r="AU72" s="1244"/>
      <c r="AV72" s="1244"/>
      <c r="AW72" s="1244"/>
      <c r="AX72" s="1244"/>
      <c r="AY72" s="1244"/>
      <c r="AZ72" s="1244"/>
      <c r="BA72" s="1244"/>
      <c r="BB72" s="1244"/>
      <c r="BC72" s="1244"/>
      <c r="BD72" s="1244"/>
      <c r="BE72" s="1244"/>
      <c r="BF72" s="1244"/>
      <c r="BG72" s="1244"/>
      <c r="BH72" s="1244"/>
      <c r="BI72" s="1244"/>
      <c r="BJ72" s="1244"/>
      <c r="BK72" s="1244"/>
      <c r="BL72" s="1244"/>
      <c r="BM72" s="1244"/>
      <c r="BN72" s="1244"/>
      <c r="BO72" s="1244"/>
      <c r="BP72" s="1244"/>
      <c r="BQ72" s="1244"/>
      <c r="BR72" s="1244"/>
      <c r="BS72" s="1244"/>
      <c r="BT72" s="1244"/>
      <c r="BU72" s="1244"/>
      <c r="BV72" s="1244"/>
      <c r="BW72" s="1244"/>
      <c r="BX72" s="1244"/>
      <c r="BY72" s="1244"/>
      <c r="BZ72" s="1244"/>
      <c r="CA72" s="1244"/>
    </row>
    <row r="73" spans="1:79" ht="9" customHeight="1">
      <c r="B73" s="1404"/>
      <c r="C73" s="1405"/>
      <c r="D73" s="1405"/>
      <c r="E73" s="1405"/>
      <c r="F73" s="1360"/>
      <c r="G73" s="1362"/>
      <c r="H73" s="1362"/>
      <c r="I73" s="1244"/>
      <c r="J73" s="1244"/>
      <c r="K73" s="1244"/>
      <c r="L73" s="1244"/>
      <c r="M73" s="1244"/>
      <c r="N73" s="1336"/>
      <c r="O73" s="1244"/>
      <c r="P73" s="1244"/>
      <c r="Q73" s="1244"/>
      <c r="R73" s="1244"/>
      <c r="S73" s="1244"/>
      <c r="T73" s="1244"/>
      <c r="U73" s="1244"/>
      <c r="V73" s="1244"/>
      <c r="W73" s="1244"/>
      <c r="X73" s="1244"/>
      <c r="Y73" s="1244"/>
      <c r="Z73" s="1244"/>
      <c r="AA73" s="1244"/>
      <c r="AB73" s="1244"/>
      <c r="AC73" s="1244"/>
      <c r="AD73" s="1244"/>
      <c r="AE73" s="1244"/>
      <c r="AF73" s="1244"/>
      <c r="AG73" s="1244"/>
      <c r="AH73" s="1244"/>
      <c r="AI73" s="1244"/>
      <c r="AJ73" s="1244"/>
      <c r="AK73" s="1244"/>
      <c r="AL73" s="1244"/>
      <c r="AM73" s="1244"/>
      <c r="AN73" s="1244"/>
      <c r="AO73" s="1244"/>
      <c r="AP73" s="1244"/>
      <c r="AQ73" s="1244"/>
      <c r="AR73" s="1244"/>
      <c r="AS73" s="1244"/>
      <c r="AT73" s="1244"/>
      <c r="AU73" s="1244"/>
      <c r="AV73" s="1244"/>
      <c r="AW73" s="1244"/>
      <c r="AX73" s="1244"/>
      <c r="AY73" s="1244"/>
      <c r="AZ73" s="1244"/>
      <c r="BA73" s="1244"/>
      <c r="BB73" s="1244"/>
      <c r="BC73" s="1244"/>
      <c r="BD73" s="1244"/>
      <c r="BE73" s="1244"/>
      <c r="BF73" s="1244"/>
      <c r="BG73" s="1244"/>
      <c r="BH73" s="1244"/>
      <c r="BI73" s="1244"/>
      <c r="BJ73" s="1244"/>
      <c r="BK73" s="1244"/>
      <c r="BL73" s="1244"/>
      <c r="BM73" s="1244"/>
      <c r="BN73" s="1244"/>
      <c r="BO73" s="1244"/>
      <c r="BP73" s="1244"/>
      <c r="BQ73" s="1244"/>
      <c r="BR73" s="1244"/>
      <c r="BS73" s="1244"/>
      <c r="BT73" s="1244"/>
      <c r="BU73" s="1244"/>
      <c r="BV73" s="1244"/>
      <c r="BW73" s="1244"/>
      <c r="BX73" s="1244"/>
      <c r="BY73" s="1244"/>
      <c r="BZ73" s="1244"/>
      <c r="CA73" s="1244"/>
    </row>
    <row r="74" spans="1:79" ht="18" customHeight="1">
      <c r="A74" s="1193">
        <v>6</v>
      </c>
      <c r="B74" s="1358" t="s">
        <v>871</v>
      </c>
      <c r="C74" s="1359"/>
      <c r="D74" s="1359"/>
      <c r="E74" s="1359"/>
      <c r="F74" s="1360"/>
      <c r="G74" s="1362"/>
      <c r="H74" s="1362"/>
      <c r="I74" s="1244"/>
      <c r="J74" s="1244"/>
      <c r="K74" s="1244"/>
      <c r="L74" s="1244"/>
      <c r="M74" s="1244"/>
      <c r="N74" s="1336"/>
      <c r="O74" s="1244"/>
      <c r="P74" s="1244"/>
      <c r="Q74" s="1244"/>
      <c r="R74" s="1244"/>
      <c r="S74" s="1244"/>
      <c r="T74" s="1244"/>
      <c r="U74" s="1244"/>
      <c r="V74" s="1244"/>
      <c r="W74" s="1244"/>
      <c r="X74" s="1244"/>
      <c r="Y74" s="1244"/>
      <c r="Z74" s="1244"/>
      <c r="AA74" s="1244"/>
      <c r="AB74" s="1244"/>
      <c r="AC74" s="1244"/>
      <c r="AD74" s="1244"/>
      <c r="AE74" s="1244"/>
      <c r="AF74" s="1244"/>
      <c r="AG74" s="1244"/>
      <c r="AH74" s="1244"/>
      <c r="AI74" s="1244"/>
      <c r="AJ74" s="1244"/>
      <c r="AK74" s="1244"/>
      <c r="AL74" s="1244"/>
      <c r="AM74" s="1244"/>
      <c r="AN74" s="1244"/>
      <c r="AO74" s="1244"/>
      <c r="AP74" s="1244"/>
      <c r="AQ74" s="1244"/>
      <c r="AR74" s="1244"/>
      <c r="AS74" s="1244"/>
      <c r="AT74" s="1244"/>
      <c r="AU74" s="1244"/>
      <c r="AV74" s="1244"/>
      <c r="AW74" s="1244"/>
      <c r="AX74" s="1244"/>
      <c r="AY74" s="1244"/>
      <c r="AZ74" s="1244"/>
      <c r="BA74" s="1244"/>
      <c r="BB74" s="1244"/>
      <c r="BC74" s="1244"/>
      <c r="BD74" s="1244"/>
      <c r="BE74" s="1244"/>
      <c r="BF74" s="1244"/>
      <c r="BG74" s="1244"/>
      <c r="BH74" s="1244"/>
      <c r="BI74" s="1244"/>
      <c r="BJ74" s="1244"/>
      <c r="BK74" s="1244"/>
      <c r="BL74" s="1244"/>
      <c r="BM74" s="1244"/>
      <c r="BN74" s="1244"/>
      <c r="BO74" s="1244"/>
      <c r="BP74" s="1244"/>
      <c r="BQ74" s="1244"/>
      <c r="BR74" s="1244"/>
      <c r="BS74" s="1244"/>
      <c r="BT74" s="1244"/>
      <c r="BU74" s="1244"/>
      <c r="BV74" s="1244"/>
      <c r="BW74" s="1244"/>
      <c r="BX74" s="1244"/>
      <c r="BY74" s="1244"/>
      <c r="BZ74" s="1244"/>
      <c r="CA74" s="1244"/>
    </row>
    <row r="75" spans="1:79" ht="35.25" customHeight="1">
      <c r="B75" s="1363" t="s">
        <v>872</v>
      </c>
      <c r="C75" s="1364"/>
      <c r="D75" s="1364"/>
      <c r="E75" s="1365"/>
      <c r="F75" s="1360"/>
      <c r="G75" s="1362"/>
      <c r="H75" s="1362"/>
      <c r="I75" s="1244"/>
      <c r="J75" s="1244"/>
      <c r="K75" s="1244"/>
      <c r="L75" s="1244"/>
      <c r="M75" s="1244"/>
      <c r="N75" s="1336"/>
      <c r="O75" s="1244"/>
      <c r="P75" s="1244"/>
      <c r="Q75" s="1244"/>
      <c r="R75" s="1244"/>
      <c r="S75" s="1244"/>
      <c r="T75" s="1244"/>
      <c r="U75" s="1244"/>
      <c r="V75" s="1244"/>
      <c r="W75" s="1244"/>
      <c r="X75" s="1244"/>
      <c r="Y75" s="1244"/>
      <c r="Z75" s="1244"/>
      <c r="AA75" s="1244"/>
      <c r="AB75" s="1244"/>
      <c r="AC75" s="1244"/>
      <c r="AD75" s="1244"/>
      <c r="AE75" s="1244"/>
      <c r="AF75" s="1244"/>
      <c r="AG75" s="1244"/>
      <c r="AH75" s="1244"/>
      <c r="AI75" s="1244"/>
      <c r="AJ75" s="1244"/>
      <c r="AK75" s="1244"/>
      <c r="AL75" s="1244"/>
      <c r="AM75" s="1244"/>
      <c r="AN75" s="1244"/>
      <c r="AO75" s="1244"/>
      <c r="AP75" s="1244"/>
      <c r="AQ75" s="1244"/>
      <c r="AR75" s="1244"/>
      <c r="AS75" s="1244"/>
      <c r="AT75" s="1244"/>
      <c r="AU75" s="1244"/>
      <c r="AV75" s="1244"/>
      <c r="AW75" s="1244"/>
      <c r="AX75" s="1244"/>
      <c r="AY75" s="1244"/>
      <c r="AZ75" s="1244"/>
      <c r="BA75" s="1244"/>
      <c r="BB75" s="1244"/>
      <c r="BC75" s="1244"/>
      <c r="BD75" s="1244"/>
      <c r="BE75" s="1244"/>
      <c r="BF75" s="1244"/>
      <c r="BG75" s="1244"/>
      <c r="BH75" s="1244"/>
      <c r="BI75" s="1244"/>
      <c r="BJ75" s="1244"/>
      <c r="BK75" s="1244"/>
      <c r="BL75" s="1244"/>
      <c r="BM75" s="1244"/>
      <c r="BN75" s="1244"/>
      <c r="BO75" s="1244"/>
      <c r="BP75" s="1244"/>
      <c r="BQ75" s="1244"/>
      <c r="BR75" s="1244"/>
      <c r="BS75" s="1244"/>
      <c r="BT75" s="1244"/>
      <c r="BU75" s="1244"/>
      <c r="BV75" s="1244"/>
      <c r="BW75" s="1244"/>
      <c r="BX75" s="1244"/>
      <c r="BY75" s="1244"/>
      <c r="BZ75" s="1244"/>
      <c r="CA75" s="1244"/>
    </row>
    <row r="76" spans="1:79" ht="16.5" customHeight="1" thickBot="1">
      <c r="B76" s="1358" t="s">
        <v>873</v>
      </c>
      <c r="C76" s="1366"/>
      <c r="F76" s="1360"/>
      <c r="G76" s="1362"/>
      <c r="H76" s="1362"/>
      <c r="I76" s="1244"/>
      <c r="J76" s="1244"/>
      <c r="K76" s="1244"/>
      <c r="L76" s="1244"/>
      <c r="M76" s="1244"/>
      <c r="N76" s="1336"/>
      <c r="O76" s="1244"/>
      <c r="P76" s="1244"/>
      <c r="Q76" s="1244"/>
      <c r="R76" s="1244"/>
      <c r="S76" s="1244"/>
      <c r="T76" s="1244"/>
      <c r="U76" s="1244"/>
      <c r="V76" s="1244"/>
      <c r="W76" s="1244"/>
      <c r="X76" s="1244"/>
      <c r="Y76" s="1244"/>
      <c r="Z76" s="1244"/>
      <c r="AA76" s="1244"/>
      <c r="AB76" s="1244"/>
      <c r="AC76" s="1244"/>
      <c r="AD76" s="1244"/>
      <c r="AE76" s="1244"/>
      <c r="AF76" s="1244"/>
      <c r="AG76" s="1244"/>
      <c r="AH76" s="1244"/>
      <c r="AI76" s="1244"/>
      <c r="AJ76" s="1244"/>
      <c r="AK76" s="1244"/>
      <c r="AL76" s="1244"/>
      <c r="AM76" s="1244"/>
      <c r="AN76" s="1244"/>
      <c r="AO76" s="1244"/>
      <c r="AP76" s="1244"/>
      <c r="AQ76" s="1244"/>
      <c r="AR76" s="1244"/>
      <c r="AS76" s="1244"/>
      <c r="AT76" s="1244"/>
      <c r="AU76" s="1244"/>
      <c r="AV76" s="1244"/>
      <c r="AW76" s="1244"/>
      <c r="AX76" s="1244"/>
      <c r="AY76" s="1244"/>
      <c r="AZ76" s="1244"/>
      <c r="BA76" s="1244"/>
      <c r="BB76" s="1244"/>
      <c r="BC76" s="1244"/>
      <c r="BD76" s="1244"/>
      <c r="BE76" s="1244"/>
      <c r="BF76" s="1244"/>
      <c r="BG76" s="1244"/>
      <c r="BH76" s="1244"/>
      <c r="BI76" s="1244"/>
      <c r="BJ76" s="1244"/>
      <c r="BK76" s="1244"/>
      <c r="BL76" s="1244"/>
      <c r="BM76" s="1244"/>
      <c r="BN76" s="1244"/>
      <c r="BO76" s="1244"/>
      <c r="BP76" s="1244"/>
      <c r="BQ76" s="1244"/>
      <c r="BR76" s="1244"/>
      <c r="BS76" s="1244"/>
      <c r="BT76" s="1244"/>
      <c r="BU76" s="1244"/>
      <c r="BV76" s="1244"/>
      <c r="BW76" s="1244"/>
      <c r="BX76" s="1244"/>
      <c r="BY76" s="1244"/>
      <c r="BZ76" s="1244"/>
      <c r="CA76" s="1244"/>
    </row>
    <row r="77" spans="1:79" ht="33.75" customHeight="1" thickBot="1">
      <c r="B77" s="1367" t="s">
        <v>843</v>
      </c>
      <c r="C77" s="1368" t="s">
        <v>844</v>
      </c>
      <c r="D77" s="1368" t="s">
        <v>845</v>
      </c>
      <c r="E77" s="1369" t="s">
        <v>846</v>
      </c>
      <c r="F77" s="1413" t="s">
        <v>847</v>
      </c>
      <c r="G77" s="1406">
        <v>6</v>
      </c>
      <c r="H77" s="1362"/>
      <c r="I77" s="1244"/>
      <c r="J77" s="1244"/>
      <c r="K77" s="1244"/>
      <c r="L77" s="1244"/>
      <c r="M77" s="1244"/>
      <c r="N77" s="1336"/>
      <c r="O77" s="1244"/>
      <c r="P77" s="1244"/>
      <c r="Q77" s="1244"/>
      <c r="R77" s="1244"/>
      <c r="S77" s="1244"/>
      <c r="T77" s="1244"/>
      <c r="U77" s="1244"/>
      <c r="V77" s="1244"/>
      <c r="W77" s="1244"/>
      <c r="X77" s="1244"/>
      <c r="Y77" s="1244"/>
      <c r="Z77" s="1244"/>
      <c r="AA77" s="1244"/>
      <c r="AB77" s="1244"/>
      <c r="AC77" s="1244"/>
      <c r="AD77" s="1244"/>
      <c r="AE77" s="1244"/>
      <c r="AF77" s="1244"/>
      <c r="AG77" s="1244"/>
      <c r="AH77" s="1244"/>
      <c r="AI77" s="1244"/>
      <c r="AJ77" s="1244"/>
      <c r="AK77" s="1244"/>
      <c r="AL77" s="1244"/>
      <c r="AM77" s="1244"/>
      <c r="AN77" s="1244"/>
      <c r="AO77" s="1244"/>
      <c r="AP77" s="1244"/>
      <c r="AQ77" s="1244"/>
      <c r="AR77" s="1244"/>
      <c r="AS77" s="1244"/>
      <c r="AT77" s="1244"/>
      <c r="AU77" s="1244"/>
      <c r="AV77" s="1244"/>
      <c r="AW77" s="1244"/>
      <c r="AX77" s="1244"/>
      <c r="AY77" s="1244"/>
      <c r="AZ77" s="1244"/>
      <c r="BA77" s="1244"/>
      <c r="BB77" s="1244"/>
      <c r="BC77" s="1244"/>
      <c r="BD77" s="1244"/>
      <c r="BE77" s="1244"/>
      <c r="BF77" s="1244"/>
      <c r="BG77" s="1244"/>
      <c r="BH77" s="1244"/>
      <c r="BI77" s="1244"/>
      <c r="BJ77" s="1244"/>
      <c r="BK77" s="1244"/>
      <c r="BL77" s="1244"/>
      <c r="BM77" s="1244"/>
      <c r="BN77" s="1244"/>
      <c r="BO77" s="1244"/>
      <c r="BP77" s="1244"/>
      <c r="BQ77" s="1244"/>
      <c r="BR77" s="1244"/>
      <c r="BS77" s="1244"/>
      <c r="BT77" s="1244"/>
      <c r="BU77" s="1244"/>
      <c r="BV77" s="1244"/>
      <c r="BW77" s="1244"/>
      <c r="BX77" s="1244"/>
      <c r="BY77" s="1244"/>
      <c r="BZ77" s="1244"/>
      <c r="CA77" s="1244"/>
    </row>
    <row r="78" spans="1:79" ht="21" customHeight="1">
      <c r="B78" s="1378" t="s">
        <v>849</v>
      </c>
      <c r="C78" s="1379">
        <v>0</v>
      </c>
      <c r="D78" s="1380">
        <v>3</v>
      </c>
      <c r="E78" s="1381">
        <v>0</v>
      </c>
      <c r="F78" s="1414"/>
      <c r="G78" s="1407"/>
      <c r="H78" s="1407"/>
      <c r="I78" s="1408"/>
      <c r="J78" s="1244"/>
      <c r="K78" s="1244"/>
      <c r="L78" s="1244"/>
      <c r="M78" s="1244"/>
      <c r="N78" s="1336"/>
      <c r="O78" s="1244"/>
      <c r="P78" s="1244"/>
      <c r="Q78" s="1244"/>
      <c r="R78" s="1244"/>
      <c r="S78" s="1244"/>
      <c r="T78" s="1244"/>
      <c r="U78" s="1244"/>
      <c r="V78" s="1244"/>
      <c r="W78" s="1244"/>
      <c r="X78" s="1244"/>
      <c r="Y78" s="1244"/>
      <c r="Z78" s="1244"/>
      <c r="AA78" s="1244"/>
      <c r="AB78" s="1244"/>
      <c r="AC78" s="1244"/>
      <c r="AD78" s="1244"/>
      <c r="AE78" s="1244"/>
      <c r="AF78" s="1244"/>
      <c r="AG78" s="1244"/>
      <c r="AH78" s="1244"/>
      <c r="AI78" s="1244"/>
      <c r="AJ78" s="1244"/>
      <c r="AK78" s="1244"/>
      <c r="AL78" s="1244"/>
      <c r="AM78" s="1244"/>
      <c r="AN78" s="1244"/>
      <c r="AO78" s="1244"/>
      <c r="AP78" s="1244"/>
      <c r="AQ78" s="1244"/>
      <c r="AR78" s="1244"/>
      <c r="AS78" s="1244"/>
      <c r="AT78" s="1244"/>
      <c r="AU78" s="1244"/>
      <c r="AV78" s="1244"/>
      <c r="AW78" s="1244"/>
      <c r="AX78" s="1244"/>
      <c r="AY78" s="1244"/>
      <c r="AZ78" s="1244"/>
      <c r="BA78" s="1244"/>
      <c r="BB78" s="1244"/>
      <c r="BC78" s="1244"/>
      <c r="BD78" s="1244"/>
      <c r="BE78" s="1244"/>
      <c r="BF78" s="1244"/>
      <c r="BG78" s="1244"/>
      <c r="BH78" s="1244"/>
      <c r="BI78" s="1244"/>
      <c r="BJ78" s="1244"/>
      <c r="BK78" s="1244"/>
      <c r="BL78" s="1244"/>
      <c r="BM78" s="1244"/>
      <c r="BN78" s="1244"/>
      <c r="BO78" s="1244"/>
      <c r="BP78" s="1244"/>
      <c r="BQ78" s="1244"/>
      <c r="BR78" s="1244"/>
      <c r="BS78" s="1244"/>
      <c r="BT78" s="1244"/>
      <c r="BU78" s="1244"/>
      <c r="BV78" s="1244"/>
      <c r="BW78" s="1244"/>
      <c r="BX78" s="1244"/>
      <c r="BY78" s="1244"/>
      <c r="BZ78" s="1244"/>
      <c r="CA78" s="1244"/>
    </row>
    <row r="79" spans="1:79" ht="20.25" customHeight="1">
      <c r="B79" s="1388" t="s">
        <v>851</v>
      </c>
      <c r="C79" s="1389">
        <v>1</v>
      </c>
      <c r="D79" s="1390">
        <v>3</v>
      </c>
      <c r="E79" s="1391">
        <v>3</v>
      </c>
      <c r="F79" s="1414"/>
      <c r="G79" s="1409"/>
      <c r="H79" s="1409"/>
      <c r="I79" s="1410"/>
      <c r="J79" s="1244"/>
      <c r="K79" s="1244"/>
      <c r="L79" s="1244"/>
      <c r="M79" s="1244"/>
      <c r="N79" s="1336"/>
      <c r="O79" s="1244"/>
      <c r="P79" s="1244"/>
      <c r="Q79" s="1244"/>
      <c r="R79" s="1244"/>
      <c r="S79" s="1244"/>
      <c r="T79" s="1244"/>
      <c r="U79" s="1244"/>
      <c r="V79" s="1244"/>
      <c r="W79" s="1244"/>
      <c r="X79" s="1244"/>
      <c r="Y79" s="1244"/>
      <c r="Z79" s="1244"/>
      <c r="AA79" s="1244"/>
      <c r="AB79" s="1244"/>
      <c r="AC79" s="1244"/>
      <c r="AD79" s="1244"/>
      <c r="AE79" s="1244"/>
      <c r="AF79" s="1244"/>
      <c r="AG79" s="1244"/>
      <c r="AH79" s="1244"/>
      <c r="AI79" s="1244"/>
      <c r="AJ79" s="1244"/>
      <c r="AK79" s="1244"/>
      <c r="AL79" s="1244"/>
      <c r="AM79" s="1244"/>
      <c r="AN79" s="1244"/>
      <c r="AO79" s="1244"/>
      <c r="AP79" s="1244"/>
      <c r="AQ79" s="1244"/>
      <c r="AR79" s="1244"/>
      <c r="AS79" s="1244"/>
      <c r="AT79" s="1244"/>
      <c r="AU79" s="1244"/>
      <c r="AV79" s="1244"/>
      <c r="AW79" s="1244"/>
      <c r="AX79" s="1244"/>
      <c r="AY79" s="1244"/>
      <c r="AZ79" s="1244"/>
      <c r="BA79" s="1244"/>
      <c r="BB79" s="1244"/>
      <c r="BC79" s="1244"/>
      <c r="BD79" s="1244"/>
      <c r="BE79" s="1244"/>
      <c r="BF79" s="1244"/>
      <c r="BG79" s="1244"/>
      <c r="BH79" s="1244"/>
      <c r="BI79" s="1244"/>
      <c r="BJ79" s="1244"/>
      <c r="BK79" s="1244"/>
      <c r="BL79" s="1244"/>
      <c r="BM79" s="1244"/>
      <c r="BN79" s="1244"/>
      <c r="BO79" s="1244"/>
      <c r="BP79" s="1244"/>
      <c r="BQ79" s="1244"/>
      <c r="BR79" s="1244"/>
      <c r="BS79" s="1244"/>
      <c r="BT79" s="1244"/>
      <c r="BU79" s="1244"/>
      <c r="BV79" s="1244"/>
      <c r="BW79" s="1244"/>
      <c r="BX79" s="1244"/>
      <c r="BY79" s="1244"/>
      <c r="BZ79" s="1244"/>
      <c r="CA79" s="1244"/>
    </row>
    <row r="80" spans="1:79" ht="20.25" customHeight="1" thickBot="1">
      <c r="B80" s="1394" t="s">
        <v>853</v>
      </c>
      <c r="C80" s="1395">
        <v>2</v>
      </c>
      <c r="D80" s="1396">
        <v>3</v>
      </c>
      <c r="E80" s="1397">
        <v>6</v>
      </c>
      <c r="F80" s="1415"/>
      <c r="G80" s="1411"/>
      <c r="H80" s="1411"/>
      <c r="I80" s="1412"/>
      <c r="J80" s="1244"/>
      <c r="K80" s="1244"/>
      <c r="L80" s="1244"/>
      <c r="M80" s="1244"/>
      <c r="N80" s="1336"/>
      <c r="O80" s="1244"/>
      <c r="P80" s="1244"/>
      <c r="Q80" s="1244"/>
      <c r="R80" s="1244"/>
      <c r="S80" s="1244"/>
      <c r="T80" s="1244"/>
      <c r="U80" s="1244"/>
      <c r="V80" s="1244"/>
      <c r="W80" s="1244"/>
      <c r="X80" s="1244"/>
      <c r="Y80" s="1244"/>
      <c r="Z80" s="1244"/>
      <c r="AA80" s="1244"/>
      <c r="AB80" s="1244"/>
      <c r="AC80" s="1244"/>
      <c r="AD80" s="1244"/>
      <c r="AE80" s="1244"/>
      <c r="AF80" s="1244"/>
      <c r="AG80" s="1244"/>
      <c r="AH80" s="1244"/>
      <c r="AI80" s="1244"/>
      <c r="AJ80" s="1244"/>
      <c r="AK80" s="1244"/>
      <c r="AL80" s="1244"/>
      <c r="AM80" s="1244"/>
      <c r="AN80" s="1244"/>
      <c r="AO80" s="1244"/>
      <c r="AP80" s="1244"/>
      <c r="AQ80" s="1244"/>
      <c r="AR80" s="1244"/>
      <c r="AS80" s="1244"/>
      <c r="AT80" s="1244"/>
      <c r="AU80" s="1244"/>
      <c r="AV80" s="1244"/>
      <c r="AW80" s="1244"/>
      <c r="AX80" s="1244"/>
      <c r="AY80" s="1244"/>
      <c r="AZ80" s="1244"/>
      <c r="BA80" s="1244"/>
      <c r="BB80" s="1244"/>
      <c r="BC80" s="1244"/>
      <c r="BD80" s="1244"/>
      <c r="BE80" s="1244"/>
      <c r="BF80" s="1244"/>
      <c r="BG80" s="1244"/>
      <c r="BH80" s="1244"/>
      <c r="BI80" s="1244"/>
      <c r="BJ80" s="1244"/>
      <c r="BK80" s="1244"/>
      <c r="BL80" s="1244"/>
      <c r="BM80" s="1244"/>
      <c r="BN80" s="1244"/>
      <c r="BO80" s="1244"/>
      <c r="BP80" s="1244"/>
      <c r="BQ80" s="1244"/>
      <c r="BR80" s="1244"/>
      <c r="BS80" s="1244"/>
      <c r="BT80" s="1244"/>
      <c r="BU80" s="1244"/>
      <c r="BV80" s="1244"/>
      <c r="BW80" s="1244"/>
      <c r="BX80" s="1244"/>
      <c r="BY80" s="1244"/>
      <c r="BZ80" s="1244"/>
      <c r="CA80" s="1244"/>
    </row>
    <row r="81" spans="1:79" ht="9" customHeight="1">
      <c r="B81" s="1404"/>
      <c r="C81" s="1405"/>
      <c r="D81" s="1405"/>
      <c r="E81" s="1405"/>
      <c r="F81" s="1360"/>
      <c r="G81" s="1362"/>
      <c r="H81" s="1362"/>
      <c r="I81" s="1244"/>
      <c r="J81" s="1244"/>
      <c r="K81" s="1244"/>
      <c r="L81" s="1244"/>
      <c r="M81" s="1244"/>
      <c r="N81" s="1336"/>
      <c r="O81" s="1244"/>
      <c r="P81" s="1244"/>
      <c r="Q81" s="1244"/>
      <c r="R81" s="1244"/>
      <c r="S81" s="1244"/>
      <c r="T81" s="1244"/>
      <c r="U81" s="1244"/>
      <c r="V81" s="1244"/>
      <c r="W81" s="1244"/>
      <c r="X81" s="1244"/>
      <c r="Y81" s="1244"/>
      <c r="Z81" s="1244"/>
      <c r="AA81" s="1244"/>
      <c r="AB81" s="1244"/>
      <c r="AC81" s="1244"/>
      <c r="AD81" s="1244"/>
      <c r="AE81" s="1244"/>
      <c r="AF81" s="1244"/>
      <c r="AG81" s="1244"/>
      <c r="AH81" s="1244"/>
      <c r="AI81" s="1244"/>
      <c r="AJ81" s="1244"/>
      <c r="AK81" s="1244"/>
      <c r="AL81" s="1244"/>
      <c r="AM81" s="1244"/>
      <c r="AN81" s="1244"/>
      <c r="AO81" s="1244"/>
      <c r="AP81" s="1244"/>
      <c r="AQ81" s="1244"/>
      <c r="AR81" s="1244"/>
      <c r="AS81" s="1244"/>
      <c r="AT81" s="1244"/>
      <c r="AU81" s="1244"/>
      <c r="AV81" s="1244"/>
      <c r="AW81" s="1244"/>
      <c r="AX81" s="1244"/>
      <c r="AY81" s="1244"/>
      <c r="AZ81" s="1244"/>
      <c r="BA81" s="1244"/>
      <c r="BB81" s="1244"/>
      <c r="BC81" s="1244"/>
      <c r="BD81" s="1244"/>
      <c r="BE81" s="1244"/>
      <c r="BF81" s="1244"/>
      <c r="BG81" s="1244"/>
      <c r="BH81" s="1244"/>
      <c r="BI81" s="1244"/>
      <c r="BJ81" s="1244"/>
      <c r="BK81" s="1244"/>
      <c r="BL81" s="1244"/>
      <c r="BM81" s="1244"/>
      <c r="BN81" s="1244"/>
      <c r="BO81" s="1244"/>
      <c r="BP81" s="1244"/>
      <c r="BQ81" s="1244"/>
      <c r="BR81" s="1244"/>
      <c r="BS81" s="1244"/>
      <c r="BT81" s="1244"/>
      <c r="BU81" s="1244"/>
      <c r="BV81" s="1244"/>
      <c r="BW81" s="1244"/>
      <c r="BX81" s="1244"/>
      <c r="BY81" s="1244"/>
      <c r="BZ81" s="1244"/>
      <c r="CA81" s="1244"/>
    </row>
    <row r="82" spans="1:79" ht="6.75" customHeight="1" thickBot="1">
      <c r="F82" s="1360"/>
      <c r="I82" s="1196"/>
      <c r="J82" s="1244"/>
      <c r="K82" s="1244"/>
      <c r="L82" s="1244"/>
      <c r="M82" s="1244"/>
      <c r="N82" s="1336"/>
      <c r="O82" s="1244"/>
      <c r="P82" s="1244"/>
      <c r="Q82" s="1244"/>
      <c r="R82" s="1244"/>
      <c r="S82" s="1244"/>
      <c r="T82" s="1244"/>
      <c r="U82" s="1244"/>
      <c r="V82" s="1244"/>
      <c r="W82" s="1244"/>
      <c r="X82" s="1244"/>
      <c r="Y82" s="1244"/>
      <c r="Z82" s="1244"/>
      <c r="AA82" s="1244"/>
      <c r="AB82" s="1244"/>
      <c r="AC82" s="1244"/>
      <c r="AD82" s="1244"/>
      <c r="AE82" s="1244"/>
      <c r="AF82" s="1244"/>
      <c r="AG82" s="1244"/>
      <c r="AH82" s="1244"/>
      <c r="AI82" s="1244"/>
      <c r="AJ82" s="1244"/>
      <c r="AK82" s="1244"/>
      <c r="AL82" s="1244"/>
      <c r="AM82" s="1244"/>
      <c r="AN82" s="1244"/>
      <c r="AO82" s="1244"/>
      <c r="AP82" s="1244"/>
      <c r="AQ82" s="1244"/>
      <c r="AR82" s="1244"/>
      <c r="AS82" s="1244"/>
      <c r="AT82" s="1244"/>
      <c r="AU82" s="1244"/>
      <c r="AV82" s="1244"/>
      <c r="AW82" s="1244"/>
      <c r="AX82" s="1244"/>
      <c r="AY82" s="1244"/>
      <c r="AZ82" s="1244"/>
      <c r="BA82" s="1244"/>
      <c r="BB82" s="1244"/>
      <c r="BC82" s="1244"/>
      <c r="BD82" s="1244"/>
      <c r="BE82" s="1244"/>
      <c r="BF82" s="1244"/>
      <c r="BG82" s="1244"/>
      <c r="BH82" s="1244"/>
      <c r="BI82" s="1244"/>
      <c r="BJ82" s="1244"/>
      <c r="BK82" s="1244"/>
      <c r="BL82" s="1244"/>
      <c r="BM82" s="1244"/>
      <c r="BN82" s="1244"/>
      <c r="BO82" s="1244"/>
      <c r="BP82" s="1244"/>
      <c r="BQ82" s="1244"/>
      <c r="BR82" s="1244"/>
      <c r="BS82" s="1244"/>
      <c r="BT82" s="1244"/>
      <c r="BU82" s="1244"/>
      <c r="BV82" s="1244"/>
      <c r="BW82" s="1244"/>
      <c r="BX82" s="1244"/>
      <c r="BY82" s="1244"/>
      <c r="BZ82" s="1244"/>
      <c r="CA82" s="1244"/>
    </row>
    <row r="83" spans="1:79" s="1350" customFormat="1" ht="23.25" customHeight="1" thickBot="1">
      <c r="A83" s="1343"/>
      <c r="B83" s="1344"/>
      <c r="C83" s="1345"/>
      <c r="D83" s="1345"/>
      <c r="E83" s="1346"/>
      <c r="F83" s="1347" t="s">
        <v>836</v>
      </c>
      <c r="G83" s="1348"/>
      <c r="H83" s="1347" t="s">
        <v>837</v>
      </c>
      <c r="I83" s="1416" t="str">
        <f>IF(OR(G89="KO",G96="KO",G111="KO"),"KO","Nincs KO")</f>
        <v>Nincs KO</v>
      </c>
      <c r="J83" s="1244"/>
      <c r="K83" s="1244"/>
      <c r="L83" s="1244"/>
      <c r="M83" s="1244"/>
      <c r="N83" s="1336"/>
      <c r="O83" s="1244"/>
      <c r="P83" s="1244"/>
      <c r="Q83" s="1244"/>
      <c r="R83" s="1244"/>
      <c r="S83" s="1244"/>
      <c r="T83" s="1244"/>
      <c r="U83" s="1244"/>
      <c r="V83" s="1244"/>
      <c r="W83" s="1244"/>
      <c r="X83" s="1244"/>
      <c r="Y83" s="1244"/>
      <c r="Z83" s="1244"/>
      <c r="AA83" s="1244"/>
      <c r="AB83" s="1244"/>
      <c r="AC83" s="1244"/>
      <c r="AD83" s="1244"/>
      <c r="AE83" s="1244"/>
      <c r="AF83" s="1244"/>
      <c r="AG83" s="1244"/>
      <c r="AH83" s="1244"/>
      <c r="AI83" s="1244"/>
      <c r="AJ83" s="1244"/>
      <c r="AK83" s="1244"/>
      <c r="AL83" s="1244"/>
      <c r="AM83" s="1244"/>
      <c r="AN83" s="1244"/>
      <c r="AO83" s="1244"/>
      <c r="AP83" s="1244"/>
      <c r="AQ83" s="1244"/>
      <c r="AR83" s="1244"/>
      <c r="AS83" s="1244"/>
      <c r="AT83" s="1244"/>
      <c r="AU83" s="1244"/>
      <c r="AV83" s="1244"/>
      <c r="AW83" s="1244"/>
      <c r="AX83" s="1244"/>
      <c r="AY83" s="1244"/>
      <c r="AZ83" s="1244"/>
      <c r="BA83" s="1244"/>
      <c r="BB83" s="1244"/>
      <c r="BC83" s="1244"/>
      <c r="BD83" s="1244"/>
      <c r="BE83" s="1244"/>
      <c r="BF83" s="1244"/>
      <c r="BG83" s="1244"/>
      <c r="BH83" s="1244"/>
      <c r="BI83" s="1244"/>
      <c r="BJ83" s="1244"/>
      <c r="BK83" s="1244"/>
      <c r="BL83" s="1244"/>
      <c r="BM83" s="1244"/>
      <c r="BN83" s="1244"/>
      <c r="BO83" s="1244"/>
      <c r="BP83" s="1244"/>
      <c r="BQ83" s="1244"/>
      <c r="BR83" s="1244"/>
      <c r="BS83" s="1244"/>
      <c r="BT83" s="1244"/>
      <c r="BU83" s="1244"/>
      <c r="BV83" s="1244"/>
      <c r="BW83" s="1244"/>
      <c r="BX83" s="1244"/>
      <c r="BY83" s="1244"/>
      <c r="BZ83" s="1244"/>
      <c r="CA83" s="1244"/>
    </row>
    <row r="84" spans="1:79" ht="37.5" customHeight="1" thickBot="1">
      <c r="B84" s="1351" t="s">
        <v>874</v>
      </c>
      <c r="C84" s="1352" t="s">
        <v>875</v>
      </c>
      <c r="D84" s="1352"/>
      <c r="E84" s="1353"/>
      <c r="F84" s="1354">
        <v>22</v>
      </c>
      <c r="G84" s="1355"/>
      <c r="H84" s="1356">
        <v>40</v>
      </c>
      <c r="I84" s="1357">
        <f>SUM(G89,G96,G103,G111,G118,G126,G134)</f>
        <v>31</v>
      </c>
      <c r="J84" s="1244"/>
      <c r="K84" s="1244"/>
      <c r="L84" s="1244"/>
      <c r="M84" s="1244"/>
      <c r="N84" s="1336"/>
      <c r="O84" s="1244"/>
      <c r="P84" s="1244"/>
      <c r="Q84" s="1244"/>
      <c r="R84" s="1244"/>
      <c r="S84" s="1244"/>
      <c r="T84" s="1244"/>
      <c r="U84" s="1244"/>
      <c r="V84" s="1244"/>
      <c r="W84" s="1244"/>
      <c r="X84" s="1244"/>
      <c r="Y84" s="1244"/>
      <c r="Z84" s="1244"/>
      <c r="AA84" s="1244"/>
      <c r="AB84" s="1244"/>
      <c r="AC84" s="1244"/>
      <c r="AD84" s="1244"/>
      <c r="AE84" s="1244"/>
      <c r="AF84" s="1244"/>
      <c r="AG84" s="1244"/>
      <c r="AH84" s="1244"/>
      <c r="AI84" s="1244"/>
      <c r="AJ84" s="1244"/>
      <c r="AK84" s="1244"/>
      <c r="AL84" s="1244"/>
      <c r="AM84" s="1244"/>
      <c r="AN84" s="1244"/>
      <c r="AO84" s="1244"/>
      <c r="AP84" s="1244"/>
      <c r="AQ84" s="1244"/>
      <c r="AR84" s="1244"/>
      <c r="AS84" s="1244"/>
      <c r="AT84" s="1244"/>
      <c r="AU84" s="1244"/>
      <c r="AV84" s="1244"/>
      <c r="AW84" s="1244"/>
      <c r="AX84" s="1244"/>
      <c r="AY84" s="1244"/>
      <c r="AZ84" s="1244"/>
      <c r="BA84" s="1244"/>
      <c r="BB84" s="1244"/>
      <c r="BC84" s="1244"/>
      <c r="BD84" s="1244"/>
      <c r="BE84" s="1244"/>
      <c r="BF84" s="1244"/>
      <c r="BG84" s="1244"/>
      <c r="BH84" s="1244"/>
      <c r="BI84" s="1244"/>
      <c r="BJ84" s="1244"/>
      <c r="BK84" s="1244"/>
      <c r="BL84" s="1244"/>
      <c r="BM84" s="1244"/>
      <c r="BN84" s="1244"/>
      <c r="BO84" s="1244"/>
      <c r="BP84" s="1244"/>
      <c r="BQ84" s="1244"/>
      <c r="BR84" s="1244"/>
      <c r="BS84" s="1244"/>
      <c r="BT84" s="1244"/>
      <c r="BU84" s="1244"/>
      <c r="BV84" s="1244"/>
      <c r="BW84" s="1244"/>
      <c r="BX84" s="1244"/>
      <c r="BY84" s="1244"/>
      <c r="BZ84" s="1244"/>
      <c r="CA84" s="1244"/>
    </row>
    <row r="85" spans="1:79" ht="6.75" customHeight="1">
      <c r="B85" s="1358"/>
      <c r="C85" s="1359"/>
      <c r="D85" s="1359"/>
      <c r="E85" s="1359"/>
      <c r="F85" s="1360"/>
      <c r="G85" s="1361"/>
      <c r="H85" s="1361"/>
      <c r="I85" s="1244"/>
      <c r="J85" s="1244"/>
      <c r="K85" s="1244"/>
      <c r="L85" s="1244"/>
      <c r="M85" s="1244"/>
      <c r="N85" s="1336"/>
      <c r="O85" s="1244"/>
      <c r="P85" s="1244"/>
      <c r="Q85" s="1244"/>
      <c r="R85" s="1244"/>
      <c r="S85" s="1244"/>
      <c r="T85" s="1244"/>
      <c r="U85" s="1244"/>
      <c r="V85" s="1244"/>
      <c r="W85" s="1244"/>
      <c r="X85" s="1244"/>
      <c r="Y85" s="1244"/>
      <c r="Z85" s="1244"/>
      <c r="AA85" s="1244"/>
      <c r="AB85" s="1244"/>
      <c r="AC85" s="1244"/>
      <c r="AD85" s="1244"/>
      <c r="AE85" s="1244"/>
      <c r="AF85" s="1244"/>
      <c r="AG85" s="1244"/>
      <c r="AH85" s="1244"/>
      <c r="AI85" s="1244"/>
      <c r="AJ85" s="1244"/>
      <c r="AK85" s="1244"/>
      <c r="AL85" s="1244"/>
      <c r="AM85" s="1244"/>
      <c r="AN85" s="1244"/>
      <c r="AO85" s="1244"/>
      <c r="AP85" s="1244"/>
      <c r="AQ85" s="1244"/>
      <c r="AR85" s="1244"/>
      <c r="AS85" s="1244"/>
      <c r="AT85" s="1244"/>
      <c r="AU85" s="1244"/>
      <c r="AV85" s="1244"/>
      <c r="AW85" s="1244"/>
      <c r="AX85" s="1244"/>
      <c r="AY85" s="1244"/>
      <c r="AZ85" s="1244"/>
      <c r="BA85" s="1244"/>
      <c r="BB85" s="1244"/>
      <c r="BC85" s="1244"/>
      <c r="BD85" s="1244"/>
      <c r="BE85" s="1244"/>
      <c r="BF85" s="1244"/>
      <c r="BG85" s="1244"/>
      <c r="BH85" s="1244"/>
      <c r="BI85" s="1244"/>
      <c r="BJ85" s="1244"/>
      <c r="BK85" s="1244"/>
      <c r="BL85" s="1244"/>
      <c r="BM85" s="1244"/>
      <c r="BN85" s="1244"/>
      <c r="BO85" s="1244"/>
      <c r="BP85" s="1244"/>
      <c r="BQ85" s="1244"/>
      <c r="BR85" s="1244"/>
      <c r="BS85" s="1244"/>
      <c r="BT85" s="1244"/>
      <c r="BU85" s="1244"/>
      <c r="BV85" s="1244"/>
      <c r="BW85" s="1244"/>
      <c r="BX85" s="1244"/>
      <c r="BY85" s="1244"/>
      <c r="BZ85" s="1244"/>
      <c r="CA85" s="1244"/>
    </row>
    <row r="86" spans="1:79" ht="18" customHeight="1">
      <c r="A86" s="1193">
        <v>7</v>
      </c>
      <c r="B86" s="1358" t="s">
        <v>876</v>
      </c>
      <c r="C86" s="1359"/>
      <c r="D86" s="1359"/>
      <c r="E86" s="1359"/>
      <c r="F86" s="1360"/>
      <c r="G86" s="1362"/>
      <c r="H86" s="1362"/>
      <c r="I86" s="1244"/>
      <c r="J86" s="1244"/>
      <c r="K86" s="1244"/>
      <c r="L86" s="1244"/>
      <c r="M86" s="1244"/>
      <c r="N86" s="1336"/>
      <c r="O86" s="1244"/>
      <c r="P86" s="1244"/>
      <c r="Q86" s="1244"/>
      <c r="R86" s="1244"/>
      <c r="S86" s="1244"/>
      <c r="T86" s="1244"/>
      <c r="U86" s="1244"/>
      <c r="V86" s="1244"/>
      <c r="W86" s="1244"/>
      <c r="X86" s="1244"/>
      <c r="Y86" s="1244"/>
      <c r="Z86" s="1244"/>
      <c r="AA86" s="1244"/>
      <c r="AB86" s="1244"/>
      <c r="AC86" s="1244"/>
      <c r="AD86" s="1244"/>
      <c r="AE86" s="1244"/>
      <c r="AF86" s="1244"/>
      <c r="AG86" s="1244"/>
      <c r="AH86" s="1244"/>
      <c r="AI86" s="1244"/>
      <c r="AJ86" s="1244"/>
      <c r="AK86" s="1244"/>
      <c r="AL86" s="1244"/>
      <c r="AM86" s="1244"/>
      <c r="AN86" s="1244"/>
      <c r="AO86" s="1244"/>
      <c r="AP86" s="1244"/>
      <c r="AQ86" s="1244"/>
      <c r="AR86" s="1244"/>
      <c r="AS86" s="1244"/>
      <c r="AT86" s="1244"/>
      <c r="AU86" s="1244"/>
      <c r="AV86" s="1244"/>
      <c r="AW86" s="1244"/>
      <c r="AX86" s="1244"/>
      <c r="AY86" s="1244"/>
      <c r="AZ86" s="1244"/>
      <c r="BA86" s="1244"/>
      <c r="BB86" s="1244"/>
      <c r="BC86" s="1244"/>
      <c r="BD86" s="1244"/>
      <c r="BE86" s="1244"/>
      <c r="BF86" s="1244"/>
      <c r="BG86" s="1244"/>
      <c r="BH86" s="1244"/>
      <c r="BI86" s="1244"/>
      <c r="BJ86" s="1244"/>
      <c r="BK86" s="1244"/>
      <c r="BL86" s="1244"/>
      <c r="BM86" s="1244"/>
      <c r="BN86" s="1244"/>
      <c r="BO86" s="1244"/>
      <c r="BP86" s="1244"/>
      <c r="BQ86" s="1244"/>
      <c r="BR86" s="1244"/>
      <c r="BS86" s="1244"/>
      <c r="BT86" s="1244"/>
      <c r="BU86" s="1244"/>
      <c r="BV86" s="1244"/>
      <c r="BW86" s="1244"/>
      <c r="BX86" s="1244"/>
      <c r="BY86" s="1244"/>
      <c r="BZ86" s="1244"/>
      <c r="CA86" s="1244"/>
    </row>
    <row r="87" spans="1:79" ht="35.25" customHeight="1">
      <c r="B87" s="1363" t="s">
        <v>877</v>
      </c>
      <c r="C87" s="1364"/>
      <c r="D87" s="1364"/>
      <c r="E87" s="1365"/>
      <c r="F87" s="1360"/>
      <c r="G87" s="1362"/>
      <c r="H87" s="1362"/>
      <c r="I87" s="1244"/>
      <c r="J87" s="1244"/>
      <c r="K87" s="1244"/>
      <c r="L87" s="1244"/>
      <c r="M87" s="1244"/>
      <c r="N87" s="1336"/>
      <c r="O87" s="1244"/>
      <c r="P87" s="1244"/>
      <c r="Q87" s="1244"/>
      <c r="R87" s="1244"/>
      <c r="S87" s="1244"/>
      <c r="T87" s="1244"/>
      <c r="U87" s="1244"/>
      <c r="V87" s="1244"/>
      <c r="W87" s="1244"/>
      <c r="X87" s="1244"/>
      <c r="Y87" s="1244"/>
      <c r="Z87" s="1244"/>
      <c r="AA87" s="1244"/>
      <c r="AB87" s="1244"/>
      <c r="AC87" s="1244"/>
      <c r="AD87" s="1244"/>
      <c r="AE87" s="1244"/>
      <c r="AF87" s="1244"/>
      <c r="AG87" s="1244"/>
      <c r="AH87" s="1244"/>
      <c r="AI87" s="1244"/>
      <c r="AJ87" s="1244"/>
      <c r="AK87" s="1244"/>
      <c r="AL87" s="1244"/>
      <c r="AM87" s="1244"/>
      <c r="AN87" s="1244"/>
      <c r="AO87" s="1244"/>
      <c r="AP87" s="1244"/>
      <c r="AQ87" s="1244"/>
      <c r="AR87" s="1244"/>
      <c r="AS87" s="1244"/>
      <c r="AT87" s="1244"/>
      <c r="AU87" s="1244"/>
      <c r="AV87" s="1244"/>
      <c r="AW87" s="1244"/>
      <c r="AX87" s="1244"/>
      <c r="AY87" s="1244"/>
      <c r="AZ87" s="1244"/>
      <c r="BA87" s="1244"/>
      <c r="BB87" s="1244"/>
      <c r="BC87" s="1244"/>
      <c r="BD87" s="1244"/>
      <c r="BE87" s="1244"/>
      <c r="BF87" s="1244"/>
      <c r="BG87" s="1244"/>
      <c r="BH87" s="1244"/>
      <c r="BI87" s="1244"/>
      <c r="BJ87" s="1244"/>
      <c r="BK87" s="1244"/>
      <c r="BL87" s="1244"/>
      <c r="BM87" s="1244"/>
      <c r="BN87" s="1244"/>
      <c r="BO87" s="1244"/>
      <c r="BP87" s="1244"/>
      <c r="BQ87" s="1244"/>
      <c r="BR87" s="1244"/>
      <c r="BS87" s="1244"/>
      <c r="BT87" s="1244"/>
      <c r="BU87" s="1244"/>
      <c r="BV87" s="1244"/>
      <c r="BW87" s="1244"/>
      <c r="BX87" s="1244"/>
      <c r="BY87" s="1244"/>
      <c r="BZ87" s="1244"/>
      <c r="CA87" s="1244"/>
    </row>
    <row r="88" spans="1:79" ht="16.5" customHeight="1" thickBot="1">
      <c r="B88" s="1358" t="s">
        <v>873</v>
      </c>
      <c r="C88" s="1366"/>
      <c r="F88" s="1360"/>
      <c r="G88" s="1362"/>
      <c r="H88" s="1362"/>
      <c r="I88" s="1244"/>
      <c r="J88" s="1244"/>
      <c r="K88" s="1244"/>
      <c r="L88" s="1244"/>
      <c r="M88" s="1244"/>
      <c r="N88" s="1336"/>
      <c r="O88" s="1244"/>
      <c r="P88" s="1244"/>
      <c r="Q88" s="1244"/>
      <c r="R88" s="1244"/>
      <c r="S88" s="1244"/>
      <c r="T88" s="1244"/>
      <c r="U88" s="1244"/>
      <c r="V88" s="1244"/>
      <c r="W88" s="1244"/>
      <c r="X88" s="1244"/>
      <c r="Y88" s="1244"/>
      <c r="Z88" s="1244"/>
      <c r="AA88" s="1244"/>
      <c r="AB88" s="1244"/>
      <c r="AC88" s="1244"/>
      <c r="AD88" s="1244"/>
      <c r="AE88" s="1244"/>
      <c r="AF88" s="1244"/>
      <c r="AG88" s="1244"/>
      <c r="AH88" s="1244"/>
      <c r="AI88" s="1244"/>
      <c r="AJ88" s="1244"/>
      <c r="AK88" s="1244"/>
      <c r="AL88" s="1244"/>
      <c r="AM88" s="1244"/>
      <c r="AN88" s="1244"/>
      <c r="AO88" s="1244"/>
      <c r="AP88" s="1244"/>
      <c r="AQ88" s="1244"/>
      <c r="AR88" s="1244"/>
      <c r="AS88" s="1244"/>
      <c r="AT88" s="1244"/>
      <c r="AU88" s="1244"/>
      <c r="AV88" s="1244"/>
      <c r="AW88" s="1244"/>
      <c r="AX88" s="1244"/>
      <c r="AY88" s="1244"/>
      <c r="AZ88" s="1244"/>
      <c r="BA88" s="1244"/>
      <c r="BB88" s="1244"/>
      <c r="BC88" s="1244"/>
      <c r="BD88" s="1244"/>
      <c r="BE88" s="1244"/>
      <c r="BF88" s="1244"/>
      <c r="BG88" s="1244"/>
      <c r="BH88" s="1244"/>
      <c r="BI88" s="1244"/>
      <c r="BJ88" s="1244"/>
      <c r="BK88" s="1244"/>
      <c r="BL88" s="1244"/>
      <c r="BM88" s="1244"/>
      <c r="BN88" s="1244"/>
      <c r="BO88" s="1244"/>
      <c r="BP88" s="1244"/>
      <c r="BQ88" s="1244"/>
      <c r="BR88" s="1244"/>
      <c r="BS88" s="1244"/>
      <c r="BT88" s="1244"/>
      <c r="BU88" s="1244"/>
      <c r="BV88" s="1244"/>
      <c r="BW88" s="1244"/>
      <c r="BX88" s="1244"/>
      <c r="BY88" s="1244"/>
      <c r="BZ88" s="1244"/>
      <c r="CA88" s="1244"/>
    </row>
    <row r="89" spans="1:79" ht="33.75" customHeight="1" thickBot="1">
      <c r="B89" s="1417" t="s">
        <v>843</v>
      </c>
      <c r="C89" s="1418" t="s">
        <v>844</v>
      </c>
      <c r="D89" s="1418" t="s">
        <v>845</v>
      </c>
      <c r="E89" s="1419" t="s">
        <v>846</v>
      </c>
      <c r="F89" s="1413" t="s">
        <v>847</v>
      </c>
      <c r="G89" s="1406">
        <v>5</v>
      </c>
      <c r="H89" s="1362"/>
      <c r="I89" s="1244"/>
      <c r="J89" s="1244"/>
      <c r="K89" s="1244"/>
      <c r="L89" s="1244"/>
      <c r="M89" s="1244"/>
      <c r="N89" s="1336"/>
      <c r="O89" s="1244"/>
      <c r="P89" s="1244"/>
      <c r="Q89" s="1244"/>
      <c r="R89" s="1244"/>
      <c r="S89" s="1244"/>
      <c r="T89" s="1244"/>
      <c r="U89" s="1244"/>
      <c r="V89" s="1244"/>
      <c r="W89" s="1244"/>
      <c r="X89" s="1244"/>
      <c r="Y89" s="1244"/>
      <c r="Z89" s="1244"/>
      <c r="AA89" s="1244"/>
      <c r="AB89" s="1244"/>
      <c r="AC89" s="1244"/>
      <c r="AD89" s="1244"/>
      <c r="AE89" s="1244"/>
      <c r="AF89" s="1244"/>
      <c r="AG89" s="1244"/>
      <c r="AH89" s="1244"/>
      <c r="AI89" s="1244"/>
      <c r="AJ89" s="1244"/>
      <c r="AK89" s="1244"/>
      <c r="AL89" s="1244"/>
      <c r="AM89" s="1244"/>
      <c r="AN89" s="1244"/>
      <c r="AO89" s="1244"/>
      <c r="AP89" s="1244"/>
      <c r="AQ89" s="1244"/>
      <c r="AR89" s="1244"/>
      <c r="AS89" s="1244"/>
      <c r="AT89" s="1244"/>
      <c r="AU89" s="1244"/>
      <c r="AV89" s="1244"/>
      <c r="AW89" s="1244"/>
      <c r="AX89" s="1244"/>
      <c r="AY89" s="1244"/>
      <c r="AZ89" s="1244"/>
      <c r="BA89" s="1244"/>
      <c r="BB89" s="1244"/>
      <c r="BC89" s="1244"/>
      <c r="BD89" s="1244"/>
      <c r="BE89" s="1244"/>
      <c r="BF89" s="1244"/>
      <c r="BG89" s="1244"/>
      <c r="BH89" s="1244"/>
      <c r="BI89" s="1244"/>
      <c r="BJ89" s="1244"/>
      <c r="BK89" s="1244"/>
      <c r="BL89" s="1244"/>
      <c r="BM89" s="1244"/>
      <c r="BN89" s="1244"/>
      <c r="BO89" s="1244"/>
      <c r="BP89" s="1244"/>
      <c r="BQ89" s="1244"/>
      <c r="BR89" s="1244"/>
      <c r="BS89" s="1244"/>
      <c r="BT89" s="1244"/>
      <c r="BU89" s="1244"/>
      <c r="BV89" s="1244"/>
      <c r="BW89" s="1244"/>
      <c r="BX89" s="1244"/>
      <c r="BY89" s="1244"/>
      <c r="BZ89" s="1244"/>
      <c r="CA89" s="1244"/>
    </row>
    <row r="90" spans="1:79" ht="26.25" customHeight="1">
      <c r="B90" s="1388" t="s">
        <v>878</v>
      </c>
      <c r="C90" s="1420" t="s">
        <v>879</v>
      </c>
      <c r="D90" s="1421"/>
      <c r="E90" s="1422" t="s">
        <v>824</v>
      </c>
      <c r="F90" s="1414"/>
      <c r="G90" s="1407"/>
      <c r="H90" s="1407"/>
      <c r="I90" s="1408"/>
      <c r="J90" s="1244"/>
      <c r="K90" s="1244"/>
      <c r="L90" s="1244"/>
      <c r="M90" s="1244"/>
      <c r="N90" s="1336"/>
      <c r="O90" s="1244"/>
      <c r="P90" s="1244"/>
      <c r="Q90" s="1244"/>
      <c r="R90" s="1244"/>
      <c r="S90" s="1244"/>
      <c r="T90" s="1244"/>
      <c r="U90" s="1244"/>
      <c r="V90" s="1244"/>
      <c r="W90" s="1244"/>
      <c r="X90" s="1244"/>
      <c r="Y90" s="1244"/>
      <c r="Z90" s="1244"/>
      <c r="AA90" s="1244"/>
      <c r="AB90" s="1244"/>
      <c r="AC90" s="1244"/>
      <c r="AD90" s="1244"/>
      <c r="AE90" s="1244"/>
      <c r="AF90" s="1244"/>
      <c r="AG90" s="1244"/>
      <c r="AH90" s="1244"/>
      <c r="AI90" s="1244"/>
      <c r="AJ90" s="1244"/>
      <c r="AK90" s="1244"/>
      <c r="AL90" s="1244"/>
      <c r="AM90" s="1244"/>
      <c r="AN90" s="1244"/>
      <c r="AO90" s="1244"/>
      <c r="AP90" s="1244"/>
      <c r="AQ90" s="1244"/>
      <c r="AR90" s="1244"/>
      <c r="AS90" s="1244"/>
      <c r="AT90" s="1244"/>
      <c r="AU90" s="1244"/>
      <c r="AV90" s="1244"/>
      <c r="AW90" s="1244"/>
      <c r="AX90" s="1244"/>
      <c r="AY90" s="1244"/>
      <c r="AZ90" s="1244"/>
      <c r="BA90" s="1244"/>
      <c r="BB90" s="1244"/>
      <c r="BC90" s="1244"/>
      <c r="BD90" s="1244"/>
      <c r="BE90" s="1244"/>
      <c r="BF90" s="1244"/>
      <c r="BG90" s="1244"/>
      <c r="BH90" s="1244"/>
      <c r="BI90" s="1244"/>
      <c r="BJ90" s="1244"/>
      <c r="BK90" s="1244"/>
      <c r="BL90" s="1244"/>
      <c r="BM90" s="1244"/>
      <c r="BN90" s="1244"/>
      <c r="BO90" s="1244"/>
      <c r="BP90" s="1244"/>
      <c r="BQ90" s="1244"/>
      <c r="BR90" s="1244"/>
      <c r="BS90" s="1244"/>
      <c r="BT90" s="1244"/>
      <c r="BU90" s="1244"/>
      <c r="BV90" s="1244"/>
      <c r="BW90" s="1244"/>
      <c r="BX90" s="1244"/>
      <c r="BY90" s="1244"/>
      <c r="BZ90" s="1244"/>
      <c r="CA90" s="1244"/>
    </row>
    <row r="91" spans="1:79" ht="27" customHeight="1" thickBot="1">
      <c r="B91" s="1394" t="s">
        <v>880</v>
      </c>
      <c r="C91" s="1423">
        <v>5</v>
      </c>
      <c r="D91" s="1396">
        <v>1</v>
      </c>
      <c r="E91" s="1397">
        <v>5</v>
      </c>
      <c r="F91" s="1415"/>
      <c r="G91" s="1411"/>
      <c r="H91" s="1411"/>
      <c r="I91" s="1412"/>
      <c r="J91" s="1244"/>
      <c r="K91" s="1244"/>
      <c r="L91" s="1244"/>
      <c r="M91" s="1244"/>
      <c r="N91" s="1336"/>
      <c r="O91" s="1244"/>
      <c r="P91" s="1244"/>
      <c r="Q91" s="1244"/>
      <c r="R91" s="1244"/>
      <c r="S91" s="1244"/>
      <c r="T91" s="1244"/>
      <c r="U91" s="1244"/>
      <c r="V91" s="1244"/>
      <c r="W91" s="1244"/>
      <c r="X91" s="1244"/>
      <c r="Y91" s="1244"/>
      <c r="Z91" s="1244"/>
      <c r="AA91" s="1244"/>
      <c r="AB91" s="1244"/>
      <c r="AC91" s="1244"/>
      <c r="AD91" s="1244"/>
      <c r="AE91" s="1244"/>
      <c r="AF91" s="1244"/>
      <c r="AG91" s="1244"/>
      <c r="AH91" s="1244"/>
      <c r="AI91" s="1244"/>
      <c r="AJ91" s="1244"/>
      <c r="AK91" s="1244"/>
      <c r="AL91" s="1244"/>
      <c r="AM91" s="1244"/>
      <c r="AN91" s="1244"/>
      <c r="AO91" s="1244"/>
      <c r="AP91" s="1244"/>
      <c r="AQ91" s="1244"/>
      <c r="AR91" s="1244"/>
      <c r="AS91" s="1244"/>
      <c r="AT91" s="1244"/>
      <c r="AU91" s="1244"/>
      <c r="AV91" s="1244"/>
      <c r="AW91" s="1244"/>
      <c r="AX91" s="1244"/>
      <c r="AY91" s="1244"/>
      <c r="AZ91" s="1244"/>
      <c r="BA91" s="1244"/>
      <c r="BB91" s="1244"/>
      <c r="BC91" s="1244"/>
      <c r="BD91" s="1244"/>
      <c r="BE91" s="1244"/>
      <c r="BF91" s="1244"/>
      <c r="BG91" s="1244"/>
      <c r="BH91" s="1244"/>
      <c r="BI91" s="1244"/>
      <c r="BJ91" s="1244"/>
      <c r="BK91" s="1244"/>
      <c r="BL91" s="1244"/>
      <c r="BM91" s="1244"/>
      <c r="BN91" s="1244"/>
      <c r="BO91" s="1244"/>
      <c r="BP91" s="1244"/>
      <c r="BQ91" s="1244"/>
      <c r="BR91" s="1244"/>
      <c r="BS91" s="1244"/>
      <c r="BT91" s="1244"/>
      <c r="BU91" s="1244"/>
      <c r="BV91" s="1244"/>
      <c r="BW91" s="1244"/>
      <c r="BX91" s="1244"/>
      <c r="BY91" s="1244"/>
      <c r="BZ91" s="1244"/>
      <c r="CA91" s="1244"/>
    </row>
    <row r="92" spans="1:79" ht="8.25" customHeight="1">
      <c r="B92" s="1358"/>
      <c r="C92" s="1359"/>
      <c r="D92" s="1359"/>
      <c r="E92" s="1359"/>
      <c r="F92" s="1424"/>
      <c r="G92" s="1362"/>
      <c r="H92" s="1362"/>
      <c r="I92" s="1244"/>
      <c r="J92" s="1244"/>
      <c r="K92" s="1244"/>
      <c r="L92" s="1244"/>
      <c r="M92" s="1244"/>
      <c r="N92" s="1336"/>
      <c r="O92" s="1244"/>
      <c r="P92" s="1244"/>
      <c r="Q92" s="1244"/>
      <c r="R92" s="1244"/>
      <c r="S92" s="1244"/>
      <c r="T92" s="1244"/>
      <c r="U92" s="1244"/>
      <c r="V92" s="1244"/>
      <c r="W92" s="1244"/>
      <c r="X92" s="1244"/>
      <c r="Y92" s="1244"/>
      <c r="Z92" s="1244"/>
      <c r="AA92" s="1244"/>
      <c r="AB92" s="1244"/>
      <c r="AC92" s="1244"/>
      <c r="AD92" s="1244"/>
      <c r="AE92" s="1244"/>
      <c r="AF92" s="1244"/>
      <c r="AG92" s="1244"/>
      <c r="AH92" s="1244"/>
      <c r="AI92" s="1244"/>
      <c r="AJ92" s="1244"/>
      <c r="AK92" s="1244"/>
      <c r="AL92" s="1244"/>
      <c r="AM92" s="1244"/>
      <c r="AN92" s="1244"/>
      <c r="AO92" s="1244"/>
      <c r="AP92" s="1244"/>
      <c r="AQ92" s="1244"/>
      <c r="AR92" s="1244"/>
      <c r="AS92" s="1244"/>
      <c r="AT92" s="1244"/>
      <c r="AU92" s="1244"/>
      <c r="AV92" s="1244"/>
      <c r="AW92" s="1244"/>
      <c r="AX92" s="1244"/>
      <c r="AY92" s="1244"/>
      <c r="AZ92" s="1244"/>
      <c r="BA92" s="1244"/>
      <c r="BB92" s="1244"/>
      <c r="BC92" s="1244"/>
      <c r="BD92" s="1244"/>
      <c r="BE92" s="1244"/>
      <c r="BF92" s="1244"/>
      <c r="BG92" s="1244"/>
      <c r="BH92" s="1244"/>
      <c r="BI92" s="1244"/>
      <c r="BJ92" s="1244"/>
      <c r="BK92" s="1244"/>
      <c r="BL92" s="1244"/>
      <c r="BM92" s="1244"/>
      <c r="BN92" s="1244"/>
      <c r="BO92" s="1244"/>
      <c r="BP92" s="1244"/>
      <c r="BQ92" s="1244"/>
      <c r="BR92" s="1244"/>
      <c r="BS92" s="1244"/>
      <c r="BT92" s="1244"/>
      <c r="BU92" s="1244"/>
      <c r="BV92" s="1244"/>
      <c r="BW92" s="1244"/>
      <c r="BX92" s="1244"/>
      <c r="BY92" s="1244"/>
      <c r="BZ92" s="1244"/>
      <c r="CA92" s="1244"/>
    </row>
    <row r="93" spans="1:79" ht="18" customHeight="1">
      <c r="A93" s="1193">
        <v>8</v>
      </c>
      <c r="B93" s="1358" t="s">
        <v>881</v>
      </c>
      <c r="C93" s="1359"/>
      <c r="D93" s="1359"/>
      <c r="E93" s="1359"/>
      <c r="F93" s="1360"/>
      <c r="G93" s="1362"/>
      <c r="H93" s="1362"/>
      <c r="I93" s="1244"/>
      <c r="J93" s="1244"/>
      <c r="K93" s="1244"/>
      <c r="L93" s="1244"/>
      <c r="M93" s="1244"/>
      <c r="N93" s="1336"/>
      <c r="O93" s="1244"/>
      <c r="P93" s="1244"/>
      <c r="Q93" s="1244"/>
      <c r="R93" s="1244"/>
      <c r="S93" s="1244"/>
      <c r="T93" s="1244"/>
      <c r="U93" s="1244"/>
      <c r="V93" s="1244"/>
      <c r="W93" s="1244"/>
      <c r="X93" s="1244"/>
      <c r="Y93" s="1244"/>
      <c r="Z93" s="1244"/>
      <c r="AA93" s="1244"/>
      <c r="AB93" s="1244"/>
      <c r="AC93" s="1244"/>
      <c r="AD93" s="1244"/>
      <c r="AE93" s="1244"/>
      <c r="AF93" s="1244"/>
      <c r="AG93" s="1244"/>
      <c r="AH93" s="1244"/>
      <c r="AI93" s="1244"/>
      <c r="AJ93" s="1244"/>
      <c r="AK93" s="1244"/>
      <c r="AL93" s="1244"/>
      <c r="AM93" s="1244"/>
      <c r="AN93" s="1244"/>
      <c r="AO93" s="1244"/>
      <c r="AP93" s="1244"/>
      <c r="AQ93" s="1244"/>
      <c r="AR93" s="1244"/>
      <c r="AS93" s="1244"/>
      <c r="AT93" s="1244"/>
      <c r="AU93" s="1244"/>
      <c r="AV93" s="1244"/>
      <c r="AW93" s="1244"/>
      <c r="AX93" s="1244"/>
      <c r="AY93" s="1244"/>
      <c r="AZ93" s="1244"/>
      <c r="BA93" s="1244"/>
      <c r="BB93" s="1244"/>
      <c r="BC93" s="1244"/>
      <c r="BD93" s="1244"/>
      <c r="BE93" s="1244"/>
      <c r="BF93" s="1244"/>
      <c r="BG93" s="1244"/>
      <c r="BH93" s="1244"/>
      <c r="BI93" s="1244"/>
      <c r="BJ93" s="1244"/>
      <c r="BK93" s="1244"/>
      <c r="BL93" s="1244"/>
      <c r="BM93" s="1244"/>
      <c r="BN93" s="1244"/>
      <c r="BO93" s="1244"/>
      <c r="BP93" s="1244"/>
      <c r="BQ93" s="1244"/>
      <c r="BR93" s="1244"/>
      <c r="BS93" s="1244"/>
      <c r="BT93" s="1244"/>
      <c r="BU93" s="1244"/>
      <c r="BV93" s="1244"/>
      <c r="BW93" s="1244"/>
      <c r="BX93" s="1244"/>
      <c r="BY93" s="1244"/>
      <c r="BZ93" s="1244"/>
      <c r="CA93" s="1244"/>
    </row>
    <row r="94" spans="1:79" ht="35.25" customHeight="1">
      <c r="B94" s="1363" t="s">
        <v>882</v>
      </c>
      <c r="C94" s="1364"/>
      <c r="D94" s="1364"/>
      <c r="E94" s="1365"/>
      <c r="F94" s="1360"/>
      <c r="G94" s="1362"/>
      <c r="H94" s="1362"/>
      <c r="I94" s="1244"/>
      <c r="J94" s="1244"/>
      <c r="K94" s="1244"/>
      <c r="L94" s="1244"/>
      <c r="M94" s="1244"/>
      <c r="N94" s="1336"/>
      <c r="O94" s="1244"/>
      <c r="P94" s="1244"/>
      <c r="Q94" s="1244"/>
      <c r="R94" s="1244"/>
      <c r="S94" s="1244"/>
      <c r="T94" s="1244"/>
      <c r="U94" s="1244"/>
      <c r="V94" s="1244"/>
      <c r="W94" s="1244"/>
      <c r="X94" s="1244"/>
      <c r="Y94" s="1244"/>
      <c r="Z94" s="1244"/>
      <c r="AA94" s="1244"/>
      <c r="AB94" s="1244"/>
      <c r="AC94" s="1244"/>
      <c r="AD94" s="1244"/>
      <c r="AE94" s="1244"/>
      <c r="AF94" s="1244"/>
      <c r="AG94" s="1244"/>
      <c r="AH94" s="1244"/>
      <c r="AI94" s="1244"/>
      <c r="AJ94" s="1244"/>
      <c r="AK94" s="1244"/>
      <c r="AL94" s="1244"/>
      <c r="AM94" s="1244"/>
      <c r="AN94" s="1244"/>
      <c r="AO94" s="1244"/>
      <c r="AP94" s="1244"/>
      <c r="AQ94" s="1244"/>
      <c r="AR94" s="1244"/>
      <c r="AS94" s="1244"/>
      <c r="AT94" s="1244"/>
      <c r="AU94" s="1244"/>
      <c r="AV94" s="1244"/>
      <c r="AW94" s="1244"/>
      <c r="AX94" s="1244"/>
      <c r="AY94" s="1244"/>
      <c r="AZ94" s="1244"/>
      <c r="BA94" s="1244"/>
      <c r="BB94" s="1244"/>
      <c r="BC94" s="1244"/>
      <c r="BD94" s="1244"/>
      <c r="BE94" s="1244"/>
      <c r="BF94" s="1244"/>
      <c r="BG94" s="1244"/>
      <c r="BH94" s="1244"/>
      <c r="BI94" s="1244"/>
      <c r="BJ94" s="1244"/>
      <c r="BK94" s="1244"/>
      <c r="BL94" s="1244"/>
      <c r="BM94" s="1244"/>
      <c r="BN94" s="1244"/>
      <c r="BO94" s="1244"/>
      <c r="BP94" s="1244"/>
      <c r="BQ94" s="1244"/>
      <c r="BR94" s="1244"/>
      <c r="BS94" s="1244"/>
      <c r="BT94" s="1244"/>
      <c r="BU94" s="1244"/>
      <c r="BV94" s="1244"/>
      <c r="BW94" s="1244"/>
      <c r="BX94" s="1244"/>
      <c r="BY94" s="1244"/>
      <c r="BZ94" s="1244"/>
      <c r="CA94" s="1244"/>
    </row>
    <row r="95" spans="1:79" ht="16.5" customHeight="1" thickBot="1">
      <c r="B95" s="1358" t="s">
        <v>873</v>
      </c>
      <c r="C95" s="1366"/>
      <c r="F95" s="1360"/>
      <c r="G95" s="1362"/>
      <c r="H95" s="1362"/>
      <c r="I95" s="1244"/>
      <c r="J95" s="1244"/>
      <c r="K95" s="1244"/>
      <c r="L95" s="1244"/>
      <c r="M95" s="1244"/>
      <c r="N95" s="1336"/>
      <c r="O95" s="1244"/>
      <c r="P95" s="1244"/>
      <c r="Q95" s="1244"/>
      <c r="R95" s="1244"/>
      <c r="S95" s="1244"/>
      <c r="T95" s="1244"/>
      <c r="U95" s="1244"/>
      <c r="V95" s="1244"/>
      <c r="W95" s="1244"/>
      <c r="X95" s="1244"/>
      <c r="Y95" s="1244"/>
      <c r="Z95" s="1244"/>
      <c r="AA95" s="1244"/>
      <c r="AB95" s="1244"/>
      <c r="AC95" s="1244"/>
      <c r="AD95" s="1244"/>
      <c r="AE95" s="1244"/>
      <c r="AF95" s="1244"/>
      <c r="AG95" s="1244"/>
      <c r="AH95" s="1244"/>
      <c r="AI95" s="1244"/>
      <c r="AJ95" s="1244"/>
      <c r="AK95" s="1244"/>
      <c r="AL95" s="1244"/>
      <c r="AM95" s="1244"/>
      <c r="AN95" s="1244"/>
      <c r="AO95" s="1244"/>
      <c r="AP95" s="1244"/>
      <c r="AQ95" s="1244"/>
      <c r="AR95" s="1244"/>
      <c r="AS95" s="1244"/>
      <c r="AT95" s="1244"/>
      <c r="AU95" s="1244"/>
      <c r="AV95" s="1244"/>
      <c r="AW95" s="1244"/>
      <c r="AX95" s="1244"/>
      <c r="AY95" s="1244"/>
      <c r="AZ95" s="1244"/>
      <c r="BA95" s="1244"/>
      <c r="BB95" s="1244"/>
      <c r="BC95" s="1244"/>
      <c r="BD95" s="1244"/>
      <c r="BE95" s="1244"/>
      <c r="BF95" s="1244"/>
      <c r="BG95" s="1244"/>
      <c r="BH95" s="1244"/>
      <c r="BI95" s="1244"/>
      <c r="BJ95" s="1244"/>
      <c r="BK95" s="1244"/>
      <c r="BL95" s="1244"/>
      <c r="BM95" s="1244"/>
      <c r="BN95" s="1244"/>
      <c r="BO95" s="1244"/>
      <c r="BP95" s="1244"/>
      <c r="BQ95" s="1244"/>
      <c r="BR95" s="1244"/>
      <c r="BS95" s="1244"/>
      <c r="BT95" s="1244"/>
      <c r="BU95" s="1244"/>
      <c r="BV95" s="1244"/>
      <c r="BW95" s="1244"/>
      <c r="BX95" s="1244"/>
      <c r="BY95" s="1244"/>
      <c r="BZ95" s="1244"/>
      <c r="CA95" s="1244"/>
    </row>
    <row r="96" spans="1:79" ht="33.75" customHeight="1" thickBot="1">
      <c r="B96" s="1417" t="s">
        <v>843</v>
      </c>
      <c r="C96" s="1418" t="s">
        <v>844</v>
      </c>
      <c r="D96" s="1418" t="s">
        <v>845</v>
      </c>
      <c r="E96" s="1419" t="s">
        <v>846</v>
      </c>
      <c r="F96" s="1413" t="s">
        <v>847</v>
      </c>
      <c r="G96" s="1406">
        <v>5</v>
      </c>
      <c r="H96" s="1362"/>
      <c r="I96" s="1244"/>
      <c r="J96" s="1244"/>
      <c r="K96" s="1244"/>
      <c r="L96" s="1244"/>
      <c r="M96" s="1244"/>
      <c r="N96" s="1336"/>
      <c r="O96" s="1244"/>
      <c r="P96" s="1244"/>
      <c r="Q96" s="1244"/>
      <c r="R96" s="1244"/>
      <c r="S96" s="1244"/>
      <c r="T96" s="1244"/>
      <c r="U96" s="1244"/>
      <c r="V96" s="1244"/>
      <c r="W96" s="1244"/>
      <c r="X96" s="1244"/>
      <c r="Y96" s="1244"/>
      <c r="Z96" s="1244"/>
      <c r="AA96" s="1244"/>
      <c r="AB96" s="1244"/>
      <c r="AC96" s="1244"/>
      <c r="AD96" s="1244"/>
      <c r="AE96" s="1244"/>
      <c r="AF96" s="1244"/>
      <c r="AG96" s="1244"/>
      <c r="AH96" s="1244"/>
      <c r="AI96" s="1244"/>
      <c r="AJ96" s="1244"/>
      <c r="AK96" s="1244"/>
      <c r="AL96" s="1244"/>
      <c r="AM96" s="1244"/>
      <c r="AN96" s="1244"/>
      <c r="AO96" s="1244"/>
      <c r="AP96" s="1244"/>
      <c r="AQ96" s="1244"/>
      <c r="AR96" s="1244"/>
      <c r="AS96" s="1244"/>
      <c r="AT96" s="1244"/>
      <c r="AU96" s="1244"/>
      <c r="AV96" s="1244"/>
      <c r="AW96" s="1244"/>
      <c r="AX96" s="1244"/>
      <c r="AY96" s="1244"/>
      <c r="AZ96" s="1244"/>
      <c r="BA96" s="1244"/>
      <c r="BB96" s="1244"/>
      <c r="BC96" s="1244"/>
      <c r="BD96" s="1244"/>
      <c r="BE96" s="1244"/>
      <c r="BF96" s="1244"/>
      <c r="BG96" s="1244"/>
      <c r="BH96" s="1244"/>
      <c r="BI96" s="1244"/>
      <c r="BJ96" s="1244"/>
      <c r="BK96" s="1244"/>
      <c r="BL96" s="1244"/>
      <c r="BM96" s="1244"/>
      <c r="BN96" s="1244"/>
      <c r="BO96" s="1244"/>
      <c r="BP96" s="1244"/>
      <c r="BQ96" s="1244"/>
      <c r="BR96" s="1244"/>
      <c r="BS96" s="1244"/>
      <c r="BT96" s="1244"/>
      <c r="BU96" s="1244"/>
      <c r="BV96" s="1244"/>
      <c r="BW96" s="1244"/>
      <c r="BX96" s="1244"/>
      <c r="BY96" s="1244"/>
      <c r="BZ96" s="1244"/>
      <c r="CA96" s="1244"/>
    </row>
    <row r="97" spans="1:79" ht="26.25" customHeight="1">
      <c r="B97" s="1388" t="s">
        <v>878</v>
      </c>
      <c r="C97" s="1420" t="s">
        <v>879</v>
      </c>
      <c r="D97" s="1421"/>
      <c r="E97" s="1422" t="s">
        <v>824</v>
      </c>
      <c r="F97" s="1414"/>
      <c r="G97" s="1407"/>
      <c r="H97" s="1407"/>
      <c r="I97" s="1408"/>
      <c r="J97" s="1244"/>
      <c r="K97" s="1244"/>
      <c r="L97" s="1244"/>
      <c r="M97" s="1244"/>
      <c r="N97" s="1336"/>
      <c r="O97" s="1244"/>
      <c r="P97" s="1244"/>
      <c r="Q97" s="1244"/>
      <c r="R97" s="1244"/>
      <c r="S97" s="1244"/>
      <c r="T97" s="1244"/>
      <c r="U97" s="1244"/>
      <c r="V97" s="1244"/>
      <c r="W97" s="1244"/>
      <c r="X97" s="1244"/>
      <c r="Y97" s="1244"/>
      <c r="Z97" s="1244"/>
      <c r="AA97" s="1244"/>
      <c r="AB97" s="1244"/>
      <c r="AC97" s="1244"/>
      <c r="AD97" s="1244"/>
      <c r="AE97" s="1244"/>
      <c r="AF97" s="1244"/>
      <c r="AG97" s="1244"/>
      <c r="AH97" s="1244"/>
      <c r="AI97" s="1244"/>
      <c r="AJ97" s="1244"/>
      <c r="AK97" s="1244"/>
      <c r="AL97" s="1244"/>
      <c r="AM97" s="1244"/>
      <c r="AN97" s="1244"/>
      <c r="AO97" s="1244"/>
      <c r="AP97" s="1244"/>
      <c r="AQ97" s="1244"/>
      <c r="AR97" s="1244"/>
      <c r="AS97" s="1244"/>
      <c r="AT97" s="1244"/>
      <c r="AU97" s="1244"/>
      <c r="AV97" s="1244"/>
      <c r="AW97" s="1244"/>
      <c r="AX97" s="1244"/>
      <c r="AY97" s="1244"/>
      <c r="AZ97" s="1244"/>
      <c r="BA97" s="1244"/>
      <c r="BB97" s="1244"/>
      <c r="BC97" s="1244"/>
      <c r="BD97" s="1244"/>
      <c r="BE97" s="1244"/>
      <c r="BF97" s="1244"/>
      <c r="BG97" s="1244"/>
      <c r="BH97" s="1244"/>
      <c r="BI97" s="1244"/>
      <c r="BJ97" s="1244"/>
      <c r="BK97" s="1244"/>
      <c r="BL97" s="1244"/>
      <c r="BM97" s="1244"/>
      <c r="BN97" s="1244"/>
      <c r="BO97" s="1244"/>
      <c r="BP97" s="1244"/>
      <c r="BQ97" s="1244"/>
      <c r="BR97" s="1244"/>
      <c r="BS97" s="1244"/>
      <c r="BT97" s="1244"/>
      <c r="BU97" s="1244"/>
      <c r="BV97" s="1244"/>
      <c r="BW97" s="1244"/>
      <c r="BX97" s="1244"/>
      <c r="BY97" s="1244"/>
      <c r="BZ97" s="1244"/>
      <c r="CA97" s="1244"/>
    </row>
    <row r="98" spans="1:79" ht="27" customHeight="1" thickBot="1">
      <c r="B98" s="1394" t="s">
        <v>880</v>
      </c>
      <c r="C98" s="1423">
        <v>5</v>
      </c>
      <c r="D98" s="1396">
        <v>1</v>
      </c>
      <c r="E98" s="1397">
        <v>5</v>
      </c>
      <c r="F98" s="1415"/>
      <c r="G98" s="1411"/>
      <c r="H98" s="1411"/>
      <c r="I98" s="1412"/>
      <c r="J98" s="1244"/>
      <c r="K98" s="1244"/>
      <c r="L98" s="1244"/>
      <c r="M98" s="1244"/>
      <c r="N98" s="1336"/>
      <c r="O98" s="1244"/>
      <c r="P98" s="1244"/>
      <c r="Q98" s="1244"/>
      <c r="R98" s="1244"/>
      <c r="S98" s="1244"/>
      <c r="T98" s="1244"/>
      <c r="U98" s="1244"/>
      <c r="V98" s="1244"/>
      <c r="W98" s="1244"/>
      <c r="X98" s="1244"/>
      <c r="Y98" s="1244"/>
      <c r="Z98" s="1244"/>
      <c r="AA98" s="1244"/>
      <c r="AB98" s="1244"/>
      <c r="AC98" s="1244"/>
      <c r="AD98" s="1244"/>
      <c r="AE98" s="1244"/>
      <c r="AF98" s="1244"/>
      <c r="AG98" s="1244"/>
      <c r="AH98" s="1244"/>
      <c r="AI98" s="1244"/>
      <c r="AJ98" s="1244"/>
      <c r="AK98" s="1244"/>
      <c r="AL98" s="1244"/>
      <c r="AM98" s="1244"/>
      <c r="AN98" s="1244"/>
      <c r="AO98" s="1244"/>
      <c r="AP98" s="1244"/>
      <c r="AQ98" s="1244"/>
      <c r="AR98" s="1244"/>
      <c r="AS98" s="1244"/>
      <c r="AT98" s="1244"/>
      <c r="AU98" s="1244"/>
      <c r="AV98" s="1244"/>
      <c r="AW98" s="1244"/>
      <c r="AX98" s="1244"/>
      <c r="AY98" s="1244"/>
      <c r="AZ98" s="1244"/>
      <c r="BA98" s="1244"/>
      <c r="BB98" s="1244"/>
      <c r="BC98" s="1244"/>
      <c r="BD98" s="1244"/>
      <c r="BE98" s="1244"/>
      <c r="BF98" s="1244"/>
      <c r="BG98" s="1244"/>
      <c r="BH98" s="1244"/>
      <c r="BI98" s="1244"/>
      <c r="BJ98" s="1244"/>
      <c r="BK98" s="1244"/>
      <c r="BL98" s="1244"/>
      <c r="BM98" s="1244"/>
      <c r="BN98" s="1244"/>
      <c r="BO98" s="1244"/>
      <c r="BP98" s="1244"/>
      <c r="BQ98" s="1244"/>
      <c r="BR98" s="1244"/>
      <c r="BS98" s="1244"/>
      <c r="BT98" s="1244"/>
      <c r="BU98" s="1244"/>
      <c r="BV98" s="1244"/>
      <c r="BW98" s="1244"/>
      <c r="BX98" s="1244"/>
      <c r="BY98" s="1244"/>
      <c r="BZ98" s="1244"/>
      <c r="CA98" s="1244"/>
    </row>
    <row r="99" spans="1:79" ht="8.25" customHeight="1">
      <c r="B99" s="1358"/>
      <c r="C99" s="1359"/>
      <c r="D99" s="1359"/>
      <c r="E99" s="1359"/>
      <c r="F99" s="1424"/>
      <c r="G99" s="1362"/>
      <c r="H99" s="1362"/>
      <c r="I99" s="1244"/>
      <c r="J99" s="1244"/>
      <c r="K99" s="1244"/>
      <c r="L99" s="1244"/>
      <c r="M99" s="1244"/>
      <c r="N99" s="1336"/>
      <c r="O99" s="1244"/>
      <c r="P99" s="1244"/>
      <c r="Q99" s="1244"/>
      <c r="R99" s="1244"/>
      <c r="S99" s="1244"/>
      <c r="T99" s="1244"/>
      <c r="U99" s="1244"/>
      <c r="V99" s="1244"/>
      <c r="W99" s="1244"/>
      <c r="X99" s="1244"/>
      <c r="Y99" s="1244"/>
      <c r="Z99" s="1244"/>
      <c r="AA99" s="1244"/>
      <c r="AB99" s="1244"/>
      <c r="AC99" s="1244"/>
      <c r="AD99" s="1244"/>
      <c r="AE99" s="1244"/>
      <c r="AF99" s="1244"/>
      <c r="AG99" s="1244"/>
      <c r="AH99" s="1244"/>
      <c r="AI99" s="1244"/>
      <c r="AJ99" s="1244"/>
      <c r="AK99" s="1244"/>
      <c r="AL99" s="1244"/>
      <c r="AM99" s="1244"/>
      <c r="AN99" s="1244"/>
      <c r="AO99" s="1244"/>
      <c r="AP99" s="1244"/>
      <c r="AQ99" s="1244"/>
      <c r="AR99" s="1244"/>
      <c r="AS99" s="1244"/>
      <c r="AT99" s="1244"/>
      <c r="AU99" s="1244"/>
      <c r="AV99" s="1244"/>
      <c r="AW99" s="1244"/>
      <c r="AX99" s="1244"/>
      <c r="AY99" s="1244"/>
      <c r="AZ99" s="1244"/>
      <c r="BA99" s="1244"/>
      <c r="BB99" s="1244"/>
      <c r="BC99" s="1244"/>
      <c r="BD99" s="1244"/>
      <c r="BE99" s="1244"/>
      <c r="BF99" s="1244"/>
      <c r="BG99" s="1244"/>
      <c r="BH99" s="1244"/>
      <c r="BI99" s="1244"/>
      <c r="BJ99" s="1244"/>
      <c r="BK99" s="1244"/>
      <c r="BL99" s="1244"/>
      <c r="BM99" s="1244"/>
      <c r="BN99" s="1244"/>
      <c r="BO99" s="1244"/>
      <c r="BP99" s="1244"/>
      <c r="BQ99" s="1244"/>
      <c r="BR99" s="1244"/>
      <c r="BS99" s="1244"/>
      <c r="BT99" s="1244"/>
      <c r="BU99" s="1244"/>
      <c r="BV99" s="1244"/>
      <c r="BW99" s="1244"/>
      <c r="BX99" s="1244"/>
      <c r="BY99" s="1244"/>
      <c r="BZ99" s="1244"/>
      <c r="CA99" s="1244"/>
    </row>
    <row r="100" spans="1:79" ht="18" customHeight="1">
      <c r="A100" s="1193">
        <v>9</v>
      </c>
      <c r="B100" s="1358" t="s">
        <v>883</v>
      </c>
      <c r="C100" s="1359"/>
      <c r="D100" s="1359"/>
      <c r="E100" s="1359"/>
      <c r="F100" s="1425"/>
      <c r="G100" s="1362"/>
      <c r="H100" s="1362"/>
      <c r="I100" s="1244"/>
      <c r="J100" s="1244"/>
      <c r="K100" s="1244"/>
      <c r="L100" s="1244"/>
      <c r="M100" s="1244"/>
      <c r="N100" s="1336"/>
      <c r="O100" s="1244"/>
      <c r="P100" s="1244"/>
      <c r="Q100" s="1244"/>
      <c r="R100" s="1244"/>
      <c r="S100" s="1244"/>
      <c r="T100" s="1244"/>
      <c r="U100" s="1244"/>
      <c r="V100" s="1244"/>
      <c r="W100" s="1244"/>
      <c r="X100" s="1244"/>
      <c r="Y100" s="1244"/>
      <c r="Z100" s="1244"/>
      <c r="AA100" s="1244"/>
      <c r="AB100" s="1244"/>
      <c r="AC100" s="1244"/>
      <c r="AD100" s="1244"/>
      <c r="AE100" s="1244"/>
      <c r="AF100" s="1244"/>
      <c r="AG100" s="1244"/>
      <c r="AH100" s="1244"/>
      <c r="AI100" s="1244"/>
      <c r="AJ100" s="1244"/>
      <c r="AK100" s="1244"/>
      <c r="AL100" s="1244"/>
      <c r="AM100" s="1244"/>
      <c r="AN100" s="1244"/>
      <c r="AO100" s="1244"/>
      <c r="AP100" s="1244"/>
      <c r="AQ100" s="1244"/>
      <c r="AR100" s="1244"/>
      <c r="AS100" s="1244"/>
      <c r="AT100" s="1244"/>
      <c r="AU100" s="1244"/>
      <c r="AV100" s="1244"/>
      <c r="AW100" s="1244"/>
      <c r="AX100" s="1244"/>
      <c r="AY100" s="1244"/>
      <c r="AZ100" s="1244"/>
      <c r="BA100" s="1244"/>
      <c r="BB100" s="1244"/>
      <c r="BC100" s="1244"/>
      <c r="BD100" s="1244"/>
      <c r="BE100" s="1244"/>
      <c r="BF100" s="1244"/>
      <c r="BG100" s="1244"/>
      <c r="BH100" s="1244"/>
      <c r="BI100" s="1244"/>
      <c r="BJ100" s="1244"/>
      <c r="BK100" s="1244"/>
      <c r="BL100" s="1244"/>
      <c r="BM100" s="1244"/>
      <c r="BN100" s="1244"/>
      <c r="BO100" s="1244"/>
      <c r="BP100" s="1244"/>
      <c r="BQ100" s="1244"/>
      <c r="BR100" s="1244"/>
      <c r="BS100" s="1244"/>
      <c r="BT100" s="1244"/>
      <c r="BU100" s="1244"/>
      <c r="BV100" s="1244"/>
      <c r="BW100" s="1244"/>
      <c r="BX100" s="1244"/>
      <c r="BY100" s="1244"/>
      <c r="BZ100" s="1244"/>
      <c r="CA100" s="1244"/>
    </row>
    <row r="101" spans="1:79" ht="35.25" customHeight="1">
      <c r="B101" s="1363" t="s">
        <v>884</v>
      </c>
      <c r="C101" s="1364"/>
      <c r="D101" s="1364"/>
      <c r="E101" s="1365"/>
      <c r="F101" s="1425"/>
      <c r="G101" s="1362"/>
      <c r="H101" s="1362"/>
      <c r="I101" s="1244"/>
      <c r="J101" s="1244"/>
      <c r="K101" s="1244"/>
      <c r="L101" s="1244"/>
      <c r="M101" s="1244"/>
      <c r="N101" s="1336"/>
      <c r="O101" s="1244"/>
      <c r="P101" s="1244"/>
      <c r="Q101" s="1244"/>
      <c r="R101" s="1244"/>
      <c r="S101" s="1244"/>
      <c r="T101" s="1244"/>
      <c r="U101" s="1244"/>
      <c r="V101" s="1244"/>
      <c r="W101" s="1244"/>
      <c r="X101" s="1244"/>
      <c r="Y101" s="1244"/>
      <c r="Z101" s="1244"/>
      <c r="AA101" s="1244"/>
      <c r="AB101" s="1244"/>
      <c r="AC101" s="1244"/>
      <c r="AD101" s="1244"/>
      <c r="AE101" s="1244"/>
      <c r="AF101" s="1244"/>
      <c r="AG101" s="1244"/>
      <c r="AH101" s="1244"/>
      <c r="AI101" s="1244"/>
      <c r="AJ101" s="1244"/>
      <c r="AK101" s="1244"/>
      <c r="AL101" s="1244"/>
      <c r="AM101" s="1244"/>
      <c r="AN101" s="1244"/>
      <c r="AO101" s="1244"/>
      <c r="AP101" s="1244"/>
      <c r="AQ101" s="1244"/>
      <c r="AR101" s="1244"/>
      <c r="AS101" s="1244"/>
      <c r="AT101" s="1244"/>
      <c r="AU101" s="1244"/>
      <c r="AV101" s="1244"/>
      <c r="AW101" s="1244"/>
      <c r="AX101" s="1244"/>
      <c r="AY101" s="1244"/>
      <c r="AZ101" s="1244"/>
      <c r="BA101" s="1244"/>
      <c r="BB101" s="1244"/>
      <c r="BC101" s="1244"/>
      <c r="BD101" s="1244"/>
      <c r="BE101" s="1244"/>
      <c r="BF101" s="1244"/>
      <c r="BG101" s="1244"/>
      <c r="BH101" s="1244"/>
      <c r="BI101" s="1244"/>
      <c r="BJ101" s="1244"/>
      <c r="BK101" s="1244"/>
      <c r="BL101" s="1244"/>
      <c r="BM101" s="1244"/>
      <c r="BN101" s="1244"/>
      <c r="BO101" s="1244"/>
      <c r="BP101" s="1244"/>
      <c r="BQ101" s="1244"/>
      <c r="BR101" s="1244"/>
      <c r="BS101" s="1244"/>
      <c r="BT101" s="1244"/>
      <c r="BU101" s="1244"/>
      <c r="BV101" s="1244"/>
      <c r="BW101" s="1244"/>
      <c r="BX101" s="1244"/>
      <c r="BY101" s="1244"/>
      <c r="BZ101" s="1244"/>
      <c r="CA101" s="1244"/>
    </row>
    <row r="102" spans="1:79" ht="16.5" customHeight="1" thickBot="1">
      <c r="B102" s="1358" t="s">
        <v>873</v>
      </c>
      <c r="C102" s="1366"/>
      <c r="F102" s="1425"/>
      <c r="G102" s="1362"/>
      <c r="H102" s="1362"/>
      <c r="I102" s="1244"/>
      <c r="J102" s="1244"/>
      <c r="K102" s="1244"/>
      <c r="L102" s="1244"/>
      <c r="M102" s="1244"/>
      <c r="N102" s="1336"/>
      <c r="O102" s="1244"/>
      <c r="P102" s="1244"/>
      <c r="Q102" s="1244"/>
      <c r="R102" s="1244"/>
      <c r="S102" s="1244"/>
      <c r="T102" s="1244"/>
      <c r="U102" s="1244"/>
      <c r="V102" s="1244"/>
      <c r="W102" s="1244"/>
      <c r="X102" s="1244"/>
      <c r="Y102" s="1244"/>
      <c r="Z102" s="1244"/>
      <c r="AA102" s="1244"/>
      <c r="AB102" s="1244"/>
      <c r="AC102" s="1244"/>
      <c r="AD102" s="1244"/>
      <c r="AE102" s="1244"/>
      <c r="AF102" s="1244"/>
      <c r="AG102" s="1244"/>
      <c r="AH102" s="1244"/>
      <c r="AI102" s="1244"/>
      <c r="AJ102" s="1244"/>
      <c r="AK102" s="1244"/>
      <c r="AL102" s="1244"/>
      <c r="AM102" s="1244"/>
      <c r="AN102" s="1244"/>
      <c r="AO102" s="1244"/>
      <c r="AP102" s="1244"/>
      <c r="AQ102" s="1244"/>
      <c r="AR102" s="1244"/>
      <c r="AS102" s="1244"/>
      <c r="AT102" s="1244"/>
      <c r="AU102" s="1244"/>
      <c r="AV102" s="1244"/>
      <c r="AW102" s="1244"/>
      <c r="AX102" s="1244"/>
      <c r="AY102" s="1244"/>
      <c r="AZ102" s="1244"/>
      <c r="BA102" s="1244"/>
      <c r="BB102" s="1244"/>
      <c r="BC102" s="1244"/>
      <c r="BD102" s="1244"/>
      <c r="BE102" s="1244"/>
      <c r="BF102" s="1244"/>
      <c r="BG102" s="1244"/>
      <c r="BH102" s="1244"/>
      <c r="BI102" s="1244"/>
      <c r="BJ102" s="1244"/>
      <c r="BK102" s="1244"/>
      <c r="BL102" s="1244"/>
      <c r="BM102" s="1244"/>
      <c r="BN102" s="1244"/>
      <c r="BO102" s="1244"/>
      <c r="BP102" s="1244"/>
      <c r="BQ102" s="1244"/>
      <c r="BR102" s="1244"/>
      <c r="BS102" s="1244"/>
      <c r="BT102" s="1244"/>
      <c r="BU102" s="1244"/>
      <c r="BV102" s="1244"/>
      <c r="BW102" s="1244"/>
      <c r="BX102" s="1244"/>
      <c r="BY102" s="1244"/>
      <c r="BZ102" s="1244"/>
      <c r="CA102" s="1244"/>
    </row>
    <row r="103" spans="1:79" ht="33.75" customHeight="1" thickBot="1">
      <c r="B103" s="1367" t="s">
        <v>843</v>
      </c>
      <c r="C103" s="1368" t="s">
        <v>844</v>
      </c>
      <c r="D103" s="1368" t="s">
        <v>845</v>
      </c>
      <c r="E103" s="1369" t="s">
        <v>846</v>
      </c>
      <c r="F103" s="1413" t="s">
        <v>847</v>
      </c>
      <c r="G103" s="1406">
        <v>4</v>
      </c>
      <c r="H103" s="1362"/>
      <c r="I103" s="1244"/>
      <c r="J103" s="1244"/>
      <c r="K103" s="1244"/>
      <c r="L103" s="1244"/>
      <c r="M103" s="1244"/>
      <c r="N103" s="1336"/>
      <c r="O103" s="1244"/>
      <c r="P103" s="1244"/>
      <c r="Q103" s="1244"/>
      <c r="R103" s="1244"/>
      <c r="S103" s="1244"/>
      <c r="T103" s="1244"/>
      <c r="U103" s="1244"/>
      <c r="V103" s="1244"/>
      <c r="W103" s="1244"/>
      <c r="X103" s="1244"/>
      <c r="Y103" s="1244"/>
      <c r="Z103" s="1244"/>
      <c r="AA103" s="1244"/>
      <c r="AB103" s="1244"/>
      <c r="AC103" s="1244"/>
      <c r="AD103" s="1244"/>
      <c r="AE103" s="1244"/>
      <c r="AF103" s="1244"/>
      <c r="AG103" s="1244"/>
      <c r="AH103" s="1244"/>
      <c r="AI103" s="1244"/>
      <c r="AJ103" s="1244"/>
      <c r="AK103" s="1244"/>
      <c r="AL103" s="1244"/>
      <c r="AM103" s="1244"/>
      <c r="AN103" s="1244"/>
      <c r="AO103" s="1244"/>
      <c r="AP103" s="1244"/>
      <c r="AQ103" s="1244"/>
      <c r="AR103" s="1244"/>
      <c r="AS103" s="1244"/>
      <c r="AT103" s="1244"/>
      <c r="AU103" s="1244"/>
      <c r="AV103" s="1244"/>
      <c r="AW103" s="1244"/>
      <c r="AX103" s="1244"/>
      <c r="AY103" s="1244"/>
      <c r="AZ103" s="1244"/>
      <c r="BA103" s="1244"/>
      <c r="BB103" s="1244"/>
      <c r="BC103" s="1244"/>
      <c r="BD103" s="1244"/>
      <c r="BE103" s="1244"/>
      <c r="BF103" s="1244"/>
      <c r="BG103" s="1244"/>
      <c r="BH103" s="1244"/>
      <c r="BI103" s="1244"/>
      <c r="BJ103" s="1244"/>
      <c r="BK103" s="1244"/>
      <c r="BL103" s="1244"/>
      <c r="BM103" s="1244"/>
      <c r="BN103" s="1244"/>
      <c r="BO103" s="1244"/>
      <c r="BP103" s="1244"/>
      <c r="BQ103" s="1244"/>
      <c r="BR103" s="1244"/>
      <c r="BS103" s="1244"/>
      <c r="BT103" s="1244"/>
      <c r="BU103" s="1244"/>
      <c r="BV103" s="1244"/>
      <c r="BW103" s="1244"/>
      <c r="BX103" s="1244"/>
      <c r="BY103" s="1244"/>
      <c r="BZ103" s="1244"/>
      <c r="CA103" s="1244"/>
    </row>
    <row r="104" spans="1:79" ht="21" customHeight="1">
      <c r="B104" s="1378" t="s">
        <v>885</v>
      </c>
      <c r="C104" s="1379">
        <v>1</v>
      </c>
      <c r="D104" s="1380">
        <v>2</v>
      </c>
      <c r="E104" s="1381">
        <v>2</v>
      </c>
      <c r="F104" s="1414"/>
      <c r="G104" s="1407"/>
      <c r="H104" s="1407"/>
      <c r="I104" s="1408"/>
      <c r="J104" s="1244"/>
      <c r="K104" s="1244"/>
      <c r="L104" s="1244"/>
      <c r="M104" s="1244"/>
      <c r="N104" s="1336"/>
      <c r="O104" s="1244"/>
      <c r="P104" s="1244"/>
      <c r="Q104" s="1244"/>
      <c r="R104" s="1244"/>
      <c r="S104" s="1244"/>
      <c r="T104" s="1244"/>
      <c r="U104" s="1244"/>
      <c r="V104" s="1244"/>
      <c r="W104" s="1244"/>
      <c r="X104" s="1244"/>
      <c r="Y104" s="1244"/>
      <c r="Z104" s="1244"/>
      <c r="AA104" s="1244"/>
      <c r="AB104" s="1244"/>
      <c r="AC104" s="1244"/>
      <c r="AD104" s="1244"/>
      <c r="AE104" s="1244"/>
      <c r="AF104" s="1244"/>
      <c r="AG104" s="1244"/>
      <c r="AH104" s="1244"/>
      <c r="AI104" s="1244"/>
      <c r="AJ104" s="1244"/>
      <c r="AK104" s="1244"/>
      <c r="AL104" s="1244"/>
      <c r="AM104" s="1244"/>
      <c r="AN104" s="1244"/>
      <c r="AO104" s="1244"/>
      <c r="AP104" s="1244"/>
      <c r="AQ104" s="1244"/>
      <c r="AR104" s="1244"/>
      <c r="AS104" s="1244"/>
      <c r="AT104" s="1244"/>
      <c r="AU104" s="1244"/>
      <c r="AV104" s="1244"/>
      <c r="AW104" s="1244"/>
      <c r="AX104" s="1244"/>
      <c r="AY104" s="1244"/>
      <c r="AZ104" s="1244"/>
      <c r="BA104" s="1244"/>
      <c r="BB104" s="1244"/>
      <c r="BC104" s="1244"/>
      <c r="BD104" s="1244"/>
      <c r="BE104" s="1244"/>
      <c r="BF104" s="1244"/>
      <c r="BG104" s="1244"/>
      <c r="BH104" s="1244"/>
      <c r="BI104" s="1244"/>
      <c r="BJ104" s="1244"/>
      <c r="BK104" s="1244"/>
      <c r="BL104" s="1244"/>
      <c r="BM104" s="1244"/>
      <c r="BN104" s="1244"/>
      <c r="BO104" s="1244"/>
      <c r="BP104" s="1244"/>
      <c r="BQ104" s="1244"/>
      <c r="BR104" s="1244"/>
      <c r="BS104" s="1244"/>
      <c r="BT104" s="1244"/>
      <c r="BU104" s="1244"/>
      <c r="BV104" s="1244"/>
      <c r="BW104" s="1244"/>
      <c r="BX104" s="1244"/>
      <c r="BY104" s="1244"/>
      <c r="BZ104" s="1244"/>
      <c r="CA104" s="1244"/>
    </row>
    <row r="105" spans="1:79" ht="20.25" customHeight="1">
      <c r="B105" s="1388" t="s">
        <v>886</v>
      </c>
      <c r="C105" s="1389">
        <v>2</v>
      </c>
      <c r="D105" s="1390">
        <v>2</v>
      </c>
      <c r="E105" s="1391">
        <v>4</v>
      </c>
      <c r="F105" s="1414"/>
      <c r="G105" s="1409"/>
      <c r="H105" s="1409"/>
      <c r="I105" s="1410"/>
      <c r="J105" s="1244"/>
      <c r="K105" s="1244"/>
      <c r="L105" s="1244"/>
      <c r="M105" s="1244"/>
      <c r="N105" s="1336"/>
      <c r="O105" s="1244"/>
      <c r="P105" s="1244"/>
      <c r="Q105" s="1244"/>
      <c r="R105" s="1244"/>
      <c r="S105" s="1244"/>
      <c r="T105" s="1244"/>
      <c r="U105" s="1244"/>
      <c r="V105" s="1244"/>
      <c r="W105" s="1244"/>
      <c r="X105" s="1244"/>
      <c r="Y105" s="1244"/>
      <c r="Z105" s="1244"/>
      <c r="AA105" s="1244"/>
      <c r="AB105" s="1244"/>
      <c r="AC105" s="1244"/>
      <c r="AD105" s="1244"/>
      <c r="AE105" s="1244"/>
      <c r="AF105" s="1244"/>
      <c r="AG105" s="1244"/>
      <c r="AH105" s="1244"/>
      <c r="AI105" s="1244"/>
      <c r="AJ105" s="1244"/>
      <c r="AK105" s="1244"/>
      <c r="AL105" s="1244"/>
      <c r="AM105" s="1244"/>
      <c r="AN105" s="1244"/>
      <c r="AO105" s="1244"/>
      <c r="AP105" s="1244"/>
      <c r="AQ105" s="1244"/>
      <c r="AR105" s="1244"/>
      <c r="AS105" s="1244"/>
      <c r="AT105" s="1244"/>
      <c r="AU105" s="1244"/>
      <c r="AV105" s="1244"/>
      <c r="AW105" s="1244"/>
      <c r="AX105" s="1244"/>
      <c r="AY105" s="1244"/>
      <c r="AZ105" s="1244"/>
      <c r="BA105" s="1244"/>
      <c r="BB105" s="1244"/>
      <c r="BC105" s="1244"/>
      <c r="BD105" s="1244"/>
      <c r="BE105" s="1244"/>
      <c r="BF105" s="1244"/>
      <c r="BG105" s="1244"/>
      <c r="BH105" s="1244"/>
      <c r="BI105" s="1244"/>
      <c r="BJ105" s="1244"/>
      <c r="BK105" s="1244"/>
      <c r="BL105" s="1244"/>
      <c r="BM105" s="1244"/>
      <c r="BN105" s="1244"/>
      <c r="BO105" s="1244"/>
      <c r="BP105" s="1244"/>
      <c r="BQ105" s="1244"/>
      <c r="BR105" s="1244"/>
      <c r="BS105" s="1244"/>
      <c r="BT105" s="1244"/>
      <c r="BU105" s="1244"/>
      <c r="BV105" s="1244"/>
      <c r="BW105" s="1244"/>
      <c r="BX105" s="1244"/>
      <c r="BY105" s="1244"/>
      <c r="BZ105" s="1244"/>
      <c r="CA105" s="1244"/>
    </row>
    <row r="106" spans="1:79" ht="39" customHeight="1" thickBot="1">
      <c r="B106" s="1394" t="s">
        <v>887</v>
      </c>
      <c r="C106" s="1395">
        <v>3</v>
      </c>
      <c r="D106" s="1396">
        <v>2</v>
      </c>
      <c r="E106" s="1397">
        <v>6</v>
      </c>
      <c r="F106" s="1415"/>
      <c r="G106" s="1411"/>
      <c r="H106" s="1411"/>
      <c r="I106" s="1412"/>
      <c r="J106" s="1244"/>
      <c r="K106" s="1244"/>
      <c r="L106" s="1244"/>
      <c r="M106" s="1244"/>
      <c r="N106" s="1336"/>
      <c r="O106" s="1244"/>
      <c r="P106" s="1244"/>
      <c r="Q106" s="1244"/>
      <c r="R106" s="1244"/>
      <c r="S106" s="1244"/>
      <c r="T106" s="1244"/>
      <c r="U106" s="1244"/>
      <c r="V106" s="1244"/>
      <c r="W106" s="1244"/>
      <c r="X106" s="1244"/>
      <c r="Y106" s="1244"/>
      <c r="Z106" s="1244"/>
      <c r="AA106" s="1244"/>
      <c r="AB106" s="1244"/>
      <c r="AC106" s="1244"/>
      <c r="AD106" s="1244"/>
      <c r="AE106" s="1244"/>
      <c r="AF106" s="1244"/>
      <c r="AG106" s="1244"/>
      <c r="AH106" s="1244"/>
      <c r="AI106" s="1244"/>
      <c r="AJ106" s="1244"/>
      <c r="AK106" s="1244"/>
      <c r="AL106" s="1244"/>
      <c r="AM106" s="1244"/>
      <c r="AN106" s="1244"/>
      <c r="AO106" s="1244"/>
      <c r="AP106" s="1244"/>
      <c r="AQ106" s="1244"/>
      <c r="AR106" s="1244"/>
      <c r="AS106" s="1244"/>
      <c r="AT106" s="1244"/>
      <c r="AU106" s="1244"/>
      <c r="AV106" s="1244"/>
      <c r="AW106" s="1244"/>
      <c r="AX106" s="1244"/>
      <c r="AY106" s="1244"/>
      <c r="AZ106" s="1244"/>
      <c r="BA106" s="1244"/>
      <c r="BB106" s="1244"/>
      <c r="BC106" s="1244"/>
      <c r="BD106" s="1244"/>
      <c r="BE106" s="1244"/>
      <c r="BF106" s="1244"/>
      <c r="BG106" s="1244"/>
      <c r="BH106" s="1244"/>
      <c r="BI106" s="1244"/>
      <c r="BJ106" s="1244"/>
      <c r="BK106" s="1244"/>
      <c r="BL106" s="1244"/>
      <c r="BM106" s="1244"/>
      <c r="BN106" s="1244"/>
      <c r="BO106" s="1244"/>
      <c r="BP106" s="1244"/>
      <c r="BQ106" s="1244"/>
      <c r="BR106" s="1244"/>
      <c r="BS106" s="1244"/>
      <c r="BT106" s="1244"/>
      <c r="BU106" s="1244"/>
      <c r="BV106" s="1244"/>
      <c r="BW106" s="1244"/>
      <c r="BX106" s="1244"/>
      <c r="BY106" s="1244"/>
      <c r="BZ106" s="1244"/>
      <c r="CA106" s="1244"/>
    </row>
    <row r="107" spans="1:79" ht="9" customHeight="1">
      <c r="B107" s="1404"/>
      <c r="C107" s="1405"/>
      <c r="D107" s="1405"/>
      <c r="E107" s="1405"/>
      <c r="F107" s="1425"/>
      <c r="G107" s="1362"/>
      <c r="H107" s="1362"/>
      <c r="I107" s="1244"/>
      <c r="J107" s="1244"/>
      <c r="K107" s="1244"/>
      <c r="L107" s="1244"/>
      <c r="M107" s="1244"/>
      <c r="N107" s="1336"/>
      <c r="O107" s="1244"/>
      <c r="P107" s="1244"/>
      <c r="Q107" s="1244"/>
      <c r="R107" s="1244"/>
      <c r="S107" s="1244"/>
      <c r="T107" s="1244"/>
      <c r="U107" s="1244"/>
      <c r="V107" s="1244"/>
      <c r="W107" s="1244"/>
      <c r="X107" s="1244"/>
      <c r="Y107" s="1244"/>
      <c r="Z107" s="1244"/>
      <c r="AA107" s="1244"/>
      <c r="AB107" s="1244"/>
      <c r="AC107" s="1244"/>
      <c r="AD107" s="1244"/>
      <c r="AE107" s="1244"/>
      <c r="AF107" s="1244"/>
      <c r="AG107" s="1244"/>
      <c r="AH107" s="1244"/>
      <c r="AI107" s="1244"/>
      <c r="AJ107" s="1244"/>
      <c r="AK107" s="1244"/>
      <c r="AL107" s="1244"/>
      <c r="AM107" s="1244"/>
      <c r="AN107" s="1244"/>
      <c r="AO107" s="1244"/>
      <c r="AP107" s="1244"/>
      <c r="AQ107" s="1244"/>
      <c r="AR107" s="1244"/>
      <c r="AS107" s="1244"/>
      <c r="AT107" s="1244"/>
      <c r="AU107" s="1244"/>
      <c r="AV107" s="1244"/>
      <c r="AW107" s="1244"/>
      <c r="AX107" s="1244"/>
      <c r="AY107" s="1244"/>
      <c r="AZ107" s="1244"/>
      <c r="BA107" s="1244"/>
      <c r="BB107" s="1244"/>
      <c r="BC107" s="1244"/>
      <c r="BD107" s="1244"/>
      <c r="BE107" s="1244"/>
      <c r="BF107" s="1244"/>
      <c r="BG107" s="1244"/>
      <c r="BH107" s="1244"/>
      <c r="BI107" s="1244"/>
      <c r="BJ107" s="1244"/>
      <c r="BK107" s="1244"/>
      <c r="BL107" s="1244"/>
      <c r="BM107" s="1244"/>
      <c r="BN107" s="1244"/>
      <c r="BO107" s="1244"/>
      <c r="BP107" s="1244"/>
      <c r="BQ107" s="1244"/>
      <c r="BR107" s="1244"/>
      <c r="BS107" s="1244"/>
      <c r="BT107" s="1244"/>
      <c r="BU107" s="1244"/>
      <c r="BV107" s="1244"/>
      <c r="BW107" s="1244"/>
      <c r="BX107" s="1244"/>
      <c r="BY107" s="1244"/>
      <c r="BZ107" s="1244"/>
      <c r="CA107" s="1244"/>
    </row>
    <row r="108" spans="1:79" ht="18" customHeight="1">
      <c r="A108" s="1193">
        <v>10</v>
      </c>
      <c r="B108" s="1358" t="s">
        <v>888</v>
      </c>
      <c r="C108" s="1359"/>
      <c r="D108" s="1359"/>
      <c r="E108" s="1359"/>
      <c r="F108" s="1425"/>
      <c r="G108" s="1362"/>
      <c r="H108" s="1362"/>
      <c r="I108" s="1244"/>
      <c r="J108" s="1244"/>
      <c r="K108" s="1244"/>
      <c r="L108" s="1244"/>
      <c r="M108" s="1244"/>
      <c r="N108" s="1336"/>
      <c r="O108" s="1244"/>
      <c r="P108" s="1244"/>
      <c r="Q108" s="1244"/>
      <c r="R108" s="1244"/>
      <c r="S108" s="1244"/>
      <c r="T108" s="1244"/>
      <c r="U108" s="1244"/>
      <c r="V108" s="1244"/>
      <c r="W108" s="1244"/>
      <c r="X108" s="1244"/>
      <c r="Y108" s="1244"/>
      <c r="Z108" s="1244"/>
      <c r="AA108" s="1244"/>
      <c r="AB108" s="1244"/>
      <c r="AC108" s="1244"/>
      <c r="AD108" s="1244"/>
      <c r="AE108" s="1244"/>
      <c r="AF108" s="1244"/>
      <c r="AG108" s="1244"/>
      <c r="AH108" s="1244"/>
      <c r="AI108" s="1244"/>
      <c r="AJ108" s="1244"/>
      <c r="AK108" s="1244"/>
      <c r="AL108" s="1244"/>
      <c r="AM108" s="1244"/>
      <c r="AN108" s="1244"/>
      <c r="AO108" s="1244"/>
      <c r="AP108" s="1244"/>
      <c r="AQ108" s="1244"/>
      <c r="AR108" s="1244"/>
      <c r="AS108" s="1244"/>
      <c r="AT108" s="1244"/>
      <c r="AU108" s="1244"/>
      <c r="AV108" s="1244"/>
      <c r="AW108" s="1244"/>
      <c r="AX108" s="1244"/>
      <c r="AY108" s="1244"/>
      <c r="AZ108" s="1244"/>
      <c r="BA108" s="1244"/>
      <c r="BB108" s="1244"/>
      <c r="BC108" s="1244"/>
      <c r="BD108" s="1244"/>
      <c r="BE108" s="1244"/>
      <c r="BF108" s="1244"/>
      <c r="BG108" s="1244"/>
      <c r="BH108" s="1244"/>
      <c r="BI108" s="1244"/>
      <c r="BJ108" s="1244"/>
      <c r="BK108" s="1244"/>
      <c r="BL108" s="1244"/>
      <c r="BM108" s="1244"/>
      <c r="BN108" s="1244"/>
      <c r="BO108" s="1244"/>
      <c r="BP108" s="1244"/>
      <c r="BQ108" s="1244"/>
      <c r="BR108" s="1244"/>
      <c r="BS108" s="1244"/>
      <c r="BT108" s="1244"/>
      <c r="BU108" s="1244"/>
      <c r="BV108" s="1244"/>
      <c r="BW108" s="1244"/>
      <c r="BX108" s="1244"/>
      <c r="BY108" s="1244"/>
      <c r="BZ108" s="1244"/>
      <c r="CA108" s="1244"/>
    </row>
    <row r="109" spans="1:79" ht="35.25" customHeight="1">
      <c r="B109" s="1363" t="s">
        <v>889</v>
      </c>
      <c r="C109" s="1364"/>
      <c r="D109" s="1364"/>
      <c r="E109" s="1365"/>
      <c r="F109" s="1425"/>
      <c r="G109" s="1362"/>
      <c r="H109" s="1362"/>
      <c r="I109" s="1244"/>
      <c r="J109" s="1244"/>
      <c r="K109" s="1244"/>
      <c r="L109" s="1244"/>
      <c r="M109" s="1244"/>
      <c r="N109" s="1336"/>
      <c r="O109" s="1244"/>
      <c r="P109" s="1244"/>
      <c r="Q109" s="1244"/>
      <c r="R109" s="1244"/>
      <c r="S109" s="1244"/>
      <c r="T109" s="1244"/>
      <c r="U109" s="1244"/>
      <c r="V109" s="1244"/>
      <c r="W109" s="1244"/>
      <c r="X109" s="1244"/>
      <c r="Y109" s="1244"/>
      <c r="Z109" s="1244"/>
      <c r="AA109" s="1244"/>
      <c r="AB109" s="1244"/>
      <c r="AC109" s="1244"/>
      <c r="AD109" s="1244"/>
      <c r="AE109" s="1244"/>
      <c r="AF109" s="1244"/>
      <c r="AG109" s="1244"/>
      <c r="AH109" s="1244"/>
      <c r="AI109" s="1244"/>
      <c r="AJ109" s="1244"/>
      <c r="AK109" s="1244"/>
      <c r="AL109" s="1244"/>
      <c r="AM109" s="1244"/>
      <c r="AN109" s="1244"/>
      <c r="AO109" s="1244"/>
      <c r="AP109" s="1244"/>
      <c r="AQ109" s="1244"/>
      <c r="AR109" s="1244"/>
      <c r="AS109" s="1244"/>
      <c r="AT109" s="1244"/>
      <c r="AU109" s="1244"/>
      <c r="AV109" s="1244"/>
      <c r="AW109" s="1244"/>
      <c r="AX109" s="1244"/>
      <c r="AY109" s="1244"/>
      <c r="AZ109" s="1244"/>
      <c r="BA109" s="1244"/>
      <c r="BB109" s="1244"/>
      <c r="BC109" s="1244"/>
      <c r="BD109" s="1244"/>
      <c r="BE109" s="1244"/>
      <c r="BF109" s="1244"/>
      <c r="BG109" s="1244"/>
      <c r="BH109" s="1244"/>
      <c r="BI109" s="1244"/>
      <c r="BJ109" s="1244"/>
      <c r="BK109" s="1244"/>
      <c r="BL109" s="1244"/>
      <c r="BM109" s="1244"/>
      <c r="BN109" s="1244"/>
      <c r="BO109" s="1244"/>
      <c r="BP109" s="1244"/>
      <c r="BQ109" s="1244"/>
      <c r="BR109" s="1244"/>
      <c r="BS109" s="1244"/>
      <c r="BT109" s="1244"/>
      <c r="BU109" s="1244"/>
      <c r="BV109" s="1244"/>
      <c r="BW109" s="1244"/>
      <c r="BX109" s="1244"/>
      <c r="BY109" s="1244"/>
      <c r="BZ109" s="1244"/>
      <c r="CA109" s="1244"/>
    </row>
    <row r="110" spans="1:79" ht="16.5" customHeight="1" thickBot="1">
      <c r="B110" s="1358" t="s">
        <v>873</v>
      </c>
      <c r="C110" s="1366"/>
      <c r="F110" s="1425"/>
      <c r="G110" s="1362"/>
      <c r="H110" s="1362"/>
      <c r="I110" s="1244"/>
      <c r="J110" s="1244"/>
      <c r="K110" s="1244"/>
      <c r="L110" s="1244"/>
      <c r="M110" s="1244"/>
      <c r="N110" s="1336"/>
      <c r="O110" s="1244"/>
      <c r="P110" s="1244"/>
      <c r="Q110" s="1244"/>
      <c r="R110" s="1244"/>
      <c r="S110" s="1244"/>
      <c r="T110" s="1244"/>
      <c r="U110" s="1244"/>
      <c r="V110" s="1244"/>
      <c r="W110" s="1244"/>
      <c r="X110" s="1244"/>
      <c r="Y110" s="1244"/>
      <c r="Z110" s="1244"/>
      <c r="AA110" s="1244"/>
      <c r="AB110" s="1244"/>
      <c r="AC110" s="1244"/>
      <c r="AD110" s="1244"/>
      <c r="AE110" s="1244"/>
      <c r="AF110" s="1244"/>
      <c r="AG110" s="1244"/>
      <c r="AH110" s="1244"/>
      <c r="AI110" s="1244"/>
      <c r="AJ110" s="1244"/>
      <c r="AK110" s="1244"/>
      <c r="AL110" s="1244"/>
      <c r="AM110" s="1244"/>
      <c r="AN110" s="1244"/>
      <c r="AO110" s="1244"/>
      <c r="AP110" s="1244"/>
      <c r="AQ110" s="1244"/>
      <c r="AR110" s="1244"/>
      <c r="AS110" s="1244"/>
      <c r="AT110" s="1244"/>
      <c r="AU110" s="1244"/>
      <c r="AV110" s="1244"/>
      <c r="AW110" s="1244"/>
      <c r="AX110" s="1244"/>
      <c r="AY110" s="1244"/>
      <c r="AZ110" s="1244"/>
      <c r="BA110" s="1244"/>
      <c r="BB110" s="1244"/>
      <c r="BC110" s="1244"/>
      <c r="BD110" s="1244"/>
      <c r="BE110" s="1244"/>
      <c r="BF110" s="1244"/>
      <c r="BG110" s="1244"/>
      <c r="BH110" s="1244"/>
      <c r="BI110" s="1244"/>
      <c r="BJ110" s="1244"/>
      <c r="BK110" s="1244"/>
      <c r="BL110" s="1244"/>
      <c r="BM110" s="1244"/>
      <c r="BN110" s="1244"/>
      <c r="BO110" s="1244"/>
      <c r="BP110" s="1244"/>
      <c r="BQ110" s="1244"/>
      <c r="BR110" s="1244"/>
      <c r="BS110" s="1244"/>
      <c r="BT110" s="1244"/>
      <c r="BU110" s="1244"/>
      <c r="BV110" s="1244"/>
      <c r="BW110" s="1244"/>
      <c r="BX110" s="1244"/>
      <c r="BY110" s="1244"/>
      <c r="BZ110" s="1244"/>
      <c r="CA110" s="1244"/>
    </row>
    <row r="111" spans="1:79" ht="33.75" customHeight="1" thickBot="1">
      <c r="B111" s="1417" t="s">
        <v>843</v>
      </c>
      <c r="C111" s="1418" t="s">
        <v>844</v>
      </c>
      <c r="D111" s="1418" t="s">
        <v>845</v>
      </c>
      <c r="E111" s="1419" t="s">
        <v>846</v>
      </c>
      <c r="F111" s="1413" t="s">
        <v>847</v>
      </c>
      <c r="G111" s="1406">
        <v>5</v>
      </c>
      <c r="H111" s="1362"/>
      <c r="I111" s="1244"/>
      <c r="J111" s="1244"/>
      <c r="K111" s="1244"/>
      <c r="L111" s="1244"/>
      <c r="M111" s="1244"/>
      <c r="N111" s="1336"/>
      <c r="O111" s="1244"/>
      <c r="P111" s="1244"/>
      <c r="Q111" s="1244"/>
      <c r="R111" s="1244"/>
      <c r="S111" s="1244"/>
      <c r="T111" s="1244"/>
      <c r="U111" s="1244"/>
      <c r="V111" s="1244"/>
      <c r="W111" s="1244"/>
      <c r="X111" s="1244"/>
      <c r="Y111" s="1244"/>
      <c r="Z111" s="1244"/>
      <c r="AA111" s="1244"/>
      <c r="AB111" s="1244"/>
      <c r="AC111" s="1244"/>
      <c r="AD111" s="1244"/>
      <c r="AE111" s="1244"/>
      <c r="AF111" s="1244"/>
      <c r="AG111" s="1244"/>
      <c r="AH111" s="1244"/>
      <c r="AI111" s="1244"/>
      <c r="AJ111" s="1244"/>
      <c r="AK111" s="1244"/>
      <c r="AL111" s="1244"/>
      <c r="AM111" s="1244"/>
      <c r="AN111" s="1244"/>
      <c r="AO111" s="1244"/>
      <c r="AP111" s="1244"/>
      <c r="AQ111" s="1244"/>
      <c r="AR111" s="1244"/>
      <c r="AS111" s="1244"/>
      <c r="AT111" s="1244"/>
      <c r="AU111" s="1244"/>
      <c r="AV111" s="1244"/>
      <c r="AW111" s="1244"/>
      <c r="AX111" s="1244"/>
      <c r="AY111" s="1244"/>
      <c r="AZ111" s="1244"/>
      <c r="BA111" s="1244"/>
      <c r="BB111" s="1244"/>
      <c r="BC111" s="1244"/>
      <c r="BD111" s="1244"/>
      <c r="BE111" s="1244"/>
      <c r="BF111" s="1244"/>
      <c r="BG111" s="1244"/>
      <c r="BH111" s="1244"/>
      <c r="BI111" s="1244"/>
      <c r="BJ111" s="1244"/>
      <c r="BK111" s="1244"/>
      <c r="BL111" s="1244"/>
      <c r="BM111" s="1244"/>
      <c r="BN111" s="1244"/>
      <c r="BO111" s="1244"/>
      <c r="BP111" s="1244"/>
      <c r="BQ111" s="1244"/>
      <c r="BR111" s="1244"/>
      <c r="BS111" s="1244"/>
      <c r="BT111" s="1244"/>
      <c r="BU111" s="1244"/>
      <c r="BV111" s="1244"/>
      <c r="BW111" s="1244"/>
      <c r="BX111" s="1244"/>
      <c r="BY111" s="1244"/>
      <c r="BZ111" s="1244"/>
      <c r="CA111" s="1244"/>
    </row>
    <row r="112" spans="1:79" ht="26.25" customHeight="1">
      <c r="B112" s="1388" t="s">
        <v>878</v>
      </c>
      <c r="C112" s="1420" t="s">
        <v>879</v>
      </c>
      <c r="D112" s="1421"/>
      <c r="E112" s="1422" t="s">
        <v>824</v>
      </c>
      <c r="F112" s="1414"/>
      <c r="G112" s="1407"/>
      <c r="H112" s="1407"/>
      <c r="I112" s="1408"/>
      <c r="J112" s="1244"/>
      <c r="K112" s="1244"/>
      <c r="L112" s="1244"/>
      <c r="M112" s="1244"/>
      <c r="N112" s="1336"/>
      <c r="O112" s="1244"/>
      <c r="P112" s="1244"/>
      <c r="Q112" s="1244"/>
      <c r="R112" s="1244"/>
      <c r="S112" s="1244"/>
      <c r="T112" s="1244"/>
      <c r="U112" s="1244"/>
      <c r="V112" s="1244"/>
      <c r="W112" s="1244"/>
      <c r="X112" s="1244"/>
      <c r="Y112" s="1244"/>
      <c r="Z112" s="1244"/>
      <c r="AA112" s="1244"/>
      <c r="AB112" s="1244"/>
      <c r="AC112" s="1244"/>
      <c r="AD112" s="1244"/>
      <c r="AE112" s="1244"/>
      <c r="AF112" s="1244"/>
      <c r="AG112" s="1244"/>
      <c r="AH112" s="1244"/>
      <c r="AI112" s="1244"/>
      <c r="AJ112" s="1244"/>
      <c r="AK112" s="1244"/>
      <c r="AL112" s="1244"/>
      <c r="AM112" s="1244"/>
      <c r="AN112" s="1244"/>
      <c r="AO112" s="1244"/>
      <c r="AP112" s="1244"/>
      <c r="AQ112" s="1244"/>
      <c r="AR112" s="1244"/>
      <c r="AS112" s="1244"/>
      <c r="AT112" s="1244"/>
      <c r="AU112" s="1244"/>
      <c r="AV112" s="1244"/>
      <c r="AW112" s="1244"/>
      <c r="AX112" s="1244"/>
      <c r="AY112" s="1244"/>
      <c r="AZ112" s="1244"/>
      <c r="BA112" s="1244"/>
      <c r="BB112" s="1244"/>
      <c r="BC112" s="1244"/>
      <c r="BD112" s="1244"/>
      <c r="BE112" s="1244"/>
      <c r="BF112" s="1244"/>
      <c r="BG112" s="1244"/>
      <c r="BH112" s="1244"/>
      <c r="BI112" s="1244"/>
      <c r="BJ112" s="1244"/>
      <c r="BK112" s="1244"/>
      <c r="BL112" s="1244"/>
      <c r="BM112" s="1244"/>
      <c r="BN112" s="1244"/>
      <c r="BO112" s="1244"/>
      <c r="BP112" s="1244"/>
      <c r="BQ112" s="1244"/>
      <c r="BR112" s="1244"/>
      <c r="BS112" s="1244"/>
      <c r="BT112" s="1244"/>
      <c r="BU112" s="1244"/>
      <c r="BV112" s="1244"/>
      <c r="BW112" s="1244"/>
      <c r="BX112" s="1244"/>
      <c r="BY112" s="1244"/>
      <c r="BZ112" s="1244"/>
      <c r="CA112" s="1244"/>
    </row>
    <row r="113" spans="1:79" ht="27" customHeight="1" thickBot="1">
      <c r="B113" s="1394" t="s">
        <v>880</v>
      </c>
      <c r="C113" s="1423">
        <v>5</v>
      </c>
      <c r="D113" s="1396">
        <v>1</v>
      </c>
      <c r="E113" s="1397">
        <v>5</v>
      </c>
      <c r="F113" s="1415"/>
      <c r="G113" s="1411"/>
      <c r="H113" s="1411"/>
      <c r="I113" s="1412"/>
      <c r="J113" s="1244"/>
      <c r="K113" s="1244"/>
      <c r="L113" s="1244"/>
      <c r="M113" s="1244"/>
      <c r="N113" s="1336"/>
      <c r="O113" s="1244"/>
      <c r="P113" s="1244"/>
      <c r="Q113" s="1244"/>
      <c r="R113" s="1244"/>
      <c r="S113" s="1244"/>
      <c r="T113" s="1244"/>
      <c r="U113" s="1244"/>
      <c r="V113" s="1244"/>
      <c r="W113" s="1244"/>
      <c r="X113" s="1244"/>
      <c r="Y113" s="1244"/>
      <c r="Z113" s="1244"/>
      <c r="AA113" s="1244"/>
      <c r="AB113" s="1244"/>
      <c r="AC113" s="1244"/>
      <c r="AD113" s="1244"/>
      <c r="AE113" s="1244"/>
      <c r="AF113" s="1244"/>
      <c r="AG113" s="1244"/>
      <c r="AH113" s="1244"/>
      <c r="AI113" s="1244"/>
      <c r="AJ113" s="1244"/>
      <c r="AK113" s="1244"/>
      <c r="AL113" s="1244"/>
      <c r="AM113" s="1244"/>
      <c r="AN113" s="1244"/>
      <c r="AO113" s="1244"/>
      <c r="AP113" s="1244"/>
      <c r="AQ113" s="1244"/>
      <c r="AR113" s="1244"/>
      <c r="AS113" s="1244"/>
      <c r="AT113" s="1244"/>
      <c r="AU113" s="1244"/>
      <c r="AV113" s="1244"/>
      <c r="AW113" s="1244"/>
      <c r="AX113" s="1244"/>
      <c r="AY113" s="1244"/>
      <c r="AZ113" s="1244"/>
      <c r="BA113" s="1244"/>
      <c r="BB113" s="1244"/>
      <c r="BC113" s="1244"/>
      <c r="BD113" s="1244"/>
      <c r="BE113" s="1244"/>
      <c r="BF113" s="1244"/>
      <c r="BG113" s="1244"/>
      <c r="BH113" s="1244"/>
      <c r="BI113" s="1244"/>
      <c r="BJ113" s="1244"/>
      <c r="BK113" s="1244"/>
      <c r="BL113" s="1244"/>
      <c r="BM113" s="1244"/>
      <c r="BN113" s="1244"/>
      <c r="BO113" s="1244"/>
      <c r="BP113" s="1244"/>
      <c r="BQ113" s="1244"/>
      <c r="BR113" s="1244"/>
      <c r="BS113" s="1244"/>
      <c r="BT113" s="1244"/>
      <c r="BU113" s="1244"/>
      <c r="BV113" s="1244"/>
      <c r="BW113" s="1244"/>
      <c r="BX113" s="1244"/>
      <c r="BY113" s="1244"/>
      <c r="BZ113" s="1244"/>
      <c r="CA113" s="1244"/>
    </row>
    <row r="114" spans="1:79" ht="8.25" customHeight="1">
      <c r="B114" s="1358"/>
      <c r="C114" s="1359"/>
      <c r="D114" s="1359"/>
      <c r="E114" s="1359"/>
      <c r="F114" s="1359"/>
      <c r="G114" s="1362"/>
      <c r="H114" s="1362"/>
      <c r="I114" s="1244"/>
      <c r="J114" s="1244"/>
      <c r="K114" s="1244"/>
      <c r="L114" s="1244"/>
      <c r="M114" s="1244"/>
      <c r="N114" s="1336"/>
      <c r="O114" s="1244"/>
      <c r="P114" s="1244"/>
      <c r="Q114" s="1244"/>
      <c r="R114" s="1244"/>
      <c r="S114" s="1244"/>
      <c r="T114" s="1244"/>
      <c r="U114" s="1244"/>
      <c r="V114" s="1244"/>
      <c r="W114" s="1244"/>
      <c r="X114" s="1244"/>
      <c r="Y114" s="1244"/>
      <c r="Z114" s="1244"/>
      <c r="AA114" s="1244"/>
      <c r="AB114" s="1244"/>
      <c r="AC114" s="1244"/>
      <c r="AD114" s="1244"/>
      <c r="AE114" s="1244"/>
      <c r="AF114" s="1244"/>
      <c r="AG114" s="1244"/>
      <c r="AH114" s="1244"/>
      <c r="AI114" s="1244"/>
      <c r="AJ114" s="1244"/>
      <c r="AK114" s="1244"/>
      <c r="AL114" s="1244"/>
      <c r="AM114" s="1244"/>
      <c r="AN114" s="1244"/>
      <c r="AO114" s="1244"/>
      <c r="AP114" s="1244"/>
      <c r="AQ114" s="1244"/>
      <c r="AR114" s="1244"/>
      <c r="AS114" s="1244"/>
      <c r="AT114" s="1244"/>
      <c r="AU114" s="1244"/>
      <c r="AV114" s="1244"/>
      <c r="AW114" s="1244"/>
      <c r="AX114" s="1244"/>
      <c r="AY114" s="1244"/>
      <c r="AZ114" s="1244"/>
      <c r="BA114" s="1244"/>
      <c r="BB114" s="1244"/>
      <c r="BC114" s="1244"/>
      <c r="BD114" s="1244"/>
      <c r="BE114" s="1244"/>
      <c r="BF114" s="1244"/>
      <c r="BG114" s="1244"/>
      <c r="BH114" s="1244"/>
      <c r="BI114" s="1244"/>
      <c r="BJ114" s="1244"/>
      <c r="BK114" s="1244"/>
      <c r="BL114" s="1244"/>
      <c r="BM114" s="1244"/>
      <c r="BN114" s="1244"/>
      <c r="BO114" s="1244"/>
      <c r="BP114" s="1244"/>
      <c r="BQ114" s="1244"/>
      <c r="BR114" s="1244"/>
      <c r="BS114" s="1244"/>
      <c r="BT114" s="1244"/>
      <c r="BU114" s="1244"/>
      <c r="BV114" s="1244"/>
      <c r="BW114" s="1244"/>
      <c r="BX114" s="1244"/>
      <c r="BY114" s="1244"/>
      <c r="BZ114" s="1244"/>
      <c r="CA114" s="1244"/>
    </row>
    <row r="115" spans="1:79" ht="18" customHeight="1">
      <c r="A115" s="1193">
        <v>11</v>
      </c>
      <c r="B115" s="1358" t="s">
        <v>890</v>
      </c>
      <c r="C115" s="1359"/>
      <c r="D115" s="1359"/>
      <c r="E115" s="1359"/>
      <c r="F115" s="1425"/>
      <c r="G115" s="1362"/>
      <c r="H115" s="1362"/>
      <c r="I115" s="1244"/>
      <c r="J115" s="1244"/>
      <c r="K115" s="1244"/>
      <c r="L115" s="1244"/>
      <c r="M115" s="1244"/>
      <c r="N115" s="1336"/>
      <c r="O115" s="1244"/>
      <c r="P115" s="1244"/>
      <c r="Q115" s="1244"/>
      <c r="R115" s="1244"/>
      <c r="S115" s="1244"/>
      <c r="T115" s="1244"/>
      <c r="U115" s="1244"/>
      <c r="V115" s="1244"/>
      <c r="W115" s="1244"/>
      <c r="X115" s="1244"/>
      <c r="Y115" s="1244"/>
      <c r="Z115" s="1244"/>
      <c r="AA115" s="1244"/>
      <c r="AB115" s="1244"/>
      <c r="AC115" s="1244"/>
      <c r="AD115" s="1244"/>
      <c r="AE115" s="1244"/>
      <c r="AF115" s="1244"/>
      <c r="AG115" s="1244"/>
      <c r="AH115" s="1244"/>
      <c r="AI115" s="1244"/>
      <c r="AJ115" s="1244"/>
      <c r="AK115" s="1244"/>
      <c r="AL115" s="1244"/>
      <c r="AM115" s="1244"/>
      <c r="AN115" s="1244"/>
      <c r="AO115" s="1244"/>
      <c r="AP115" s="1244"/>
      <c r="AQ115" s="1244"/>
      <c r="AR115" s="1244"/>
      <c r="AS115" s="1244"/>
      <c r="AT115" s="1244"/>
      <c r="AU115" s="1244"/>
      <c r="AV115" s="1244"/>
      <c r="AW115" s="1244"/>
      <c r="AX115" s="1244"/>
      <c r="AY115" s="1244"/>
      <c r="AZ115" s="1244"/>
      <c r="BA115" s="1244"/>
      <c r="BB115" s="1244"/>
      <c r="BC115" s="1244"/>
      <c r="BD115" s="1244"/>
      <c r="BE115" s="1244"/>
      <c r="BF115" s="1244"/>
      <c r="BG115" s="1244"/>
      <c r="BH115" s="1244"/>
      <c r="BI115" s="1244"/>
      <c r="BJ115" s="1244"/>
      <c r="BK115" s="1244"/>
      <c r="BL115" s="1244"/>
      <c r="BM115" s="1244"/>
      <c r="BN115" s="1244"/>
      <c r="BO115" s="1244"/>
      <c r="BP115" s="1244"/>
      <c r="BQ115" s="1244"/>
      <c r="BR115" s="1244"/>
      <c r="BS115" s="1244"/>
      <c r="BT115" s="1244"/>
      <c r="BU115" s="1244"/>
      <c r="BV115" s="1244"/>
      <c r="BW115" s="1244"/>
      <c r="BX115" s="1244"/>
      <c r="BY115" s="1244"/>
      <c r="BZ115" s="1244"/>
      <c r="CA115" s="1244"/>
    </row>
    <row r="116" spans="1:79" ht="35.25" customHeight="1">
      <c r="B116" s="1363" t="s">
        <v>891</v>
      </c>
      <c r="C116" s="1364"/>
      <c r="D116" s="1364"/>
      <c r="E116" s="1365"/>
      <c r="F116" s="1425"/>
      <c r="G116" s="1362"/>
      <c r="H116" s="1362"/>
      <c r="I116" s="1244"/>
      <c r="J116" s="1244"/>
      <c r="K116" s="1244"/>
      <c r="L116" s="1244"/>
      <c r="M116" s="1244"/>
      <c r="N116" s="1336"/>
      <c r="O116" s="1244"/>
      <c r="P116" s="1244"/>
      <c r="Q116" s="1244"/>
      <c r="R116" s="1244"/>
      <c r="S116" s="1244"/>
      <c r="T116" s="1244"/>
      <c r="U116" s="1244"/>
      <c r="V116" s="1244"/>
      <c r="W116" s="1244"/>
      <c r="X116" s="1244"/>
      <c r="Y116" s="1244"/>
      <c r="Z116" s="1244"/>
      <c r="AA116" s="1244"/>
      <c r="AB116" s="1244"/>
      <c r="AC116" s="1244"/>
      <c r="AD116" s="1244"/>
      <c r="AE116" s="1244"/>
      <c r="AF116" s="1244"/>
      <c r="AG116" s="1244"/>
      <c r="AH116" s="1244"/>
      <c r="AI116" s="1244"/>
      <c r="AJ116" s="1244"/>
      <c r="AK116" s="1244"/>
      <c r="AL116" s="1244"/>
      <c r="AM116" s="1244"/>
      <c r="AN116" s="1244"/>
      <c r="AO116" s="1244"/>
      <c r="AP116" s="1244"/>
      <c r="AQ116" s="1244"/>
      <c r="AR116" s="1244"/>
      <c r="AS116" s="1244"/>
      <c r="AT116" s="1244"/>
      <c r="AU116" s="1244"/>
      <c r="AV116" s="1244"/>
      <c r="AW116" s="1244"/>
      <c r="AX116" s="1244"/>
      <c r="AY116" s="1244"/>
      <c r="AZ116" s="1244"/>
      <c r="BA116" s="1244"/>
      <c r="BB116" s="1244"/>
      <c r="BC116" s="1244"/>
      <c r="BD116" s="1244"/>
      <c r="BE116" s="1244"/>
      <c r="BF116" s="1244"/>
      <c r="BG116" s="1244"/>
      <c r="BH116" s="1244"/>
      <c r="BI116" s="1244"/>
      <c r="BJ116" s="1244"/>
      <c r="BK116" s="1244"/>
      <c r="BL116" s="1244"/>
      <c r="BM116" s="1244"/>
      <c r="BN116" s="1244"/>
      <c r="BO116" s="1244"/>
      <c r="BP116" s="1244"/>
      <c r="BQ116" s="1244"/>
      <c r="BR116" s="1244"/>
      <c r="BS116" s="1244"/>
      <c r="BT116" s="1244"/>
      <c r="BU116" s="1244"/>
      <c r="BV116" s="1244"/>
      <c r="BW116" s="1244"/>
      <c r="BX116" s="1244"/>
      <c r="BY116" s="1244"/>
      <c r="BZ116" s="1244"/>
      <c r="CA116" s="1244"/>
    </row>
    <row r="117" spans="1:79" ht="16.5" customHeight="1" thickBot="1">
      <c r="B117" s="1358" t="s">
        <v>842</v>
      </c>
      <c r="C117" s="1366"/>
      <c r="F117" s="1425"/>
      <c r="G117" s="1362"/>
      <c r="H117" s="1362"/>
      <c r="I117" s="1244"/>
      <c r="J117" s="1244"/>
      <c r="K117" s="1244"/>
      <c r="L117" s="1244"/>
      <c r="M117" s="1244"/>
      <c r="N117" s="1336"/>
      <c r="O117" s="1244"/>
      <c r="P117" s="1244"/>
      <c r="Q117" s="1244"/>
      <c r="R117" s="1244"/>
      <c r="S117" s="1244"/>
      <c r="T117" s="1244"/>
      <c r="U117" s="1244"/>
      <c r="V117" s="1244"/>
      <c r="W117" s="1244"/>
      <c r="X117" s="1244"/>
      <c r="Y117" s="1244"/>
      <c r="Z117" s="1244"/>
      <c r="AA117" s="1244"/>
      <c r="AB117" s="1244"/>
      <c r="AC117" s="1244"/>
      <c r="AD117" s="1244"/>
      <c r="AE117" s="1244"/>
      <c r="AF117" s="1244"/>
      <c r="AG117" s="1244"/>
      <c r="AH117" s="1244"/>
      <c r="AI117" s="1244"/>
      <c r="AJ117" s="1244"/>
      <c r="AK117" s="1244"/>
      <c r="AL117" s="1244"/>
      <c r="AM117" s="1244"/>
      <c r="AN117" s="1244"/>
      <c r="AO117" s="1244"/>
      <c r="AP117" s="1244"/>
      <c r="AQ117" s="1244"/>
      <c r="AR117" s="1244"/>
      <c r="AS117" s="1244"/>
      <c r="AT117" s="1244"/>
      <c r="AU117" s="1244"/>
      <c r="AV117" s="1244"/>
      <c r="AW117" s="1244"/>
      <c r="AX117" s="1244"/>
      <c r="AY117" s="1244"/>
      <c r="AZ117" s="1244"/>
      <c r="BA117" s="1244"/>
      <c r="BB117" s="1244"/>
      <c r="BC117" s="1244"/>
      <c r="BD117" s="1244"/>
      <c r="BE117" s="1244"/>
      <c r="BF117" s="1244"/>
      <c r="BG117" s="1244"/>
      <c r="BH117" s="1244"/>
      <c r="BI117" s="1244"/>
      <c r="BJ117" s="1244"/>
      <c r="BK117" s="1244"/>
      <c r="BL117" s="1244"/>
      <c r="BM117" s="1244"/>
      <c r="BN117" s="1244"/>
      <c r="BO117" s="1244"/>
      <c r="BP117" s="1244"/>
      <c r="BQ117" s="1244"/>
      <c r="BR117" s="1244"/>
      <c r="BS117" s="1244"/>
      <c r="BT117" s="1244"/>
      <c r="BU117" s="1244"/>
      <c r="BV117" s="1244"/>
      <c r="BW117" s="1244"/>
      <c r="BX117" s="1244"/>
      <c r="BY117" s="1244"/>
      <c r="BZ117" s="1244"/>
      <c r="CA117" s="1244"/>
    </row>
    <row r="118" spans="1:79" ht="33.75" customHeight="1" thickBot="1">
      <c r="B118" s="1426" t="s">
        <v>843</v>
      </c>
      <c r="C118" s="1427" t="s">
        <v>844</v>
      </c>
      <c r="D118" s="1428" t="s">
        <v>845</v>
      </c>
      <c r="E118" s="1429" t="s">
        <v>846</v>
      </c>
      <c r="F118" s="1413" t="s">
        <v>847</v>
      </c>
      <c r="G118" s="1406">
        <v>6</v>
      </c>
      <c r="H118" s="1362"/>
      <c r="I118" s="1244"/>
      <c r="J118" s="1244"/>
      <c r="K118" s="1244"/>
      <c r="L118" s="1244"/>
      <c r="M118" s="1244"/>
      <c r="N118" s="1336"/>
      <c r="O118" s="1244"/>
      <c r="P118" s="1244"/>
      <c r="Q118" s="1244"/>
      <c r="R118" s="1244"/>
      <c r="S118" s="1244"/>
      <c r="T118" s="1244"/>
      <c r="U118" s="1244"/>
      <c r="V118" s="1244"/>
      <c r="W118" s="1244"/>
      <c r="X118" s="1244"/>
      <c r="Y118" s="1244"/>
      <c r="Z118" s="1244"/>
      <c r="AA118" s="1244"/>
      <c r="AB118" s="1244"/>
      <c r="AC118" s="1244"/>
      <c r="AD118" s="1244"/>
      <c r="AE118" s="1244"/>
      <c r="AF118" s="1244"/>
      <c r="AG118" s="1244"/>
      <c r="AH118" s="1244"/>
      <c r="AI118" s="1244"/>
      <c r="AJ118" s="1244"/>
      <c r="AK118" s="1244"/>
      <c r="AL118" s="1244"/>
      <c r="AM118" s="1244"/>
      <c r="AN118" s="1244"/>
      <c r="AO118" s="1244"/>
      <c r="AP118" s="1244"/>
      <c r="AQ118" s="1244"/>
      <c r="AR118" s="1244"/>
      <c r="AS118" s="1244"/>
      <c r="AT118" s="1244"/>
      <c r="AU118" s="1244"/>
      <c r="AV118" s="1244"/>
      <c r="AW118" s="1244"/>
      <c r="AX118" s="1244"/>
      <c r="AY118" s="1244"/>
      <c r="AZ118" s="1244"/>
      <c r="BA118" s="1244"/>
      <c r="BB118" s="1244"/>
      <c r="BC118" s="1244"/>
      <c r="BD118" s="1244"/>
      <c r="BE118" s="1244"/>
      <c r="BF118" s="1244"/>
      <c r="BG118" s="1244"/>
      <c r="BH118" s="1244"/>
      <c r="BI118" s="1244"/>
      <c r="BJ118" s="1244"/>
      <c r="BK118" s="1244"/>
      <c r="BL118" s="1244"/>
      <c r="BM118" s="1244"/>
      <c r="BN118" s="1244"/>
      <c r="BO118" s="1244"/>
      <c r="BP118" s="1244"/>
      <c r="BQ118" s="1244"/>
      <c r="BR118" s="1244"/>
      <c r="BS118" s="1244"/>
      <c r="BT118" s="1244"/>
      <c r="BU118" s="1244"/>
      <c r="BV118" s="1244"/>
      <c r="BW118" s="1244"/>
      <c r="BX118" s="1244"/>
      <c r="BY118" s="1244"/>
      <c r="BZ118" s="1244"/>
      <c r="CA118" s="1244"/>
    </row>
    <row r="119" spans="1:79" ht="39.950000000000003" customHeight="1" thickTop="1" thickBot="1">
      <c r="B119" s="1430" t="s">
        <v>892</v>
      </c>
      <c r="C119" s="1431">
        <v>1</v>
      </c>
      <c r="D119" s="1432">
        <v>3</v>
      </c>
      <c r="E119" s="1433">
        <v>3</v>
      </c>
      <c r="F119" s="1414"/>
      <c r="G119" s="1407"/>
      <c r="H119" s="1407"/>
      <c r="I119" s="1408"/>
      <c r="J119" s="1244"/>
      <c r="K119" s="1244"/>
      <c r="L119" s="1244"/>
      <c r="M119" s="1244"/>
      <c r="N119" s="1336"/>
      <c r="O119" s="1244"/>
      <c r="P119" s="1244"/>
      <c r="Q119" s="1244"/>
      <c r="R119" s="1244"/>
      <c r="S119" s="1244"/>
      <c r="T119" s="1244"/>
      <c r="U119" s="1244"/>
      <c r="V119" s="1244"/>
      <c r="W119" s="1244"/>
      <c r="X119" s="1244"/>
      <c r="Y119" s="1244"/>
      <c r="Z119" s="1244"/>
      <c r="AA119" s="1244"/>
      <c r="AB119" s="1244"/>
      <c r="AC119" s="1244"/>
      <c r="AD119" s="1244"/>
      <c r="AE119" s="1244"/>
      <c r="AF119" s="1244"/>
      <c r="AG119" s="1244"/>
      <c r="AH119" s="1244"/>
      <c r="AI119" s="1244"/>
      <c r="AJ119" s="1244"/>
      <c r="AK119" s="1244"/>
      <c r="AL119" s="1244"/>
      <c r="AM119" s="1244"/>
      <c r="AN119" s="1244"/>
      <c r="AO119" s="1244"/>
      <c r="AP119" s="1244"/>
      <c r="AQ119" s="1244"/>
      <c r="AR119" s="1244"/>
      <c r="AS119" s="1244"/>
      <c r="AT119" s="1244"/>
      <c r="AU119" s="1244"/>
      <c r="AV119" s="1244"/>
      <c r="AW119" s="1244"/>
      <c r="AX119" s="1244"/>
      <c r="AY119" s="1244"/>
      <c r="AZ119" s="1244"/>
      <c r="BA119" s="1244"/>
      <c r="BB119" s="1244"/>
      <c r="BC119" s="1244"/>
      <c r="BD119" s="1244"/>
      <c r="BE119" s="1244"/>
      <c r="BF119" s="1244"/>
      <c r="BG119" s="1244"/>
      <c r="BH119" s="1244"/>
      <c r="BI119" s="1244"/>
      <c r="BJ119" s="1244"/>
      <c r="BK119" s="1244"/>
      <c r="BL119" s="1244"/>
      <c r="BM119" s="1244"/>
      <c r="BN119" s="1244"/>
      <c r="BO119" s="1244"/>
      <c r="BP119" s="1244"/>
      <c r="BQ119" s="1244"/>
      <c r="BR119" s="1244"/>
      <c r="BS119" s="1244"/>
      <c r="BT119" s="1244"/>
      <c r="BU119" s="1244"/>
      <c r="BV119" s="1244"/>
      <c r="BW119" s="1244"/>
      <c r="BX119" s="1244"/>
      <c r="BY119" s="1244"/>
      <c r="BZ119" s="1244"/>
      <c r="CA119" s="1244"/>
    </row>
    <row r="120" spans="1:79" ht="27" customHeight="1" thickBot="1">
      <c r="B120" s="1434" t="s">
        <v>893</v>
      </c>
      <c r="C120" s="1435">
        <v>2</v>
      </c>
      <c r="D120" s="1436">
        <v>3</v>
      </c>
      <c r="E120" s="1435">
        <v>6</v>
      </c>
      <c r="F120" s="1414"/>
      <c r="G120" s="1409"/>
      <c r="H120" s="1409"/>
      <c r="I120" s="1410"/>
      <c r="J120" s="1244"/>
      <c r="K120" s="1244"/>
      <c r="L120" s="1244"/>
      <c r="M120" s="1244"/>
      <c r="N120" s="1336"/>
      <c r="O120" s="1244"/>
      <c r="P120" s="1244"/>
      <c r="Q120" s="1244"/>
      <c r="R120" s="1244"/>
      <c r="S120" s="1244"/>
      <c r="T120" s="1244"/>
      <c r="U120" s="1244"/>
      <c r="V120" s="1244"/>
      <c r="W120" s="1244"/>
      <c r="X120" s="1244"/>
      <c r="Y120" s="1244"/>
      <c r="Z120" s="1244"/>
      <c r="AA120" s="1244"/>
      <c r="AB120" s="1244"/>
      <c r="AC120" s="1244"/>
      <c r="AD120" s="1244"/>
      <c r="AE120" s="1244"/>
      <c r="AF120" s="1244"/>
      <c r="AG120" s="1244"/>
      <c r="AH120" s="1244"/>
      <c r="AI120" s="1244"/>
      <c r="AJ120" s="1244"/>
      <c r="AK120" s="1244"/>
      <c r="AL120" s="1244"/>
      <c r="AM120" s="1244"/>
      <c r="AN120" s="1244"/>
      <c r="AO120" s="1244"/>
      <c r="AP120" s="1244"/>
      <c r="AQ120" s="1244"/>
      <c r="AR120" s="1244"/>
      <c r="AS120" s="1244"/>
      <c r="AT120" s="1244"/>
      <c r="AU120" s="1244"/>
      <c r="AV120" s="1244"/>
      <c r="AW120" s="1244"/>
      <c r="AX120" s="1244"/>
      <c r="AY120" s="1244"/>
      <c r="AZ120" s="1244"/>
      <c r="BA120" s="1244"/>
      <c r="BB120" s="1244"/>
      <c r="BC120" s="1244"/>
      <c r="BD120" s="1244"/>
      <c r="BE120" s="1244"/>
      <c r="BF120" s="1244"/>
      <c r="BG120" s="1244"/>
      <c r="BH120" s="1244"/>
      <c r="BI120" s="1244"/>
      <c r="BJ120" s="1244"/>
      <c r="BK120" s="1244"/>
      <c r="BL120" s="1244"/>
      <c r="BM120" s="1244"/>
      <c r="BN120" s="1244"/>
      <c r="BO120" s="1244"/>
      <c r="BP120" s="1244"/>
      <c r="BQ120" s="1244"/>
      <c r="BR120" s="1244"/>
      <c r="BS120" s="1244"/>
      <c r="BT120" s="1244"/>
      <c r="BU120" s="1244"/>
      <c r="BV120" s="1244"/>
      <c r="BW120" s="1244"/>
      <c r="BX120" s="1244"/>
      <c r="BY120" s="1244"/>
      <c r="BZ120" s="1244"/>
      <c r="CA120" s="1244"/>
    </row>
    <row r="121" spans="1:79" ht="27" customHeight="1" thickBot="1">
      <c r="B121" s="1434" t="s">
        <v>894</v>
      </c>
      <c r="C121" s="1437">
        <v>3</v>
      </c>
      <c r="D121" s="1438">
        <v>3</v>
      </c>
      <c r="E121" s="1437">
        <v>9</v>
      </c>
      <c r="F121" s="1415"/>
      <c r="G121" s="1411"/>
      <c r="H121" s="1411"/>
      <c r="I121" s="1412"/>
      <c r="J121" s="1244"/>
      <c r="K121" s="1244"/>
      <c r="L121" s="1244"/>
      <c r="M121" s="1244"/>
      <c r="N121" s="1336"/>
      <c r="O121" s="1244"/>
      <c r="P121" s="1244"/>
      <c r="Q121" s="1244"/>
      <c r="R121" s="1244"/>
      <c r="S121" s="1244"/>
      <c r="T121" s="1244"/>
      <c r="U121" s="1244"/>
      <c r="V121" s="1244"/>
      <c r="W121" s="1244"/>
      <c r="X121" s="1244"/>
      <c r="Y121" s="1244"/>
      <c r="Z121" s="1244"/>
      <c r="AA121" s="1244"/>
      <c r="AB121" s="1244"/>
      <c r="AC121" s="1244"/>
      <c r="AD121" s="1244"/>
      <c r="AE121" s="1244"/>
      <c r="AF121" s="1244"/>
      <c r="AG121" s="1244"/>
      <c r="AH121" s="1244"/>
      <c r="AI121" s="1244"/>
      <c r="AJ121" s="1244"/>
      <c r="AK121" s="1244"/>
      <c r="AL121" s="1244"/>
      <c r="AM121" s="1244"/>
      <c r="AN121" s="1244"/>
      <c r="AO121" s="1244"/>
      <c r="AP121" s="1244"/>
      <c r="AQ121" s="1244"/>
      <c r="AR121" s="1244"/>
      <c r="AS121" s="1244"/>
      <c r="AT121" s="1244"/>
      <c r="AU121" s="1244"/>
      <c r="AV121" s="1244"/>
      <c r="AW121" s="1244"/>
      <c r="AX121" s="1244"/>
      <c r="AY121" s="1244"/>
      <c r="AZ121" s="1244"/>
      <c r="BA121" s="1244"/>
      <c r="BB121" s="1244"/>
      <c r="BC121" s="1244"/>
      <c r="BD121" s="1244"/>
      <c r="BE121" s="1244"/>
      <c r="BF121" s="1244"/>
      <c r="BG121" s="1244"/>
      <c r="BH121" s="1244"/>
      <c r="BI121" s="1244"/>
      <c r="BJ121" s="1244"/>
      <c r="BK121" s="1244"/>
      <c r="BL121" s="1244"/>
      <c r="BM121" s="1244"/>
      <c r="BN121" s="1244"/>
      <c r="BO121" s="1244"/>
      <c r="BP121" s="1244"/>
      <c r="BQ121" s="1244"/>
      <c r="BR121" s="1244"/>
      <c r="BS121" s="1244"/>
      <c r="BT121" s="1244"/>
      <c r="BU121" s="1244"/>
      <c r="BV121" s="1244"/>
      <c r="BW121" s="1244"/>
      <c r="BX121" s="1244"/>
      <c r="BY121" s="1244"/>
      <c r="BZ121" s="1244"/>
      <c r="CA121" s="1244"/>
    </row>
    <row r="122" spans="1:79" ht="9" customHeight="1">
      <c r="B122" s="1404"/>
      <c r="C122" s="1424"/>
      <c r="D122" s="1424"/>
      <c r="E122" s="1424"/>
      <c r="F122" s="1425"/>
      <c r="G122" s="1362"/>
      <c r="H122" s="1362"/>
      <c r="I122" s="1244"/>
      <c r="J122" s="1244"/>
      <c r="K122" s="1244"/>
      <c r="L122" s="1244"/>
      <c r="M122" s="1244"/>
      <c r="N122" s="1336"/>
      <c r="O122" s="1244"/>
      <c r="P122" s="1244"/>
      <c r="Q122" s="1244"/>
      <c r="R122" s="1244"/>
      <c r="S122" s="1244"/>
      <c r="T122" s="1244"/>
      <c r="U122" s="1244"/>
      <c r="V122" s="1244"/>
      <c r="W122" s="1244"/>
      <c r="X122" s="1244"/>
      <c r="Y122" s="1244"/>
      <c r="Z122" s="1244"/>
      <c r="AA122" s="1244"/>
      <c r="AB122" s="1244"/>
      <c r="AC122" s="1244"/>
      <c r="AD122" s="1244"/>
      <c r="AE122" s="1244"/>
      <c r="AF122" s="1244"/>
      <c r="AG122" s="1244"/>
      <c r="AH122" s="1244"/>
      <c r="AI122" s="1244"/>
      <c r="AJ122" s="1244"/>
      <c r="AK122" s="1244"/>
      <c r="AL122" s="1244"/>
      <c r="AM122" s="1244"/>
      <c r="AN122" s="1244"/>
      <c r="AO122" s="1244"/>
      <c r="AP122" s="1244"/>
      <c r="AQ122" s="1244"/>
      <c r="AR122" s="1244"/>
      <c r="AS122" s="1244"/>
      <c r="AT122" s="1244"/>
      <c r="AU122" s="1244"/>
      <c r="AV122" s="1244"/>
      <c r="AW122" s="1244"/>
      <c r="AX122" s="1244"/>
      <c r="AY122" s="1244"/>
      <c r="AZ122" s="1244"/>
      <c r="BA122" s="1244"/>
      <c r="BB122" s="1244"/>
      <c r="BC122" s="1244"/>
      <c r="BD122" s="1244"/>
      <c r="BE122" s="1244"/>
      <c r="BF122" s="1244"/>
      <c r="BG122" s="1244"/>
      <c r="BH122" s="1244"/>
      <c r="BI122" s="1244"/>
      <c r="BJ122" s="1244"/>
      <c r="BK122" s="1244"/>
      <c r="BL122" s="1244"/>
      <c r="BM122" s="1244"/>
      <c r="BN122" s="1244"/>
      <c r="BO122" s="1244"/>
      <c r="BP122" s="1244"/>
      <c r="BQ122" s="1244"/>
      <c r="BR122" s="1244"/>
      <c r="BS122" s="1244"/>
      <c r="BT122" s="1244"/>
      <c r="BU122" s="1244"/>
      <c r="BV122" s="1244"/>
      <c r="BW122" s="1244"/>
      <c r="BX122" s="1244"/>
      <c r="BY122" s="1244"/>
      <c r="BZ122" s="1244"/>
      <c r="CA122" s="1244"/>
    </row>
    <row r="123" spans="1:79" ht="18" customHeight="1">
      <c r="A123" s="1193">
        <v>12</v>
      </c>
      <c r="B123" s="1358" t="s">
        <v>895</v>
      </c>
      <c r="C123" s="1359"/>
      <c r="D123" s="1359"/>
      <c r="E123" s="1359"/>
      <c r="F123" s="1425"/>
      <c r="G123" s="1362"/>
      <c r="H123" s="1362"/>
      <c r="I123" s="1244"/>
      <c r="J123" s="1244"/>
      <c r="K123" s="1244"/>
      <c r="L123" s="1244"/>
      <c r="M123" s="1244"/>
      <c r="N123" s="1336"/>
      <c r="O123" s="1244"/>
      <c r="P123" s="1244"/>
      <c r="Q123" s="1244"/>
      <c r="R123" s="1244"/>
      <c r="S123" s="1244"/>
      <c r="T123" s="1244"/>
      <c r="U123" s="1244"/>
      <c r="V123" s="1244"/>
      <c r="W123" s="1244"/>
      <c r="X123" s="1244"/>
      <c r="Y123" s="1244"/>
      <c r="Z123" s="1244"/>
      <c r="AA123" s="1244"/>
      <c r="AB123" s="1244"/>
      <c r="AC123" s="1244"/>
      <c r="AD123" s="1244"/>
      <c r="AE123" s="1244"/>
      <c r="AF123" s="1244"/>
      <c r="AG123" s="1244"/>
      <c r="AH123" s="1244"/>
      <c r="AI123" s="1244"/>
      <c r="AJ123" s="1244"/>
      <c r="AK123" s="1244"/>
      <c r="AL123" s="1244"/>
      <c r="AM123" s="1244"/>
      <c r="AN123" s="1244"/>
      <c r="AO123" s="1244"/>
      <c r="AP123" s="1244"/>
      <c r="AQ123" s="1244"/>
      <c r="AR123" s="1244"/>
      <c r="AS123" s="1244"/>
      <c r="AT123" s="1244"/>
      <c r="AU123" s="1244"/>
      <c r="AV123" s="1244"/>
      <c r="AW123" s="1244"/>
      <c r="AX123" s="1244"/>
      <c r="AY123" s="1244"/>
      <c r="AZ123" s="1244"/>
      <c r="BA123" s="1244"/>
      <c r="BB123" s="1244"/>
      <c r="BC123" s="1244"/>
      <c r="BD123" s="1244"/>
      <c r="BE123" s="1244"/>
      <c r="BF123" s="1244"/>
      <c r="BG123" s="1244"/>
      <c r="BH123" s="1244"/>
      <c r="BI123" s="1244"/>
      <c r="BJ123" s="1244"/>
      <c r="BK123" s="1244"/>
      <c r="BL123" s="1244"/>
      <c r="BM123" s="1244"/>
      <c r="BN123" s="1244"/>
      <c r="BO123" s="1244"/>
      <c r="BP123" s="1244"/>
      <c r="BQ123" s="1244"/>
      <c r="BR123" s="1244"/>
      <c r="BS123" s="1244"/>
      <c r="BT123" s="1244"/>
      <c r="BU123" s="1244"/>
      <c r="BV123" s="1244"/>
      <c r="BW123" s="1244"/>
      <c r="BX123" s="1244"/>
      <c r="BY123" s="1244"/>
      <c r="BZ123" s="1244"/>
      <c r="CA123" s="1244"/>
    </row>
    <row r="124" spans="1:79" ht="35.25" customHeight="1">
      <c r="B124" s="1363" t="s">
        <v>896</v>
      </c>
      <c r="C124" s="1364"/>
      <c r="D124" s="1364"/>
      <c r="E124" s="1365"/>
      <c r="F124" s="1425"/>
      <c r="G124" s="1362"/>
      <c r="H124" s="1362"/>
      <c r="I124" s="1244"/>
      <c r="J124" s="1244"/>
      <c r="K124" s="1244"/>
      <c r="L124" s="1244"/>
      <c r="M124" s="1244"/>
      <c r="N124" s="1336"/>
      <c r="O124" s="1244"/>
      <c r="P124" s="1244"/>
      <c r="Q124" s="1244"/>
      <c r="R124" s="1244"/>
      <c r="S124" s="1244"/>
      <c r="T124" s="1244"/>
      <c r="U124" s="1244"/>
      <c r="V124" s="1244"/>
      <c r="W124" s="1244"/>
      <c r="X124" s="1244"/>
      <c r="Y124" s="1244"/>
      <c r="Z124" s="1244"/>
      <c r="AA124" s="1244"/>
      <c r="AB124" s="1244"/>
      <c r="AC124" s="1244"/>
      <c r="AD124" s="1244"/>
      <c r="AE124" s="1244"/>
      <c r="AF124" s="1244"/>
      <c r="AG124" s="1244"/>
      <c r="AH124" s="1244"/>
      <c r="AI124" s="1244"/>
      <c r="AJ124" s="1244"/>
      <c r="AK124" s="1244"/>
      <c r="AL124" s="1244"/>
      <c r="AM124" s="1244"/>
      <c r="AN124" s="1244"/>
      <c r="AO124" s="1244"/>
      <c r="AP124" s="1244"/>
      <c r="AQ124" s="1244"/>
      <c r="AR124" s="1244"/>
      <c r="AS124" s="1244"/>
      <c r="AT124" s="1244"/>
      <c r="AU124" s="1244"/>
      <c r="AV124" s="1244"/>
      <c r="AW124" s="1244"/>
      <c r="AX124" s="1244"/>
      <c r="AY124" s="1244"/>
      <c r="AZ124" s="1244"/>
      <c r="BA124" s="1244"/>
      <c r="BB124" s="1244"/>
      <c r="BC124" s="1244"/>
      <c r="BD124" s="1244"/>
      <c r="BE124" s="1244"/>
      <c r="BF124" s="1244"/>
      <c r="BG124" s="1244"/>
      <c r="BH124" s="1244"/>
      <c r="BI124" s="1244"/>
      <c r="BJ124" s="1244"/>
      <c r="BK124" s="1244"/>
      <c r="BL124" s="1244"/>
      <c r="BM124" s="1244"/>
      <c r="BN124" s="1244"/>
      <c r="BO124" s="1244"/>
      <c r="BP124" s="1244"/>
      <c r="BQ124" s="1244"/>
      <c r="BR124" s="1244"/>
      <c r="BS124" s="1244"/>
      <c r="BT124" s="1244"/>
      <c r="BU124" s="1244"/>
      <c r="BV124" s="1244"/>
      <c r="BW124" s="1244"/>
      <c r="BX124" s="1244"/>
      <c r="BY124" s="1244"/>
      <c r="BZ124" s="1244"/>
      <c r="CA124" s="1244"/>
    </row>
    <row r="125" spans="1:79" ht="16.5" customHeight="1" thickBot="1">
      <c r="B125" s="1358" t="s">
        <v>842</v>
      </c>
      <c r="C125" s="1366"/>
      <c r="F125" s="1425"/>
      <c r="G125" s="1362"/>
      <c r="H125" s="1362"/>
      <c r="I125" s="1244"/>
      <c r="J125" s="1244"/>
      <c r="K125" s="1244"/>
      <c r="L125" s="1244"/>
      <c r="M125" s="1244"/>
      <c r="N125" s="1336"/>
      <c r="O125" s="1244"/>
      <c r="P125" s="1244"/>
      <c r="Q125" s="1244"/>
      <c r="R125" s="1244"/>
      <c r="S125" s="1244"/>
      <c r="T125" s="1244"/>
      <c r="U125" s="1244"/>
      <c r="V125" s="1244"/>
      <c r="W125" s="1244"/>
      <c r="X125" s="1244"/>
      <c r="Y125" s="1244"/>
      <c r="Z125" s="1244"/>
      <c r="AA125" s="1244"/>
      <c r="AB125" s="1244"/>
      <c r="AC125" s="1244"/>
      <c r="AD125" s="1244"/>
      <c r="AE125" s="1244"/>
      <c r="AF125" s="1244"/>
      <c r="AG125" s="1244"/>
      <c r="AH125" s="1244"/>
      <c r="AI125" s="1244"/>
      <c r="AJ125" s="1244"/>
      <c r="AK125" s="1244"/>
      <c r="AL125" s="1244"/>
      <c r="AM125" s="1244"/>
      <c r="AN125" s="1244"/>
      <c r="AO125" s="1244"/>
      <c r="AP125" s="1244"/>
      <c r="AQ125" s="1244"/>
      <c r="AR125" s="1244"/>
      <c r="AS125" s="1244"/>
      <c r="AT125" s="1244"/>
      <c r="AU125" s="1244"/>
      <c r="AV125" s="1244"/>
      <c r="AW125" s="1244"/>
      <c r="AX125" s="1244"/>
      <c r="AY125" s="1244"/>
      <c r="AZ125" s="1244"/>
      <c r="BA125" s="1244"/>
      <c r="BB125" s="1244"/>
      <c r="BC125" s="1244"/>
      <c r="BD125" s="1244"/>
      <c r="BE125" s="1244"/>
      <c r="BF125" s="1244"/>
      <c r="BG125" s="1244"/>
      <c r="BH125" s="1244"/>
      <c r="BI125" s="1244"/>
      <c r="BJ125" s="1244"/>
      <c r="BK125" s="1244"/>
      <c r="BL125" s="1244"/>
      <c r="BM125" s="1244"/>
      <c r="BN125" s="1244"/>
      <c r="BO125" s="1244"/>
      <c r="BP125" s="1244"/>
      <c r="BQ125" s="1244"/>
      <c r="BR125" s="1244"/>
      <c r="BS125" s="1244"/>
      <c r="BT125" s="1244"/>
      <c r="BU125" s="1244"/>
      <c r="BV125" s="1244"/>
      <c r="BW125" s="1244"/>
      <c r="BX125" s="1244"/>
      <c r="BY125" s="1244"/>
      <c r="BZ125" s="1244"/>
      <c r="CA125" s="1244"/>
    </row>
    <row r="126" spans="1:79" ht="33.75" customHeight="1" thickBot="1">
      <c r="B126" s="1426" t="s">
        <v>843</v>
      </c>
      <c r="C126" s="1427" t="s">
        <v>844</v>
      </c>
      <c r="D126" s="1428" t="s">
        <v>845</v>
      </c>
      <c r="E126" s="1429" t="s">
        <v>846</v>
      </c>
      <c r="F126" s="1413" t="s">
        <v>847</v>
      </c>
      <c r="G126" s="1406">
        <v>4</v>
      </c>
      <c r="H126" s="1362"/>
      <c r="I126" s="1244"/>
      <c r="J126" s="1244"/>
      <c r="K126" s="1244"/>
      <c r="L126" s="1244"/>
      <c r="M126" s="1244"/>
      <c r="N126" s="1336"/>
      <c r="O126" s="1244"/>
      <c r="P126" s="1244"/>
      <c r="Q126" s="1244"/>
      <c r="R126" s="1244"/>
      <c r="S126" s="1244"/>
      <c r="T126" s="1244"/>
      <c r="U126" s="1244"/>
      <c r="V126" s="1244"/>
      <c r="W126" s="1244"/>
      <c r="X126" s="1244"/>
      <c r="Y126" s="1244"/>
      <c r="Z126" s="1244"/>
      <c r="AA126" s="1244"/>
      <c r="AB126" s="1244"/>
      <c r="AC126" s="1244"/>
      <c r="AD126" s="1244"/>
      <c r="AE126" s="1244"/>
      <c r="AF126" s="1244"/>
      <c r="AG126" s="1244"/>
      <c r="AH126" s="1244"/>
      <c r="AI126" s="1244"/>
      <c r="AJ126" s="1244"/>
      <c r="AK126" s="1244"/>
      <c r="AL126" s="1244"/>
      <c r="AM126" s="1244"/>
      <c r="AN126" s="1244"/>
      <c r="AO126" s="1244"/>
      <c r="AP126" s="1244"/>
      <c r="AQ126" s="1244"/>
      <c r="AR126" s="1244"/>
      <c r="AS126" s="1244"/>
      <c r="AT126" s="1244"/>
      <c r="AU126" s="1244"/>
      <c r="AV126" s="1244"/>
      <c r="AW126" s="1244"/>
      <c r="AX126" s="1244"/>
      <c r="AY126" s="1244"/>
      <c r="AZ126" s="1244"/>
      <c r="BA126" s="1244"/>
      <c r="BB126" s="1244"/>
      <c r="BC126" s="1244"/>
      <c r="BD126" s="1244"/>
      <c r="BE126" s="1244"/>
      <c r="BF126" s="1244"/>
      <c r="BG126" s="1244"/>
      <c r="BH126" s="1244"/>
      <c r="BI126" s="1244"/>
      <c r="BJ126" s="1244"/>
      <c r="BK126" s="1244"/>
      <c r="BL126" s="1244"/>
      <c r="BM126" s="1244"/>
      <c r="BN126" s="1244"/>
      <c r="BO126" s="1244"/>
      <c r="BP126" s="1244"/>
      <c r="BQ126" s="1244"/>
      <c r="BR126" s="1244"/>
      <c r="BS126" s="1244"/>
      <c r="BT126" s="1244"/>
      <c r="BU126" s="1244"/>
      <c r="BV126" s="1244"/>
      <c r="BW126" s="1244"/>
      <c r="BX126" s="1244"/>
      <c r="BY126" s="1244"/>
      <c r="BZ126" s="1244"/>
      <c r="CA126" s="1244"/>
    </row>
    <row r="127" spans="1:79" ht="27.75" customHeight="1" thickTop="1" thickBot="1">
      <c r="B127" s="1430" t="s">
        <v>849</v>
      </c>
      <c r="C127" s="1431">
        <v>1</v>
      </c>
      <c r="D127" s="1432">
        <v>2</v>
      </c>
      <c r="E127" s="1433">
        <f>C127*D127</f>
        <v>2</v>
      </c>
      <c r="F127" s="1414"/>
      <c r="G127" s="1407"/>
      <c r="H127" s="1407"/>
      <c r="I127" s="1408"/>
      <c r="J127" s="1244"/>
      <c r="K127" s="1244"/>
      <c r="L127" s="1244"/>
      <c r="M127" s="1244"/>
      <c r="N127" s="1336"/>
      <c r="O127" s="1244"/>
      <c r="P127" s="1244"/>
      <c r="Q127" s="1244"/>
      <c r="R127" s="1244"/>
      <c r="S127" s="1244"/>
      <c r="T127" s="1244"/>
      <c r="U127" s="1244"/>
      <c r="V127" s="1244"/>
      <c r="W127" s="1244"/>
      <c r="X127" s="1244"/>
      <c r="Y127" s="1244"/>
      <c r="Z127" s="1244"/>
      <c r="AA127" s="1244"/>
      <c r="AB127" s="1244"/>
      <c r="AC127" s="1244"/>
      <c r="AD127" s="1244"/>
      <c r="AE127" s="1244"/>
      <c r="AF127" s="1244"/>
      <c r="AG127" s="1244"/>
      <c r="AH127" s="1244"/>
      <c r="AI127" s="1244"/>
      <c r="AJ127" s="1244"/>
      <c r="AK127" s="1244"/>
      <c r="AL127" s="1244"/>
      <c r="AM127" s="1244"/>
      <c r="AN127" s="1244"/>
      <c r="AO127" s="1244"/>
      <c r="AP127" s="1244"/>
      <c r="AQ127" s="1244"/>
      <c r="AR127" s="1244"/>
      <c r="AS127" s="1244"/>
      <c r="AT127" s="1244"/>
      <c r="AU127" s="1244"/>
      <c r="AV127" s="1244"/>
      <c r="AW127" s="1244"/>
      <c r="AX127" s="1244"/>
      <c r="AY127" s="1244"/>
      <c r="AZ127" s="1244"/>
      <c r="BA127" s="1244"/>
      <c r="BB127" s="1244"/>
      <c r="BC127" s="1244"/>
      <c r="BD127" s="1244"/>
      <c r="BE127" s="1244"/>
      <c r="BF127" s="1244"/>
      <c r="BG127" s="1244"/>
      <c r="BH127" s="1244"/>
      <c r="BI127" s="1244"/>
      <c r="BJ127" s="1244"/>
      <c r="BK127" s="1244"/>
      <c r="BL127" s="1244"/>
      <c r="BM127" s="1244"/>
      <c r="BN127" s="1244"/>
      <c r="BO127" s="1244"/>
      <c r="BP127" s="1244"/>
      <c r="BQ127" s="1244"/>
      <c r="BR127" s="1244"/>
      <c r="BS127" s="1244"/>
      <c r="BT127" s="1244"/>
      <c r="BU127" s="1244"/>
      <c r="BV127" s="1244"/>
      <c r="BW127" s="1244"/>
      <c r="BX127" s="1244"/>
      <c r="BY127" s="1244"/>
      <c r="BZ127" s="1244"/>
      <c r="CA127" s="1244"/>
    </row>
    <row r="128" spans="1:79" ht="39" customHeight="1" thickBot="1">
      <c r="B128" s="1434" t="s">
        <v>897</v>
      </c>
      <c r="C128" s="1435">
        <v>2</v>
      </c>
      <c r="D128" s="1436">
        <v>2</v>
      </c>
      <c r="E128" s="1435">
        <f>C128*D128</f>
        <v>4</v>
      </c>
      <c r="F128" s="1414"/>
      <c r="G128" s="1409"/>
      <c r="H128" s="1409"/>
      <c r="I128" s="1410"/>
      <c r="J128" s="1244"/>
      <c r="K128" s="1244"/>
      <c r="L128" s="1244"/>
      <c r="M128" s="1244"/>
      <c r="N128" s="1336"/>
      <c r="O128" s="1244"/>
      <c r="P128" s="1244"/>
      <c r="Q128" s="1244"/>
      <c r="R128" s="1244"/>
      <c r="S128" s="1244"/>
      <c r="T128" s="1244"/>
      <c r="U128" s="1244"/>
      <c r="V128" s="1244"/>
      <c r="W128" s="1244"/>
      <c r="X128" s="1244"/>
      <c r="Y128" s="1244"/>
      <c r="Z128" s="1244"/>
      <c r="AA128" s="1244"/>
      <c r="AB128" s="1244"/>
      <c r="AC128" s="1244"/>
      <c r="AD128" s="1244"/>
      <c r="AE128" s="1244"/>
      <c r="AF128" s="1244"/>
      <c r="AG128" s="1244"/>
      <c r="AH128" s="1244"/>
      <c r="AI128" s="1244"/>
      <c r="AJ128" s="1244"/>
      <c r="AK128" s="1244"/>
      <c r="AL128" s="1244"/>
      <c r="AM128" s="1244"/>
      <c r="AN128" s="1244"/>
      <c r="AO128" s="1244"/>
      <c r="AP128" s="1244"/>
      <c r="AQ128" s="1244"/>
      <c r="AR128" s="1244"/>
      <c r="AS128" s="1244"/>
      <c r="AT128" s="1244"/>
      <c r="AU128" s="1244"/>
      <c r="AV128" s="1244"/>
      <c r="AW128" s="1244"/>
      <c r="AX128" s="1244"/>
      <c r="AY128" s="1244"/>
      <c r="AZ128" s="1244"/>
      <c r="BA128" s="1244"/>
      <c r="BB128" s="1244"/>
      <c r="BC128" s="1244"/>
      <c r="BD128" s="1244"/>
      <c r="BE128" s="1244"/>
      <c r="BF128" s="1244"/>
      <c r="BG128" s="1244"/>
      <c r="BH128" s="1244"/>
      <c r="BI128" s="1244"/>
      <c r="BJ128" s="1244"/>
      <c r="BK128" s="1244"/>
      <c r="BL128" s="1244"/>
      <c r="BM128" s="1244"/>
      <c r="BN128" s="1244"/>
      <c r="BO128" s="1244"/>
      <c r="BP128" s="1244"/>
      <c r="BQ128" s="1244"/>
      <c r="BR128" s="1244"/>
      <c r="BS128" s="1244"/>
      <c r="BT128" s="1244"/>
      <c r="BU128" s="1244"/>
      <c r="BV128" s="1244"/>
      <c r="BW128" s="1244"/>
      <c r="BX128" s="1244"/>
      <c r="BY128" s="1244"/>
      <c r="BZ128" s="1244"/>
      <c r="CA128" s="1244"/>
    </row>
    <row r="129" spans="1:79" ht="48.95" customHeight="1" thickBot="1">
      <c r="B129" s="1434" t="s">
        <v>898</v>
      </c>
      <c r="C129" s="1437">
        <v>3</v>
      </c>
      <c r="D129" s="1438">
        <v>2</v>
      </c>
      <c r="E129" s="1437">
        <f>C129*D129</f>
        <v>6</v>
      </c>
      <c r="F129" s="1415"/>
      <c r="G129" s="1411"/>
      <c r="H129" s="1411"/>
      <c r="I129" s="1412"/>
      <c r="J129" s="1244"/>
      <c r="K129" s="1244"/>
      <c r="L129" s="1244"/>
      <c r="M129" s="1244"/>
      <c r="N129" s="1336"/>
      <c r="O129" s="1244"/>
      <c r="P129" s="1244"/>
      <c r="Q129" s="1244"/>
      <c r="R129" s="1244"/>
      <c r="S129" s="1244"/>
      <c r="T129" s="1244"/>
      <c r="U129" s="1244"/>
      <c r="V129" s="1244"/>
      <c r="W129" s="1244"/>
      <c r="X129" s="1244"/>
      <c r="Y129" s="1244"/>
      <c r="Z129" s="1244"/>
      <c r="AA129" s="1244"/>
      <c r="AB129" s="1244"/>
      <c r="AC129" s="1244"/>
      <c r="AD129" s="1244"/>
      <c r="AE129" s="1244"/>
      <c r="AF129" s="1244"/>
      <c r="AG129" s="1244"/>
      <c r="AH129" s="1244"/>
      <c r="AI129" s="1244"/>
      <c r="AJ129" s="1244"/>
      <c r="AK129" s="1244"/>
      <c r="AL129" s="1244"/>
      <c r="AM129" s="1244"/>
      <c r="AN129" s="1244"/>
      <c r="AO129" s="1244"/>
      <c r="AP129" s="1244"/>
      <c r="AQ129" s="1244"/>
      <c r="AR129" s="1244"/>
      <c r="AS129" s="1244"/>
      <c r="AT129" s="1244"/>
      <c r="AU129" s="1244"/>
      <c r="AV129" s="1244"/>
      <c r="AW129" s="1244"/>
      <c r="AX129" s="1244"/>
      <c r="AY129" s="1244"/>
      <c r="AZ129" s="1244"/>
      <c r="BA129" s="1244"/>
      <c r="BB129" s="1244"/>
      <c r="BC129" s="1244"/>
      <c r="BD129" s="1244"/>
      <c r="BE129" s="1244"/>
      <c r="BF129" s="1244"/>
      <c r="BG129" s="1244"/>
      <c r="BH129" s="1244"/>
      <c r="BI129" s="1244"/>
      <c r="BJ129" s="1244"/>
      <c r="BK129" s="1244"/>
      <c r="BL129" s="1244"/>
      <c r="BM129" s="1244"/>
      <c r="BN129" s="1244"/>
      <c r="BO129" s="1244"/>
      <c r="BP129" s="1244"/>
      <c r="BQ129" s="1244"/>
      <c r="BR129" s="1244"/>
      <c r="BS129" s="1244"/>
      <c r="BT129" s="1244"/>
      <c r="BU129" s="1244"/>
      <c r="BV129" s="1244"/>
      <c r="BW129" s="1244"/>
      <c r="BX129" s="1244"/>
      <c r="BY129" s="1244"/>
      <c r="BZ129" s="1244"/>
      <c r="CA129" s="1244"/>
    </row>
    <row r="130" spans="1:79" ht="9" customHeight="1">
      <c r="B130" s="1404"/>
      <c r="C130" s="1424"/>
      <c r="D130" s="1424"/>
      <c r="E130" s="1424"/>
      <c r="F130" s="1425"/>
      <c r="G130" s="1362"/>
      <c r="H130" s="1362"/>
      <c r="I130" s="1244"/>
      <c r="J130" s="1244"/>
      <c r="K130" s="1244"/>
      <c r="L130" s="1244"/>
      <c r="M130" s="1244"/>
      <c r="N130" s="1336"/>
      <c r="O130" s="1244"/>
      <c r="P130" s="1244"/>
      <c r="Q130" s="1244"/>
      <c r="R130" s="1244"/>
      <c r="S130" s="1244"/>
      <c r="T130" s="1244"/>
      <c r="U130" s="1244"/>
      <c r="V130" s="1244"/>
      <c r="W130" s="1244"/>
      <c r="X130" s="1244"/>
      <c r="Y130" s="1244"/>
      <c r="Z130" s="1244"/>
      <c r="AA130" s="1244"/>
      <c r="AB130" s="1244"/>
      <c r="AC130" s="1244"/>
      <c r="AD130" s="1244"/>
      <c r="AE130" s="1244"/>
      <c r="AF130" s="1244"/>
      <c r="AG130" s="1244"/>
      <c r="AH130" s="1244"/>
      <c r="AI130" s="1244"/>
      <c r="AJ130" s="1244"/>
      <c r="AK130" s="1244"/>
      <c r="AL130" s="1244"/>
      <c r="AM130" s="1244"/>
      <c r="AN130" s="1244"/>
      <c r="AO130" s="1244"/>
      <c r="AP130" s="1244"/>
      <c r="AQ130" s="1244"/>
      <c r="AR130" s="1244"/>
      <c r="AS130" s="1244"/>
      <c r="AT130" s="1244"/>
      <c r="AU130" s="1244"/>
      <c r="AV130" s="1244"/>
      <c r="AW130" s="1244"/>
      <c r="AX130" s="1244"/>
      <c r="AY130" s="1244"/>
      <c r="AZ130" s="1244"/>
      <c r="BA130" s="1244"/>
      <c r="BB130" s="1244"/>
      <c r="BC130" s="1244"/>
      <c r="BD130" s="1244"/>
      <c r="BE130" s="1244"/>
      <c r="BF130" s="1244"/>
      <c r="BG130" s="1244"/>
      <c r="BH130" s="1244"/>
      <c r="BI130" s="1244"/>
      <c r="BJ130" s="1244"/>
      <c r="BK130" s="1244"/>
      <c r="BL130" s="1244"/>
      <c r="BM130" s="1244"/>
      <c r="BN130" s="1244"/>
      <c r="BO130" s="1244"/>
      <c r="BP130" s="1244"/>
      <c r="BQ130" s="1244"/>
      <c r="BR130" s="1244"/>
      <c r="BS130" s="1244"/>
      <c r="BT130" s="1244"/>
      <c r="BU130" s="1244"/>
      <c r="BV130" s="1244"/>
      <c r="BW130" s="1244"/>
      <c r="BX130" s="1244"/>
      <c r="BY130" s="1244"/>
      <c r="BZ130" s="1244"/>
      <c r="CA130" s="1244"/>
    </row>
    <row r="131" spans="1:79" ht="18" customHeight="1">
      <c r="A131" s="1193">
        <v>13</v>
      </c>
      <c r="B131" s="1358" t="s">
        <v>899</v>
      </c>
      <c r="C131" s="1359"/>
      <c r="D131" s="1359"/>
      <c r="E131" s="1359"/>
      <c r="F131" s="1425"/>
      <c r="G131" s="1362"/>
      <c r="H131" s="1362"/>
      <c r="I131" s="1244"/>
      <c r="J131" s="1244"/>
      <c r="K131" s="1244"/>
      <c r="L131" s="1244"/>
      <c r="M131" s="1244"/>
      <c r="N131" s="1336"/>
      <c r="O131" s="1244"/>
      <c r="P131" s="1244"/>
      <c r="Q131" s="1244"/>
      <c r="R131" s="1244"/>
      <c r="S131" s="1244"/>
      <c r="T131" s="1244"/>
      <c r="U131" s="1244"/>
      <c r="V131" s="1244"/>
      <c r="W131" s="1244"/>
      <c r="X131" s="1244"/>
      <c r="Y131" s="1244"/>
      <c r="Z131" s="1244"/>
      <c r="AA131" s="1244"/>
      <c r="AB131" s="1244"/>
      <c r="AC131" s="1244"/>
      <c r="AD131" s="1244"/>
      <c r="AE131" s="1244"/>
      <c r="AF131" s="1244"/>
      <c r="AG131" s="1244"/>
      <c r="AH131" s="1244"/>
      <c r="AI131" s="1244"/>
      <c r="AJ131" s="1244"/>
      <c r="AK131" s="1244"/>
      <c r="AL131" s="1244"/>
      <c r="AM131" s="1244"/>
      <c r="AN131" s="1244"/>
      <c r="AO131" s="1244"/>
      <c r="AP131" s="1244"/>
      <c r="AQ131" s="1244"/>
      <c r="AR131" s="1244"/>
      <c r="AS131" s="1244"/>
      <c r="AT131" s="1244"/>
      <c r="AU131" s="1244"/>
      <c r="AV131" s="1244"/>
      <c r="AW131" s="1244"/>
      <c r="AX131" s="1244"/>
      <c r="AY131" s="1244"/>
      <c r="AZ131" s="1244"/>
      <c r="BA131" s="1244"/>
      <c r="BB131" s="1244"/>
      <c r="BC131" s="1244"/>
      <c r="BD131" s="1244"/>
      <c r="BE131" s="1244"/>
      <c r="BF131" s="1244"/>
      <c r="BG131" s="1244"/>
      <c r="BH131" s="1244"/>
      <c r="BI131" s="1244"/>
      <c r="BJ131" s="1244"/>
      <c r="BK131" s="1244"/>
      <c r="BL131" s="1244"/>
      <c r="BM131" s="1244"/>
      <c r="BN131" s="1244"/>
      <c r="BO131" s="1244"/>
      <c r="BP131" s="1244"/>
      <c r="BQ131" s="1244"/>
      <c r="BR131" s="1244"/>
      <c r="BS131" s="1244"/>
      <c r="BT131" s="1244"/>
      <c r="BU131" s="1244"/>
      <c r="BV131" s="1244"/>
      <c r="BW131" s="1244"/>
      <c r="BX131" s="1244"/>
      <c r="BY131" s="1244"/>
      <c r="BZ131" s="1244"/>
      <c r="CA131" s="1244"/>
    </row>
    <row r="132" spans="1:79" ht="35.25" customHeight="1">
      <c r="B132" s="1363" t="s">
        <v>900</v>
      </c>
      <c r="C132" s="1364"/>
      <c r="D132" s="1364"/>
      <c r="E132" s="1365"/>
      <c r="F132" s="1425"/>
      <c r="G132" s="1362"/>
      <c r="H132" s="1362"/>
      <c r="I132" s="1244"/>
      <c r="J132" s="1244"/>
      <c r="K132" s="1244"/>
      <c r="L132" s="1244"/>
      <c r="M132" s="1244"/>
      <c r="N132" s="1336"/>
      <c r="O132" s="1244"/>
      <c r="P132" s="1244"/>
      <c r="Q132" s="1244"/>
      <c r="R132" s="1244"/>
      <c r="S132" s="1244"/>
      <c r="T132" s="1244"/>
      <c r="U132" s="1244"/>
      <c r="V132" s="1244"/>
      <c r="W132" s="1244"/>
      <c r="X132" s="1244"/>
      <c r="Y132" s="1244"/>
      <c r="Z132" s="1244"/>
      <c r="AA132" s="1244"/>
      <c r="AB132" s="1244"/>
      <c r="AC132" s="1244"/>
      <c r="AD132" s="1244"/>
      <c r="AE132" s="1244"/>
      <c r="AF132" s="1244"/>
      <c r="AG132" s="1244"/>
      <c r="AH132" s="1244"/>
      <c r="AI132" s="1244"/>
      <c r="AJ132" s="1244"/>
      <c r="AK132" s="1244"/>
      <c r="AL132" s="1244"/>
      <c r="AM132" s="1244"/>
      <c r="AN132" s="1244"/>
      <c r="AO132" s="1244"/>
      <c r="AP132" s="1244"/>
      <c r="AQ132" s="1244"/>
      <c r="AR132" s="1244"/>
      <c r="AS132" s="1244"/>
      <c r="AT132" s="1244"/>
      <c r="AU132" s="1244"/>
      <c r="AV132" s="1244"/>
      <c r="AW132" s="1244"/>
      <c r="AX132" s="1244"/>
      <c r="AY132" s="1244"/>
      <c r="AZ132" s="1244"/>
      <c r="BA132" s="1244"/>
      <c r="BB132" s="1244"/>
      <c r="BC132" s="1244"/>
      <c r="BD132" s="1244"/>
      <c r="BE132" s="1244"/>
      <c r="BF132" s="1244"/>
      <c r="BG132" s="1244"/>
      <c r="BH132" s="1244"/>
      <c r="BI132" s="1244"/>
      <c r="BJ132" s="1244"/>
      <c r="BK132" s="1244"/>
      <c r="BL132" s="1244"/>
      <c r="BM132" s="1244"/>
      <c r="BN132" s="1244"/>
      <c r="BO132" s="1244"/>
      <c r="BP132" s="1244"/>
      <c r="BQ132" s="1244"/>
      <c r="BR132" s="1244"/>
      <c r="BS132" s="1244"/>
      <c r="BT132" s="1244"/>
      <c r="BU132" s="1244"/>
      <c r="BV132" s="1244"/>
      <c r="BW132" s="1244"/>
      <c r="BX132" s="1244"/>
      <c r="BY132" s="1244"/>
      <c r="BZ132" s="1244"/>
      <c r="CA132" s="1244"/>
    </row>
    <row r="133" spans="1:79" ht="16.5" customHeight="1" thickBot="1">
      <c r="B133" s="1358" t="s">
        <v>842</v>
      </c>
      <c r="C133" s="1366"/>
      <c r="F133" s="1425"/>
      <c r="G133" s="1362"/>
      <c r="H133" s="1362"/>
      <c r="I133" s="1244"/>
      <c r="J133" s="1244"/>
      <c r="K133" s="1244"/>
      <c r="L133" s="1244"/>
      <c r="M133" s="1244"/>
      <c r="N133" s="1336"/>
      <c r="O133" s="1244"/>
      <c r="P133" s="1244"/>
      <c r="Q133" s="1244"/>
      <c r="R133" s="1244"/>
      <c r="S133" s="1244"/>
      <c r="T133" s="1244"/>
      <c r="U133" s="1244"/>
      <c r="V133" s="1244"/>
      <c r="W133" s="1244"/>
      <c r="X133" s="1244"/>
      <c r="Y133" s="1244"/>
      <c r="Z133" s="1244"/>
      <c r="AA133" s="1244"/>
      <c r="AB133" s="1244"/>
      <c r="AC133" s="1244"/>
      <c r="AD133" s="1244"/>
      <c r="AE133" s="1244"/>
      <c r="AF133" s="1244"/>
      <c r="AG133" s="1244"/>
      <c r="AH133" s="1244"/>
      <c r="AI133" s="1244"/>
      <c r="AJ133" s="1244"/>
      <c r="AK133" s="1244"/>
      <c r="AL133" s="1244"/>
      <c r="AM133" s="1244"/>
      <c r="AN133" s="1244"/>
      <c r="AO133" s="1244"/>
      <c r="AP133" s="1244"/>
      <c r="AQ133" s="1244"/>
      <c r="AR133" s="1244"/>
      <c r="AS133" s="1244"/>
      <c r="AT133" s="1244"/>
      <c r="AU133" s="1244"/>
      <c r="AV133" s="1244"/>
      <c r="AW133" s="1244"/>
      <c r="AX133" s="1244"/>
      <c r="AY133" s="1244"/>
      <c r="AZ133" s="1244"/>
      <c r="BA133" s="1244"/>
      <c r="BB133" s="1244"/>
      <c r="BC133" s="1244"/>
      <c r="BD133" s="1244"/>
      <c r="BE133" s="1244"/>
      <c r="BF133" s="1244"/>
      <c r="BG133" s="1244"/>
      <c r="BH133" s="1244"/>
      <c r="BI133" s="1244"/>
      <c r="BJ133" s="1244"/>
      <c r="BK133" s="1244"/>
      <c r="BL133" s="1244"/>
      <c r="BM133" s="1244"/>
      <c r="BN133" s="1244"/>
      <c r="BO133" s="1244"/>
      <c r="BP133" s="1244"/>
      <c r="BQ133" s="1244"/>
      <c r="BR133" s="1244"/>
      <c r="BS133" s="1244"/>
      <c r="BT133" s="1244"/>
      <c r="BU133" s="1244"/>
      <c r="BV133" s="1244"/>
      <c r="BW133" s="1244"/>
      <c r="BX133" s="1244"/>
      <c r="BY133" s="1244"/>
      <c r="BZ133" s="1244"/>
      <c r="CA133" s="1244"/>
    </row>
    <row r="134" spans="1:79" ht="33.75" customHeight="1" thickBot="1">
      <c r="B134" s="1426" t="s">
        <v>843</v>
      </c>
      <c r="C134" s="1427" t="s">
        <v>844</v>
      </c>
      <c r="D134" s="1428" t="s">
        <v>845</v>
      </c>
      <c r="E134" s="1429" t="s">
        <v>846</v>
      </c>
      <c r="F134" s="1413" t="s">
        <v>847</v>
      </c>
      <c r="G134" s="1406">
        <v>2</v>
      </c>
      <c r="H134" s="1362"/>
      <c r="I134" s="1244"/>
      <c r="J134" s="1244"/>
      <c r="K134" s="1244"/>
      <c r="L134" s="1244"/>
      <c r="M134" s="1244"/>
      <c r="N134" s="1336"/>
      <c r="O134" s="1244"/>
      <c r="P134" s="1244"/>
      <c r="Q134" s="1244"/>
      <c r="R134" s="1244"/>
      <c r="S134" s="1244"/>
      <c r="T134" s="1244"/>
      <c r="U134" s="1244"/>
      <c r="V134" s="1244"/>
      <c r="W134" s="1244"/>
      <c r="X134" s="1244"/>
      <c r="Y134" s="1244"/>
      <c r="Z134" s="1244"/>
      <c r="AA134" s="1244"/>
      <c r="AB134" s="1244"/>
      <c r="AC134" s="1244"/>
      <c r="AD134" s="1244"/>
      <c r="AE134" s="1244"/>
      <c r="AF134" s="1244"/>
      <c r="AG134" s="1244"/>
      <c r="AH134" s="1244"/>
      <c r="AI134" s="1244"/>
      <c r="AJ134" s="1244"/>
      <c r="AK134" s="1244"/>
      <c r="AL134" s="1244"/>
      <c r="AM134" s="1244"/>
      <c r="AN134" s="1244"/>
      <c r="AO134" s="1244"/>
      <c r="AP134" s="1244"/>
      <c r="AQ134" s="1244"/>
      <c r="AR134" s="1244"/>
      <c r="AS134" s="1244"/>
      <c r="AT134" s="1244"/>
      <c r="AU134" s="1244"/>
      <c r="AV134" s="1244"/>
      <c r="AW134" s="1244"/>
      <c r="AX134" s="1244"/>
      <c r="AY134" s="1244"/>
      <c r="AZ134" s="1244"/>
      <c r="BA134" s="1244"/>
      <c r="BB134" s="1244"/>
      <c r="BC134" s="1244"/>
      <c r="BD134" s="1244"/>
      <c r="BE134" s="1244"/>
      <c r="BF134" s="1244"/>
      <c r="BG134" s="1244"/>
      <c r="BH134" s="1244"/>
      <c r="BI134" s="1244"/>
      <c r="BJ134" s="1244"/>
      <c r="BK134" s="1244"/>
      <c r="BL134" s="1244"/>
      <c r="BM134" s="1244"/>
      <c r="BN134" s="1244"/>
      <c r="BO134" s="1244"/>
      <c r="BP134" s="1244"/>
      <c r="BQ134" s="1244"/>
      <c r="BR134" s="1244"/>
      <c r="BS134" s="1244"/>
      <c r="BT134" s="1244"/>
      <c r="BU134" s="1244"/>
      <c r="BV134" s="1244"/>
      <c r="BW134" s="1244"/>
      <c r="BX134" s="1244"/>
      <c r="BY134" s="1244"/>
      <c r="BZ134" s="1244"/>
      <c r="CA134" s="1244"/>
    </row>
    <row r="135" spans="1:79" ht="50.1" customHeight="1" thickTop="1" thickBot="1">
      <c r="B135" s="1430" t="s">
        <v>901</v>
      </c>
      <c r="C135" s="1431">
        <v>0</v>
      </c>
      <c r="D135" s="1432">
        <v>2</v>
      </c>
      <c r="E135" s="1433">
        <v>0</v>
      </c>
      <c r="F135" s="1414"/>
      <c r="G135" s="1407"/>
      <c r="H135" s="1407"/>
      <c r="I135" s="1408"/>
      <c r="J135" s="1244"/>
      <c r="K135" s="1244"/>
      <c r="L135" s="1244"/>
      <c r="M135" s="1244"/>
      <c r="N135" s="1336"/>
      <c r="O135" s="1244"/>
      <c r="P135" s="1244"/>
      <c r="Q135" s="1244"/>
      <c r="R135" s="1244"/>
      <c r="S135" s="1244"/>
      <c r="T135" s="1244"/>
      <c r="U135" s="1244"/>
      <c r="V135" s="1244"/>
      <c r="W135" s="1244"/>
      <c r="X135" s="1244"/>
      <c r="Y135" s="1244"/>
      <c r="Z135" s="1244"/>
      <c r="AA135" s="1244"/>
      <c r="AB135" s="1244"/>
      <c r="AC135" s="1244"/>
      <c r="AD135" s="1244"/>
      <c r="AE135" s="1244"/>
      <c r="AF135" s="1244"/>
      <c r="AG135" s="1244"/>
      <c r="AH135" s="1244"/>
      <c r="AI135" s="1244"/>
      <c r="AJ135" s="1244"/>
      <c r="AK135" s="1244"/>
      <c r="AL135" s="1244"/>
      <c r="AM135" s="1244"/>
      <c r="AN135" s="1244"/>
      <c r="AO135" s="1244"/>
      <c r="AP135" s="1244"/>
      <c r="AQ135" s="1244"/>
      <c r="AR135" s="1244"/>
      <c r="AS135" s="1244"/>
      <c r="AT135" s="1244"/>
      <c r="AU135" s="1244"/>
      <c r="AV135" s="1244"/>
      <c r="AW135" s="1244"/>
      <c r="AX135" s="1244"/>
      <c r="AY135" s="1244"/>
      <c r="AZ135" s="1244"/>
      <c r="BA135" s="1244"/>
      <c r="BB135" s="1244"/>
      <c r="BC135" s="1244"/>
      <c r="BD135" s="1244"/>
      <c r="BE135" s="1244"/>
      <c r="BF135" s="1244"/>
      <c r="BG135" s="1244"/>
      <c r="BH135" s="1244"/>
      <c r="BI135" s="1244"/>
      <c r="BJ135" s="1244"/>
      <c r="BK135" s="1244"/>
      <c r="BL135" s="1244"/>
      <c r="BM135" s="1244"/>
      <c r="BN135" s="1244"/>
      <c r="BO135" s="1244"/>
      <c r="BP135" s="1244"/>
      <c r="BQ135" s="1244"/>
      <c r="BR135" s="1244"/>
      <c r="BS135" s="1244"/>
      <c r="BT135" s="1244"/>
      <c r="BU135" s="1244"/>
      <c r="BV135" s="1244"/>
      <c r="BW135" s="1244"/>
      <c r="BX135" s="1244"/>
      <c r="BY135" s="1244"/>
      <c r="BZ135" s="1244"/>
      <c r="CA135" s="1244"/>
    </row>
    <row r="136" spans="1:79" ht="39.950000000000003" customHeight="1" thickBot="1">
      <c r="B136" s="1434" t="s">
        <v>902</v>
      </c>
      <c r="C136" s="1435">
        <v>1</v>
      </c>
      <c r="D136" s="1436">
        <v>2</v>
      </c>
      <c r="E136" s="1435">
        <v>2</v>
      </c>
      <c r="F136" s="1414"/>
      <c r="G136" s="1409"/>
      <c r="H136" s="1409"/>
      <c r="I136" s="1410"/>
      <c r="J136" s="1244"/>
      <c r="K136" s="1244"/>
      <c r="L136" s="1244"/>
      <c r="M136" s="1244"/>
      <c r="N136" s="1336"/>
      <c r="O136" s="1244"/>
      <c r="P136" s="1244"/>
      <c r="Q136" s="1244"/>
      <c r="R136" s="1244"/>
      <c r="S136" s="1244"/>
      <c r="T136" s="1244"/>
      <c r="U136" s="1244"/>
      <c r="V136" s="1244"/>
      <c r="W136" s="1244"/>
      <c r="X136" s="1244"/>
      <c r="Y136" s="1244"/>
      <c r="Z136" s="1244"/>
      <c r="AA136" s="1244"/>
      <c r="AB136" s="1244"/>
      <c r="AC136" s="1244"/>
      <c r="AD136" s="1244"/>
      <c r="AE136" s="1244"/>
      <c r="AF136" s="1244"/>
      <c r="AG136" s="1244"/>
      <c r="AH136" s="1244"/>
      <c r="AI136" s="1244"/>
      <c r="AJ136" s="1244"/>
      <c r="AK136" s="1244"/>
      <c r="AL136" s="1244"/>
      <c r="AM136" s="1244"/>
      <c r="AN136" s="1244"/>
      <c r="AO136" s="1244"/>
      <c r="AP136" s="1244"/>
      <c r="AQ136" s="1244"/>
      <c r="AR136" s="1244"/>
      <c r="AS136" s="1244"/>
      <c r="AT136" s="1244"/>
      <c r="AU136" s="1244"/>
      <c r="AV136" s="1244"/>
      <c r="AW136" s="1244"/>
      <c r="AX136" s="1244"/>
      <c r="AY136" s="1244"/>
      <c r="AZ136" s="1244"/>
      <c r="BA136" s="1244"/>
      <c r="BB136" s="1244"/>
      <c r="BC136" s="1244"/>
      <c r="BD136" s="1244"/>
      <c r="BE136" s="1244"/>
      <c r="BF136" s="1244"/>
      <c r="BG136" s="1244"/>
      <c r="BH136" s="1244"/>
      <c r="BI136" s="1244"/>
      <c r="BJ136" s="1244"/>
      <c r="BK136" s="1244"/>
      <c r="BL136" s="1244"/>
      <c r="BM136" s="1244"/>
      <c r="BN136" s="1244"/>
      <c r="BO136" s="1244"/>
      <c r="BP136" s="1244"/>
      <c r="BQ136" s="1244"/>
      <c r="BR136" s="1244"/>
      <c r="BS136" s="1244"/>
      <c r="BT136" s="1244"/>
      <c r="BU136" s="1244"/>
      <c r="BV136" s="1244"/>
      <c r="BW136" s="1244"/>
      <c r="BX136" s="1244"/>
      <c r="BY136" s="1244"/>
      <c r="BZ136" s="1244"/>
      <c r="CA136" s="1244"/>
    </row>
    <row r="137" spans="1:79" ht="44.45" customHeight="1" thickBot="1">
      <c r="B137" s="1434" t="s">
        <v>903</v>
      </c>
      <c r="C137" s="1437">
        <v>2</v>
      </c>
      <c r="D137" s="1438">
        <v>2</v>
      </c>
      <c r="E137" s="1437">
        <v>4</v>
      </c>
      <c r="F137" s="1415"/>
      <c r="G137" s="1411"/>
      <c r="H137" s="1411"/>
      <c r="I137" s="1412"/>
      <c r="J137" s="1244"/>
      <c r="K137" s="1244"/>
      <c r="L137" s="1244"/>
      <c r="M137" s="1244"/>
      <c r="N137" s="1336"/>
      <c r="O137" s="1244"/>
      <c r="P137" s="1244"/>
      <c r="Q137" s="1244"/>
      <c r="R137" s="1244"/>
      <c r="S137" s="1244"/>
      <c r="T137" s="1244"/>
      <c r="U137" s="1244"/>
      <c r="V137" s="1244"/>
      <c r="W137" s="1244"/>
      <c r="X137" s="1244"/>
      <c r="Y137" s="1244"/>
      <c r="Z137" s="1244"/>
      <c r="AA137" s="1244"/>
      <c r="AB137" s="1244"/>
      <c r="AC137" s="1244"/>
      <c r="AD137" s="1244"/>
      <c r="AE137" s="1244"/>
      <c r="AF137" s="1244"/>
      <c r="AG137" s="1244"/>
      <c r="AH137" s="1244"/>
      <c r="AI137" s="1244"/>
      <c r="AJ137" s="1244"/>
      <c r="AK137" s="1244"/>
      <c r="AL137" s="1244"/>
      <c r="AM137" s="1244"/>
      <c r="AN137" s="1244"/>
      <c r="AO137" s="1244"/>
      <c r="AP137" s="1244"/>
      <c r="AQ137" s="1244"/>
      <c r="AR137" s="1244"/>
      <c r="AS137" s="1244"/>
      <c r="AT137" s="1244"/>
      <c r="AU137" s="1244"/>
      <c r="AV137" s="1244"/>
      <c r="AW137" s="1244"/>
      <c r="AX137" s="1244"/>
      <c r="AY137" s="1244"/>
      <c r="AZ137" s="1244"/>
      <c r="BA137" s="1244"/>
      <c r="BB137" s="1244"/>
      <c r="BC137" s="1244"/>
      <c r="BD137" s="1244"/>
      <c r="BE137" s="1244"/>
      <c r="BF137" s="1244"/>
      <c r="BG137" s="1244"/>
      <c r="BH137" s="1244"/>
      <c r="BI137" s="1244"/>
      <c r="BJ137" s="1244"/>
      <c r="BK137" s="1244"/>
      <c r="BL137" s="1244"/>
      <c r="BM137" s="1244"/>
      <c r="BN137" s="1244"/>
      <c r="BO137" s="1244"/>
      <c r="BP137" s="1244"/>
      <c r="BQ137" s="1244"/>
      <c r="BR137" s="1244"/>
      <c r="BS137" s="1244"/>
      <c r="BT137" s="1244"/>
      <c r="BU137" s="1244"/>
      <c r="BV137" s="1244"/>
      <c r="BW137" s="1244"/>
      <c r="BX137" s="1244"/>
      <c r="BY137" s="1244"/>
      <c r="BZ137" s="1244"/>
      <c r="CA137" s="1244"/>
    </row>
    <row r="138" spans="1:79" ht="9" customHeight="1">
      <c r="B138" s="1404"/>
      <c r="C138" s="1424"/>
      <c r="D138" s="1424"/>
      <c r="E138" s="1424"/>
      <c r="F138" s="1425"/>
      <c r="G138" s="1362"/>
      <c r="H138" s="1362"/>
      <c r="I138" s="1244"/>
      <c r="J138" s="1244"/>
      <c r="K138" s="1244"/>
      <c r="L138" s="1244"/>
      <c r="M138" s="1244"/>
      <c r="N138" s="1336"/>
      <c r="O138" s="1244"/>
      <c r="P138" s="1244"/>
      <c r="Q138" s="1244"/>
      <c r="R138" s="1244"/>
      <c r="S138" s="1244"/>
      <c r="T138" s="1244"/>
      <c r="U138" s="1244"/>
      <c r="V138" s="1244"/>
      <c r="W138" s="1244"/>
      <c r="X138" s="1244"/>
      <c r="Y138" s="1244"/>
      <c r="Z138" s="1244"/>
      <c r="AA138" s="1244"/>
      <c r="AB138" s="1244"/>
      <c r="AC138" s="1244"/>
      <c r="AD138" s="1244"/>
      <c r="AE138" s="1244"/>
      <c r="AF138" s="1244"/>
      <c r="AG138" s="1244"/>
      <c r="AH138" s="1244"/>
      <c r="AI138" s="1244"/>
      <c r="AJ138" s="1244"/>
      <c r="AK138" s="1244"/>
      <c r="AL138" s="1244"/>
      <c r="AM138" s="1244"/>
      <c r="AN138" s="1244"/>
      <c r="AO138" s="1244"/>
      <c r="AP138" s="1244"/>
      <c r="AQ138" s="1244"/>
      <c r="AR138" s="1244"/>
      <c r="AS138" s="1244"/>
      <c r="AT138" s="1244"/>
      <c r="AU138" s="1244"/>
      <c r="AV138" s="1244"/>
      <c r="AW138" s="1244"/>
      <c r="AX138" s="1244"/>
      <c r="AY138" s="1244"/>
      <c r="AZ138" s="1244"/>
      <c r="BA138" s="1244"/>
      <c r="BB138" s="1244"/>
      <c r="BC138" s="1244"/>
      <c r="BD138" s="1244"/>
      <c r="BE138" s="1244"/>
      <c r="BF138" s="1244"/>
      <c r="BG138" s="1244"/>
      <c r="BH138" s="1244"/>
      <c r="BI138" s="1244"/>
      <c r="BJ138" s="1244"/>
      <c r="BK138" s="1244"/>
      <c r="BL138" s="1244"/>
      <c r="BM138" s="1244"/>
      <c r="BN138" s="1244"/>
      <c r="BO138" s="1244"/>
      <c r="BP138" s="1244"/>
      <c r="BQ138" s="1244"/>
      <c r="BR138" s="1244"/>
      <c r="BS138" s="1244"/>
      <c r="BT138" s="1244"/>
      <c r="BU138" s="1244"/>
      <c r="BV138" s="1244"/>
      <c r="BW138" s="1244"/>
      <c r="BX138" s="1244"/>
      <c r="BY138" s="1244"/>
      <c r="BZ138" s="1244"/>
      <c r="CA138" s="1244"/>
    </row>
    <row r="139" spans="1:79" ht="11.1" customHeight="1">
      <c r="F139" s="1425"/>
      <c r="I139" s="1244"/>
      <c r="J139" s="1244"/>
      <c r="K139" s="1244"/>
      <c r="L139" s="1244"/>
      <c r="M139" s="1244"/>
      <c r="N139" s="1336"/>
      <c r="O139" s="1244"/>
      <c r="P139" s="1244"/>
      <c r="Q139" s="1244"/>
      <c r="R139" s="1244"/>
      <c r="S139" s="1244"/>
      <c r="T139" s="1244"/>
      <c r="U139" s="1244"/>
      <c r="V139" s="1244"/>
      <c r="W139" s="1244"/>
      <c r="X139" s="1244"/>
      <c r="Y139" s="1244"/>
      <c r="Z139" s="1244"/>
      <c r="AA139" s="1244"/>
      <c r="AB139" s="1244"/>
      <c r="AC139" s="1244"/>
      <c r="AD139" s="1244"/>
      <c r="AE139" s="1244"/>
      <c r="AF139" s="1244"/>
      <c r="AG139" s="1244"/>
      <c r="AH139" s="1244"/>
      <c r="AI139" s="1244"/>
      <c r="AJ139" s="1244"/>
      <c r="AK139" s="1244"/>
      <c r="AL139" s="1244"/>
      <c r="AM139" s="1244"/>
      <c r="AN139" s="1244"/>
      <c r="AO139" s="1244"/>
      <c r="AP139" s="1244"/>
      <c r="AQ139" s="1244"/>
      <c r="AR139" s="1244"/>
      <c r="AS139" s="1244"/>
      <c r="AT139" s="1244"/>
      <c r="AU139" s="1244"/>
      <c r="AV139" s="1244"/>
      <c r="AW139" s="1244"/>
      <c r="AX139" s="1244"/>
      <c r="AY139" s="1244"/>
      <c r="AZ139" s="1244"/>
      <c r="BA139" s="1244"/>
      <c r="BB139" s="1244"/>
      <c r="BC139" s="1244"/>
      <c r="BD139" s="1244"/>
      <c r="BE139" s="1244"/>
      <c r="BF139" s="1244"/>
      <c r="BG139" s="1244"/>
      <c r="BH139" s="1244"/>
      <c r="BI139" s="1244"/>
      <c r="BJ139" s="1244"/>
      <c r="BK139" s="1244"/>
      <c r="BL139" s="1244"/>
      <c r="BM139" s="1244"/>
      <c r="BN139" s="1244"/>
      <c r="BO139" s="1244"/>
      <c r="BP139" s="1244"/>
      <c r="BQ139" s="1244"/>
      <c r="BR139" s="1244"/>
      <c r="BS139" s="1244"/>
      <c r="BT139" s="1244"/>
      <c r="BU139" s="1244"/>
      <c r="BV139" s="1244"/>
      <c r="BW139" s="1244"/>
      <c r="BX139" s="1244"/>
      <c r="BY139" s="1244"/>
      <c r="BZ139" s="1244"/>
      <c r="CA139" s="1244"/>
    </row>
    <row r="140" spans="1:79" ht="12" customHeight="1" thickBot="1">
      <c r="F140" s="1425"/>
      <c r="I140" s="1196"/>
      <c r="J140" s="1244"/>
      <c r="K140" s="1244"/>
      <c r="L140" s="1244"/>
      <c r="M140" s="1244"/>
      <c r="N140" s="1336"/>
      <c r="O140" s="1244"/>
      <c r="P140" s="1244"/>
      <c r="Q140" s="1244"/>
      <c r="R140" s="1244"/>
      <c r="S140" s="1244"/>
      <c r="T140" s="1244"/>
      <c r="U140" s="1244"/>
      <c r="V140" s="1244"/>
      <c r="W140" s="1244"/>
      <c r="X140" s="1244"/>
      <c r="Y140" s="1244"/>
      <c r="Z140" s="1244"/>
      <c r="AA140" s="1244"/>
      <c r="AB140" s="1244"/>
      <c r="AC140" s="1244"/>
      <c r="AD140" s="1244"/>
      <c r="AE140" s="1244"/>
      <c r="AF140" s="1244"/>
      <c r="AG140" s="1244"/>
      <c r="AH140" s="1244"/>
      <c r="AI140" s="1244"/>
      <c r="AJ140" s="1244"/>
      <c r="AK140" s="1244"/>
      <c r="AL140" s="1244"/>
      <c r="AM140" s="1244"/>
      <c r="AN140" s="1244"/>
      <c r="AO140" s="1244"/>
      <c r="AP140" s="1244"/>
      <c r="AQ140" s="1244"/>
      <c r="AR140" s="1244"/>
      <c r="AS140" s="1244"/>
      <c r="AT140" s="1244"/>
      <c r="AU140" s="1244"/>
      <c r="AV140" s="1244"/>
      <c r="AW140" s="1244"/>
      <c r="AX140" s="1244"/>
      <c r="AY140" s="1244"/>
      <c r="AZ140" s="1244"/>
      <c r="BA140" s="1244"/>
      <c r="BB140" s="1244"/>
      <c r="BC140" s="1244"/>
      <c r="BD140" s="1244"/>
      <c r="BE140" s="1244"/>
      <c r="BF140" s="1244"/>
      <c r="BG140" s="1244"/>
      <c r="BH140" s="1244"/>
      <c r="BI140" s="1244"/>
      <c r="BJ140" s="1244"/>
      <c r="BK140" s="1244"/>
      <c r="BL140" s="1244"/>
      <c r="BM140" s="1244"/>
      <c r="BN140" s="1244"/>
      <c r="BO140" s="1244"/>
      <c r="BP140" s="1244"/>
      <c r="BQ140" s="1244"/>
      <c r="BR140" s="1244"/>
      <c r="BS140" s="1244"/>
      <c r="BT140" s="1244"/>
      <c r="BU140" s="1244"/>
      <c r="BV140" s="1244"/>
      <c r="BW140" s="1244"/>
      <c r="BX140" s="1244"/>
      <c r="BY140" s="1244"/>
      <c r="BZ140" s="1244"/>
      <c r="CA140" s="1244"/>
    </row>
    <row r="141" spans="1:79" s="1350" customFormat="1" ht="23.25" customHeight="1" thickBot="1">
      <c r="A141" s="1343"/>
      <c r="B141" s="1344"/>
      <c r="C141" s="1345"/>
      <c r="D141" s="1345"/>
      <c r="E141" s="1346"/>
      <c r="F141" s="1347" t="s">
        <v>836</v>
      </c>
      <c r="G141" s="1348"/>
      <c r="H141" s="1347" t="s">
        <v>837</v>
      </c>
      <c r="I141" s="1349"/>
      <c r="J141" s="1244"/>
      <c r="K141" s="1244"/>
      <c r="L141" s="1244"/>
      <c r="M141" s="1244"/>
      <c r="N141" s="1336"/>
      <c r="O141" s="1244"/>
      <c r="P141" s="1244"/>
      <c r="Q141" s="1244"/>
      <c r="R141" s="1244"/>
      <c r="S141" s="1244"/>
      <c r="T141" s="1244"/>
      <c r="U141" s="1244"/>
      <c r="V141" s="1244"/>
      <c r="W141" s="1244"/>
      <c r="X141" s="1244"/>
      <c r="Y141" s="1244"/>
      <c r="Z141" s="1244"/>
      <c r="AA141" s="1244"/>
      <c r="AB141" s="1244"/>
      <c r="AC141" s="1244"/>
      <c r="AD141" s="1244"/>
      <c r="AE141" s="1244"/>
      <c r="AF141" s="1244"/>
      <c r="AG141" s="1244"/>
      <c r="AH141" s="1244"/>
      <c r="AI141" s="1244"/>
      <c r="AJ141" s="1244"/>
      <c r="AK141" s="1244"/>
      <c r="AL141" s="1244"/>
      <c r="AM141" s="1244"/>
      <c r="AN141" s="1244"/>
      <c r="AO141" s="1244"/>
      <c r="AP141" s="1244"/>
      <c r="AQ141" s="1244"/>
      <c r="AR141" s="1244"/>
      <c r="AS141" s="1244"/>
      <c r="AT141" s="1244"/>
      <c r="AU141" s="1244"/>
      <c r="AV141" s="1244"/>
      <c r="AW141" s="1244"/>
      <c r="AX141" s="1244"/>
      <c r="AY141" s="1244"/>
      <c r="AZ141" s="1244"/>
      <c r="BA141" s="1244"/>
      <c r="BB141" s="1244"/>
      <c r="BC141" s="1244"/>
      <c r="BD141" s="1244"/>
      <c r="BE141" s="1244"/>
      <c r="BF141" s="1244"/>
      <c r="BG141" s="1244"/>
      <c r="BH141" s="1244"/>
      <c r="BI141" s="1244"/>
      <c r="BJ141" s="1244"/>
      <c r="BK141" s="1244"/>
      <c r="BL141" s="1244"/>
      <c r="BM141" s="1244"/>
      <c r="BN141" s="1244"/>
      <c r="BO141" s="1244"/>
      <c r="BP141" s="1244"/>
      <c r="BQ141" s="1244"/>
      <c r="BR141" s="1244"/>
      <c r="BS141" s="1244"/>
      <c r="BT141" s="1244"/>
      <c r="BU141" s="1244"/>
      <c r="BV141" s="1244"/>
      <c r="BW141" s="1244"/>
      <c r="BX141" s="1244"/>
      <c r="BY141" s="1244"/>
      <c r="BZ141" s="1244"/>
      <c r="CA141" s="1244"/>
    </row>
    <row r="142" spans="1:79" ht="39.950000000000003" customHeight="1" thickBot="1">
      <c r="B142" s="1351" t="s">
        <v>904</v>
      </c>
      <c r="C142" s="1352" t="s">
        <v>905</v>
      </c>
      <c r="D142" s="1352"/>
      <c r="E142" s="1353"/>
      <c r="F142" s="1354">
        <v>6</v>
      </c>
      <c r="G142" s="1355"/>
      <c r="H142" s="1356">
        <v>18</v>
      </c>
      <c r="I142" s="1357">
        <f>SUM(G147,G155,G163)</f>
        <v>14</v>
      </c>
      <c r="J142" s="1244"/>
      <c r="K142" s="1244"/>
      <c r="L142" s="1244"/>
      <c r="M142" s="1244"/>
      <c r="N142" s="1336"/>
      <c r="O142" s="1244"/>
      <c r="P142" s="1244"/>
      <c r="Q142" s="1244"/>
      <c r="R142" s="1244"/>
      <c r="S142" s="1244"/>
      <c r="T142" s="1244"/>
      <c r="U142" s="1244"/>
      <c r="V142" s="1244"/>
      <c r="W142" s="1244"/>
      <c r="X142" s="1244"/>
      <c r="Y142" s="1244"/>
      <c r="Z142" s="1244"/>
      <c r="AA142" s="1244"/>
      <c r="AB142" s="1244"/>
      <c r="AC142" s="1244"/>
      <c r="AD142" s="1244"/>
      <c r="AE142" s="1244"/>
      <c r="AF142" s="1244"/>
      <c r="AG142" s="1244"/>
      <c r="AH142" s="1244"/>
      <c r="AI142" s="1244"/>
      <c r="AJ142" s="1244"/>
      <c r="AK142" s="1244"/>
      <c r="AL142" s="1244"/>
      <c r="AM142" s="1244"/>
      <c r="AN142" s="1244"/>
      <c r="AO142" s="1244"/>
      <c r="AP142" s="1244"/>
      <c r="AQ142" s="1244"/>
      <c r="AR142" s="1244"/>
      <c r="AS142" s="1244"/>
      <c r="AT142" s="1244"/>
      <c r="AU142" s="1244"/>
      <c r="AV142" s="1244"/>
      <c r="AW142" s="1244"/>
      <c r="AX142" s="1244"/>
      <c r="AY142" s="1244"/>
      <c r="AZ142" s="1244"/>
      <c r="BA142" s="1244"/>
      <c r="BB142" s="1244"/>
      <c r="BC142" s="1244"/>
      <c r="BD142" s="1244"/>
      <c r="BE142" s="1244"/>
      <c r="BF142" s="1244"/>
      <c r="BG142" s="1244"/>
      <c r="BH142" s="1244"/>
      <c r="BI142" s="1244"/>
      <c r="BJ142" s="1244"/>
      <c r="BK142" s="1244"/>
      <c r="BL142" s="1244"/>
      <c r="BM142" s="1244"/>
      <c r="BN142" s="1244"/>
      <c r="BO142" s="1244"/>
      <c r="BP142" s="1244"/>
      <c r="BQ142" s="1244"/>
      <c r="BR142" s="1244"/>
      <c r="BS142" s="1244"/>
      <c r="BT142" s="1244"/>
      <c r="BU142" s="1244"/>
      <c r="BV142" s="1244"/>
      <c r="BW142" s="1244"/>
      <c r="BX142" s="1244"/>
      <c r="BY142" s="1244"/>
      <c r="BZ142" s="1244"/>
      <c r="CA142" s="1244"/>
    </row>
    <row r="143" spans="1:79" ht="6.75" customHeight="1">
      <c r="B143" s="1358"/>
      <c r="C143" s="1359"/>
      <c r="D143" s="1359"/>
      <c r="E143" s="1359"/>
      <c r="F143" s="1425"/>
      <c r="G143" s="1361"/>
      <c r="H143" s="1361"/>
      <c r="I143" s="1244"/>
      <c r="J143" s="1244"/>
      <c r="K143" s="1244"/>
      <c r="L143" s="1244"/>
      <c r="M143" s="1244"/>
      <c r="N143" s="1336"/>
      <c r="O143" s="1244"/>
      <c r="P143" s="1244"/>
      <c r="Q143" s="1244"/>
      <c r="R143" s="1244"/>
      <c r="S143" s="1244"/>
      <c r="T143" s="1244"/>
      <c r="U143" s="1244"/>
      <c r="V143" s="1244"/>
      <c r="W143" s="1244"/>
      <c r="X143" s="1244"/>
      <c r="Y143" s="1244"/>
      <c r="Z143" s="1244"/>
      <c r="AA143" s="1244"/>
      <c r="AB143" s="1244"/>
      <c r="AC143" s="1244"/>
      <c r="AD143" s="1244"/>
      <c r="AE143" s="1244"/>
      <c r="AF143" s="1244"/>
      <c r="AG143" s="1244"/>
      <c r="AH143" s="1244"/>
      <c r="AI143" s="1244"/>
      <c r="AJ143" s="1244"/>
      <c r="AK143" s="1244"/>
      <c r="AL143" s="1244"/>
      <c r="AM143" s="1244"/>
      <c r="AN143" s="1244"/>
      <c r="AO143" s="1244"/>
      <c r="AP143" s="1244"/>
      <c r="AQ143" s="1244"/>
      <c r="AR143" s="1244"/>
      <c r="AS143" s="1244"/>
      <c r="AT143" s="1244"/>
      <c r="AU143" s="1244"/>
      <c r="AV143" s="1244"/>
      <c r="AW143" s="1244"/>
      <c r="AX143" s="1244"/>
      <c r="AY143" s="1244"/>
      <c r="AZ143" s="1244"/>
      <c r="BA143" s="1244"/>
      <c r="BB143" s="1244"/>
      <c r="BC143" s="1244"/>
      <c r="BD143" s="1244"/>
      <c r="BE143" s="1244"/>
      <c r="BF143" s="1244"/>
      <c r="BG143" s="1244"/>
      <c r="BH143" s="1244"/>
      <c r="BI143" s="1244"/>
      <c r="BJ143" s="1244"/>
      <c r="BK143" s="1244"/>
      <c r="BL143" s="1244"/>
      <c r="BM143" s="1244"/>
      <c r="BN143" s="1244"/>
      <c r="BO143" s="1244"/>
      <c r="BP143" s="1244"/>
      <c r="BQ143" s="1244"/>
      <c r="BR143" s="1244"/>
      <c r="BS143" s="1244"/>
      <c r="BT143" s="1244"/>
      <c r="BU143" s="1244"/>
      <c r="BV143" s="1244"/>
      <c r="BW143" s="1244"/>
      <c r="BX143" s="1244"/>
      <c r="BY143" s="1244"/>
      <c r="BZ143" s="1244"/>
      <c r="CA143" s="1244"/>
    </row>
    <row r="144" spans="1:79" ht="18" customHeight="1">
      <c r="A144" s="1193">
        <v>14</v>
      </c>
      <c r="B144" s="1358" t="s">
        <v>906</v>
      </c>
      <c r="C144" s="1359"/>
      <c r="D144" s="1359"/>
      <c r="E144" s="1359"/>
      <c r="F144" s="1425"/>
      <c r="G144" s="1362"/>
      <c r="H144" s="1362"/>
      <c r="I144" s="1244"/>
      <c r="J144" s="1244"/>
      <c r="K144" s="1244"/>
      <c r="L144" s="1244"/>
      <c r="M144" s="1244"/>
      <c r="N144" s="1336"/>
      <c r="O144" s="1244"/>
      <c r="P144" s="1244"/>
      <c r="Q144" s="1244"/>
      <c r="R144" s="1244"/>
      <c r="S144" s="1244"/>
      <c r="T144" s="1244"/>
      <c r="U144" s="1244"/>
      <c r="V144" s="1244"/>
      <c r="W144" s="1244"/>
      <c r="X144" s="1244"/>
      <c r="Y144" s="1244"/>
      <c r="Z144" s="1244"/>
      <c r="AA144" s="1244"/>
      <c r="AB144" s="1244"/>
      <c r="AC144" s="1244"/>
      <c r="AD144" s="1244"/>
      <c r="AE144" s="1244"/>
      <c r="AF144" s="1244"/>
      <c r="AG144" s="1244"/>
      <c r="AH144" s="1244"/>
      <c r="AI144" s="1244"/>
      <c r="AJ144" s="1244"/>
      <c r="AK144" s="1244"/>
      <c r="AL144" s="1244"/>
      <c r="AM144" s="1244"/>
      <c r="AN144" s="1244"/>
      <c r="AO144" s="1244"/>
      <c r="AP144" s="1244"/>
      <c r="AQ144" s="1244"/>
      <c r="AR144" s="1244"/>
      <c r="AS144" s="1244"/>
      <c r="AT144" s="1244"/>
      <c r="AU144" s="1244"/>
      <c r="AV144" s="1244"/>
      <c r="AW144" s="1244"/>
      <c r="AX144" s="1244"/>
      <c r="AY144" s="1244"/>
      <c r="AZ144" s="1244"/>
      <c r="BA144" s="1244"/>
      <c r="BB144" s="1244"/>
      <c r="BC144" s="1244"/>
      <c r="BD144" s="1244"/>
      <c r="BE144" s="1244"/>
      <c r="BF144" s="1244"/>
      <c r="BG144" s="1244"/>
      <c r="BH144" s="1244"/>
      <c r="BI144" s="1244"/>
      <c r="BJ144" s="1244"/>
      <c r="BK144" s="1244"/>
      <c r="BL144" s="1244"/>
      <c r="BM144" s="1244"/>
      <c r="BN144" s="1244"/>
      <c r="BO144" s="1244"/>
      <c r="BP144" s="1244"/>
      <c r="BQ144" s="1244"/>
      <c r="BR144" s="1244"/>
      <c r="BS144" s="1244"/>
      <c r="BT144" s="1244"/>
      <c r="BU144" s="1244"/>
      <c r="BV144" s="1244"/>
      <c r="BW144" s="1244"/>
      <c r="BX144" s="1244"/>
      <c r="BY144" s="1244"/>
      <c r="BZ144" s="1244"/>
      <c r="CA144" s="1244"/>
    </row>
    <row r="145" spans="1:79" ht="35.25" customHeight="1">
      <c r="B145" s="1363" t="s">
        <v>907</v>
      </c>
      <c r="C145" s="1364"/>
      <c r="D145" s="1364"/>
      <c r="E145" s="1365"/>
      <c r="F145" s="1425"/>
      <c r="G145" s="1362"/>
      <c r="H145" s="1362"/>
      <c r="I145" s="1244"/>
      <c r="J145" s="1244"/>
      <c r="K145" s="1244"/>
      <c r="L145" s="1244"/>
      <c r="M145" s="1244"/>
      <c r="N145" s="1336"/>
      <c r="O145" s="1244"/>
      <c r="P145" s="1244"/>
      <c r="Q145" s="1244"/>
      <c r="R145" s="1244"/>
      <c r="S145" s="1244"/>
      <c r="T145" s="1244"/>
      <c r="U145" s="1244"/>
      <c r="V145" s="1244"/>
      <c r="W145" s="1244"/>
      <c r="X145" s="1244"/>
      <c r="Y145" s="1244"/>
      <c r="Z145" s="1244"/>
      <c r="AA145" s="1244"/>
      <c r="AB145" s="1244"/>
      <c r="AC145" s="1244"/>
      <c r="AD145" s="1244"/>
      <c r="AE145" s="1244"/>
      <c r="AF145" s="1244"/>
      <c r="AG145" s="1244"/>
      <c r="AH145" s="1244"/>
      <c r="AI145" s="1244"/>
      <c r="AJ145" s="1244"/>
      <c r="AK145" s="1244"/>
      <c r="AL145" s="1244"/>
      <c r="AM145" s="1244"/>
      <c r="AN145" s="1244"/>
      <c r="AO145" s="1244"/>
      <c r="AP145" s="1244"/>
      <c r="AQ145" s="1244"/>
      <c r="AR145" s="1244"/>
      <c r="AS145" s="1244"/>
      <c r="AT145" s="1244"/>
      <c r="AU145" s="1244"/>
      <c r="AV145" s="1244"/>
      <c r="AW145" s="1244"/>
      <c r="AX145" s="1244"/>
      <c r="AY145" s="1244"/>
      <c r="AZ145" s="1244"/>
      <c r="BA145" s="1244"/>
      <c r="BB145" s="1244"/>
      <c r="BC145" s="1244"/>
      <c r="BD145" s="1244"/>
      <c r="BE145" s="1244"/>
      <c r="BF145" s="1244"/>
      <c r="BG145" s="1244"/>
      <c r="BH145" s="1244"/>
      <c r="BI145" s="1244"/>
      <c r="BJ145" s="1244"/>
      <c r="BK145" s="1244"/>
      <c r="BL145" s="1244"/>
      <c r="BM145" s="1244"/>
      <c r="BN145" s="1244"/>
      <c r="BO145" s="1244"/>
      <c r="BP145" s="1244"/>
      <c r="BQ145" s="1244"/>
      <c r="BR145" s="1244"/>
      <c r="BS145" s="1244"/>
      <c r="BT145" s="1244"/>
      <c r="BU145" s="1244"/>
      <c r="BV145" s="1244"/>
      <c r="BW145" s="1244"/>
      <c r="BX145" s="1244"/>
      <c r="BY145" s="1244"/>
      <c r="BZ145" s="1244"/>
      <c r="CA145" s="1244"/>
    </row>
    <row r="146" spans="1:79" ht="16.5" customHeight="1" thickBot="1">
      <c r="B146" s="1358" t="s">
        <v>842</v>
      </c>
      <c r="C146" s="1366"/>
      <c r="F146" s="1425"/>
      <c r="G146" s="1362"/>
      <c r="H146" s="1362"/>
      <c r="I146" s="1244"/>
      <c r="J146" s="1244"/>
      <c r="K146" s="1244"/>
      <c r="L146" s="1244"/>
      <c r="M146" s="1244"/>
      <c r="N146" s="1336"/>
      <c r="O146" s="1244"/>
      <c r="P146" s="1244"/>
      <c r="Q146" s="1244"/>
      <c r="R146" s="1244"/>
      <c r="S146" s="1244"/>
      <c r="T146" s="1244"/>
      <c r="U146" s="1244"/>
      <c r="V146" s="1244"/>
      <c r="W146" s="1244"/>
      <c r="X146" s="1244"/>
      <c r="Y146" s="1244"/>
      <c r="Z146" s="1244"/>
      <c r="AA146" s="1244"/>
      <c r="AB146" s="1244"/>
      <c r="AC146" s="1244"/>
      <c r="AD146" s="1244"/>
      <c r="AE146" s="1244"/>
      <c r="AF146" s="1244"/>
      <c r="AG146" s="1244"/>
      <c r="AH146" s="1244"/>
      <c r="AI146" s="1244"/>
      <c r="AJ146" s="1244"/>
      <c r="AK146" s="1244"/>
      <c r="AL146" s="1244"/>
      <c r="AM146" s="1244"/>
      <c r="AN146" s="1244"/>
      <c r="AO146" s="1244"/>
      <c r="AP146" s="1244"/>
      <c r="AQ146" s="1244"/>
      <c r="AR146" s="1244"/>
      <c r="AS146" s="1244"/>
      <c r="AT146" s="1244"/>
      <c r="AU146" s="1244"/>
      <c r="AV146" s="1244"/>
      <c r="AW146" s="1244"/>
      <c r="AX146" s="1244"/>
      <c r="AY146" s="1244"/>
      <c r="AZ146" s="1244"/>
      <c r="BA146" s="1244"/>
      <c r="BB146" s="1244"/>
      <c r="BC146" s="1244"/>
      <c r="BD146" s="1244"/>
      <c r="BE146" s="1244"/>
      <c r="BF146" s="1244"/>
      <c r="BG146" s="1244"/>
      <c r="BH146" s="1244"/>
      <c r="BI146" s="1244"/>
      <c r="BJ146" s="1244"/>
      <c r="BK146" s="1244"/>
      <c r="BL146" s="1244"/>
      <c r="BM146" s="1244"/>
      <c r="BN146" s="1244"/>
      <c r="BO146" s="1244"/>
      <c r="BP146" s="1244"/>
      <c r="BQ146" s="1244"/>
      <c r="BR146" s="1244"/>
      <c r="BS146" s="1244"/>
      <c r="BT146" s="1244"/>
      <c r="BU146" s="1244"/>
      <c r="BV146" s="1244"/>
      <c r="BW146" s="1244"/>
      <c r="BX146" s="1244"/>
      <c r="BY146" s="1244"/>
      <c r="BZ146" s="1244"/>
      <c r="CA146" s="1244"/>
    </row>
    <row r="147" spans="1:79" ht="33.75" customHeight="1" thickBot="1">
      <c r="B147" s="1367" t="s">
        <v>843</v>
      </c>
      <c r="C147" s="1368" t="s">
        <v>844</v>
      </c>
      <c r="D147" s="1368" t="s">
        <v>845</v>
      </c>
      <c r="E147" s="1369" t="s">
        <v>846</v>
      </c>
      <c r="F147" s="1413" t="s">
        <v>847</v>
      </c>
      <c r="G147" s="1406">
        <v>6</v>
      </c>
      <c r="H147" s="1362"/>
      <c r="I147" s="1244"/>
      <c r="J147" s="1244"/>
      <c r="K147" s="1244"/>
      <c r="L147" s="1244"/>
      <c r="M147" s="1244"/>
      <c r="N147" s="1336"/>
      <c r="O147" s="1244"/>
      <c r="P147" s="1244"/>
      <c r="Q147" s="1244"/>
      <c r="R147" s="1244"/>
      <c r="S147" s="1244"/>
      <c r="T147" s="1244"/>
      <c r="U147" s="1244"/>
      <c r="V147" s="1244"/>
      <c r="W147" s="1244"/>
      <c r="X147" s="1244"/>
      <c r="Y147" s="1244"/>
      <c r="Z147" s="1244"/>
      <c r="AA147" s="1244"/>
      <c r="AB147" s="1244"/>
      <c r="AC147" s="1244"/>
      <c r="AD147" s="1244"/>
      <c r="AE147" s="1244"/>
      <c r="AF147" s="1244"/>
      <c r="AG147" s="1244"/>
      <c r="AH147" s="1244"/>
      <c r="AI147" s="1244"/>
      <c r="AJ147" s="1244"/>
      <c r="AK147" s="1244"/>
      <c r="AL147" s="1244"/>
      <c r="AM147" s="1244"/>
      <c r="AN147" s="1244"/>
      <c r="AO147" s="1244"/>
      <c r="AP147" s="1244"/>
      <c r="AQ147" s="1244"/>
      <c r="AR147" s="1244"/>
      <c r="AS147" s="1244"/>
      <c r="AT147" s="1244"/>
      <c r="AU147" s="1244"/>
      <c r="AV147" s="1244"/>
      <c r="AW147" s="1244"/>
      <c r="AX147" s="1244"/>
      <c r="AY147" s="1244"/>
      <c r="AZ147" s="1244"/>
      <c r="BA147" s="1244"/>
      <c r="BB147" s="1244"/>
      <c r="BC147" s="1244"/>
      <c r="BD147" s="1244"/>
      <c r="BE147" s="1244"/>
      <c r="BF147" s="1244"/>
      <c r="BG147" s="1244"/>
      <c r="BH147" s="1244"/>
      <c r="BI147" s="1244"/>
      <c r="BJ147" s="1244"/>
      <c r="BK147" s="1244"/>
      <c r="BL147" s="1244"/>
      <c r="BM147" s="1244"/>
      <c r="BN147" s="1244"/>
      <c r="BO147" s="1244"/>
      <c r="BP147" s="1244"/>
      <c r="BQ147" s="1244"/>
      <c r="BR147" s="1244"/>
      <c r="BS147" s="1244"/>
      <c r="BT147" s="1244"/>
      <c r="BU147" s="1244"/>
      <c r="BV147" s="1244"/>
      <c r="BW147" s="1244"/>
      <c r="BX147" s="1244"/>
      <c r="BY147" s="1244"/>
      <c r="BZ147" s="1244"/>
      <c r="CA147" s="1244"/>
    </row>
    <row r="148" spans="1:79" ht="26.45" customHeight="1">
      <c r="B148" s="1378" t="s">
        <v>908</v>
      </c>
      <c r="C148" s="1379">
        <v>1</v>
      </c>
      <c r="D148" s="1380">
        <v>2</v>
      </c>
      <c r="E148" s="1381">
        <v>2</v>
      </c>
      <c r="F148" s="1414"/>
      <c r="G148" s="1407"/>
      <c r="H148" s="1407"/>
      <c r="I148" s="1408"/>
      <c r="J148" s="1244"/>
      <c r="K148" s="1244"/>
      <c r="L148" s="1244"/>
      <c r="M148" s="1244"/>
      <c r="N148" s="1336"/>
      <c r="O148" s="1244"/>
      <c r="P148" s="1244"/>
      <c r="Q148" s="1244"/>
      <c r="R148" s="1244"/>
      <c r="S148" s="1244"/>
      <c r="T148" s="1244"/>
      <c r="U148" s="1244"/>
      <c r="V148" s="1244"/>
      <c r="W148" s="1244"/>
      <c r="X148" s="1244"/>
      <c r="Y148" s="1244"/>
      <c r="Z148" s="1244"/>
      <c r="AA148" s="1244"/>
      <c r="AB148" s="1244"/>
      <c r="AC148" s="1244"/>
      <c r="AD148" s="1244"/>
      <c r="AE148" s="1244"/>
      <c r="AF148" s="1244"/>
      <c r="AG148" s="1244"/>
      <c r="AH148" s="1244"/>
      <c r="AI148" s="1244"/>
      <c r="AJ148" s="1244"/>
      <c r="AK148" s="1244"/>
      <c r="AL148" s="1244"/>
      <c r="AM148" s="1244"/>
      <c r="AN148" s="1244"/>
      <c r="AO148" s="1244"/>
      <c r="AP148" s="1244"/>
      <c r="AQ148" s="1244"/>
      <c r="AR148" s="1244"/>
      <c r="AS148" s="1244"/>
      <c r="AT148" s="1244"/>
      <c r="AU148" s="1244"/>
      <c r="AV148" s="1244"/>
      <c r="AW148" s="1244"/>
      <c r="AX148" s="1244"/>
      <c r="AY148" s="1244"/>
      <c r="AZ148" s="1244"/>
      <c r="BA148" s="1244"/>
      <c r="BB148" s="1244"/>
      <c r="BC148" s="1244"/>
      <c r="BD148" s="1244"/>
      <c r="BE148" s="1244"/>
      <c r="BF148" s="1244"/>
      <c r="BG148" s="1244"/>
      <c r="BH148" s="1244"/>
      <c r="BI148" s="1244"/>
      <c r="BJ148" s="1244"/>
      <c r="BK148" s="1244"/>
      <c r="BL148" s="1244"/>
      <c r="BM148" s="1244"/>
      <c r="BN148" s="1244"/>
      <c r="BO148" s="1244"/>
      <c r="BP148" s="1244"/>
      <c r="BQ148" s="1244"/>
      <c r="BR148" s="1244"/>
      <c r="BS148" s="1244"/>
      <c r="BT148" s="1244"/>
      <c r="BU148" s="1244"/>
      <c r="BV148" s="1244"/>
      <c r="BW148" s="1244"/>
      <c r="BX148" s="1244"/>
      <c r="BY148" s="1244"/>
      <c r="BZ148" s="1244"/>
      <c r="CA148" s="1244"/>
    </row>
    <row r="149" spans="1:79" ht="25.5" customHeight="1">
      <c r="B149" s="1388" t="s">
        <v>909</v>
      </c>
      <c r="C149" s="1389">
        <v>2</v>
      </c>
      <c r="D149" s="1390">
        <v>2</v>
      </c>
      <c r="E149" s="1391">
        <v>4</v>
      </c>
      <c r="F149" s="1414"/>
      <c r="G149" s="1409"/>
      <c r="H149" s="1409"/>
      <c r="I149" s="1410"/>
      <c r="J149" s="1244"/>
      <c r="K149" s="1244"/>
      <c r="L149" s="1244"/>
      <c r="M149" s="1244"/>
      <c r="N149" s="1336"/>
      <c r="O149" s="1244"/>
      <c r="P149" s="1244"/>
      <c r="Q149" s="1244"/>
      <c r="R149" s="1244"/>
      <c r="S149" s="1244"/>
      <c r="T149" s="1244"/>
      <c r="U149" s="1244"/>
      <c r="V149" s="1244"/>
      <c r="W149" s="1244"/>
      <c r="X149" s="1244"/>
      <c r="Y149" s="1244"/>
      <c r="Z149" s="1244"/>
      <c r="AA149" s="1244"/>
      <c r="AB149" s="1244"/>
      <c r="AC149" s="1244"/>
      <c r="AD149" s="1244"/>
      <c r="AE149" s="1244"/>
      <c r="AF149" s="1244"/>
      <c r="AG149" s="1244"/>
      <c r="AH149" s="1244"/>
      <c r="AI149" s="1244"/>
      <c r="AJ149" s="1244"/>
      <c r="AK149" s="1244"/>
      <c r="AL149" s="1244"/>
      <c r="AM149" s="1244"/>
      <c r="AN149" s="1244"/>
      <c r="AO149" s="1244"/>
      <c r="AP149" s="1244"/>
      <c r="AQ149" s="1244"/>
      <c r="AR149" s="1244"/>
      <c r="AS149" s="1244"/>
      <c r="AT149" s="1244"/>
      <c r="AU149" s="1244"/>
      <c r="AV149" s="1244"/>
      <c r="AW149" s="1244"/>
      <c r="AX149" s="1244"/>
      <c r="AY149" s="1244"/>
      <c r="AZ149" s="1244"/>
      <c r="BA149" s="1244"/>
      <c r="BB149" s="1244"/>
      <c r="BC149" s="1244"/>
      <c r="BD149" s="1244"/>
      <c r="BE149" s="1244"/>
      <c r="BF149" s="1244"/>
      <c r="BG149" s="1244"/>
      <c r="BH149" s="1244"/>
      <c r="BI149" s="1244"/>
      <c r="BJ149" s="1244"/>
      <c r="BK149" s="1244"/>
      <c r="BL149" s="1244"/>
      <c r="BM149" s="1244"/>
      <c r="BN149" s="1244"/>
      <c r="BO149" s="1244"/>
      <c r="BP149" s="1244"/>
      <c r="BQ149" s="1244"/>
      <c r="BR149" s="1244"/>
      <c r="BS149" s="1244"/>
      <c r="BT149" s="1244"/>
      <c r="BU149" s="1244"/>
      <c r="BV149" s="1244"/>
      <c r="BW149" s="1244"/>
      <c r="BX149" s="1244"/>
      <c r="BY149" s="1244"/>
      <c r="BZ149" s="1244"/>
      <c r="CA149" s="1244"/>
    </row>
    <row r="150" spans="1:79" ht="41.45" customHeight="1" thickBot="1">
      <c r="B150" s="1394" t="s">
        <v>910</v>
      </c>
      <c r="C150" s="1395">
        <v>3</v>
      </c>
      <c r="D150" s="1396">
        <v>2</v>
      </c>
      <c r="E150" s="1397">
        <v>6</v>
      </c>
      <c r="F150" s="1415"/>
      <c r="G150" s="1411"/>
      <c r="H150" s="1411"/>
      <c r="I150" s="1412"/>
      <c r="J150" s="1244"/>
      <c r="K150" s="1244"/>
      <c r="L150" s="1244"/>
      <c r="M150" s="1244"/>
      <c r="N150" s="1336"/>
      <c r="O150" s="1244"/>
      <c r="P150" s="1244"/>
      <c r="Q150" s="1244"/>
      <c r="R150" s="1244"/>
      <c r="S150" s="1244"/>
      <c r="T150" s="1244"/>
      <c r="U150" s="1244"/>
      <c r="V150" s="1244"/>
      <c r="W150" s="1244"/>
      <c r="X150" s="1244"/>
      <c r="Y150" s="1244"/>
      <c r="Z150" s="1244"/>
      <c r="AA150" s="1244"/>
      <c r="AB150" s="1244"/>
      <c r="AC150" s="1244"/>
      <c r="AD150" s="1244"/>
      <c r="AE150" s="1244"/>
      <c r="AF150" s="1244"/>
      <c r="AG150" s="1244"/>
      <c r="AH150" s="1244"/>
      <c r="AI150" s="1244"/>
      <c r="AJ150" s="1244"/>
      <c r="AK150" s="1244"/>
      <c r="AL150" s="1244"/>
      <c r="AM150" s="1244"/>
      <c r="AN150" s="1244"/>
      <c r="AO150" s="1244"/>
      <c r="AP150" s="1244"/>
      <c r="AQ150" s="1244"/>
      <c r="AR150" s="1244"/>
      <c r="AS150" s="1244"/>
      <c r="AT150" s="1244"/>
      <c r="AU150" s="1244"/>
      <c r="AV150" s="1244"/>
      <c r="AW150" s="1244"/>
      <c r="AX150" s="1244"/>
      <c r="AY150" s="1244"/>
      <c r="AZ150" s="1244"/>
      <c r="BA150" s="1244"/>
      <c r="BB150" s="1244"/>
      <c r="BC150" s="1244"/>
      <c r="BD150" s="1244"/>
      <c r="BE150" s="1244"/>
      <c r="BF150" s="1244"/>
      <c r="BG150" s="1244"/>
      <c r="BH150" s="1244"/>
      <c r="BI150" s="1244"/>
      <c r="BJ150" s="1244"/>
      <c r="BK150" s="1244"/>
      <c r="BL150" s="1244"/>
      <c r="BM150" s="1244"/>
      <c r="BN150" s="1244"/>
      <c r="BO150" s="1244"/>
      <c r="BP150" s="1244"/>
      <c r="BQ150" s="1244"/>
      <c r="BR150" s="1244"/>
      <c r="BS150" s="1244"/>
      <c r="BT150" s="1244"/>
      <c r="BU150" s="1244"/>
      <c r="BV150" s="1244"/>
      <c r="BW150" s="1244"/>
      <c r="BX150" s="1244"/>
      <c r="BY150" s="1244"/>
      <c r="BZ150" s="1244"/>
      <c r="CA150" s="1244"/>
    </row>
    <row r="151" spans="1:79" ht="9" customHeight="1">
      <c r="B151" s="1404"/>
      <c r="C151" s="1405"/>
      <c r="D151" s="1405"/>
      <c r="E151" s="1405"/>
      <c r="F151" s="1425"/>
      <c r="G151" s="1362"/>
      <c r="H151" s="1362"/>
      <c r="I151" s="1244"/>
      <c r="J151" s="1244"/>
      <c r="K151" s="1244"/>
      <c r="L151" s="1244"/>
      <c r="M151" s="1244"/>
      <c r="N151" s="1336"/>
      <c r="O151" s="1244"/>
      <c r="P151" s="1244"/>
      <c r="Q151" s="1244"/>
      <c r="R151" s="1244"/>
      <c r="S151" s="1244"/>
      <c r="T151" s="1244"/>
      <c r="U151" s="1244"/>
      <c r="V151" s="1244"/>
      <c r="W151" s="1244"/>
      <c r="X151" s="1244"/>
      <c r="Y151" s="1244"/>
      <c r="Z151" s="1244"/>
      <c r="AA151" s="1244"/>
      <c r="AB151" s="1244"/>
      <c r="AC151" s="1244"/>
      <c r="AD151" s="1244"/>
      <c r="AE151" s="1244"/>
      <c r="AF151" s="1244"/>
      <c r="AG151" s="1244"/>
      <c r="AH151" s="1244"/>
      <c r="AI151" s="1244"/>
      <c r="AJ151" s="1244"/>
      <c r="AK151" s="1244"/>
      <c r="AL151" s="1244"/>
      <c r="AM151" s="1244"/>
      <c r="AN151" s="1244"/>
      <c r="AO151" s="1244"/>
      <c r="AP151" s="1244"/>
      <c r="AQ151" s="1244"/>
      <c r="AR151" s="1244"/>
      <c r="AS151" s="1244"/>
      <c r="AT151" s="1244"/>
      <c r="AU151" s="1244"/>
      <c r="AV151" s="1244"/>
      <c r="AW151" s="1244"/>
      <c r="AX151" s="1244"/>
      <c r="AY151" s="1244"/>
      <c r="AZ151" s="1244"/>
      <c r="BA151" s="1244"/>
      <c r="BB151" s="1244"/>
      <c r="BC151" s="1244"/>
      <c r="BD151" s="1244"/>
      <c r="BE151" s="1244"/>
      <c r="BF151" s="1244"/>
      <c r="BG151" s="1244"/>
      <c r="BH151" s="1244"/>
      <c r="BI151" s="1244"/>
      <c r="BJ151" s="1244"/>
      <c r="BK151" s="1244"/>
      <c r="BL151" s="1244"/>
      <c r="BM151" s="1244"/>
      <c r="BN151" s="1244"/>
      <c r="BO151" s="1244"/>
      <c r="BP151" s="1244"/>
      <c r="BQ151" s="1244"/>
      <c r="BR151" s="1244"/>
      <c r="BS151" s="1244"/>
      <c r="BT151" s="1244"/>
      <c r="BU151" s="1244"/>
      <c r="BV151" s="1244"/>
      <c r="BW151" s="1244"/>
      <c r="BX151" s="1244"/>
      <c r="BY151" s="1244"/>
      <c r="BZ151" s="1244"/>
      <c r="CA151" s="1244"/>
    </row>
    <row r="152" spans="1:79" ht="18" customHeight="1">
      <c r="A152" s="1193">
        <v>15</v>
      </c>
      <c r="B152" s="1358" t="s">
        <v>911</v>
      </c>
      <c r="C152" s="1359"/>
      <c r="D152" s="1359"/>
      <c r="E152" s="1359"/>
      <c r="F152" s="1425"/>
      <c r="G152" s="1362"/>
      <c r="H152" s="1362"/>
      <c r="I152" s="1244"/>
      <c r="J152" s="1244"/>
      <c r="K152" s="1244"/>
      <c r="L152" s="1244"/>
      <c r="M152" s="1244"/>
      <c r="N152" s="1336"/>
      <c r="O152" s="1244"/>
      <c r="P152" s="1244"/>
      <c r="Q152" s="1244"/>
      <c r="R152" s="1244"/>
      <c r="S152" s="1244"/>
      <c r="T152" s="1244"/>
      <c r="U152" s="1244"/>
      <c r="V152" s="1244"/>
      <c r="W152" s="1244"/>
      <c r="X152" s="1244"/>
      <c r="Y152" s="1244"/>
      <c r="Z152" s="1244"/>
      <c r="AA152" s="1244"/>
      <c r="AB152" s="1244"/>
      <c r="AC152" s="1244"/>
      <c r="AD152" s="1244"/>
      <c r="AE152" s="1244"/>
      <c r="AF152" s="1244"/>
      <c r="AG152" s="1244"/>
      <c r="AH152" s="1244"/>
      <c r="AI152" s="1244"/>
      <c r="AJ152" s="1244"/>
      <c r="AK152" s="1244"/>
      <c r="AL152" s="1244"/>
      <c r="AM152" s="1244"/>
      <c r="AN152" s="1244"/>
      <c r="AO152" s="1244"/>
      <c r="AP152" s="1244"/>
      <c r="AQ152" s="1244"/>
      <c r="AR152" s="1244"/>
      <c r="AS152" s="1244"/>
      <c r="AT152" s="1244"/>
      <c r="AU152" s="1244"/>
      <c r="AV152" s="1244"/>
      <c r="AW152" s="1244"/>
      <c r="AX152" s="1244"/>
      <c r="AY152" s="1244"/>
      <c r="AZ152" s="1244"/>
      <c r="BA152" s="1244"/>
      <c r="BB152" s="1244"/>
      <c r="BC152" s="1244"/>
      <c r="BD152" s="1244"/>
      <c r="BE152" s="1244"/>
      <c r="BF152" s="1244"/>
      <c r="BG152" s="1244"/>
      <c r="BH152" s="1244"/>
      <c r="BI152" s="1244"/>
      <c r="BJ152" s="1244"/>
      <c r="BK152" s="1244"/>
      <c r="BL152" s="1244"/>
      <c r="BM152" s="1244"/>
      <c r="BN152" s="1244"/>
      <c r="BO152" s="1244"/>
      <c r="BP152" s="1244"/>
      <c r="BQ152" s="1244"/>
      <c r="BR152" s="1244"/>
      <c r="BS152" s="1244"/>
      <c r="BT152" s="1244"/>
      <c r="BU152" s="1244"/>
      <c r="BV152" s="1244"/>
      <c r="BW152" s="1244"/>
      <c r="BX152" s="1244"/>
      <c r="BY152" s="1244"/>
      <c r="BZ152" s="1244"/>
      <c r="CA152" s="1244"/>
    </row>
    <row r="153" spans="1:79" ht="35.25" customHeight="1">
      <c r="B153" s="1363" t="s">
        <v>912</v>
      </c>
      <c r="C153" s="1364"/>
      <c r="D153" s="1364"/>
      <c r="E153" s="1365"/>
      <c r="F153" s="1425"/>
      <c r="G153" s="1362"/>
      <c r="H153" s="1362"/>
      <c r="I153" s="1244"/>
      <c r="J153" s="1244"/>
      <c r="K153" s="1244"/>
      <c r="L153" s="1244"/>
      <c r="M153" s="1244"/>
      <c r="N153" s="1336"/>
      <c r="O153" s="1244"/>
      <c r="P153" s="1244"/>
      <c r="Q153" s="1244"/>
      <c r="R153" s="1244"/>
      <c r="S153" s="1244"/>
      <c r="T153" s="1244"/>
      <c r="U153" s="1244"/>
      <c r="V153" s="1244"/>
      <c r="W153" s="1244"/>
      <c r="X153" s="1244"/>
      <c r="Y153" s="1244"/>
      <c r="Z153" s="1244"/>
      <c r="AA153" s="1244"/>
      <c r="AB153" s="1244"/>
      <c r="AC153" s="1244"/>
      <c r="AD153" s="1244"/>
      <c r="AE153" s="1244"/>
      <c r="AF153" s="1244"/>
      <c r="AG153" s="1244"/>
      <c r="AH153" s="1244"/>
      <c r="AI153" s="1244"/>
      <c r="AJ153" s="1244"/>
      <c r="AK153" s="1244"/>
      <c r="AL153" s="1244"/>
      <c r="AM153" s="1244"/>
      <c r="AN153" s="1244"/>
      <c r="AO153" s="1244"/>
      <c r="AP153" s="1244"/>
      <c r="AQ153" s="1244"/>
      <c r="AR153" s="1244"/>
      <c r="AS153" s="1244"/>
      <c r="AT153" s="1244"/>
      <c r="AU153" s="1244"/>
      <c r="AV153" s="1244"/>
      <c r="AW153" s="1244"/>
      <c r="AX153" s="1244"/>
      <c r="AY153" s="1244"/>
      <c r="AZ153" s="1244"/>
      <c r="BA153" s="1244"/>
      <c r="BB153" s="1244"/>
      <c r="BC153" s="1244"/>
      <c r="BD153" s="1244"/>
      <c r="BE153" s="1244"/>
      <c r="BF153" s="1244"/>
      <c r="BG153" s="1244"/>
      <c r="BH153" s="1244"/>
      <c r="BI153" s="1244"/>
      <c r="BJ153" s="1244"/>
      <c r="BK153" s="1244"/>
      <c r="BL153" s="1244"/>
      <c r="BM153" s="1244"/>
      <c r="BN153" s="1244"/>
      <c r="BO153" s="1244"/>
      <c r="BP153" s="1244"/>
      <c r="BQ153" s="1244"/>
      <c r="BR153" s="1244"/>
      <c r="BS153" s="1244"/>
      <c r="BT153" s="1244"/>
      <c r="BU153" s="1244"/>
      <c r="BV153" s="1244"/>
      <c r="BW153" s="1244"/>
      <c r="BX153" s="1244"/>
      <c r="BY153" s="1244"/>
      <c r="BZ153" s="1244"/>
      <c r="CA153" s="1244"/>
    </row>
    <row r="154" spans="1:79" ht="16.5" customHeight="1" thickBot="1">
      <c r="B154" s="1358" t="s">
        <v>842</v>
      </c>
      <c r="C154" s="1366"/>
      <c r="F154" s="1425"/>
      <c r="G154" s="1362"/>
      <c r="H154" s="1362"/>
      <c r="I154" s="1244"/>
      <c r="J154" s="1244"/>
      <c r="K154" s="1244"/>
      <c r="L154" s="1244"/>
      <c r="M154" s="1244"/>
      <c r="N154" s="1336"/>
      <c r="O154" s="1244"/>
      <c r="P154" s="1244"/>
      <c r="Q154" s="1244"/>
      <c r="R154" s="1244"/>
      <c r="S154" s="1244"/>
      <c r="T154" s="1244"/>
      <c r="U154" s="1244"/>
      <c r="V154" s="1244"/>
      <c r="W154" s="1244"/>
      <c r="X154" s="1244"/>
      <c r="Y154" s="1244"/>
      <c r="Z154" s="1244"/>
      <c r="AA154" s="1244"/>
      <c r="AB154" s="1244"/>
      <c r="AC154" s="1244"/>
      <c r="AD154" s="1244"/>
      <c r="AE154" s="1244"/>
      <c r="AF154" s="1244"/>
      <c r="AG154" s="1244"/>
      <c r="AH154" s="1244"/>
      <c r="AI154" s="1244"/>
      <c r="AJ154" s="1244"/>
      <c r="AK154" s="1244"/>
      <c r="AL154" s="1244"/>
      <c r="AM154" s="1244"/>
      <c r="AN154" s="1244"/>
      <c r="AO154" s="1244"/>
      <c r="AP154" s="1244"/>
      <c r="AQ154" s="1244"/>
      <c r="AR154" s="1244"/>
      <c r="AS154" s="1244"/>
      <c r="AT154" s="1244"/>
      <c r="AU154" s="1244"/>
      <c r="AV154" s="1244"/>
      <c r="AW154" s="1244"/>
      <c r="AX154" s="1244"/>
      <c r="AY154" s="1244"/>
      <c r="AZ154" s="1244"/>
      <c r="BA154" s="1244"/>
      <c r="BB154" s="1244"/>
      <c r="BC154" s="1244"/>
      <c r="BD154" s="1244"/>
      <c r="BE154" s="1244"/>
      <c r="BF154" s="1244"/>
      <c r="BG154" s="1244"/>
      <c r="BH154" s="1244"/>
      <c r="BI154" s="1244"/>
      <c r="BJ154" s="1244"/>
      <c r="BK154" s="1244"/>
      <c r="BL154" s="1244"/>
      <c r="BM154" s="1244"/>
      <c r="BN154" s="1244"/>
      <c r="BO154" s="1244"/>
      <c r="BP154" s="1244"/>
      <c r="BQ154" s="1244"/>
      <c r="BR154" s="1244"/>
      <c r="BS154" s="1244"/>
      <c r="BT154" s="1244"/>
      <c r="BU154" s="1244"/>
      <c r="BV154" s="1244"/>
      <c r="BW154" s="1244"/>
      <c r="BX154" s="1244"/>
      <c r="BY154" s="1244"/>
      <c r="BZ154" s="1244"/>
      <c r="CA154" s="1244"/>
    </row>
    <row r="155" spans="1:79" ht="33.75" customHeight="1" thickBot="1">
      <c r="B155" s="1367" t="s">
        <v>843</v>
      </c>
      <c r="C155" s="1368" t="s">
        <v>844</v>
      </c>
      <c r="D155" s="1368" t="s">
        <v>845</v>
      </c>
      <c r="E155" s="1369" t="s">
        <v>846</v>
      </c>
      <c r="F155" s="1413" t="s">
        <v>847</v>
      </c>
      <c r="G155" s="1406">
        <v>2</v>
      </c>
      <c r="H155" s="1362"/>
      <c r="I155" s="1244"/>
      <c r="J155" s="1244"/>
      <c r="K155" s="1244"/>
      <c r="L155" s="1244"/>
      <c r="M155" s="1244"/>
      <c r="N155" s="1336"/>
      <c r="O155" s="1244"/>
      <c r="P155" s="1244"/>
      <c r="Q155" s="1244"/>
      <c r="R155" s="1244"/>
      <c r="S155" s="1244"/>
      <c r="T155" s="1244"/>
      <c r="U155" s="1244"/>
      <c r="V155" s="1244"/>
      <c r="W155" s="1244"/>
      <c r="X155" s="1244"/>
      <c r="Y155" s="1244"/>
      <c r="Z155" s="1244"/>
      <c r="AA155" s="1244"/>
      <c r="AB155" s="1244"/>
      <c r="AC155" s="1244"/>
      <c r="AD155" s="1244"/>
      <c r="AE155" s="1244"/>
      <c r="AF155" s="1244"/>
      <c r="AG155" s="1244"/>
      <c r="AH155" s="1244"/>
      <c r="AI155" s="1244"/>
      <c r="AJ155" s="1244"/>
      <c r="AK155" s="1244"/>
      <c r="AL155" s="1244"/>
      <c r="AM155" s="1244"/>
      <c r="AN155" s="1244"/>
      <c r="AO155" s="1244"/>
      <c r="AP155" s="1244"/>
      <c r="AQ155" s="1244"/>
      <c r="AR155" s="1244"/>
      <c r="AS155" s="1244"/>
      <c r="AT155" s="1244"/>
      <c r="AU155" s="1244"/>
      <c r="AV155" s="1244"/>
      <c r="AW155" s="1244"/>
      <c r="AX155" s="1244"/>
      <c r="AY155" s="1244"/>
      <c r="AZ155" s="1244"/>
      <c r="BA155" s="1244"/>
      <c r="BB155" s="1244"/>
      <c r="BC155" s="1244"/>
      <c r="BD155" s="1244"/>
      <c r="BE155" s="1244"/>
      <c r="BF155" s="1244"/>
      <c r="BG155" s="1244"/>
      <c r="BH155" s="1244"/>
      <c r="BI155" s="1244"/>
      <c r="BJ155" s="1244"/>
      <c r="BK155" s="1244"/>
      <c r="BL155" s="1244"/>
      <c r="BM155" s="1244"/>
      <c r="BN155" s="1244"/>
      <c r="BO155" s="1244"/>
      <c r="BP155" s="1244"/>
      <c r="BQ155" s="1244"/>
      <c r="BR155" s="1244"/>
      <c r="BS155" s="1244"/>
      <c r="BT155" s="1244"/>
      <c r="BU155" s="1244"/>
      <c r="BV155" s="1244"/>
      <c r="BW155" s="1244"/>
      <c r="BX155" s="1244"/>
      <c r="BY155" s="1244"/>
      <c r="BZ155" s="1244"/>
      <c r="CA155" s="1244"/>
    </row>
    <row r="156" spans="1:79" ht="68.099999999999994" customHeight="1">
      <c r="B156" s="1378" t="s">
        <v>913</v>
      </c>
      <c r="C156" s="1379">
        <v>1</v>
      </c>
      <c r="D156" s="1380">
        <v>2</v>
      </c>
      <c r="E156" s="1381">
        <v>2</v>
      </c>
      <c r="F156" s="1414"/>
      <c r="G156" s="1407"/>
      <c r="H156" s="1407"/>
      <c r="I156" s="1408"/>
      <c r="J156" s="1244"/>
      <c r="K156" s="1244"/>
      <c r="L156" s="1244"/>
      <c r="M156" s="1244"/>
      <c r="N156" s="1336"/>
      <c r="O156" s="1244"/>
      <c r="P156" s="1244"/>
      <c r="Q156" s="1244"/>
      <c r="R156" s="1244"/>
      <c r="S156" s="1244"/>
      <c r="T156" s="1244"/>
      <c r="U156" s="1244"/>
      <c r="V156" s="1244"/>
      <c r="W156" s="1244"/>
      <c r="X156" s="1244"/>
      <c r="Y156" s="1244"/>
      <c r="Z156" s="1244"/>
      <c r="AA156" s="1244"/>
      <c r="AB156" s="1244"/>
      <c r="AC156" s="1244"/>
      <c r="AD156" s="1244"/>
      <c r="AE156" s="1244"/>
      <c r="AF156" s="1244"/>
      <c r="AG156" s="1244"/>
      <c r="AH156" s="1244"/>
      <c r="AI156" s="1244"/>
      <c r="AJ156" s="1244"/>
      <c r="AK156" s="1244"/>
      <c r="AL156" s="1244"/>
      <c r="AM156" s="1244"/>
      <c r="AN156" s="1244"/>
      <c r="AO156" s="1244"/>
      <c r="AP156" s="1244"/>
      <c r="AQ156" s="1244"/>
      <c r="AR156" s="1244"/>
      <c r="AS156" s="1244"/>
      <c r="AT156" s="1244"/>
      <c r="AU156" s="1244"/>
      <c r="AV156" s="1244"/>
      <c r="AW156" s="1244"/>
      <c r="AX156" s="1244"/>
      <c r="AY156" s="1244"/>
      <c r="AZ156" s="1244"/>
      <c r="BA156" s="1244"/>
      <c r="BB156" s="1244"/>
      <c r="BC156" s="1244"/>
      <c r="BD156" s="1244"/>
      <c r="BE156" s="1244"/>
      <c r="BF156" s="1244"/>
      <c r="BG156" s="1244"/>
      <c r="BH156" s="1244"/>
      <c r="BI156" s="1244"/>
      <c r="BJ156" s="1244"/>
      <c r="BK156" s="1244"/>
      <c r="BL156" s="1244"/>
      <c r="BM156" s="1244"/>
      <c r="BN156" s="1244"/>
      <c r="BO156" s="1244"/>
      <c r="BP156" s="1244"/>
      <c r="BQ156" s="1244"/>
      <c r="BR156" s="1244"/>
      <c r="BS156" s="1244"/>
      <c r="BT156" s="1244"/>
      <c r="BU156" s="1244"/>
      <c r="BV156" s="1244"/>
      <c r="BW156" s="1244"/>
      <c r="BX156" s="1244"/>
      <c r="BY156" s="1244"/>
      <c r="BZ156" s="1244"/>
      <c r="CA156" s="1244"/>
    </row>
    <row r="157" spans="1:79" ht="69" customHeight="1">
      <c r="B157" s="1388" t="s">
        <v>914</v>
      </c>
      <c r="C157" s="1389">
        <v>2</v>
      </c>
      <c r="D157" s="1390">
        <v>2</v>
      </c>
      <c r="E157" s="1391">
        <v>4</v>
      </c>
      <c r="F157" s="1414"/>
      <c r="G157" s="1409"/>
      <c r="H157" s="1409"/>
      <c r="I157" s="1410"/>
      <c r="J157" s="1244"/>
      <c r="K157" s="1244"/>
      <c r="L157" s="1244"/>
      <c r="M157" s="1244"/>
      <c r="N157" s="1336"/>
      <c r="O157" s="1244"/>
      <c r="P157" s="1244"/>
      <c r="Q157" s="1244"/>
      <c r="R157" s="1244"/>
      <c r="S157" s="1244"/>
      <c r="T157" s="1244"/>
      <c r="U157" s="1244"/>
      <c r="V157" s="1244"/>
      <c r="W157" s="1244"/>
      <c r="X157" s="1244"/>
      <c r="Y157" s="1244"/>
      <c r="Z157" s="1244"/>
      <c r="AA157" s="1244"/>
      <c r="AB157" s="1244"/>
      <c r="AC157" s="1244"/>
      <c r="AD157" s="1244"/>
      <c r="AE157" s="1244"/>
      <c r="AF157" s="1244"/>
      <c r="AG157" s="1244"/>
      <c r="AH157" s="1244"/>
      <c r="AI157" s="1244"/>
      <c r="AJ157" s="1244"/>
      <c r="AK157" s="1244"/>
      <c r="AL157" s="1244"/>
      <c r="AM157" s="1244"/>
      <c r="AN157" s="1244"/>
      <c r="AO157" s="1244"/>
      <c r="AP157" s="1244"/>
      <c r="AQ157" s="1244"/>
      <c r="AR157" s="1244"/>
      <c r="AS157" s="1244"/>
      <c r="AT157" s="1244"/>
      <c r="AU157" s="1244"/>
      <c r="AV157" s="1244"/>
      <c r="AW157" s="1244"/>
      <c r="AX157" s="1244"/>
      <c r="AY157" s="1244"/>
      <c r="AZ157" s="1244"/>
      <c r="BA157" s="1244"/>
      <c r="BB157" s="1244"/>
      <c r="BC157" s="1244"/>
      <c r="BD157" s="1244"/>
      <c r="BE157" s="1244"/>
      <c r="BF157" s="1244"/>
      <c r="BG157" s="1244"/>
      <c r="BH157" s="1244"/>
      <c r="BI157" s="1244"/>
      <c r="BJ157" s="1244"/>
      <c r="BK157" s="1244"/>
      <c r="BL157" s="1244"/>
      <c r="BM157" s="1244"/>
      <c r="BN157" s="1244"/>
      <c r="BO157" s="1244"/>
      <c r="BP157" s="1244"/>
      <c r="BQ157" s="1244"/>
      <c r="BR157" s="1244"/>
      <c r="BS157" s="1244"/>
      <c r="BT157" s="1244"/>
      <c r="BU157" s="1244"/>
      <c r="BV157" s="1244"/>
      <c r="BW157" s="1244"/>
      <c r="BX157" s="1244"/>
      <c r="BY157" s="1244"/>
      <c r="BZ157" s="1244"/>
      <c r="CA157" s="1244"/>
    </row>
    <row r="158" spans="1:79" ht="71.45" customHeight="1" thickBot="1">
      <c r="B158" s="1394" t="s">
        <v>915</v>
      </c>
      <c r="C158" s="1395">
        <v>3</v>
      </c>
      <c r="D158" s="1396">
        <v>2</v>
      </c>
      <c r="E158" s="1397">
        <v>6</v>
      </c>
      <c r="F158" s="1415"/>
      <c r="G158" s="1411"/>
      <c r="H158" s="1411"/>
      <c r="I158" s="1412"/>
      <c r="J158" s="1244"/>
      <c r="K158" s="1244"/>
      <c r="L158" s="1244"/>
      <c r="M158" s="1244"/>
      <c r="N158" s="1336"/>
      <c r="O158" s="1244"/>
      <c r="P158" s="1244"/>
      <c r="Q158" s="1244"/>
      <c r="R158" s="1244"/>
      <c r="S158" s="1244"/>
      <c r="T158" s="1244"/>
      <c r="U158" s="1244"/>
      <c r="V158" s="1244"/>
      <c r="W158" s="1244"/>
      <c r="X158" s="1244"/>
      <c r="Y158" s="1244"/>
      <c r="Z158" s="1244"/>
      <c r="AA158" s="1244"/>
      <c r="AB158" s="1244"/>
      <c r="AC158" s="1244"/>
      <c r="AD158" s="1244"/>
      <c r="AE158" s="1244"/>
      <c r="AF158" s="1244"/>
      <c r="AG158" s="1244"/>
      <c r="AH158" s="1244"/>
      <c r="AI158" s="1244"/>
      <c r="AJ158" s="1244"/>
      <c r="AK158" s="1244"/>
      <c r="AL158" s="1244"/>
      <c r="AM158" s="1244"/>
      <c r="AN158" s="1244"/>
      <c r="AO158" s="1244"/>
      <c r="AP158" s="1244"/>
      <c r="AQ158" s="1244"/>
      <c r="AR158" s="1244"/>
      <c r="AS158" s="1244"/>
      <c r="AT158" s="1244"/>
      <c r="AU158" s="1244"/>
      <c r="AV158" s="1244"/>
      <c r="AW158" s="1244"/>
      <c r="AX158" s="1244"/>
      <c r="AY158" s="1244"/>
      <c r="AZ158" s="1244"/>
      <c r="BA158" s="1244"/>
      <c r="BB158" s="1244"/>
      <c r="BC158" s="1244"/>
      <c r="BD158" s="1244"/>
      <c r="BE158" s="1244"/>
      <c r="BF158" s="1244"/>
      <c r="BG158" s="1244"/>
      <c r="BH158" s="1244"/>
      <c r="BI158" s="1244"/>
      <c r="BJ158" s="1244"/>
      <c r="BK158" s="1244"/>
      <c r="BL158" s="1244"/>
      <c r="BM158" s="1244"/>
      <c r="BN158" s="1244"/>
      <c r="BO158" s="1244"/>
      <c r="BP158" s="1244"/>
      <c r="BQ158" s="1244"/>
      <c r="BR158" s="1244"/>
      <c r="BS158" s="1244"/>
      <c r="BT158" s="1244"/>
      <c r="BU158" s="1244"/>
      <c r="BV158" s="1244"/>
      <c r="BW158" s="1244"/>
      <c r="BX158" s="1244"/>
      <c r="BY158" s="1244"/>
      <c r="BZ158" s="1244"/>
      <c r="CA158" s="1244"/>
    </row>
    <row r="159" spans="1:79" ht="9" customHeight="1">
      <c r="B159" s="1404"/>
      <c r="C159" s="1405"/>
      <c r="D159" s="1405"/>
      <c r="E159" s="1405"/>
      <c r="F159" s="1425"/>
      <c r="G159" s="1362"/>
      <c r="H159" s="1362"/>
      <c r="I159" s="1244"/>
      <c r="J159" s="1244"/>
      <c r="K159" s="1244"/>
      <c r="L159" s="1244"/>
      <c r="M159" s="1244"/>
      <c r="N159" s="1336"/>
      <c r="O159" s="1244"/>
      <c r="P159" s="1244"/>
      <c r="Q159" s="1244"/>
      <c r="R159" s="1244"/>
      <c r="S159" s="1244"/>
      <c r="T159" s="1244"/>
      <c r="U159" s="1244"/>
      <c r="V159" s="1244"/>
      <c r="W159" s="1244"/>
      <c r="X159" s="1244"/>
      <c r="Y159" s="1244"/>
      <c r="Z159" s="1244"/>
      <c r="AA159" s="1244"/>
      <c r="AB159" s="1244"/>
      <c r="AC159" s="1244"/>
      <c r="AD159" s="1244"/>
      <c r="AE159" s="1244"/>
      <c r="AF159" s="1244"/>
      <c r="AG159" s="1244"/>
      <c r="AH159" s="1244"/>
      <c r="AI159" s="1244"/>
      <c r="AJ159" s="1244"/>
      <c r="AK159" s="1244"/>
      <c r="AL159" s="1244"/>
      <c r="AM159" s="1244"/>
      <c r="AN159" s="1244"/>
      <c r="AO159" s="1244"/>
      <c r="AP159" s="1244"/>
      <c r="AQ159" s="1244"/>
      <c r="AR159" s="1244"/>
      <c r="AS159" s="1244"/>
      <c r="AT159" s="1244"/>
      <c r="AU159" s="1244"/>
      <c r="AV159" s="1244"/>
      <c r="AW159" s="1244"/>
      <c r="AX159" s="1244"/>
      <c r="AY159" s="1244"/>
      <c r="AZ159" s="1244"/>
      <c r="BA159" s="1244"/>
      <c r="BB159" s="1244"/>
      <c r="BC159" s="1244"/>
      <c r="BD159" s="1244"/>
      <c r="BE159" s="1244"/>
      <c r="BF159" s="1244"/>
      <c r="BG159" s="1244"/>
      <c r="BH159" s="1244"/>
      <c r="BI159" s="1244"/>
      <c r="BJ159" s="1244"/>
      <c r="BK159" s="1244"/>
      <c r="BL159" s="1244"/>
      <c r="BM159" s="1244"/>
      <c r="BN159" s="1244"/>
      <c r="BO159" s="1244"/>
      <c r="BP159" s="1244"/>
      <c r="BQ159" s="1244"/>
      <c r="BR159" s="1244"/>
      <c r="BS159" s="1244"/>
      <c r="BT159" s="1244"/>
      <c r="BU159" s="1244"/>
      <c r="BV159" s="1244"/>
      <c r="BW159" s="1244"/>
      <c r="BX159" s="1244"/>
      <c r="BY159" s="1244"/>
      <c r="BZ159" s="1244"/>
      <c r="CA159" s="1244"/>
    </row>
    <row r="160" spans="1:79" ht="18" customHeight="1">
      <c r="A160" s="1193">
        <v>16</v>
      </c>
      <c r="B160" s="1358" t="s">
        <v>916</v>
      </c>
      <c r="C160" s="1359"/>
      <c r="D160" s="1359"/>
      <c r="E160" s="1359"/>
      <c r="F160" s="1425"/>
      <c r="G160" s="1362"/>
      <c r="H160" s="1362"/>
      <c r="I160" s="1244"/>
      <c r="J160" s="1244"/>
      <c r="K160" s="1244"/>
      <c r="L160" s="1244"/>
      <c r="M160" s="1244"/>
      <c r="N160" s="1336"/>
      <c r="O160" s="1244"/>
      <c r="P160" s="1244"/>
      <c r="Q160" s="1244"/>
      <c r="R160" s="1244"/>
      <c r="S160" s="1244"/>
      <c r="T160" s="1244"/>
      <c r="U160" s="1244"/>
      <c r="V160" s="1244"/>
      <c r="W160" s="1244"/>
      <c r="X160" s="1244"/>
      <c r="Y160" s="1244"/>
      <c r="Z160" s="1244"/>
      <c r="AA160" s="1244"/>
      <c r="AB160" s="1244"/>
      <c r="AC160" s="1244"/>
      <c r="AD160" s="1244"/>
      <c r="AE160" s="1244"/>
      <c r="AF160" s="1244"/>
      <c r="AG160" s="1244"/>
      <c r="AH160" s="1244"/>
      <c r="AI160" s="1244"/>
      <c r="AJ160" s="1244"/>
      <c r="AK160" s="1244"/>
      <c r="AL160" s="1244"/>
      <c r="AM160" s="1244"/>
      <c r="AN160" s="1244"/>
      <c r="AO160" s="1244"/>
      <c r="AP160" s="1244"/>
      <c r="AQ160" s="1244"/>
      <c r="AR160" s="1244"/>
      <c r="AS160" s="1244"/>
      <c r="AT160" s="1244"/>
      <c r="AU160" s="1244"/>
      <c r="AV160" s="1244"/>
      <c r="AW160" s="1244"/>
      <c r="AX160" s="1244"/>
      <c r="AY160" s="1244"/>
      <c r="AZ160" s="1244"/>
      <c r="BA160" s="1244"/>
      <c r="BB160" s="1244"/>
      <c r="BC160" s="1244"/>
      <c r="BD160" s="1244"/>
      <c r="BE160" s="1244"/>
      <c r="BF160" s="1244"/>
      <c r="BG160" s="1244"/>
      <c r="BH160" s="1244"/>
      <c r="BI160" s="1244"/>
      <c r="BJ160" s="1244"/>
      <c r="BK160" s="1244"/>
      <c r="BL160" s="1244"/>
      <c r="BM160" s="1244"/>
      <c r="BN160" s="1244"/>
      <c r="BO160" s="1244"/>
      <c r="BP160" s="1244"/>
      <c r="BQ160" s="1244"/>
      <c r="BR160" s="1244"/>
      <c r="BS160" s="1244"/>
      <c r="BT160" s="1244"/>
      <c r="BU160" s="1244"/>
      <c r="BV160" s="1244"/>
      <c r="BW160" s="1244"/>
      <c r="BX160" s="1244"/>
      <c r="BY160" s="1244"/>
      <c r="BZ160" s="1244"/>
      <c r="CA160" s="1244"/>
    </row>
    <row r="161" spans="1:79" ht="35.25" customHeight="1">
      <c r="B161" s="1363" t="s">
        <v>917</v>
      </c>
      <c r="C161" s="1364"/>
      <c r="D161" s="1364"/>
      <c r="E161" s="1365"/>
      <c r="F161" s="1425"/>
      <c r="G161" s="1362"/>
      <c r="H161" s="1362"/>
      <c r="I161" s="1244"/>
      <c r="J161" s="1244"/>
      <c r="K161" s="1244"/>
      <c r="L161" s="1244"/>
      <c r="M161" s="1244"/>
      <c r="N161" s="1336"/>
      <c r="O161" s="1244"/>
      <c r="P161" s="1244"/>
      <c r="Q161" s="1244"/>
      <c r="R161" s="1244"/>
      <c r="S161" s="1244"/>
      <c r="T161" s="1244"/>
      <c r="U161" s="1244"/>
      <c r="V161" s="1244"/>
      <c r="W161" s="1244"/>
      <c r="X161" s="1244"/>
      <c r="Y161" s="1244"/>
      <c r="Z161" s="1244"/>
      <c r="AA161" s="1244"/>
      <c r="AB161" s="1244"/>
      <c r="AC161" s="1244"/>
      <c r="AD161" s="1244"/>
      <c r="AE161" s="1244"/>
      <c r="AF161" s="1244"/>
      <c r="AG161" s="1244"/>
      <c r="AH161" s="1244"/>
      <c r="AI161" s="1244"/>
      <c r="AJ161" s="1244"/>
      <c r="AK161" s="1244"/>
      <c r="AL161" s="1244"/>
      <c r="AM161" s="1244"/>
      <c r="AN161" s="1244"/>
      <c r="AO161" s="1244"/>
      <c r="AP161" s="1244"/>
      <c r="AQ161" s="1244"/>
      <c r="AR161" s="1244"/>
      <c r="AS161" s="1244"/>
      <c r="AT161" s="1244"/>
      <c r="AU161" s="1244"/>
      <c r="AV161" s="1244"/>
      <c r="AW161" s="1244"/>
      <c r="AX161" s="1244"/>
      <c r="AY161" s="1244"/>
      <c r="AZ161" s="1244"/>
      <c r="BA161" s="1244"/>
      <c r="BB161" s="1244"/>
      <c r="BC161" s="1244"/>
      <c r="BD161" s="1244"/>
      <c r="BE161" s="1244"/>
      <c r="BF161" s="1244"/>
      <c r="BG161" s="1244"/>
      <c r="BH161" s="1244"/>
      <c r="BI161" s="1244"/>
      <c r="BJ161" s="1244"/>
      <c r="BK161" s="1244"/>
      <c r="BL161" s="1244"/>
      <c r="BM161" s="1244"/>
      <c r="BN161" s="1244"/>
      <c r="BO161" s="1244"/>
      <c r="BP161" s="1244"/>
      <c r="BQ161" s="1244"/>
      <c r="BR161" s="1244"/>
      <c r="BS161" s="1244"/>
      <c r="BT161" s="1244"/>
      <c r="BU161" s="1244"/>
      <c r="BV161" s="1244"/>
      <c r="BW161" s="1244"/>
      <c r="BX161" s="1244"/>
      <c r="BY161" s="1244"/>
      <c r="BZ161" s="1244"/>
      <c r="CA161" s="1244"/>
    </row>
    <row r="162" spans="1:79" ht="16.5" customHeight="1" thickBot="1">
      <c r="B162" s="1358" t="s">
        <v>842</v>
      </c>
      <c r="C162" s="1366"/>
      <c r="F162" s="1425"/>
      <c r="G162" s="1362"/>
      <c r="H162" s="1362"/>
      <c r="I162" s="1244"/>
      <c r="J162" s="1244"/>
      <c r="K162" s="1244"/>
      <c r="L162" s="1244"/>
      <c r="M162" s="1244"/>
      <c r="N162" s="1336"/>
      <c r="O162" s="1244"/>
      <c r="P162" s="1244"/>
      <c r="Q162" s="1244"/>
      <c r="R162" s="1244"/>
      <c r="S162" s="1244"/>
      <c r="T162" s="1244"/>
      <c r="U162" s="1244"/>
      <c r="V162" s="1244"/>
      <c r="W162" s="1244"/>
      <c r="X162" s="1244"/>
      <c r="Y162" s="1244"/>
      <c r="Z162" s="1244"/>
      <c r="AA162" s="1244"/>
      <c r="AB162" s="1244"/>
      <c r="AC162" s="1244"/>
      <c r="AD162" s="1244"/>
      <c r="AE162" s="1244"/>
      <c r="AF162" s="1244"/>
      <c r="AG162" s="1244"/>
      <c r="AH162" s="1244"/>
      <c r="AI162" s="1244"/>
      <c r="AJ162" s="1244"/>
      <c r="AK162" s="1244"/>
      <c r="AL162" s="1244"/>
      <c r="AM162" s="1244"/>
      <c r="AN162" s="1244"/>
      <c r="AO162" s="1244"/>
      <c r="AP162" s="1244"/>
      <c r="AQ162" s="1244"/>
      <c r="AR162" s="1244"/>
      <c r="AS162" s="1244"/>
      <c r="AT162" s="1244"/>
      <c r="AU162" s="1244"/>
      <c r="AV162" s="1244"/>
      <c r="AW162" s="1244"/>
      <c r="AX162" s="1244"/>
      <c r="AY162" s="1244"/>
      <c r="AZ162" s="1244"/>
      <c r="BA162" s="1244"/>
      <c r="BB162" s="1244"/>
      <c r="BC162" s="1244"/>
      <c r="BD162" s="1244"/>
      <c r="BE162" s="1244"/>
      <c r="BF162" s="1244"/>
      <c r="BG162" s="1244"/>
      <c r="BH162" s="1244"/>
      <c r="BI162" s="1244"/>
      <c r="BJ162" s="1244"/>
      <c r="BK162" s="1244"/>
      <c r="BL162" s="1244"/>
      <c r="BM162" s="1244"/>
      <c r="BN162" s="1244"/>
      <c r="BO162" s="1244"/>
      <c r="BP162" s="1244"/>
      <c r="BQ162" s="1244"/>
      <c r="BR162" s="1244"/>
      <c r="BS162" s="1244"/>
      <c r="BT162" s="1244"/>
      <c r="BU162" s="1244"/>
      <c r="BV162" s="1244"/>
      <c r="BW162" s="1244"/>
      <c r="BX162" s="1244"/>
      <c r="BY162" s="1244"/>
      <c r="BZ162" s="1244"/>
      <c r="CA162" s="1244"/>
    </row>
    <row r="163" spans="1:79" ht="33.75" customHeight="1" thickBot="1">
      <c r="B163" s="1367" t="s">
        <v>843</v>
      </c>
      <c r="C163" s="1368" t="s">
        <v>844</v>
      </c>
      <c r="D163" s="1368" t="s">
        <v>845</v>
      </c>
      <c r="E163" s="1369" t="s">
        <v>846</v>
      </c>
      <c r="F163" s="1413" t="s">
        <v>847</v>
      </c>
      <c r="G163" s="1406">
        <v>6</v>
      </c>
      <c r="H163" s="1362"/>
      <c r="I163" s="1244"/>
      <c r="J163" s="1244"/>
      <c r="K163" s="1244"/>
      <c r="L163" s="1244"/>
      <c r="M163" s="1244"/>
      <c r="N163" s="1336"/>
      <c r="O163" s="1244"/>
      <c r="P163" s="1244"/>
      <c r="Q163" s="1244"/>
      <c r="R163" s="1244"/>
      <c r="S163" s="1244"/>
      <c r="T163" s="1244"/>
      <c r="U163" s="1244"/>
      <c r="V163" s="1244"/>
      <c r="W163" s="1244"/>
      <c r="X163" s="1244"/>
      <c r="Y163" s="1244"/>
      <c r="Z163" s="1244"/>
      <c r="AA163" s="1244"/>
      <c r="AB163" s="1244"/>
      <c r="AC163" s="1244"/>
      <c r="AD163" s="1244"/>
      <c r="AE163" s="1244"/>
      <c r="AF163" s="1244"/>
      <c r="AG163" s="1244"/>
      <c r="AH163" s="1244"/>
      <c r="AI163" s="1244"/>
      <c r="AJ163" s="1244"/>
      <c r="AK163" s="1244"/>
      <c r="AL163" s="1244"/>
      <c r="AM163" s="1244"/>
      <c r="AN163" s="1244"/>
      <c r="AO163" s="1244"/>
      <c r="AP163" s="1244"/>
      <c r="AQ163" s="1244"/>
      <c r="AR163" s="1244"/>
      <c r="AS163" s="1244"/>
      <c r="AT163" s="1244"/>
      <c r="AU163" s="1244"/>
      <c r="AV163" s="1244"/>
      <c r="AW163" s="1244"/>
      <c r="AX163" s="1244"/>
      <c r="AY163" s="1244"/>
      <c r="AZ163" s="1244"/>
      <c r="BA163" s="1244"/>
      <c r="BB163" s="1244"/>
      <c r="BC163" s="1244"/>
      <c r="BD163" s="1244"/>
      <c r="BE163" s="1244"/>
      <c r="BF163" s="1244"/>
      <c r="BG163" s="1244"/>
      <c r="BH163" s="1244"/>
      <c r="BI163" s="1244"/>
      <c r="BJ163" s="1244"/>
      <c r="BK163" s="1244"/>
      <c r="BL163" s="1244"/>
      <c r="BM163" s="1244"/>
      <c r="BN163" s="1244"/>
      <c r="BO163" s="1244"/>
      <c r="BP163" s="1244"/>
      <c r="BQ163" s="1244"/>
      <c r="BR163" s="1244"/>
      <c r="BS163" s="1244"/>
      <c r="BT163" s="1244"/>
      <c r="BU163" s="1244"/>
      <c r="BV163" s="1244"/>
      <c r="BW163" s="1244"/>
      <c r="BX163" s="1244"/>
      <c r="BY163" s="1244"/>
      <c r="BZ163" s="1244"/>
      <c r="CA163" s="1244"/>
    </row>
    <row r="164" spans="1:79" ht="27.95" customHeight="1">
      <c r="B164" s="1378" t="s">
        <v>918</v>
      </c>
      <c r="C164" s="1379">
        <v>1</v>
      </c>
      <c r="D164" s="1380">
        <v>2</v>
      </c>
      <c r="E164" s="1381">
        <v>2</v>
      </c>
      <c r="F164" s="1414"/>
      <c r="G164" s="1407"/>
      <c r="H164" s="1407"/>
      <c r="I164" s="1408"/>
      <c r="J164" s="1244"/>
      <c r="K164" s="1244"/>
      <c r="L164" s="1244"/>
      <c r="M164" s="1244"/>
      <c r="N164" s="1336"/>
      <c r="O164" s="1244"/>
      <c r="P164" s="1244"/>
      <c r="Q164" s="1244"/>
      <c r="R164" s="1244"/>
      <c r="S164" s="1244"/>
      <c r="T164" s="1244"/>
      <c r="U164" s="1244"/>
      <c r="V164" s="1244"/>
      <c r="W164" s="1244"/>
      <c r="X164" s="1244"/>
      <c r="Y164" s="1244"/>
      <c r="Z164" s="1244"/>
      <c r="AA164" s="1244"/>
      <c r="AB164" s="1244"/>
      <c r="AC164" s="1244"/>
      <c r="AD164" s="1244"/>
      <c r="AE164" s="1244"/>
      <c r="AF164" s="1244"/>
      <c r="AG164" s="1244"/>
      <c r="AH164" s="1244"/>
      <c r="AI164" s="1244"/>
      <c r="AJ164" s="1244"/>
      <c r="AK164" s="1244"/>
      <c r="AL164" s="1244"/>
      <c r="AM164" s="1244"/>
      <c r="AN164" s="1244"/>
      <c r="AO164" s="1244"/>
      <c r="AP164" s="1244"/>
      <c r="AQ164" s="1244"/>
      <c r="AR164" s="1244"/>
      <c r="AS164" s="1244"/>
      <c r="AT164" s="1244"/>
      <c r="AU164" s="1244"/>
      <c r="AV164" s="1244"/>
      <c r="AW164" s="1244"/>
      <c r="AX164" s="1244"/>
      <c r="AY164" s="1244"/>
      <c r="AZ164" s="1244"/>
      <c r="BA164" s="1244"/>
      <c r="BB164" s="1244"/>
      <c r="BC164" s="1244"/>
      <c r="BD164" s="1244"/>
      <c r="BE164" s="1244"/>
      <c r="BF164" s="1244"/>
      <c r="BG164" s="1244"/>
      <c r="BH164" s="1244"/>
      <c r="BI164" s="1244"/>
      <c r="BJ164" s="1244"/>
      <c r="BK164" s="1244"/>
      <c r="BL164" s="1244"/>
      <c r="BM164" s="1244"/>
      <c r="BN164" s="1244"/>
      <c r="BO164" s="1244"/>
      <c r="BP164" s="1244"/>
      <c r="BQ164" s="1244"/>
      <c r="BR164" s="1244"/>
      <c r="BS164" s="1244"/>
      <c r="BT164" s="1244"/>
      <c r="BU164" s="1244"/>
      <c r="BV164" s="1244"/>
      <c r="BW164" s="1244"/>
      <c r="BX164" s="1244"/>
      <c r="BY164" s="1244"/>
      <c r="BZ164" s="1244"/>
      <c r="CA164" s="1244"/>
    </row>
    <row r="165" spans="1:79" ht="27" customHeight="1">
      <c r="B165" s="1388" t="s">
        <v>919</v>
      </c>
      <c r="C165" s="1389">
        <v>2</v>
      </c>
      <c r="D165" s="1390">
        <v>2</v>
      </c>
      <c r="E165" s="1391">
        <v>4</v>
      </c>
      <c r="F165" s="1414"/>
      <c r="G165" s="1409"/>
      <c r="H165" s="1409"/>
      <c r="I165" s="1410"/>
      <c r="J165" s="1244"/>
      <c r="K165" s="1244"/>
      <c r="L165" s="1244"/>
      <c r="M165" s="1244"/>
      <c r="N165" s="1336"/>
      <c r="O165" s="1244"/>
      <c r="P165" s="1244"/>
      <c r="Q165" s="1244"/>
      <c r="R165" s="1244"/>
      <c r="S165" s="1244"/>
      <c r="T165" s="1244"/>
      <c r="U165" s="1244"/>
      <c r="V165" s="1244"/>
      <c r="W165" s="1244"/>
      <c r="X165" s="1244"/>
      <c r="Y165" s="1244"/>
      <c r="Z165" s="1244"/>
      <c r="AA165" s="1244"/>
      <c r="AB165" s="1244"/>
      <c r="AC165" s="1244"/>
      <c r="AD165" s="1244"/>
      <c r="AE165" s="1244"/>
      <c r="AF165" s="1244"/>
      <c r="AG165" s="1244"/>
      <c r="AH165" s="1244"/>
      <c r="AI165" s="1244"/>
      <c r="AJ165" s="1244"/>
      <c r="AK165" s="1244"/>
      <c r="AL165" s="1244"/>
      <c r="AM165" s="1244"/>
      <c r="AN165" s="1244"/>
      <c r="AO165" s="1244"/>
      <c r="AP165" s="1244"/>
      <c r="AQ165" s="1244"/>
      <c r="AR165" s="1244"/>
      <c r="AS165" s="1244"/>
      <c r="AT165" s="1244"/>
      <c r="AU165" s="1244"/>
      <c r="AV165" s="1244"/>
      <c r="AW165" s="1244"/>
      <c r="AX165" s="1244"/>
      <c r="AY165" s="1244"/>
      <c r="AZ165" s="1244"/>
      <c r="BA165" s="1244"/>
      <c r="BB165" s="1244"/>
      <c r="BC165" s="1244"/>
      <c r="BD165" s="1244"/>
      <c r="BE165" s="1244"/>
      <c r="BF165" s="1244"/>
      <c r="BG165" s="1244"/>
      <c r="BH165" s="1244"/>
      <c r="BI165" s="1244"/>
      <c r="BJ165" s="1244"/>
      <c r="BK165" s="1244"/>
      <c r="BL165" s="1244"/>
      <c r="BM165" s="1244"/>
      <c r="BN165" s="1244"/>
      <c r="BO165" s="1244"/>
      <c r="BP165" s="1244"/>
      <c r="BQ165" s="1244"/>
      <c r="BR165" s="1244"/>
      <c r="BS165" s="1244"/>
      <c r="BT165" s="1244"/>
      <c r="BU165" s="1244"/>
      <c r="BV165" s="1244"/>
      <c r="BW165" s="1244"/>
      <c r="BX165" s="1244"/>
      <c r="BY165" s="1244"/>
      <c r="BZ165" s="1244"/>
      <c r="CA165" s="1244"/>
    </row>
    <row r="166" spans="1:79" ht="41.1" customHeight="1" thickBot="1">
      <c r="B166" s="1394" t="s">
        <v>920</v>
      </c>
      <c r="C166" s="1395">
        <v>3</v>
      </c>
      <c r="D166" s="1396">
        <v>2</v>
      </c>
      <c r="E166" s="1397">
        <v>6</v>
      </c>
      <c r="F166" s="1415"/>
      <c r="G166" s="1411"/>
      <c r="H166" s="1411"/>
      <c r="I166" s="1412"/>
      <c r="J166" s="1244"/>
      <c r="K166" s="1244"/>
      <c r="L166" s="1244"/>
      <c r="M166" s="1244"/>
      <c r="N166" s="1336"/>
      <c r="O166" s="1244"/>
      <c r="P166" s="1244"/>
      <c r="Q166" s="1244"/>
      <c r="R166" s="1244"/>
      <c r="S166" s="1244"/>
      <c r="T166" s="1244"/>
      <c r="U166" s="1244"/>
      <c r="V166" s="1244"/>
      <c r="W166" s="1244"/>
      <c r="X166" s="1244"/>
      <c r="Y166" s="1244"/>
      <c r="Z166" s="1244"/>
      <c r="AA166" s="1244"/>
      <c r="AB166" s="1244"/>
      <c r="AC166" s="1244"/>
      <c r="AD166" s="1244"/>
      <c r="AE166" s="1244"/>
      <c r="AF166" s="1244"/>
      <c r="AG166" s="1244"/>
      <c r="AH166" s="1244"/>
      <c r="AI166" s="1244"/>
      <c r="AJ166" s="1244"/>
      <c r="AK166" s="1244"/>
      <c r="AL166" s="1244"/>
      <c r="AM166" s="1244"/>
      <c r="AN166" s="1244"/>
      <c r="AO166" s="1244"/>
      <c r="AP166" s="1244"/>
      <c r="AQ166" s="1244"/>
      <c r="AR166" s="1244"/>
      <c r="AS166" s="1244"/>
      <c r="AT166" s="1244"/>
      <c r="AU166" s="1244"/>
      <c r="AV166" s="1244"/>
      <c r="AW166" s="1244"/>
      <c r="AX166" s="1244"/>
      <c r="AY166" s="1244"/>
      <c r="AZ166" s="1244"/>
      <c r="BA166" s="1244"/>
      <c r="BB166" s="1244"/>
      <c r="BC166" s="1244"/>
      <c r="BD166" s="1244"/>
      <c r="BE166" s="1244"/>
      <c r="BF166" s="1244"/>
      <c r="BG166" s="1244"/>
      <c r="BH166" s="1244"/>
      <c r="BI166" s="1244"/>
      <c r="BJ166" s="1244"/>
      <c r="BK166" s="1244"/>
      <c r="BL166" s="1244"/>
      <c r="BM166" s="1244"/>
      <c r="BN166" s="1244"/>
      <c r="BO166" s="1244"/>
      <c r="BP166" s="1244"/>
      <c r="BQ166" s="1244"/>
      <c r="BR166" s="1244"/>
      <c r="BS166" s="1244"/>
      <c r="BT166" s="1244"/>
      <c r="BU166" s="1244"/>
      <c r="BV166" s="1244"/>
      <c r="BW166" s="1244"/>
      <c r="BX166" s="1244"/>
      <c r="BY166" s="1244"/>
      <c r="BZ166" s="1244"/>
      <c r="CA166" s="1244"/>
    </row>
    <row r="167" spans="1:79" ht="9" customHeight="1">
      <c r="B167" s="1404"/>
      <c r="C167" s="1405"/>
      <c r="D167" s="1405"/>
      <c r="E167" s="1405"/>
      <c r="F167" s="1425"/>
      <c r="G167" s="1362"/>
      <c r="H167" s="1362"/>
      <c r="I167" s="1244"/>
      <c r="J167" s="1244"/>
      <c r="K167" s="1244"/>
      <c r="L167" s="1244"/>
      <c r="M167" s="1244"/>
      <c r="N167" s="1336"/>
      <c r="O167" s="1244"/>
      <c r="P167" s="1244"/>
      <c r="Q167" s="1244"/>
      <c r="R167" s="1244"/>
      <c r="S167" s="1244"/>
      <c r="T167" s="1244"/>
      <c r="U167" s="1244"/>
      <c r="V167" s="1244"/>
      <c r="W167" s="1244"/>
      <c r="X167" s="1244"/>
      <c r="Y167" s="1244"/>
      <c r="Z167" s="1244"/>
      <c r="AA167" s="1244"/>
      <c r="AB167" s="1244"/>
      <c r="AC167" s="1244"/>
      <c r="AD167" s="1244"/>
      <c r="AE167" s="1244"/>
      <c r="AF167" s="1244"/>
      <c r="AG167" s="1244"/>
      <c r="AH167" s="1244"/>
      <c r="AI167" s="1244"/>
      <c r="AJ167" s="1244"/>
      <c r="AK167" s="1244"/>
      <c r="AL167" s="1244"/>
      <c r="AM167" s="1244"/>
      <c r="AN167" s="1244"/>
      <c r="AO167" s="1244"/>
      <c r="AP167" s="1244"/>
      <c r="AQ167" s="1244"/>
      <c r="AR167" s="1244"/>
      <c r="AS167" s="1244"/>
      <c r="AT167" s="1244"/>
      <c r="AU167" s="1244"/>
      <c r="AV167" s="1244"/>
      <c r="AW167" s="1244"/>
      <c r="AX167" s="1244"/>
      <c r="AY167" s="1244"/>
      <c r="AZ167" s="1244"/>
      <c r="BA167" s="1244"/>
      <c r="BB167" s="1244"/>
      <c r="BC167" s="1244"/>
      <c r="BD167" s="1244"/>
      <c r="BE167" s="1244"/>
      <c r="BF167" s="1244"/>
      <c r="BG167" s="1244"/>
      <c r="BH167" s="1244"/>
      <c r="BI167" s="1244"/>
      <c r="BJ167" s="1244"/>
      <c r="BK167" s="1244"/>
      <c r="BL167" s="1244"/>
      <c r="BM167" s="1244"/>
      <c r="BN167" s="1244"/>
      <c r="BO167" s="1244"/>
      <c r="BP167" s="1244"/>
      <c r="BQ167" s="1244"/>
      <c r="BR167" s="1244"/>
      <c r="BS167" s="1244"/>
      <c r="BT167" s="1244"/>
      <c r="BU167" s="1244"/>
      <c r="BV167" s="1244"/>
      <c r="BW167" s="1244"/>
      <c r="BX167" s="1244"/>
      <c r="BY167" s="1244"/>
      <c r="BZ167" s="1244"/>
      <c r="CA167" s="1244"/>
    </row>
    <row r="168" spans="1:79">
      <c r="F168" s="1425"/>
      <c r="I168" s="1244"/>
      <c r="J168" s="1244"/>
      <c r="K168" s="1244"/>
      <c r="L168" s="1244"/>
      <c r="M168" s="1244"/>
      <c r="N168" s="1336"/>
      <c r="O168" s="1244"/>
      <c r="P168" s="1244"/>
      <c r="Q168" s="1244"/>
      <c r="R168" s="1244"/>
      <c r="S168" s="1244"/>
      <c r="T168" s="1244"/>
      <c r="U168" s="1244"/>
      <c r="V168" s="1244"/>
      <c r="W168" s="1244"/>
      <c r="X168" s="1244"/>
      <c r="Y168" s="1244"/>
      <c r="Z168" s="1244"/>
      <c r="AA168" s="1244"/>
      <c r="AB168" s="1244"/>
      <c r="AC168" s="1244"/>
      <c r="AD168" s="1244"/>
      <c r="AE168" s="1244"/>
      <c r="AF168" s="1244"/>
      <c r="AG168" s="1244"/>
      <c r="AH168" s="1244"/>
      <c r="AI168" s="1244"/>
      <c r="AJ168" s="1244"/>
      <c r="AK168" s="1244"/>
      <c r="AL168" s="1244"/>
      <c r="AM168" s="1244"/>
      <c r="AN168" s="1244"/>
      <c r="AO168" s="1244"/>
      <c r="AP168" s="1244"/>
      <c r="AQ168" s="1244"/>
      <c r="AR168" s="1244"/>
      <c r="AS168" s="1244"/>
      <c r="AT168" s="1244"/>
      <c r="AU168" s="1244"/>
      <c r="AV168" s="1244"/>
      <c r="AW168" s="1244"/>
      <c r="AX168" s="1244"/>
      <c r="AY168" s="1244"/>
      <c r="AZ168" s="1244"/>
      <c r="BA168" s="1244"/>
      <c r="BB168" s="1244"/>
      <c r="BC168" s="1244"/>
      <c r="BD168" s="1244"/>
      <c r="BE168" s="1244"/>
      <c r="BF168" s="1244"/>
      <c r="BG168" s="1244"/>
      <c r="BH168" s="1244"/>
      <c r="BI168" s="1244"/>
      <c r="BJ168" s="1244"/>
      <c r="BK168" s="1244"/>
      <c r="BL168" s="1244"/>
      <c r="BM168" s="1244"/>
      <c r="BN168" s="1244"/>
      <c r="BO168" s="1244"/>
      <c r="BP168" s="1244"/>
      <c r="BQ168" s="1244"/>
      <c r="BR168" s="1244"/>
      <c r="BS168" s="1244"/>
      <c r="BT168" s="1244"/>
      <c r="BU168" s="1244"/>
      <c r="BV168" s="1244"/>
      <c r="BW168" s="1244"/>
      <c r="BX168" s="1244"/>
      <c r="BY168" s="1244"/>
      <c r="BZ168" s="1244"/>
      <c r="CA168" s="1244"/>
    </row>
    <row r="169" spans="1:79">
      <c r="C169" s="1439"/>
      <c r="D169" s="1439"/>
      <c r="E169" s="1439"/>
      <c r="F169" s="1425"/>
      <c r="G169" s="1197"/>
      <c r="I169" s="1244"/>
      <c r="J169" s="1244"/>
      <c r="K169" s="1244"/>
      <c r="L169" s="1244"/>
      <c r="M169" s="1244"/>
      <c r="N169" s="1336"/>
      <c r="O169" s="1244"/>
      <c r="P169" s="1244"/>
      <c r="Q169" s="1244"/>
      <c r="R169" s="1244"/>
      <c r="S169" s="1244"/>
      <c r="T169" s="1244"/>
      <c r="U169" s="1244"/>
      <c r="V169" s="1244"/>
      <c r="W169" s="1244"/>
      <c r="X169" s="1244"/>
      <c r="Y169" s="1244"/>
      <c r="Z169" s="1244"/>
      <c r="AA169" s="1244"/>
      <c r="AB169" s="1244"/>
      <c r="AC169" s="1244"/>
      <c r="AD169" s="1244"/>
      <c r="AE169" s="1244"/>
      <c r="AF169" s="1244"/>
      <c r="AG169" s="1244"/>
      <c r="AH169" s="1244"/>
      <c r="AI169" s="1244"/>
      <c r="AJ169" s="1244"/>
      <c r="AK169" s="1244"/>
      <c r="AL169" s="1244"/>
      <c r="AM169" s="1244"/>
      <c r="AN169" s="1244"/>
      <c r="AO169" s="1244"/>
      <c r="AP169" s="1244"/>
      <c r="AQ169" s="1244"/>
      <c r="AR169" s="1244"/>
      <c r="AS169" s="1244"/>
      <c r="AT169" s="1244"/>
      <c r="AU169" s="1244"/>
      <c r="AV169" s="1244"/>
      <c r="AW169" s="1244"/>
      <c r="AX169" s="1244"/>
      <c r="AY169" s="1244"/>
      <c r="AZ169" s="1244"/>
      <c r="BA169" s="1244"/>
      <c r="BB169" s="1244"/>
      <c r="BC169" s="1244"/>
      <c r="BD169" s="1244"/>
      <c r="BE169" s="1244"/>
      <c r="BF169" s="1244"/>
      <c r="BG169" s="1244"/>
      <c r="BH169" s="1244"/>
      <c r="BI169" s="1244"/>
      <c r="BJ169" s="1244"/>
      <c r="BK169" s="1244"/>
      <c r="BL169" s="1244"/>
      <c r="BM169" s="1244"/>
      <c r="BN169" s="1244"/>
      <c r="BO169" s="1244"/>
      <c r="BP169" s="1244"/>
      <c r="BQ169" s="1244"/>
      <c r="BR169" s="1244"/>
      <c r="BS169" s="1244"/>
      <c r="BT169" s="1244"/>
      <c r="BU169" s="1244"/>
      <c r="BV169" s="1244"/>
      <c r="BW169" s="1244"/>
      <c r="BX169" s="1244"/>
      <c r="BY169" s="1244"/>
      <c r="BZ169" s="1244"/>
      <c r="CA169" s="1244"/>
    </row>
    <row r="170" spans="1:79" ht="6.75" customHeight="1" thickBot="1">
      <c r="F170" s="1425"/>
      <c r="I170" s="1196"/>
      <c r="J170" s="1244"/>
      <c r="K170" s="1244"/>
      <c r="L170" s="1244"/>
      <c r="M170" s="1244"/>
      <c r="N170" s="1336"/>
      <c r="O170" s="1244"/>
      <c r="P170" s="1244"/>
      <c r="Q170" s="1244"/>
      <c r="R170" s="1244"/>
      <c r="S170" s="1244"/>
      <c r="T170" s="1244"/>
      <c r="U170" s="1244"/>
      <c r="V170" s="1244"/>
      <c r="W170" s="1244"/>
      <c r="X170" s="1244"/>
      <c r="Y170" s="1244"/>
      <c r="Z170" s="1244"/>
      <c r="AA170" s="1244"/>
      <c r="AB170" s="1244"/>
      <c r="AC170" s="1244"/>
      <c r="AD170" s="1244"/>
      <c r="AE170" s="1244"/>
      <c r="AF170" s="1244"/>
      <c r="AG170" s="1244"/>
      <c r="AH170" s="1244"/>
      <c r="AI170" s="1244"/>
      <c r="AJ170" s="1244"/>
      <c r="AK170" s="1244"/>
      <c r="AL170" s="1244"/>
      <c r="AM170" s="1244"/>
      <c r="AN170" s="1244"/>
      <c r="AO170" s="1244"/>
      <c r="AP170" s="1244"/>
      <c r="AQ170" s="1244"/>
      <c r="AR170" s="1244"/>
      <c r="AS170" s="1244"/>
      <c r="AT170" s="1244"/>
      <c r="AU170" s="1244"/>
      <c r="AV170" s="1244"/>
      <c r="AW170" s="1244"/>
      <c r="AX170" s="1244"/>
      <c r="AY170" s="1244"/>
      <c r="AZ170" s="1244"/>
      <c r="BA170" s="1244"/>
      <c r="BB170" s="1244"/>
      <c r="BC170" s="1244"/>
      <c r="BD170" s="1244"/>
      <c r="BE170" s="1244"/>
      <c r="BF170" s="1244"/>
      <c r="BG170" s="1244"/>
      <c r="BH170" s="1244"/>
      <c r="BI170" s="1244"/>
      <c r="BJ170" s="1244"/>
      <c r="BK170" s="1244"/>
      <c r="BL170" s="1244"/>
      <c r="BM170" s="1244"/>
      <c r="BN170" s="1244"/>
      <c r="BO170" s="1244"/>
      <c r="BP170" s="1244"/>
      <c r="BQ170" s="1244"/>
      <c r="BR170" s="1244"/>
      <c r="BS170" s="1244"/>
      <c r="BT170" s="1244"/>
      <c r="BU170" s="1244"/>
      <c r="BV170" s="1244"/>
      <c r="BW170" s="1244"/>
      <c r="BX170" s="1244"/>
      <c r="BY170" s="1244"/>
      <c r="BZ170" s="1244"/>
      <c r="CA170" s="1244"/>
    </row>
    <row r="171" spans="1:79" s="1350" customFormat="1" ht="23.25" customHeight="1" thickBot="1">
      <c r="A171" s="1343"/>
      <c r="B171" s="1344"/>
      <c r="C171" s="1345"/>
      <c r="D171" s="1345"/>
      <c r="E171" s="1346"/>
      <c r="F171" s="1347" t="s">
        <v>836</v>
      </c>
      <c r="G171" s="1348"/>
      <c r="H171" s="1347" t="s">
        <v>837</v>
      </c>
      <c r="I171" s="1349"/>
      <c r="J171" s="1244"/>
      <c r="K171" s="1244"/>
      <c r="L171" s="1244"/>
      <c r="M171" s="1244"/>
      <c r="N171" s="1336"/>
      <c r="O171" s="1244"/>
      <c r="P171" s="1244"/>
      <c r="Q171" s="1244"/>
      <c r="R171" s="1244"/>
      <c r="S171" s="1244"/>
      <c r="T171" s="1244"/>
      <c r="U171" s="1244"/>
      <c r="V171" s="1244"/>
      <c r="W171" s="1244"/>
      <c r="X171" s="1244"/>
      <c r="Y171" s="1244"/>
      <c r="Z171" s="1244"/>
      <c r="AA171" s="1244"/>
      <c r="AB171" s="1244"/>
      <c r="AC171" s="1244"/>
      <c r="AD171" s="1244"/>
      <c r="AE171" s="1244"/>
      <c r="AF171" s="1244"/>
      <c r="AG171" s="1244"/>
      <c r="AH171" s="1244"/>
      <c r="AI171" s="1244"/>
      <c r="AJ171" s="1244"/>
      <c r="AK171" s="1244"/>
      <c r="AL171" s="1244"/>
      <c r="AM171" s="1244"/>
      <c r="AN171" s="1244"/>
      <c r="AO171" s="1244"/>
      <c r="AP171" s="1244"/>
      <c r="AQ171" s="1244"/>
      <c r="AR171" s="1244"/>
      <c r="AS171" s="1244"/>
      <c r="AT171" s="1244"/>
      <c r="AU171" s="1244"/>
      <c r="AV171" s="1244"/>
      <c r="AW171" s="1244"/>
      <c r="AX171" s="1244"/>
      <c r="AY171" s="1244"/>
      <c r="AZ171" s="1244"/>
      <c r="BA171" s="1244"/>
      <c r="BB171" s="1244"/>
      <c r="BC171" s="1244"/>
      <c r="BD171" s="1244"/>
      <c r="BE171" s="1244"/>
      <c r="BF171" s="1244"/>
      <c r="BG171" s="1244"/>
      <c r="BH171" s="1244"/>
      <c r="BI171" s="1244"/>
      <c r="BJ171" s="1244"/>
      <c r="BK171" s="1244"/>
      <c r="BL171" s="1244"/>
      <c r="BM171" s="1244"/>
      <c r="BN171" s="1244"/>
      <c r="BO171" s="1244"/>
      <c r="BP171" s="1244"/>
      <c r="BQ171" s="1244"/>
      <c r="BR171" s="1244"/>
      <c r="BS171" s="1244"/>
      <c r="BT171" s="1244"/>
      <c r="BU171" s="1244"/>
      <c r="BV171" s="1244"/>
      <c r="BW171" s="1244"/>
      <c r="BX171" s="1244"/>
      <c r="BY171" s="1244"/>
      <c r="BZ171" s="1244"/>
      <c r="CA171" s="1244"/>
    </row>
    <row r="172" spans="1:79" ht="42" customHeight="1" thickBot="1">
      <c r="B172" s="1351" t="s">
        <v>921</v>
      </c>
      <c r="C172" s="1352" t="s">
        <v>922</v>
      </c>
      <c r="D172" s="1352"/>
      <c r="E172" s="1353"/>
      <c r="F172" s="1354">
        <v>0</v>
      </c>
      <c r="G172" s="1355"/>
      <c r="H172" s="1356">
        <v>25</v>
      </c>
      <c r="I172" s="1357">
        <f>SUM(G177,G185,G193,G201,G211,G220)</f>
        <v>21</v>
      </c>
      <c r="J172" s="1244"/>
      <c r="K172" s="1244"/>
      <c r="L172" s="1244"/>
      <c r="M172" s="1244"/>
      <c r="N172" s="1336"/>
      <c r="O172" s="1244"/>
      <c r="P172" s="1244"/>
      <c r="Q172" s="1244"/>
      <c r="R172" s="1244"/>
      <c r="S172" s="1244"/>
      <c r="T172" s="1244"/>
      <c r="U172" s="1244"/>
      <c r="V172" s="1244"/>
      <c r="W172" s="1244"/>
      <c r="X172" s="1244"/>
      <c r="Y172" s="1244"/>
      <c r="Z172" s="1244"/>
      <c r="AA172" s="1244"/>
      <c r="AB172" s="1244"/>
      <c r="AC172" s="1244"/>
      <c r="AD172" s="1244"/>
      <c r="AE172" s="1244"/>
      <c r="AF172" s="1244"/>
      <c r="AG172" s="1244"/>
      <c r="AH172" s="1244"/>
      <c r="AI172" s="1244"/>
      <c r="AJ172" s="1244"/>
      <c r="AK172" s="1244"/>
      <c r="AL172" s="1244"/>
      <c r="AM172" s="1244"/>
      <c r="AN172" s="1244"/>
      <c r="AO172" s="1244"/>
      <c r="AP172" s="1244"/>
      <c r="AQ172" s="1244"/>
      <c r="AR172" s="1244"/>
      <c r="AS172" s="1244"/>
      <c r="AT172" s="1244"/>
      <c r="AU172" s="1244"/>
      <c r="AV172" s="1244"/>
      <c r="AW172" s="1244"/>
      <c r="AX172" s="1244"/>
      <c r="AY172" s="1244"/>
      <c r="AZ172" s="1244"/>
      <c r="BA172" s="1244"/>
      <c r="BB172" s="1244"/>
      <c r="BC172" s="1244"/>
      <c r="BD172" s="1244"/>
      <c r="BE172" s="1244"/>
      <c r="BF172" s="1244"/>
      <c r="BG172" s="1244"/>
      <c r="BH172" s="1244"/>
      <c r="BI172" s="1244"/>
      <c r="BJ172" s="1244"/>
      <c r="BK172" s="1244"/>
      <c r="BL172" s="1244"/>
      <c r="BM172" s="1244"/>
      <c r="BN172" s="1244"/>
      <c r="BO172" s="1244"/>
      <c r="BP172" s="1244"/>
      <c r="BQ172" s="1244"/>
      <c r="BR172" s="1244"/>
      <c r="BS172" s="1244"/>
      <c r="BT172" s="1244"/>
      <c r="BU172" s="1244"/>
      <c r="BV172" s="1244"/>
      <c r="BW172" s="1244"/>
      <c r="BX172" s="1244"/>
      <c r="BY172" s="1244"/>
      <c r="BZ172" s="1244"/>
      <c r="CA172" s="1244"/>
    </row>
    <row r="173" spans="1:79" ht="6.75" customHeight="1">
      <c r="B173" s="1358"/>
      <c r="C173" s="1359"/>
      <c r="D173" s="1359"/>
      <c r="E173" s="1359"/>
      <c r="F173" s="1425"/>
      <c r="G173" s="1361"/>
      <c r="H173" s="1361"/>
      <c r="I173" s="1244"/>
      <c r="J173" s="1244"/>
      <c r="K173" s="1244"/>
      <c r="L173" s="1244"/>
      <c r="M173" s="1244"/>
      <c r="N173" s="1336"/>
      <c r="O173" s="1244"/>
      <c r="P173" s="1244"/>
      <c r="Q173" s="1244"/>
      <c r="R173" s="1244"/>
      <c r="S173" s="1244"/>
      <c r="T173" s="1244"/>
      <c r="U173" s="1244"/>
      <c r="V173" s="1244"/>
      <c r="W173" s="1244"/>
      <c r="X173" s="1244"/>
      <c r="Y173" s="1244"/>
      <c r="Z173" s="1244"/>
      <c r="AA173" s="1244"/>
      <c r="AB173" s="1244"/>
      <c r="AC173" s="1244"/>
      <c r="AD173" s="1244"/>
      <c r="AE173" s="1244"/>
      <c r="AF173" s="1244"/>
      <c r="AG173" s="1244"/>
      <c r="AH173" s="1244"/>
      <c r="AI173" s="1244"/>
      <c r="AJ173" s="1244"/>
      <c r="AK173" s="1244"/>
      <c r="AL173" s="1244"/>
      <c r="AM173" s="1244"/>
      <c r="AN173" s="1244"/>
      <c r="AO173" s="1244"/>
      <c r="AP173" s="1244"/>
      <c r="AQ173" s="1244"/>
      <c r="AR173" s="1244"/>
      <c r="AS173" s="1244"/>
      <c r="AT173" s="1244"/>
      <c r="AU173" s="1244"/>
      <c r="AV173" s="1244"/>
      <c r="AW173" s="1244"/>
      <c r="AX173" s="1244"/>
      <c r="AY173" s="1244"/>
      <c r="AZ173" s="1244"/>
      <c r="BA173" s="1244"/>
      <c r="BB173" s="1244"/>
      <c r="BC173" s="1244"/>
      <c r="BD173" s="1244"/>
      <c r="BE173" s="1244"/>
      <c r="BF173" s="1244"/>
      <c r="BG173" s="1244"/>
      <c r="BH173" s="1244"/>
      <c r="BI173" s="1244"/>
      <c r="BJ173" s="1244"/>
      <c r="BK173" s="1244"/>
      <c r="BL173" s="1244"/>
      <c r="BM173" s="1244"/>
      <c r="BN173" s="1244"/>
      <c r="BO173" s="1244"/>
      <c r="BP173" s="1244"/>
      <c r="BQ173" s="1244"/>
      <c r="BR173" s="1244"/>
      <c r="BS173" s="1244"/>
      <c r="BT173" s="1244"/>
      <c r="BU173" s="1244"/>
      <c r="BV173" s="1244"/>
      <c r="BW173" s="1244"/>
      <c r="BX173" s="1244"/>
      <c r="BY173" s="1244"/>
      <c r="BZ173" s="1244"/>
      <c r="CA173" s="1244"/>
    </row>
    <row r="174" spans="1:79" ht="18" customHeight="1">
      <c r="A174" s="1193">
        <v>17</v>
      </c>
      <c r="B174" s="1358" t="s">
        <v>923</v>
      </c>
      <c r="C174" s="1359"/>
      <c r="D174" s="1359"/>
      <c r="E174" s="1359"/>
      <c r="F174" s="1425"/>
      <c r="G174" s="1362"/>
      <c r="H174" s="1362"/>
      <c r="I174" s="1244"/>
      <c r="J174" s="1244"/>
      <c r="K174" s="1244"/>
      <c r="L174" s="1244"/>
      <c r="M174" s="1244"/>
      <c r="N174" s="1336"/>
      <c r="O174" s="1244"/>
      <c r="P174" s="1244"/>
      <c r="Q174" s="1244"/>
      <c r="R174" s="1244"/>
      <c r="S174" s="1244"/>
      <c r="T174" s="1244"/>
      <c r="U174" s="1244"/>
      <c r="V174" s="1244"/>
      <c r="W174" s="1244"/>
      <c r="X174" s="1244"/>
      <c r="Y174" s="1244"/>
      <c r="Z174" s="1244"/>
      <c r="AA174" s="1244"/>
      <c r="AB174" s="1244"/>
      <c r="AC174" s="1244"/>
      <c r="AD174" s="1244"/>
      <c r="AE174" s="1244"/>
      <c r="AF174" s="1244"/>
      <c r="AG174" s="1244"/>
      <c r="AH174" s="1244"/>
      <c r="AI174" s="1244"/>
      <c r="AJ174" s="1244"/>
      <c r="AK174" s="1244"/>
      <c r="AL174" s="1244"/>
      <c r="AM174" s="1244"/>
      <c r="AN174" s="1244"/>
      <c r="AO174" s="1244"/>
      <c r="AP174" s="1244"/>
      <c r="AQ174" s="1244"/>
      <c r="AR174" s="1244"/>
      <c r="AS174" s="1244"/>
      <c r="AT174" s="1244"/>
      <c r="AU174" s="1244"/>
      <c r="AV174" s="1244"/>
      <c r="AW174" s="1244"/>
      <c r="AX174" s="1244"/>
      <c r="AY174" s="1244"/>
      <c r="AZ174" s="1244"/>
      <c r="BA174" s="1244"/>
      <c r="BB174" s="1244"/>
      <c r="BC174" s="1244"/>
      <c r="BD174" s="1244"/>
      <c r="BE174" s="1244"/>
      <c r="BF174" s="1244"/>
      <c r="BG174" s="1244"/>
      <c r="BH174" s="1244"/>
      <c r="BI174" s="1244"/>
      <c r="BJ174" s="1244"/>
      <c r="BK174" s="1244"/>
      <c r="BL174" s="1244"/>
      <c r="BM174" s="1244"/>
      <c r="BN174" s="1244"/>
      <c r="BO174" s="1244"/>
      <c r="BP174" s="1244"/>
      <c r="BQ174" s="1244"/>
      <c r="BR174" s="1244"/>
      <c r="BS174" s="1244"/>
      <c r="BT174" s="1244"/>
      <c r="BU174" s="1244"/>
      <c r="BV174" s="1244"/>
      <c r="BW174" s="1244"/>
      <c r="BX174" s="1244"/>
      <c r="BY174" s="1244"/>
      <c r="BZ174" s="1244"/>
      <c r="CA174" s="1244"/>
    </row>
    <row r="175" spans="1:79" ht="35.25" customHeight="1">
      <c r="B175" s="1363" t="s">
        <v>924</v>
      </c>
      <c r="C175" s="1364"/>
      <c r="D175" s="1364"/>
      <c r="E175" s="1365"/>
      <c r="F175" s="1425"/>
      <c r="G175" s="1362"/>
      <c r="H175" s="1362"/>
      <c r="I175" s="1244"/>
      <c r="J175" s="1244"/>
      <c r="K175" s="1244"/>
      <c r="L175" s="1244"/>
      <c r="M175" s="1244"/>
      <c r="N175" s="1336"/>
      <c r="O175" s="1244"/>
      <c r="P175" s="1244"/>
      <c r="Q175" s="1244"/>
      <c r="R175" s="1244"/>
      <c r="S175" s="1244"/>
      <c r="T175" s="1244"/>
      <c r="U175" s="1244"/>
      <c r="V175" s="1244"/>
      <c r="W175" s="1244"/>
      <c r="X175" s="1244"/>
      <c r="Y175" s="1244"/>
      <c r="Z175" s="1244"/>
      <c r="AA175" s="1244"/>
      <c r="AB175" s="1244"/>
      <c r="AC175" s="1244"/>
      <c r="AD175" s="1244"/>
      <c r="AE175" s="1244"/>
      <c r="AF175" s="1244"/>
      <c r="AG175" s="1244"/>
      <c r="AH175" s="1244"/>
      <c r="AI175" s="1244"/>
      <c r="AJ175" s="1244"/>
      <c r="AK175" s="1244"/>
      <c r="AL175" s="1244"/>
      <c r="AM175" s="1244"/>
      <c r="AN175" s="1244"/>
      <c r="AO175" s="1244"/>
      <c r="AP175" s="1244"/>
      <c r="AQ175" s="1244"/>
      <c r="AR175" s="1244"/>
      <c r="AS175" s="1244"/>
      <c r="AT175" s="1244"/>
      <c r="AU175" s="1244"/>
      <c r="AV175" s="1244"/>
      <c r="AW175" s="1244"/>
      <c r="AX175" s="1244"/>
      <c r="AY175" s="1244"/>
      <c r="AZ175" s="1244"/>
      <c r="BA175" s="1244"/>
      <c r="BB175" s="1244"/>
      <c r="BC175" s="1244"/>
      <c r="BD175" s="1244"/>
      <c r="BE175" s="1244"/>
      <c r="BF175" s="1244"/>
      <c r="BG175" s="1244"/>
      <c r="BH175" s="1244"/>
      <c r="BI175" s="1244"/>
      <c r="BJ175" s="1244"/>
      <c r="BK175" s="1244"/>
      <c r="BL175" s="1244"/>
      <c r="BM175" s="1244"/>
      <c r="BN175" s="1244"/>
      <c r="BO175" s="1244"/>
      <c r="BP175" s="1244"/>
      <c r="BQ175" s="1244"/>
      <c r="BR175" s="1244"/>
      <c r="BS175" s="1244"/>
      <c r="BT175" s="1244"/>
      <c r="BU175" s="1244"/>
      <c r="BV175" s="1244"/>
      <c r="BW175" s="1244"/>
      <c r="BX175" s="1244"/>
      <c r="BY175" s="1244"/>
      <c r="BZ175" s="1244"/>
      <c r="CA175" s="1244"/>
    </row>
    <row r="176" spans="1:79" ht="16.5" customHeight="1" thickBot="1">
      <c r="B176" s="1358" t="s">
        <v>842</v>
      </c>
      <c r="C176" s="1366"/>
      <c r="F176" s="1425"/>
      <c r="G176" s="1362"/>
      <c r="H176" s="1362"/>
      <c r="I176" s="1244"/>
      <c r="J176" s="1244"/>
      <c r="K176" s="1244"/>
      <c r="L176" s="1244"/>
      <c r="M176" s="1244"/>
      <c r="N176" s="1336"/>
      <c r="O176" s="1244"/>
      <c r="P176" s="1244"/>
      <c r="Q176" s="1244"/>
      <c r="R176" s="1244"/>
      <c r="S176" s="1244"/>
      <c r="T176" s="1244"/>
      <c r="U176" s="1244"/>
      <c r="V176" s="1244"/>
      <c r="W176" s="1244"/>
      <c r="X176" s="1244"/>
      <c r="Y176" s="1244"/>
      <c r="Z176" s="1244"/>
      <c r="AA176" s="1244"/>
      <c r="AB176" s="1244"/>
      <c r="AC176" s="1244"/>
      <c r="AD176" s="1244"/>
      <c r="AE176" s="1244"/>
      <c r="AF176" s="1244"/>
      <c r="AG176" s="1244"/>
      <c r="AH176" s="1244"/>
      <c r="AI176" s="1244"/>
      <c r="AJ176" s="1244"/>
      <c r="AK176" s="1244"/>
      <c r="AL176" s="1244"/>
      <c r="AM176" s="1244"/>
      <c r="AN176" s="1244"/>
      <c r="AO176" s="1244"/>
      <c r="AP176" s="1244"/>
      <c r="AQ176" s="1244"/>
      <c r="AR176" s="1244"/>
      <c r="AS176" s="1244"/>
      <c r="AT176" s="1244"/>
      <c r="AU176" s="1244"/>
      <c r="AV176" s="1244"/>
      <c r="AW176" s="1244"/>
      <c r="AX176" s="1244"/>
      <c r="AY176" s="1244"/>
      <c r="AZ176" s="1244"/>
      <c r="BA176" s="1244"/>
      <c r="BB176" s="1244"/>
      <c r="BC176" s="1244"/>
      <c r="BD176" s="1244"/>
      <c r="BE176" s="1244"/>
      <c r="BF176" s="1244"/>
      <c r="BG176" s="1244"/>
      <c r="BH176" s="1244"/>
      <c r="BI176" s="1244"/>
      <c r="BJ176" s="1244"/>
      <c r="BK176" s="1244"/>
      <c r="BL176" s="1244"/>
      <c r="BM176" s="1244"/>
      <c r="BN176" s="1244"/>
      <c r="BO176" s="1244"/>
      <c r="BP176" s="1244"/>
      <c r="BQ176" s="1244"/>
      <c r="BR176" s="1244"/>
      <c r="BS176" s="1244"/>
      <c r="BT176" s="1244"/>
      <c r="BU176" s="1244"/>
      <c r="BV176" s="1244"/>
      <c r="BW176" s="1244"/>
      <c r="BX176" s="1244"/>
      <c r="BY176" s="1244"/>
      <c r="BZ176" s="1244"/>
      <c r="CA176" s="1244"/>
    </row>
    <row r="177" spans="1:79" ht="33.75" customHeight="1" thickBot="1">
      <c r="B177" s="1367" t="s">
        <v>843</v>
      </c>
      <c r="C177" s="1368" t="s">
        <v>844</v>
      </c>
      <c r="D177" s="1368" t="s">
        <v>845</v>
      </c>
      <c r="E177" s="1369" t="s">
        <v>846</v>
      </c>
      <c r="F177" s="1413" t="s">
        <v>847</v>
      </c>
      <c r="G177" s="1406">
        <v>4</v>
      </c>
      <c r="H177" s="1362"/>
      <c r="I177" s="1244"/>
      <c r="J177" s="1244"/>
      <c r="K177" s="1244"/>
      <c r="L177" s="1244"/>
      <c r="M177" s="1244"/>
      <c r="N177" s="1336"/>
      <c r="O177" s="1244"/>
      <c r="P177" s="1244"/>
      <c r="Q177" s="1244"/>
      <c r="R177" s="1244"/>
      <c r="S177" s="1244"/>
      <c r="T177" s="1244"/>
      <c r="U177" s="1244"/>
      <c r="V177" s="1244"/>
      <c r="W177" s="1244"/>
      <c r="X177" s="1244"/>
      <c r="Y177" s="1244"/>
      <c r="Z177" s="1244"/>
      <c r="AA177" s="1244"/>
      <c r="AB177" s="1244"/>
      <c r="AC177" s="1244"/>
      <c r="AD177" s="1244"/>
      <c r="AE177" s="1244"/>
      <c r="AF177" s="1244"/>
      <c r="AG177" s="1244"/>
      <c r="AH177" s="1244"/>
      <c r="AI177" s="1244"/>
      <c r="AJ177" s="1244"/>
      <c r="AK177" s="1244"/>
      <c r="AL177" s="1244"/>
      <c r="AM177" s="1244"/>
      <c r="AN177" s="1244"/>
      <c r="AO177" s="1244"/>
      <c r="AP177" s="1244"/>
      <c r="AQ177" s="1244"/>
      <c r="AR177" s="1244"/>
      <c r="AS177" s="1244"/>
      <c r="AT177" s="1244"/>
      <c r="AU177" s="1244"/>
      <c r="AV177" s="1244"/>
      <c r="AW177" s="1244"/>
      <c r="AX177" s="1244"/>
      <c r="AY177" s="1244"/>
      <c r="AZ177" s="1244"/>
      <c r="BA177" s="1244"/>
      <c r="BB177" s="1244"/>
      <c r="BC177" s="1244"/>
      <c r="BD177" s="1244"/>
      <c r="BE177" s="1244"/>
      <c r="BF177" s="1244"/>
      <c r="BG177" s="1244"/>
      <c r="BH177" s="1244"/>
      <c r="BI177" s="1244"/>
      <c r="BJ177" s="1244"/>
      <c r="BK177" s="1244"/>
      <c r="BL177" s="1244"/>
      <c r="BM177" s="1244"/>
      <c r="BN177" s="1244"/>
      <c r="BO177" s="1244"/>
      <c r="BP177" s="1244"/>
      <c r="BQ177" s="1244"/>
      <c r="BR177" s="1244"/>
      <c r="BS177" s="1244"/>
      <c r="BT177" s="1244"/>
      <c r="BU177" s="1244"/>
      <c r="BV177" s="1244"/>
      <c r="BW177" s="1244"/>
      <c r="BX177" s="1244"/>
      <c r="BY177" s="1244"/>
      <c r="BZ177" s="1244"/>
      <c r="CA177" s="1244"/>
    </row>
    <row r="178" spans="1:79" ht="21" customHeight="1">
      <c r="B178" s="1378" t="s">
        <v>849</v>
      </c>
      <c r="C178" s="1379">
        <v>0</v>
      </c>
      <c r="D178" s="1380">
        <v>2</v>
      </c>
      <c r="E178" s="1381">
        <v>0</v>
      </c>
      <c r="F178" s="1414"/>
      <c r="G178" s="1407"/>
      <c r="H178" s="1407"/>
      <c r="I178" s="1408"/>
      <c r="J178" s="1244"/>
      <c r="K178" s="1244"/>
      <c r="L178" s="1244"/>
      <c r="M178" s="1244"/>
      <c r="N178" s="1336"/>
      <c r="O178" s="1244"/>
      <c r="P178" s="1244"/>
      <c r="Q178" s="1244"/>
      <c r="R178" s="1244"/>
      <c r="S178" s="1244"/>
      <c r="T178" s="1244"/>
      <c r="U178" s="1244"/>
      <c r="V178" s="1244"/>
      <c r="W178" s="1244"/>
      <c r="X178" s="1244"/>
      <c r="Y178" s="1244"/>
      <c r="Z178" s="1244"/>
      <c r="AA178" s="1244"/>
      <c r="AB178" s="1244"/>
      <c r="AC178" s="1244"/>
      <c r="AD178" s="1244"/>
      <c r="AE178" s="1244"/>
      <c r="AF178" s="1244"/>
      <c r="AG178" s="1244"/>
      <c r="AH178" s="1244"/>
      <c r="AI178" s="1244"/>
      <c r="AJ178" s="1244"/>
      <c r="AK178" s="1244"/>
      <c r="AL178" s="1244"/>
      <c r="AM178" s="1244"/>
      <c r="AN178" s="1244"/>
      <c r="AO178" s="1244"/>
      <c r="AP178" s="1244"/>
      <c r="AQ178" s="1244"/>
      <c r="AR178" s="1244"/>
      <c r="AS178" s="1244"/>
      <c r="AT178" s="1244"/>
      <c r="AU178" s="1244"/>
      <c r="AV178" s="1244"/>
      <c r="AW178" s="1244"/>
      <c r="AX178" s="1244"/>
      <c r="AY178" s="1244"/>
      <c r="AZ178" s="1244"/>
      <c r="BA178" s="1244"/>
      <c r="BB178" s="1244"/>
      <c r="BC178" s="1244"/>
      <c r="BD178" s="1244"/>
      <c r="BE178" s="1244"/>
      <c r="BF178" s="1244"/>
      <c r="BG178" s="1244"/>
      <c r="BH178" s="1244"/>
      <c r="BI178" s="1244"/>
      <c r="BJ178" s="1244"/>
      <c r="BK178" s="1244"/>
      <c r="BL178" s="1244"/>
      <c r="BM178" s="1244"/>
      <c r="BN178" s="1244"/>
      <c r="BO178" s="1244"/>
      <c r="BP178" s="1244"/>
      <c r="BQ178" s="1244"/>
      <c r="BR178" s="1244"/>
      <c r="BS178" s="1244"/>
      <c r="BT178" s="1244"/>
      <c r="BU178" s="1244"/>
      <c r="BV178" s="1244"/>
      <c r="BW178" s="1244"/>
      <c r="BX178" s="1244"/>
      <c r="BY178" s="1244"/>
      <c r="BZ178" s="1244"/>
      <c r="CA178" s="1244"/>
    </row>
    <row r="179" spans="1:79" ht="20.25" customHeight="1">
      <c r="B179" s="1388" t="s">
        <v>851</v>
      </c>
      <c r="C179" s="1389">
        <v>1</v>
      </c>
      <c r="D179" s="1390">
        <v>2</v>
      </c>
      <c r="E179" s="1391">
        <v>2</v>
      </c>
      <c r="F179" s="1414"/>
      <c r="G179" s="1409"/>
      <c r="H179" s="1409"/>
      <c r="I179" s="1410"/>
      <c r="J179" s="1244"/>
      <c r="K179" s="1244"/>
      <c r="L179" s="1244"/>
      <c r="M179" s="1244"/>
      <c r="N179" s="1336"/>
      <c r="O179" s="1244"/>
      <c r="P179" s="1244"/>
      <c r="Q179" s="1244"/>
      <c r="R179" s="1244"/>
      <c r="S179" s="1244"/>
      <c r="T179" s="1244"/>
      <c r="U179" s="1244"/>
      <c r="V179" s="1244"/>
      <c r="W179" s="1244"/>
      <c r="X179" s="1244"/>
      <c r="Y179" s="1244"/>
      <c r="Z179" s="1244"/>
      <c r="AA179" s="1244"/>
      <c r="AB179" s="1244"/>
      <c r="AC179" s="1244"/>
      <c r="AD179" s="1244"/>
      <c r="AE179" s="1244"/>
      <c r="AF179" s="1244"/>
      <c r="AG179" s="1244"/>
      <c r="AH179" s="1244"/>
      <c r="AI179" s="1244"/>
      <c r="AJ179" s="1244"/>
      <c r="AK179" s="1244"/>
      <c r="AL179" s="1244"/>
      <c r="AM179" s="1244"/>
      <c r="AN179" s="1244"/>
      <c r="AO179" s="1244"/>
      <c r="AP179" s="1244"/>
      <c r="AQ179" s="1244"/>
      <c r="AR179" s="1244"/>
      <c r="AS179" s="1244"/>
      <c r="AT179" s="1244"/>
      <c r="AU179" s="1244"/>
      <c r="AV179" s="1244"/>
      <c r="AW179" s="1244"/>
      <c r="AX179" s="1244"/>
      <c r="AY179" s="1244"/>
      <c r="AZ179" s="1244"/>
      <c r="BA179" s="1244"/>
      <c r="BB179" s="1244"/>
      <c r="BC179" s="1244"/>
      <c r="BD179" s="1244"/>
      <c r="BE179" s="1244"/>
      <c r="BF179" s="1244"/>
      <c r="BG179" s="1244"/>
      <c r="BH179" s="1244"/>
      <c r="BI179" s="1244"/>
      <c r="BJ179" s="1244"/>
      <c r="BK179" s="1244"/>
      <c r="BL179" s="1244"/>
      <c r="BM179" s="1244"/>
      <c r="BN179" s="1244"/>
      <c r="BO179" s="1244"/>
      <c r="BP179" s="1244"/>
      <c r="BQ179" s="1244"/>
      <c r="BR179" s="1244"/>
      <c r="BS179" s="1244"/>
      <c r="BT179" s="1244"/>
      <c r="BU179" s="1244"/>
      <c r="BV179" s="1244"/>
      <c r="BW179" s="1244"/>
      <c r="BX179" s="1244"/>
      <c r="BY179" s="1244"/>
      <c r="BZ179" s="1244"/>
      <c r="CA179" s="1244"/>
    </row>
    <row r="180" spans="1:79" ht="20.25" customHeight="1" thickBot="1">
      <c r="B180" s="1394" t="s">
        <v>853</v>
      </c>
      <c r="C180" s="1395">
        <v>2</v>
      </c>
      <c r="D180" s="1396">
        <v>2</v>
      </c>
      <c r="E180" s="1397">
        <v>4</v>
      </c>
      <c r="F180" s="1415"/>
      <c r="G180" s="1411"/>
      <c r="H180" s="1411"/>
      <c r="I180" s="1412"/>
      <c r="J180" s="1244"/>
      <c r="K180" s="1244"/>
      <c r="L180" s="1244"/>
      <c r="M180" s="1244"/>
      <c r="N180" s="1336"/>
      <c r="O180" s="1244"/>
      <c r="P180" s="1244"/>
      <c r="Q180" s="1244"/>
      <c r="R180" s="1244"/>
      <c r="S180" s="1244"/>
      <c r="T180" s="1244"/>
      <c r="U180" s="1244"/>
      <c r="V180" s="1244"/>
      <c r="W180" s="1244"/>
      <c r="X180" s="1244"/>
      <c r="Y180" s="1244"/>
      <c r="Z180" s="1244"/>
      <c r="AA180" s="1244"/>
      <c r="AB180" s="1244"/>
      <c r="AC180" s="1244"/>
      <c r="AD180" s="1244"/>
      <c r="AE180" s="1244"/>
      <c r="AF180" s="1244"/>
      <c r="AG180" s="1244"/>
      <c r="AH180" s="1244"/>
      <c r="AI180" s="1244"/>
      <c r="AJ180" s="1244"/>
      <c r="AK180" s="1244"/>
      <c r="AL180" s="1244"/>
      <c r="AM180" s="1244"/>
      <c r="AN180" s="1244"/>
      <c r="AO180" s="1244"/>
      <c r="AP180" s="1244"/>
      <c r="AQ180" s="1244"/>
      <c r="AR180" s="1244"/>
      <c r="AS180" s="1244"/>
      <c r="AT180" s="1244"/>
      <c r="AU180" s="1244"/>
      <c r="AV180" s="1244"/>
      <c r="AW180" s="1244"/>
      <c r="AX180" s="1244"/>
      <c r="AY180" s="1244"/>
      <c r="AZ180" s="1244"/>
      <c r="BA180" s="1244"/>
      <c r="BB180" s="1244"/>
      <c r="BC180" s="1244"/>
      <c r="BD180" s="1244"/>
      <c r="BE180" s="1244"/>
      <c r="BF180" s="1244"/>
      <c r="BG180" s="1244"/>
      <c r="BH180" s="1244"/>
      <c r="BI180" s="1244"/>
      <c r="BJ180" s="1244"/>
      <c r="BK180" s="1244"/>
      <c r="BL180" s="1244"/>
      <c r="BM180" s="1244"/>
      <c r="BN180" s="1244"/>
      <c r="BO180" s="1244"/>
      <c r="BP180" s="1244"/>
      <c r="BQ180" s="1244"/>
      <c r="BR180" s="1244"/>
      <c r="BS180" s="1244"/>
      <c r="BT180" s="1244"/>
      <c r="BU180" s="1244"/>
      <c r="BV180" s="1244"/>
      <c r="BW180" s="1244"/>
      <c r="BX180" s="1244"/>
      <c r="BY180" s="1244"/>
      <c r="BZ180" s="1244"/>
      <c r="CA180" s="1244"/>
    </row>
    <row r="181" spans="1:79" ht="9" customHeight="1">
      <c r="B181" s="1404"/>
      <c r="C181" s="1405"/>
      <c r="D181" s="1405"/>
      <c r="E181" s="1405"/>
      <c r="F181" s="1425"/>
      <c r="G181" s="1362"/>
      <c r="H181" s="1362"/>
      <c r="I181" s="1244"/>
      <c r="J181" s="1244"/>
      <c r="K181" s="1244"/>
      <c r="L181" s="1244"/>
      <c r="M181" s="1244"/>
      <c r="N181" s="1336"/>
      <c r="O181" s="1244"/>
      <c r="P181" s="1244"/>
      <c r="Q181" s="1244"/>
      <c r="R181" s="1244"/>
      <c r="S181" s="1244"/>
      <c r="T181" s="1244"/>
      <c r="U181" s="1244"/>
      <c r="V181" s="1244"/>
      <c r="W181" s="1244"/>
      <c r="X181" s="1244"/>
      <c r="Y181" s="1244"/>
      <c r="Z181" s="1244"/>
      <c r="AA181" s="1244"/>
      <c r="AB181" s="1244"/>
      <c r="AC181" s="1244"/>
      <c r="AD181" s="1244"/>
      <c r="AE181" s="1244"/>
      <c r="AF181" s="1244"/>
      <c r="AG181" s="1244"/>
      <c r="AH181" s="1244"/>
      <c r="AI181" s="1244"/>
      <c r="AJ181" s="1244"/>
      <c r="AK181" s="1244"/>
      <c r="AL181" s="1244"/>
      <c r="AM181" s="1244"/>
      <c r="AN181" s="1244"/>
      <c r="AO181" s="1244"/>
      <c r="AP181" s="1244"/>
      <c r="AQ181" s="1244"/>
      <c r="AR181" s="1244"/>
      <c r="AS181" s="1244"/>
      <c r="AT181" s="1244"/>
      <c r="AU181" s="1244"/>
      <c r="AV181" s="1244"/>
      <c r="AW181" s="1244"/>
      <c r="AX181" s="1244"/>
      <c r="AY181" s="1244"/>
      <c r="AZ181" s="1244"/>
      <c r="BA181" s="1244"/>
      <c r="BB181" s="1244"/>
      <c r="BC181" s="1244"/>
      <c r="BD181" s="1244"/>
      <c r="BE181" s="1244"/>
      <c r="BF181" s="1244"/>
      <c r="BG181" s="1244"/>
      <c r="BH181" s="1244"/>
      <c r="BI181" s="1244"/>
      <c r="BJ181" s="1244"/>
      <c r="BK181" s="1244"/>
      <c r="BL181" s="1244"/>
      <c r="BM181" s="1244"/>
      <c r="BN181" s="1244"/>
      <c r="BO181" s="1244"/>
      <c r="BP181" s="1244"/>
      <c r="BQ181" s="1244"/>
      <c r="BR181" s="1244"/>
      <c r="BS181" s="1244"/>
      <c r="BT181" s="1244"/>
      <c r="BU181" s="1244"/>
      <c r="BV181" s="1244"/>
      <c r="BW181" s="1244"/>
      <c r="BX181" s="1244"/>
      <c r="BY181" s="1244"/>
      <c r="BZ181" s="1244"/>
      <c r="CA181" s="1244"/>
    </row>
    <row r="182" spans="1:79" ht="18" customHeight="1">
      <c r="A182" s="1193">
        <v>18</v>
      </c>
      <c r="B182" s="1358" t="s">
        <v>925</v>
      </c>
      <c r="C182" s="1359"/>
      <c r="D182" s="1359"/>
      <c r="E182" s="1359"/>
      <c r="F182" s="1425"/>
      <c r="G182" s="1362"/>
      <c r="H182" s="1362"/>
      <c r="I182" s="1244"/>
      <c r="J182" s="1244"/>
      <c r="K182" s="1244"/>
      <c r="L182" s="1244"/>
      <c r="M182" s="1244"/>
      <c r="N182" s="1336"/>
      <c r="O182" s="1244"/>
      <c r="P182" s="1244"/>
      <c r="Q182" s="1244"/>
      <c r="R182" s="1244"/>
      <c r="S182" s="1244"/>
      <c r="T182" s="1244"/>
      <c r="U182" s="1244"/>
      <c r="V182" s="1244"/>
      <c r="W182" s="1244"/>
      <c r="X182" s="1244"/>
      <c r="Y182" s="1244"/>
      <c r="Z182" s="1244"/>
      <c r="AA182" s="1244"/>
      <c r="AB182" s="1244"/>
      <c r="AC182" s="1244"/>
      <c r="AD182" s="1244"/>
      <c r="AE182" s="1244"/>
      <c r="AF182" s="1244"/>
      <c r="AG182" s="1244"/>
      <c r="AH182" s="1244"/>
      <c r="AI182" s="1244"/>
      <c r="AJ182" s="1244"/>
      <c r="AK182" s="1244"/>
      <c r="AL182" s="1244"/>
      <c r="AM182" s="1244"/>
      <c r="AN182" s="1244"/>
      <c r="AO182" s="1244"/>
      <c r="AP182" s="1244"/>
      <c r="AQ182" s="1244"/>
      <c r="AR182" s="1244"/>
      <c r="AS182" s="1244"/>
      <c r="AT182" s="1244"/>
      <c r="AU182" s="1244"/>
      <c r="AV182" s="1244"/>
      <c r="AW182" s="1244"/>
      <c r="AX182" s="1244"/>
      <c r="AY182" s="1244"/>
      <c r="AZ182" s="1244"/>
      <c r="BA182" s="1244"/>
      <c r="BB182" s="1244"/>
      <c r="BC182" s="1244"/>
      <c r="BD182" s="1244"/>
      <c r="BE182" s="1244"/>
      <c r="BF182" s="1244"/>
      <c r="BG182" s="1244"/>
      <c r="BH182" s="1244"/>
      <c r="BI182" s="1244"/>
      <c r="BJ182" s="1244"/>
      <c r="BK182" s="1244"/>
      <c r="BL182" s="1244"/>
      <c r="BM182" s="1244"/>
      <c r="BN182" s="1244"/>
      <c r="BO182" s="1244"/>
      <c r="BP182" s="1244"/>
      <c r="BQ182" s="1244"/>
      <c r="BR182" s="1244"/>
      <c r="BS182" s="1244"/>
      <c r="BT182" s="1244"/>
      <c r="BU182" s="1244"/>
      <c r="BV182" s="1244"/>
      <c r="BW182" s="1244"/>
      <c r="BX182" s="1244"/>
      <c r="BY182" s="1244"/>
      <c r="BZ182" s="1244"/>
      <c r="CA182" s="1244"/>
    </row>
    <row r="183" spans="1:79" ht="35.25" customHeight="1">
      <c r="B183" s="1363" t="s">
        <v>926</v>
      </c>
      <c r="C183" s="1364"/>
      <c r="D183" s="1364"/>
      <c r="E183" s="1365"/>
      <c r="F183" s="1425"/>
      <c r="G183" s="1362"/>
      <c r="H183" s="1362"/>
      <c r="I183" s="1244"/>
      <c r="J183" s="1244"/>
      <c r="K183" s="1244"/>
      <c r="L183" s="1244"/>
      <c r="M183" s="1244"/>
      <c r="N183" s="1336"/>
      <c r="O183" s="1244"/>
      <c r="P183" s="1244"/>
      <c r="Q183" s="1244"/>
      <c r="R183" s="1244"/>
      <c r="S183" s="1244"/>
      <c r="T183" s="1244"/>
      <c r="U183" s="1244"/>
      <c r="V183" s="1244"/>
      <c r="W183" s="1244"/>
      <c r="X183" s="1244"/>
      <c r="Y183" s="1244"/>
      <c r="Z183" s="1244"/>
      <c r="AA183" s="1244"/>
      <c r="AB183" s="1244"/>
      <c r="AC183" s="1244"/>
      <c r="AD183" s="1244"/>
      <c r="AE183" s="1244"/>
      <c r="AF183" s="1244"/>
      <c r="AG183" s="1244"/>
      <c r="AH183" s="1244"/>
      <c r="AI183" s="1244"/>
      <c r="AJ183" s="1244"/>
      <c r="AK183" s="1244"/>
      <c r="AL183" s="1244"/>
      <c r="AM183" s="1244"/>
      <c r="AN183" s="1244"/>
      <c r="AO183" s="1244"/>
      <c r="AP183" s="1244"/>
      <c r="AQ183" s="1244"/>
      <c r="AR183" s="1244"/>
      <c r="AS183" s="1244"/>
      <c r="AT183" s="1244"/>
      <c r="AU183" s="1244"/>
      <c r="AV183" s="1244"/>
      <c r="AW183" s="1244"/>
      <c r="AX183" s="1244"/>
      <c r="AY183" s="1244"/>
      <c r="AZ183" s="1244"/>
      <c r="BA183" s="1244"/>
      <c r="BB183" s="1244"/>
      <c r="BC183" s="1244"/>
      <c r="BD183" s="1244"/>
      <c r="BE183" s="1244"/>
      <c r="BF183" s="1244"/>
      <c r="BG183" s="1244"/>
      <c r="BH183" s="1244"/>
      <c r="BI183" s="1244"/>
      <c r="BJ183" s="1244"/>
      <c r="BK183" s="1244"/>
      <c r="BL183" s="1244"/>
      <c r="BM183" s="1244"/>
      <c r="BN183" s="1244"/>
      <c r="BO183" s="1244"/>
      <c r="BP183" s="1244"/>
      <c r="BQ183" s="1244"/>
      <c r="BR183" s="1244"/>
      <c r="BS183" s="1244"/>
      <c r="BT183" s="1244"/>
      <c r="BU183" s="1244"/>
      <c r="BV183" s="1244"/>
      <c r="BW183" s="1244"/>
      <c r="BX183" s="1244"/>
      <c r="BY183" s="1244"/>
      <c r="BZ183" s="1244"/>
      <c r="CA183" s="1244"/>
    </row>
    <row r="184" spans="1:79" ht="16.5" customHeight="1" thickBot="1">
      <c r="B184" s="1358" t="s">
        <v>842</v>
      </c>
      <c r="C184" s="1366"/>
      <c r="F184" s="1425"/>
      <c r="G184" s="1362"/>
      <c r="H184" s="1362"/>
      <c r="I184" s="1244"/>
      <c r="J184" s="1244"/>
      <c r="K184" s="1244"/>
      <c r="L184" s="1244"/>
      <c r="M184" s="1244"/>
      <c r="N184" s="1336"/>
      <c r="O184" s="1244"/>
      <c r="P184" s="1244"/>
      <c r="Q184" s="1244"/>
      <c r="R184" s="1244"/>
      <c r="S184" s="1244"/>
      <c r="T184" s="1244"/>
      <c r="U184" s="1244"/>
      <c r="V184" s="1244"/>
      <c r="W184" s="1244"/>
      <c r="X184" s="1244"/>
      <c r="Y184" s="1244"/>
      <c r="Z184" s="1244"/>
      <c r="AA184" s="1244"/>
      <c r="AB184" s="1244"/>
      <c r="AC184" s="1244"/>
      <c r="AD184" s="1244"/>
      <c r="AE184" s="1244"/>
      <c r="AF184" s="1244"/>
      <c r="AG184" s="1244"/>
      <c r="AH184" s="1244"/>
      <c r="AI184" s="1244"/>
      <c r="AJ184" s="1244"/>
      <c r="AK184" s="1244"/>
      <c r="AL184" s="1244"/>
      <c r="AM184" s="1244"/>
      <c r="AN184" s="1244"/>
      <c r="AO184" s="1244"/>
      <c r="AP184" s="1244"/>
      <c r="AQ184" s="1244"/>
      <c r="AR184" s="1244"/>
      <c r="AS184" s="1244"/>
      <c r="AT184" s="1244"/>
      <c r="AU184" s="1244"/>
      <c r="AV184" s="1244"/>
      <c r="AW184" s="1244"/>
      <c r="AX184" s="1244"/>
      <c r="AY184" s="1244"/>
      <c r="AZ184" s="1244"/>
      <c r="BA184" s="1244"/>
      <c r="BB184" s="1244"/>
      <c r="BC184" s="1244"/>
      <c r="BD184" s="1244"/>
      <c r="BE184" s="1244"/>
      <c r="BF184" s="1244"/>
      <c r="BG184" s="1244"/>
      <c r="BH184" s="1244"/>
      <c r="BI184" s="1244"/>
      <c r="BJ184" s="1244"/>
      <c r="BK184" s="1244"/>
      <c r="BL184" s="1244"/>
      <c r="BM184" s="1244"/>
      <c r="BN184" s="1244"/>
      <c r="BO184" s="1244"/>
      <c r="BP184" s="1244"/>
      <c r="BQ184" s="1244"/>
      <c r="BR184" s="1244"/>
      <c r="BS184" s="1244"/>
      <c r="BT184" s="1244"/>
      <c r="BU184" s="1244"/>
      <c r="BV184" s="1244"/>
      <c r="BW184" s="1244"/>
      <c r="BX184" s="1244"/>
      <c r="BY184" s="1244"/>
      <c r="BZ184" s="1244"/>
      <c r="CA184" s="1244"/>
    </row>
    <row r="185" spans="1:79" ht="33.75" customHeight="1" thickBot="1">
      <c r="B185" s="1367" t="s">
        <v>843</v>
      </c>
      <c r="C185" s="1368" t="s">
        <v>844</v>
      </c>
      <c r="D185" s="1368" t="s">
        <v>845</v>
      </c>
      <c r="E185" s="1369" t="s">
        <v>846</v>
      </c>
      <c r="F185" s="1413" t="s">
        <v>847</v>
      </c>
      <c r="G185" s="1406">
        <v>6</v>
      </c>
      <c r="H185" s="1362"/>
      <c r="I185" s="1244"/>
      <c r="J185" s="1244"/>
      <c r="K185" s="1244"/>
      <c r="L185" s="1244"/>
      <c r="M185" s="1244"/>
      <c r="N185" s="1336"/>
      <c r="O185" s="1244"/>
      <c r="P185" s="1244"/>
      <c r="Q185" s="1244"/>
      <c r="R185" s="1244"/>
      <c r="S185" s="1244"/>
      <c r="T185" s="1244"/>
      <c r="U185" s="1244"/>
      <c r="V185" s="1244"/>
      <c r="W185" s="1244"/>
      <c r="X185" s="1244"/>
      <c r="Y185" s="1244"/>
      <c r="Z185" s="1244"/>
      <c r="AA185" s="1244"/>
      <c r="AB185" s="1244"/>
      <c r="AC185" s="1244"/>
      <c r="AD185" s="1244"/>
      <c r="AE185" s="1244"/>
      <c r="AF185" s="1244"/>
      <c r="AG185" s="1244"/>
      <c r="AH185" s="1244"/>
      <c r="AI185" s="1244"/>
      <c r="AJ185" s="1244"/>
      <c r="AK185" s="1244"/>
      <c r="AL185" s="1244"/>
      <c r="AM185" s="1244"/>
      <c r="AN185" s="1244"/>
      <c r="AO185" s="1244"/>
      <c r="AP185" s="1244"/>
      <c r="AQ185" s="1244"/>
      <c r="AR185" s="1244"/>
      <c r="AS185" s="1244"/>
      <c r="AT185" s="1244"/>
      <c r="AU185" s="1244"/>
      <c r="AV185" s="1244"/>
      <c r="AW185" s="1244"/>
      <c r="AX185" s="1244"/>
      <c r="AY185" s="1244"/>
      <c r="AZ185" s="1244"/>
      <c r="BA185" s="1244"/>
      <c r="BB185" s="1244"/>
      <c r="BC185" s="1244"/>
      <c r="BD185" s="1244"/>
      <c r="BE185" s="1244"/>
      <c r="BF185" s="1244"/>
      <c r="BG185" s="1244"/>
      <c r="BH185" s="1244"/>
      <c r="BI185" s="1244"/>
      <c r="BJ185" s="1244"/>
      <c r="BK185" s="1244"/>
      <c r="BL185" s="1244"/>
      <c r="BM185" s="1244"/>
      <c r="BN185" s="1244"/>
      <c r="BO185" s="1244"/>
      <c r="BP185" s="1244"/>
      <c r="BQ185" s="1244"/>
      <c r="BR185" s="1244"/>
      <c r="BS185" s="1244"/>
      <c r="BT185" s="1244"/>
      <c r="BU185" s="1244"/>
      <c r="BV185" s="1244"/>
      <c r="BW185" s="1244"/>
      <c r="BX185" s="1244"/>
      <c r="BY185" s="1244"/>
      <c r="BZ185" s="1244"/>
      <c r="CA185" s="1244"/>
    </row>
    <row r="186" spans="1:79" ht="21" customHeight="1">
      <c r="B186" s="1378" t="s">
        <v>849</v>
      </c>
      <c r="C186" s="1379">
        <v>0</v>
      </c>
      <c r="D186" s="1380">
        <v>3</v>
      </c>
      <c r="E186" s="1381">
        <v>0</v>
      </c>
      <c r="F186" s="1414"/>
      <c r="G186" s="1407"/>
      <c r="H186" s="1407"/>
      <c r="I186" s="1408"/>
      <c r="J186" s="1244"/>
      <c r="K186" s="1244"/>
      <c r="L186" s="1244"/>
      <c r="M186" s="1244"/>
      <c r="N186" s="1336"/>
      <c r="O186" s="1244"/>
      <c r="P186" s="1244"/>
      <c r="Q186" s="1244"/>
      <c r="R186" s="1244"/>
      <c r="S186" s="1244"/>
      <c r="T186" s="1244"/>
      <c r="U186" s="1244"/>
      <c r="V186" s="1244"/>
      <c r="W186" s="1244"/>
      <c r="X186" s="1244"/>
      <c r="Y186" s="1244"/>
      <c r="Z186" s="1244"/>
      <c r="AA186" s="1244"/>
      <c r="AB186" s="1244"/>
      <c r="AC186" s="1244"/>
      <c r="AD186" s="1244"/>
      <c r="AE186" s="1244"/>
      <c r="AF186" s="1244"/>
      <c r="AG186" s="1244"/>
      <c r="AH186" s="1244"/>
      <c r="AI186" s="1244"/>
      <c r="AJ186" s="1244"/>
      <c r="AK186" s="1244"/>
      <c r="AL186" s="1244"/>
      <c r="AM186" s="1244"/>
      <c r="AN186" s="1244"/>
      <c r="AO186" s="1244"/>
      <c r="AP186" s="1244"/>
      <c r="AQ186" s="1244"/>
      <c r="AR186" s="1244"/>
      <c r="AS186" s="1244"/>
      <c r="AT186" s="1244"/>
      <c r="AU186" s="1244"/>
      <c r="AV186" s="1244"/>
      <c r="AW186" s="1244"/>
      <c r="AX186" s="1244"/>
      <c r="AY186" s="1244"/>
      <c r="AZ186" s="1244"/>
      <c r="BA186" s="1244"/>
      <c r="BB186" s="1244"/>
      <c r="BC186" s="1244"/>
      <c r="BD186" s="1244"/>
      <c r="BE186" s="1244"/>
      <c r="BF186" s="1244"/>
      <c r="BG186" s="1244"/>
      <c r="BH186" s="1244"/>
      <c r="BI186" s="1244"/>
      <c r="BJ186" s="1244"/>
      <c r="BK186" s="1244"/>
      <c r="BL186" s="1244"/>
      <c r="BM186" s="1244"/>
      <c r="BN186" s="1244"/>
      <c r="BO186" s="1244"/>
      <c r="BP186" s="1244"/>
      <c r="BQ186" s="1244"/>
      <c r="BR186" s="1244"/>
      <c r="BS186" s="1244"/>
      <c r="BT186" s="1244"/>
      <c r="BU186" s="1244"/>
      <c r="BV186" s="1244"/>
      <c r="BW186" s="1244"/>
      <c r="BX186" s="1244"/>
      <c r="BY186" s="1244"/>
      <c r="BZ186" s="1244"/>
      <c r="CA186" s="1244"/>
    </row>
    <row r="187" spans="1:79" ht="20.25" customHeight="1">
      <c r="B187" s="1388" t="s">
        <v>851</v>
      </c>
      <c r="C187" s="1389">
        <v>1</v>
      </c>
      <c r="D187" s="1390">
        <v>3</v>
      </c>
      <c r="E187" s="1391">
        <v>3</v>
      </c>
      <c r="F187" s="1414"/>
      <c r="G187" s="1409"/>
      <c r="H187" s="1409"/>
      <c r="I187" s="1410"/>
      <c r="J187" s="1244"/>
      <c r="K187" s="1244"/>
      <c r="L187" s="1244"/>
      <c r="M187" s="1244"/>
      <c r="N187" s="1336"/>
      <c r="O187" s="1244"/>
      <c r="P187" s="1244"/>
      <c r="Q187" s="1244"/>
      <c r="R187" s="1244"/>
      <c r="S187" s="1244"/>
      <c r="T187" s="1244"/>
      <c r="U187" s="1244"/>
      <c r="V187" s="1244"/>
      <c r="W187" s="1244"/>
      <c r="X187" s="1244"/>
      <c r="Y187" s="1244"/>
      <c r="Z187" s="1244"/>
      <c r="AA187" s="1244"/>
      <c r="AB187" s="1244"/>
      <c r="AC187" s="1244"/>
      <c r="AD187" s="1244"/>
      <c r="AE187" s="1244"/>
      <c r="AF187" s="1244"/>
      <c r="AG187" s="1244"/>
      <c r="AH187" s="1244"/>
      <c r="AI187" s="1244"/>
      <c r="AJ187" s="1244"/>
      <c r="AK187" s="1244"/>
      <c r="AL187" s="1244"/>
      <c r="AM187" s="1244"/>
      <c r="AN187" s="1244"/>
      <c r="AO187" s="1244"/>
      <c r="AP187" s="1244"/>
      <c r="AQ187" s="1244"/>
      <c r="AR187" s="1244"/>
      <c r="AS187" s="1244"/>
      <c r="AT187" s="1244"/>
      <c r="AU187" s="1244"/>
      <c r="AV187" s="1244"/>
      <c r="AW187" s="1244"/>
      <c r="AX187" s="1244"/>
      <c r="AY187" s="1244"/>
      <c r="AZ187" s="1244"/>
      <c r="BA187" s="1244"/>
      <c r="BB187" s="1244"/>
      <c r="BC187" s="1244"/>
      <c r="BD187" s="1244"/>
      <c r="BE187" s="1244"/>
      <c r="BF187" s="1244"/>
      <c r="BG187" s="1244"/>
      <c r="BH187" s="1244"/>
      <c r="BI187" s="1244"/>
      <c r="BJ187" s="1244"/>
      <c r="BK187" s="1244"/>
      <c r="BL187" s="1244"/>
      <c r="BM187" s="1244"/>
      <c r="BN187" s="1244"/>
      <c r="BO187" s="1244"/>
      <c r="BP187" s="1244"/>
      <c r="BQ187" s="1244"/>
      <c r="BR187" s="1244"/>
      <c r="BS187" s="1244"/>
      <c r="BT187" s="1244"/>
      <c r="BU187" s="1244"/>
      <c r="BV187" s="1244"/>
      <c r="BW187" s="1244"/>
      <c r="BX187" s="1244"/>
      <c r="BY187" s="1244"/>
      <c r="BZ187" s="1244"/>
      <c r="CA187" s="1244"/>
    </row>
    <row r="188" spans="1:79" ht="20.25" customHeight="1" thickBot="1">
      <c r="B188" s="1394" t="s">
        <v>853</v>
      </c>
      <c r="C188" s="1395">
        <v>2</v>
      </c>
      <c r="D188" s="1396">
        <v>3</v>
      </c>
      <c r="E188" s="1397">
        <v>6</v>
      </c>
      <c r="F188" s="1415"/>
      <c r="G188" s="1411"/>
      <c r="H188" s="1411"/>
      <c r="I188" s="1412"/>
      <c r="J188" s="1244"/>
      <c r="K188" s="1244"/>
      <c r="L188" s="1244"/>
      <c r="M188" s="1244"/>
      <c r="N188" s="1336"/>
      <c r="O188" s="1244"/>
      <c r="P188" s="1244"/>
      <c r="Q188" s="1244"/>
      <c r="R188" s="1244"/>
      <c r="S188" s="1244"/>
      <c r="T188" s="1244"/>
      <c r="U188" s="1244"/>
      <c r="V188" s="1244"/>
      <c r="W188" s="1244"/>
      <c r="X188" s="1244"/>
      <c r="Y188" s="1244"/>
      <c r="Z188" s="1244"/>
      <c r="AA188" s="1244"/>
      <c r="AB188" s="1244"/>
      <c r="AC188" s="1244"/>
      <c r="AD188" s="1244"/>
      <c r="AE188" s="1244"/>
      <c r="AF188" s="1244"/>
      <c r="AG188" s="1244"/>
      <c r="AH188" s="1244"/>
      <c r="AI188" s="1244"/>
      <c r="AJ188" s="1244"/>
      <c r="AK188" s="1244"/>
      <c r="AL188" s="1244"/>
      <c r="AM188" s="1244"/>
      <c r="AN188" s="1244"/>
      <c r="AO188" s="1244"/>
      <c r="AP188" s="1244"/>
      <c r="AQ188" s="1244"/>
      <c r="AR188" s="1244"/>
      <c r="AS188" s="1244"/>
      <c r="AT188" s="1244"/>
      <c r="AU188" s="1244"/>
      <c r="AV188" s="1244"/>
      <c r="AW188" s="1244"/>
      <c r="AX188" s="1244"/>
      <c r="AY188" s="1244"/>
      <c r="AZ188" s="1244"/>
      <c r="BA188" s="1244"/>
      <c r="BB188" s="1244"/>
      <c r="BC188" s="1244"/>
      <c r="BD188" s="1244"/>
      <c r="BE188" s="1244"/>
      <c r="BF188" s="1244"/>
      <c r="BG188" s="1244"/>
      <c r="BH188" s="1244"/>
      <c r="BI188" s="1244"/>
      <c r="BJ188" s="1244"/>
      <c r="BK188" s="1244"/>
      <c r="BL188" s="1244"/>
      <c r="BM188" s="1244"/>
      <c r="BN188" s="1244"/>
      <c r="BO188" s="1244"/>
      <c r="BP188" s="1244"/>
      <c r="BQ188" s="1244"/>
      <c r="BR188" s="1244"/>
      <c r="BS188" s="1244"/>
      <c r="BT188" s="1244"/>
      <c r="BU188" s="1244"/>
      <c r="BV188" s="1244"/>
      <c r="BW188" s="1244"/>
      <c r="BX188" s="1244"/>
      <c r="BY188" s="1244"/>
      <c r="BZ188" s="1244"/>
      <c r="CA188" s="1244"/>
    </row>
    <row r="189" spans="1:79" ht="9" customHeight="1">
      <c r="B189" s="1404"/>
      <c r="C189" s="1405"/>
      <c r="D189" s="1405"/>
      <c r="E189" s="1405"/>
      <c r="F189" s="1425"/>
      <c r="G189" s="1362"/>
      <c r="H189" s="1362"/>
      <c r="I189" s="1244"/>
      <c r="J189" s="1244"/>
      <c r="K189" s="1244"/>
      <c r="L189" s="1244"/>
      <c r="M189" s="1244"/>
      <c r="N189" s="1336"/>
      <c r="O189" s="1244"/>
      <c r="P189" s="1244"/>
      <c r="Q189" s="1244"/>
      <c r="R189" s="1244"/>
      <c r="S189" s="1244"/>
      <c r="T189" s="1244"/>
      <c r="U189" s="1244"/>
      <c r="V189" s="1244"/>
      <c r="W189" s="1244"/>
      <c r="X189" s="1244"/>
      <c r="Y189" s="1244"/>
      <c r="Z189" s="1244"/>
      <c r="AA189" s="1244"/>
      <c r="AB189" s="1244"/>
      <c r="AC189" s="1244"/>
      <c r="AD189" s="1244"/>
      <c r="AE189" s="1244"/>
      <c r="AF189" s="1244"/>
      <c r="AG189" s="1244"/>
      <c r="AH189" s="1244"/>
      <c r="AI189" s="1244"/>
      <c r="AJ189" s="1244"/>
      <c r="AK189" s="1244"/>
      <c r="AL189" s="1244"/>
      <c r="AM189" s="1244"/>
      <c r="AN189" s="1244"/>
      <c r="AO189" s="1244"/>
      <c r="AP189" s="1244"/>
      <c r="AQ189" s="1244"/>
      <c r="AR189" s="1244"/>
      <c r="AS189" s="1244"/>
      <c r="AT189" s="1244"/>
      <c r="AU189" s="1244"/>
      <c r="AV189" s="1244"/>
      <c r="AW189" s="1244"/>
      <c r="AX189" s="1244"/>
      <c r="AY189" s="1244"/>
      <c r="AZ189" s="1244"/>
      <c r="BA189" s="1244"/>
      <c r="BB189" s="1244"/>
      <c r="BC189" s="1244"/>
      <c r="BD189" s="1244"/>
      <c r="BE189" s="1244"/>
      <c r="BF189" s="1244"/>
      <c r="BG189" s="1244"/>
      <c r="BH189" s="1244"/>
      <c r="BI189" s="1244"/>
      <c r="BJ189" s="1244"/>
      <c r="BK189" s="1244"/>
      <c r="BL189" s="1244"/>
      <c r="BM189" s="1244"/>
      <c r="BN189" s="1244"/>
      <c r="BO189" s="1244"/>
      <c r="BP189" s="1244"/>
      <c r="BQ189" s="1244"/>
      <c r="BR189" s="1244"/>
      <c r="BS189" s="1244"/>
      <c r="BT189" s="1244"/>
      <c r="BU189" s="1244"/>
      <c r="BV189" s="1244"/>
      <c r="BW189" s="1244"/>
      <c r="BX189" s="1244"/>
      <c r="BY189" s="1244"/>
      <c r="BZ189" s="1244"/>
      <c r="CA189" s="1244"/>
    </row>
    <row r="190" spans="1:79" ht="18" customHeight="1">
      <c r="A190" s="1193">
        <v>19</v>
      </c>
      <c r="B190" s="1358" t="s">
        <v>927</v>
      </c>
      <c r="C190" s="1359"/>
      <c r="D190" s="1359"/>
      <c r="E190" s="1359"/>
      <c r="F190" s="1425"/>
      <c r="G190" s="1362"/>
      <c r="H190" s="1362"/>
      <c r="I190" s="1244"/>
      <c r="J190" s="1244"/>
      <c r="K190" s="1244"/>
      <c r="L190" s="1244"/>
      <c r="M190" s="1244"/>
      <c r="N190" s="1336"/>
      <c r="O190" s="1244"/>
      <c r="P190" s="1244"/>
      <c r="Q190" s="1244"/>
      <c r="R190" s="1244"/>
      <c r="S190" s="1244"/>
      <c r="T190" s="1244"/>
      <c r="U190" s="1244"/>
      <c r="V190" s="1244"/>
      <c r="W190" s="1244"/>
      <c r="X190" s="1244"/>
      <c r="Y190" s="1244"/>
      <c r="Z190" s="1244"/>
      <c r="AA190" s="1244"/>
      <c r="AB190" s="1244"/>
      <c r="AC190" s="1244"/>
      <c r="AD190" s="1244"/>
      <c r="AE190" s="1244"/>
      <c r="AF190" s="1244"/>
      <c r="AG190" s="1244"/>
      <c r="AH190" s="1244"/>
      <c r="AI190" s="1244"/>
      <c r="AJ190" s="1244"/>
      <c r="AK190" s="1244"/>
      <c r="AL190" s="1244"/>
      <c r="AM190" s="1244"/>
      <c r="AN190" s="1244"/>
      <c r="AO190" s="1244"/>
      <c r="AP190" s="1244"/>
      <c r="AQ190" s="1244"/>
      <c r="AR190" s="1244"/>
      <c r="AS190" s="1244"/>
      <c r="AT190" s="1244"/>
      <c r="AU190" s="1244"/>
      <c r="AV190" s="1244"/>
      <c r="AW190" s="1244"/>
      <c r="AX190" s="1244"/>
      <c r="AY190" s="1244"/>
      <c r="AZ190" s="1244"/>
      <c r="BA190" s="1244"/>
      <c r="BB190" s="1244"/>
      <c r="BC190" s="1244"/>
      <c r="BD190" s="1244"/>
      <c r="BE190" s="1244"/>
      <c r="BF190" s="1244"/>
      <c r="BG190" s="1244"/>
      <c r="BH190" s="1244"/>
      <c r="BI190" s="1244"/>
      <c r="BJ190" s="1244"/>
      <c r="BK190" s="1244"/>
      <c r="BL190" s="1244"/>
      <c r="BM190" s="1244"/>
      <c r="BN190" s="1244"/>
      <c r="BO190" s="1244"/>
      <c r="BP190" s="1244"/>
      <c r="BQ190" s="1244"/>
      <c r="BR190" s="1244"/>
      <c r="BS190" s="1244"/>
      <c r="BT190" s="1244"/>
      <c r="BU190" s="1244"/>
      <c r="BV190" s="1244"/>
      <c r="BW190" s="1244"/>
      <c r="BX190" s="1244"/>
      <c r="BY190" s="1244"/>
      <c r="BZ190" s="1244"/>
      <c r="CA190" s="1244"/>
    </row>
    <row r="191" spans="1:79" ht="35.25" customHeight="1">
      <c r="B191" s="1363" t="s">
        <v>928</v>
      </c>
      <c r="C191" s="1364"/>
      <c r="D191" s="1364"/>
      <c r="E191" s="1365"/>
      <c r="F191" s="1425"/>
      <c r="G191" s="1362"/>
      <c r="H191" s="1362"/>
      <c r="I191" s="1244"/>
      <c r="J191" s="1244"/>
      <c r="K191" s="1244"/>
      <c r="L191" s="1244"/>
      <c r="M191" s="1244"/>
      <c r="N191" s="1336"/>
      <c r="O191" s="1244"/>
      <c r="P191" s="1244"/>
      <c r="Q191" s="1244"/>
      <c r="R191" s="1244"/>
      <c r="S191" s="1244"/>
      <c r="T191" s="1244"/>
      <c r="U191" s="1244"/>
      <c r="V191" s="1244"/>
      <c r="W191" s="1244"/>
      <c r="X191" s="1244"/>
      <c r="Y191" s="1244"/>
      <c r="Z191" s="1244"/>
      <c r="AA191" s="1244"/>
      <c r="AB191" s="1244"/>
      <c r="AC191" s="1244"/>
      <c r="AD191" s="1244"/>
      <c r="AE191" s="1244"/>
      <c r="AF191" s="1244"/>
      <c r="AG191" s="1244"/>
      <c r="AH191" s="1244"/>
      <c r="AI191" s="1244"/>
      <c r="AJ191" s="1244"/>
      <c r="AK191" s="1244"/>
      <c r="AL191" s="1244"/>
      <c r="AM191" s="1244"/>
      <c r="AN191" s="1244"/>
      <c r="AO191" s="1244"/>
      <c r="AP191" s="1244"/>
      <c r="AQ191" s="1244"/>
      <c r="AR191" s="1244"/>
      <c r="AS191" s="1244"/>
      <c r="AT191" s="1244"/>
      <c r="AU191" s="1244"/>
      <c r="AV191" s="1244"/>
      <c r="AW191" s="1244"/>
      <c r="AX191" s="1244"/>
      <c r="AY191" s="1244"/>
      <c r="AZ191" s="1244"/>
      <c r="BA191" s="1244"/>
      <c r="BB191" s="1244"/>
      <c r="BC191" s="1244"/>
      <c r="BD191" s="1244"/>
      <c r="BE191" s="1244"/>
      <c r="BF191" s="1244"/>
      <c r="BG191" s="1244"/>
      <c r="BH191" s="1244"/>
      <c r="BI191" s="1244"/>
      <c r="BJ191" s="1244"/>
      <c r="BK191" s="1244"/>
      <c r="BL191" s="1244"/>
      <c r="BM191" s="1244"/>
      <c r="BN191" s="1244"/>
      <c r="BO191" s="1244"/>
      <c r="BP191" s="1244"/>
      <c r="BQ191" s="1244"/>
      <c r="BR191" s="1244"/>
      <c r="BS191" s="1244"/>
      <c r="BT191" s="1244"/>
      <c r="BU191" s="1244"/>
      <c r="BV191" s="1244"/>
      <c r="BW191" s="1244"/>
      <c r="BX191" s="1244"/>
      <c r="BY191" s="1244"/>
      <c r="BZ191" s="1244"/>
      <c r="CA191" s="1244"/>
    </row>
    <row r="192" spans="1:79" ht="16.5" customHeight="1" thickBot="1">
      <c r="B192" s="1358" t="s">
        <v>842</v>
      </c>
      <c r="C192" s="1366"/>
      <c r="F192" s="1425"/>
      <c r="G192" s="1362"/>
      <c r="H192" s="1362"/>
      <c r="I192" s="1244"/>
      <c r="J192" s="1244"/>
      <c r="K192" s="1244"/>
      <c r="L192" s="1244"/>
      <c r="M192" s="1244"/>
      <c r="N192" s="1336"/>
      <c r="O192" s="1244"/>
      <c r="P192" s="1244"/>
      <c r="Q192" s="1244"/>
      <c r="R192" s="1244"/>
      <c r="S192" s="1244"/>
      <c r="T192" s="1244"/>
      <c r="U192" s="1244"/>
      <c r="V192" s="1244"/>
      <c r="W192" s="1244"/>
      <c r="X192" s="1244"/>
      <c r="Y192" s="1244"/>
      <c r="Z192" s="1244"/>
      <c r="AA192" s="1244"/>
      <c r="AB192" s="1244"/>
      <c r="AC192" s="1244"/>
      <c r="AD192" s="1244"/>
      <c r="AE192" s="1244"/>
      <c r="AF192" s="1244"/>
      <c r="AG192" s="1244"/>
      <c r="AH192" s="1244"/>
      <c r="AI192" s="1244"/>
      <c r="AJ192" s="1244"/>
      <c r="AK192" s="1244"/>
      <c r="AL192" s="1244"/>
      <c r="AM192" s="1244"/>
      <c r="AN192" s="1244"/>
      <c r="AO192" s="1244"/>
      <c r="AP192" s="1244"/>
      <c r="AQ192" s="1244"/>
      <c r="AR192" s="1244"/>
      <c r="AS192" s="1244"/>
      <c r="AT192" s="1244"/>
      <c r="AU192" s="1244"/>
      <c r="AV192" s="1244"/>
      <c r="AW192" s="1244"/>
      <c r="AX192" s="1244"/>
      <c r="AY192" s="1244"/>
      <c r="AZ192" s="1244"/>
      <c r="BA192" s="1244"/>
      <c r="BB192" s="1244"/>
      <c r="BC192" s="1244"/>
      <c r="BD192" s="1244"/>
      <c r="BE192" s="1244"/>
      <c r="BF192" s="1244"/>
      <c r="BG192" s="1244"/>
      <c r="BH192" s="1244"/>
      <c r="BI192" s="1244"/>
      <c r="BJ192" s="1244"/>
      <c r="BK192" s="1244"/>
      <c r="BL192" s="1244"/>
      <c r="BM192" s="1244"/>
      <c r="BN192" s="1244"/>
      <c r="BO192" s="1244"/>
      <c r="BP192" s="1244"/>
      <c r="BQ192" s="1244"/>
      <c r="BR192" s="1244"/>
      <c r="BS192" s="1244"/>
      <c r="BT192" s="1244"/>
      <c r="BU192" s="1244"/>
      <c r="BV192" s="1244"/>
      <c r="BW192" s="1244"/>
      <c r="BX192" s="1244"/>
      <c r="BY192" s="1244"/>
      <c r="BZ192" s="1244"/>
      <c r="CA192" s="1244"/>
    </row>
    <row r="193" spans="1:79" ht="33.75" customHeight="1" thickBot="1">
      <c r="B193" s="1367" t="s">
        <v>843</v>
      </c>
      <c r="C193" s="1368" t="s">
        <v>844</v>
      </c>
      <c r="D193" s="1368" t="s">
        <v>845</v>
      </c>
      <c r="E193" s="1369" t="s">
        <v>846</v>
      </c>
      <c r="F193" s="1413" t="s">
        <v>847</v>
      </c>
      <c r="G193" s="1406">
        <v>2</v>
      </c>
      <c r="H193" s="1362"/>
      <c r="I193" s="1244"/>
      <c r="J193" s="1244"/>
      <c r="K193" s="1244"/>
      <c r="L193" s="1244"/>
      <c r="M193" s="1244"/>
      <c r="N193" s="1336"/>
      <c r="O193" s="1244"/>
      <c r="P193" s="1244"/>
      <c r="Q193" s="1244"/>
      <c r="R193" s="1244"/>
      <c r="S193" s="1244"/>
      <c r="T193" s="1244"/>
      <c r="U193" s="1244"/>
      <c r="V193" s="1244"/>
      <c r="W193" s="1244"/>
      <c r="X193" s="1244"/>
      <c r="Y193" s="1244"/>
      <c r="Z193" s="1244"/>
      <c r="AA193" s="1244"/>
      <c r="AB193" s="1244"/>
      <c r="AC193" s="1244"/>
      <c r="AD193" s="1244"/>
      <c r="AE193" s="1244"/>
      <c r="AF193" s="1244"/>
      <c r="AG193" s="1244"/>
      <c r="AH193" s="1244"/>
      <c r="AI193" s="1244"/>
      <c r="AJ193" s="1244"/>
      <c r="AK193" s="1244"/>
      <c r="AL193" s="1244"/>
      <c r="AM193" s="1244"/>
      <c r="AN193" s="1244"/>
      <c r="AO193" s="1244"/>
      <c r="AP193" s="1244"/>
      <c r="AQ193" s="1244"/>
      <c r="AR193" s="1244"/>
      <c r="AS193" s="1244"/>
      <c r="AT193" s="1244"/>
      <c r="AU193" s="1244"/>
      <c r="AV193" s="1244"/>
      <c r="AW193" s="1244"/>
      <c r="AX193" s="1244"/>
      <c r="AY193" s="1244"/>
      <c r="AZ193" s="1244"/>
      <c r="BA193" s="1244"/>
      <c r="BB193" s="1244"/>
      <c r="BC193" s="1244"/>
      <c r="BD193" s="1244"/>
      <c r="BE193" s="1244"/>
      <c r="BF193" s="1244"/>
      <c r="BG193" s="1244"/>
      <c r="BH193" s="1244"/>
      <c r="BI193" s="1244"/>
      <c r="BJ193" s="1244"/>
      <c r="BK193" s="1244"/>
      <c r="BL193" s="1244"/>
      <c r="BM193" s="1244"/>
      <c r="BN193" s="1244"/>
      <c r="BO193" s="1244"/>
      <c r="BP193" s="1244"/>
      <c r="BQ193" s="1244"/>
      <c r="BR193" s="1244"/>
      <c r="BS193" s="1244"/>
      <c r="BT193" s="1244"/>
      <c r="BU193" s="1244"/>
      <c r="BV193" s="1244"/>
      <c r="BW193" s="1244"/>
      <c r="BX193" s="1244"/>
      <c r="BY193" s="1244"/>
      <c r="BZ193" s="1244"/>
      <c r="CA193" s="1244"/>
    </row>
    <row r="194" spans="1:79" ht="21" customHeight="1">
      <c r="B194" s="1378" t="s">
        <v>929</v>
      </c>
      <c r="C194" s="1379">
        <v>0</v>
      </c>
      <c r="D194" s="1380">
        <v>2</v>
      </c>
      <c r="E194" s="1381">
        <v>0</v>
      </c>
      <c r="F194" s="1414"/>
      <c r="G194" s="1407"/>
      <c r="H194" s="1407"/>
      <c r="I194" s="1408"/>
      <c r="J194" s="1244"/>
      <c r="K194" s="1244"/>
      <c r="L194" s="1244"/>
      <c r="M194" s="1244"/>
      <c r="N194" s="1336"/>
      <c r="O194" s="1244"/>
      <c r="P194" s="1244"/>
      <c r="Q194" s="1244"/>
      <c r="R194" s="1244"/>
      <c r="S194" s="1244"/>
      <c r="T194" s="1244"/>
      <c r="U194" s="1244"/>
      <c r="V194" s="1244"/>
      <c r="W194" s="1244"/>
      <c r="X194" s="1244"/>
      <c r="Y194" s="1244"/>
      <c r="Z194" s="1244"/>
      <c r="AA194" s="1244"/>
      <c r="AB194" s="1244"/>
      <c r="AC194" s="1244"/>
      <c r="AD194" s="1244"/>
      <c r="AE194" s="1244"/>
      <c r="AF194" s="1244"/>
      <c r="AG194" s="1244"/>
      <c r="AH194" s="1244"/>
      <c r="AI194" s="1244"/>
      <c r="AJ194" s="1244"/>
      <c r="AK194" s="1244"/>
      <c r="AL194" s="1244"/>
      <c r="AM194" s="1244"/>
      <c r="AN194" s="1244"/>
      <c r="AO194" s="1244"/>
      <c r="AP194" s="1244"/>
      <c r="AQ194" s="1244"/>
      <c r="AR194" s="1244"/>
      <c r="AS194" s="1244"/>
      <c r="AT194" s="1244"/>
      <c r="AU194" s="1244"/>
      <c r="AV194" s="1244"/>
      <c r="AW194" s="1244"/>
      <c r="AX194" s="1244"/>
      <c r="AY194" s="1244"/>
      <c r="AZ194" s="1244"/>
      <c r="BA194" s="1244"/>
      <c r="BB194" s="1244"/>
      <c r="BC194" s="1244"/>
      <c r="BD194" s="1244"/>
      <c r="BE194" s="1244"/>
      <c r="BF194" s="1244"/>
      <c r="BG194" s="1244"/>
      <c r="BH194" s="1244"/>
      <c r="BI194" s="1244"/>
      <c r="BJ194" s="1244"/>
      <c r="BK194" s="1244"/>
      <c r="BL194" s="1244"/>
      <c r="BM194" s="1244"/>
      <c r="BN194" s="1244"/>
      <c r="BO194" s="1244"/>
      <c r="BP194" s="1244"/>
      <c r="BQ194" s="1244"/>
      <c r="BR194" s="1244"/>
      <c r="BS194" s="1244"/>
      <c r="BT194" s="1244"/>
      <c r="BU194" s="1244"/>
      <c r="BV194" s="1244"/>
      <c r="BW194" s="1244"/>
      <c r="BX194" s="1244"/>
      <c r="BY194" s="1244"/>
      <c r="BZ194" s="1244"/>
      <c r="CA194" s="1244"/>
    </row>
    <row r="195" spans="1:79" ht="50.1" customHeight="1">
      <c r="B195" s="1388" t="s">
        <v>930</v>
      </c>
      <c r="C195" s="1389">
        <v>1</v>
      </c>
      <c r="D195" s="1390">
        <v>2</v>
      </c>
      <c r="E195" s="1391">
        <v>2</v>
      </c>
      <c r="F195" s="1414"/>
      <c r="G195" s="1409"/>
      <c r="H195" s="1409"/>
      <c r="I195" s="1410"/>
      <c r="J195" s="1244"/>
      <c r="K195" s="1244"/>
      <c r="L195" s="1244"/>
      <c r="M195" s="1244"/>
      <c r="N195" s="1336"/>
      <c r="O195" s="1244"/>
      <c r="P195" s="1244"/>
      <c r="Q195" s="1244"/>
      <c r="R195" s="1244"/>
      <c r="S195" s="1244"/>
      <c r="T195" s="1244"/>
      <c r="U195" s="1244"/>
      <c r="V195" s="1244"/>
      <c r="W195" s="1244"/>
      <c r="X195" s="1244"/>
      <c r="Y195" s="1244"/>
      <c r="Z195" s="1244"/>
      <c r="AA195" s="1244"/>
      <c r="AB195" s="1244"/>
      <c r="AC195" s="1244"/>
      <c r="AD195" s="1244"/>
      <c r="AE195" s="1244"/>
      <c r="AF195" s="1244"/>
      <c r="AG195" s="1244"/>
      <c r="AH195" s="1244"/>
      <c r="AI195" s="1244"/>
      <c r="AJ195" s="1244"/>
      <c r="AK195" s="1244"/>
      <c r="AL195" s="1244"/>
      <c r="AM195" s="1244"/>
      <c r="AN195" s="1244"/>
      <c r="AO195" s="1244"/>
      <c r="AP195" s="1244"/>
      <c r="AQ195" s="1244"/>
      <c r="AR195" s="1244"/>
      <c r="AS195" s="1244"/>
      <c r="AT195" s="1244"/>
      <c r="AU195" s="1244"/>
      <c r="AV195" s="1244"/>
      <c r="AW195" s="1244"/>
      <c r="AX195" s="1244"/>
      <c r="AY195" s="1244"/>
      <c r="AZ195" s="1244"/>
      <c r="BA195" s="1244"/>
      <c r="BB195" s="1244"/>
      <c r="BC195" s="1244"/>
      <c r="BD195" s="1244"/>
      <c r="BE195" s="1244"/>
      <c r="BF195" s="1244"/>
      <c r="BG195" s="1244"/>
      <c r="BH195" s="1244"/>
      <c r="BI195" s="1244"/>
      <c r="BJ195" s="1244"/>
      <c r="BK195" s="1244"/>
      <c r="BL195" s="1244"/>
      <c r="BM195" s="1244"/>
      <c r="BN195" s="1244"/>
      <c r="BO195" s="1244"/>
      <c r="BP195" s="1244"/>
      <c r="BQ195" s="1244"/>
      <c r="BR195" s="1244"/>
      <c r="BS195" s="1244"/>
      <c r="BT195" s="1244"/>
      <c r="BU195" s="1244"/>
      <c r="BV195" s="1244"/>
      <c r="BW195" s="1244"/>
      <c r="BX195" s="1244"/>
      <c r="BY195" s="1244"/>
      <c r="BZ195" s="1244"/>
      <c r="CA195" s="1244"/>
    </row>
    <row r="196" spans="1:79" ht="37.5" customHeight="1" thickBot="1">
      <c r="B196" s="1394" t="s">
        <v>931</v>
      </c>
      <c r="C196" s="1395">
        <v>2</v>
      </c>
      <c r="D196" s="1396">
        <v>2</v>
      </c>
      <c r="E196" s="1397">
        <v>4</v>
      </c>
      <c r="F196" s="1415"/>
      <c r="G196" s="1411"/>
      <c r="H196" s="1411"/>
      <c r="I196" s="1412"/>
      <c r="J196" s="1244"/>
      <c r="K196" s="1244"/>
      <c r="L196" s="1244"/>
      <c r="M196" s="1244"/>
      <c r="N196" s="1336"/>
      <c r="O196" s="1244"/>
      <c r="P196" s="1244"/>
      <c r="Q196" s="1244"/>
      <c r="R196" s="1244"/>
      <c r="S196" s="1244"/>
      <c r="T196" s="1244"/>
      <c r="U196" s="1244"/>
      <c r="V196" s="1244"/>
      <c r="W196" s="1244"/>
      <c r="X196" s="1244"/>
      <c r="Y196" s="1244"/>
      <c r="Z196" s="1244"/>
      <c r="AA196" s="1244"/>
      <c r="AB196" s="1244"/>
      <c r="AC196" s="1244"/>
      <c r="AD196" s="1244"/>
      <c r="AE196" s="1244"/>
      <c r="AF196" s="1244"/>
      <c r="AG196" s="1244"/>
      <c r="AH196" s="1244"/>
      <c r="AI196" s="1244"/>
      <c r="AJ196" s="1244"/>
      <c r="AK196" s="1244"/>
      <c r="AL196" s="1244"/>
      <c r="AM196" s="1244"/>
      <c r="AN196" s="1244"/>
      <c r="AO196" s="1244"/>
      <c r="AP196" s="1244"/>
      <c r="AQ196" s="1244"/>
      <c r="AR196" s="1244"/>
      <c r="AS196" s="1244"/>
      <c r="AT196" s="1244"/>
      <c r="AU196" s="1244"/>
      <c r="AV196" s="1244"/>
      <c r="AW196" s="1244"/>
      <c r="AX196" s="1244"/>
      <c r="AY196" s="1244"/>
      <c r="AZ196" s="1244"/>
      <c r="BA196" s="1244"/>
      <c r="BB196" s="1244"/>
      <c r="BC196" s="1244"/>
      <c r="BD196" s="1244"/>
      <c r="BE196" s="1244"/>
      <c r="BF196" s="1244"/>
      <c r="BG196" s="1244"/>
      <c r="BH196" s="1244"/>
      <c r="BI196" s="1244"/>
      <c r="BJ196" s="1244"/>
      <c r="BK196" s="1244"/>
      <c r="BL196" s="1244"/>
      <c r="BM196" s="1244"/>
      <c r="BN196" s="1244"/>
      <c r="BO196" s="1244"/>
      <c r="BP196" s="1244"/>
      <c r="BQ196" s="1244"/>
      <c r="BR196" s="1244"/>
      <c r="BS196" s="1244"/>
      <c r="BT196" s="1244"/>
      <c r="BU196" s="1244"/>
      <c r="BV196" s="1244"/>
      <c r="BW196" s="1244"/>
      <c r="BX196" s="1244"/>
      <c r="BY196" s="1244"/>
      <c r="BZ196" s="1244"/>
      <c r="CA196" s="1244"/>
    </row>
    <row r="197" spans="1:79" ht="9" customHeight="1">
      <c r="B197" s="1404"/>
      <c r="C197" s="1405"/>
      <c r="D197" s="1405"/>
      <c r="E197" s="1405"/>
      <c r="F197" s="1425"/>
      <c r="G197" s="1362"/>
      <c r="H197" s="1362"/>
      <c r="I197" s="1244"/>
      <c r="J197" s="1244"/>
      <c r="K197" s="1244"/>
      <c r="L197" s="1244"/>
      <c r="M197" s="1244"/>
      <c r="N197" s="1336"/>
      <c r="O197" s="1244"/>
      <c r="P197" s="1244"/>
      <c r="Q197" s="1244"/>
      <c r="R197" s="1244"/>
      <c r="S197" s="1244"/>
      <c r="T197" s="1244"/>
      <c r="U197" s="1244"/>
      <c r="V197" s="1244"/>
      <c r="W197" s="1244"/>
      <c r="X197" s="1244"/>
      <c r="Y197" s="1244"/>
      <c r="Z197" s="1244"/>
      <c r="AA197" s="1244"/>
      <c r="AB197" s="1244"/>
      <c r="AC197" s="1244"/>
      <c r="AD197" s="1244"/>
      <c r="AE197" s="1244"/>
      <c r="AF197" s="1244"/>
      <c r="AG197" s="1244"/>
      <c r="AH197" s="1244"/>
      <c r="AI197" s="1244"/>
      <c r="AJ197" s="1244"/>
      <c r="AK197" s="1244"/>
      <c r="AL197" s="1244"/>
      <c r="AM197" s="1244"/>
      <c r="AN197" s="1244"/>
      <c r="AO197" s="1244"/>
      <c r="AP197" s="1244"/>
      <c r="AQ197" s="1244"/>
      <c r="AR197" s="1244"/>
      <c r="AS197" s="1244"/>
      <c r="AT197" s="1244"/>
      <c r="AU197" s="1244"/>
      <c r="AV197" s="1244"/>
      <c r="AW197" s="1244"/>
      <c r="AX197" s="1244"/>
      <c r="AY197" s="1244"/>
      <c r="AZ197" s="1244"/>
      <c r="BA197" s="1244"/>
      <c r="BB197" s="1244"/>
      <c r="BC197" s="1244"/>
      <c r="BD197" s="1244"/>
      <c r="BE197" s="1244"/>
      <c r="BF197" s="1244"/>
      <c r="BG197" s="1244"/>
      <c r="BH197" s="1244"/>
      <c r="BI197" s="1244"/>
      <c r="BJ197" s="1244"/>
      <c r="BK197" s="1244"/>
      <c r="BL197" s="1244"/>
      <c r="BM197" s="1244"/>
      <c r="BN197" s="1244"/>
      <c r="BO197" s="1244"/>
      <c r="BP197" s="1244"/>
      <c r="BQ197" s="1244"/>
      <c r="BR197" s="1244"/>
      <c r="BS197" s="1244"/>
      <c r="BT197" s="1244"/>
      <c r="BU197" s="1244"/>
      <c r="BV197" s="1244"/>
      <c r="BW197" s="1244"/>
      <c r="BX197" s="1244"/>
      <c r="BY197" s="1244"/>
      <c r="BZ197" s="1244"/>
      <c r="CA197" s="1244"/>
    </row>
    <row r="198" spans="1:79" ht="18" customHeight="1">
      <c r="A198" s="1193">
        <v>20</v>
      </c>
      <c r="B198" s="1358" t="s">
        <v>932</v>
      </c>
      <c r="C198" s="1359"/>
      <c r="D198" s="1359"/>
      <c r="E198" s="1359"/>
      <c r="F198" s="1425"/>
      <c r="G198" s="1362"/>
      <c r="H198" s="1362"/>
      <c r="I198" s="1244"/>
      <c r="J198" s="1244"/>
      <c r="K198" s="1244"/>
      <c r="L198" s="1244"/>
      <c r="M198" s="1244"/>
      <c r="N198" s="1336"/>
      <c r="O198" s="1244"/>
      <c r="P198" s="1244"/>
      <c r="Q198" s="1244"/>
      <c r="R198" s="1244"/>
      <c r="S198" s="1244"/>
      <c r="T198" s="1244"/>
      <c r="U198" s="1244"/>
      <c r="V198" s="1244"/>
      <c r="W198" s="1244"/>
      <c r="X198" s="1244"/>
      <c r="Y198" s="1244"/>
      <c r="Z198" s="1244"/>
      <c r="AA198" s="1244"/>
      <c r="AB198" s="1244"/>
      <c r="AC198" s="1244"/>
      <c r="AD198" s="1244"/>
      <c r="AE198" s="1244"/>
      <c r="AF198" s="1244"/>
      <c r="AG198" s="1244"/>
      <c r="AH198" s="1244"/>
      <c r="AI198" s="1244"/>
      <c r="AJ198" s="1244"/>
      <c r="AK198" s="1244"/>
      <c r="AL198" s="1244"/>
      <c r="AM198" s="1244"/>
      <c r="AN198" s="1244"/>
      <c r="AO198" s="1244"/>
      <c r="AP198" s="1244"/>
      <c r="AQ198" s="1244"/>
      <c r="AR198" s="1244"/>
      <c r="AS198" s="1244"/>
      <c r="AT198" s="1244"/>
      <c r="AU198" s="1244"/>
      <c r="AV198" s="1244"/>
      <c r="AW198" s="1244"/>
      <c r="AX198" s="1244"/>
      <c r="AY198" s="1244"/>
      <c r="AZ198" s="1244"/>
      <c r="BA198" s="1244"/>
      <c r="BB198" s="1244"/>
      <c r="BC198" s="1244"/>
      <c r="BD198" s="1244"/>
      <c r="BE198" s="1244"/>
      <c r="BF198" s="1244"/>
      <c r="BG198" s="1244"/>
      <c r="BH198" s="1244"/>
      <c r="BI198" s="1244"/>
      <c r="BJ198" s="1244"/>
      <c r="BK198" s="1244"/>
      <c r="BL198" s="1244"/>
      <c r="BM198" s="1244"/>
      <c r="BN198" s="1244"/>
      <c r="BO198" s="1244"/>
      <c r="BP198" s="1244"/>
      <c r="BQ198" s="1244"/>
      <c r="BR198" s="1244"/>
      <c r="BS198" s="1244"/>
      <c r="BT198" s="1244"/>
      <c r="BU198" s="1244"/>
      <c r="BV198" s="1244"/>
      <c r="BW198" s="1244"/>
      <c r="BX198" s="1244"/>
      <c r="BY198" s="1244"/>
      <c r="BZ198" s="1244"/>
      <c r="CA198" s="1244"/>
    </row>
    <row r="199" spans="1:79" ht="35.25" customHeight="1">
      <c r="B199" s="1363" t="s">
        <v>933</v>
      </c>
      <c r="C199" s="1364"/>
      <c r="D199" s="1364"/>
      <c r="E199" s="1365"/>
      <c r="F199" s="1425"/>
      <c r="G199" s="1362"/>
      <c r="H199" s="1362"/>
      <c r="I199" s="1244"/>
      <c r="J199" s="1244"/>
      <c r="K199" s="1244"/>
      <c r="L199" s="1244"/>
      <c r="M199" s="1244"/>
      <c r="N199" s="1336"/>
      <c r="O199" s="1244"/>
      <c r="P199" s="1244"/>
      <c r="Q199" s="1244"/>
      <c r="R199" s="1244"/>
      <c r="S199" s="1244"/>
      <c r="T199" s="1244"/>
      <c r="U199" s="1244"/>
      <c r="V199" s="1244"/>
      <c r="W199" s="1244"/>
      <c r="X199" s="1244"/>
      <c r="Y199" s="1244"/>
      <c r="Z199" s="1244"/>
      <c r="AA199" s="1244"/>
      <c r="AB199" s="1244"/>
      <c r="AC199" s="1244"/>
      <c r="AD199" s="1244"/>
      <c r="AE199" s="1244"/>
      <c r="AF199" s="1244"/>
      <c r="AG199" s="1244"/>
      <c r="AH199" s="1244"/>
      <c r="AI199" s="1244"/>
      <c r="AJ199" s="1244"/>
      <c r="AK199" s="1244"/>
      <c r="AL199" s="1244"/>
      <c r="AM199" s="1244"/>
      <c r="AN199" s="1244"/>
      <c r="AO199" s="1244"/>
      <c r="AP199" s="1244"/>
      <c r="AQ199" s="1244"/>
      <c r="AR199" s="1244"/>
      <c r="AS199" s="1244"/>
      <c r="AT199" s="1244"/>
      <c r="AU199" s="1244"/>
      <c r="AV199" s="1244"/>
      <c r="AW199" s="1244"/>
      <c r="AX199" s="1244"/>
      <c r="AY199" s="1244"/>
      <c r="AZ199" s="1244"/>
      <c r="BA199" s="1244"/>
      <c r="BB199" s="1244"/>
      <c r="BC199" s="1244"/>
      <c r="BD199" s="1244"/>
      <c r="BE199" s="1244"/>
      <c r="BF199" s="1244"/>
      <c r="BG199" s="1244"/>
      <c r="BH199" s="1244"/>
      <c r="BI199" s="1244"/>
      <c r="BJ199" s="1244"/>
      <c r="BK199" s="1244"/>
      <c r="BL199" s="1244"/>
      <c r="BM199" s="1244"/>
      <c r="BN199" s="1244"/>
      <c r="BO199" s="1244"/>
      <c r="BP199" s="1244"/>
      <c r="BQ199" s="1244"/>
      <c r="BR199" s="1244"/>
      <c r="BS199" s="1244"/>
      <c r="BT199" s="1244"/>
      <c r="BU199" s="1244"/>
      <c r="BV199" s="1244"/>
      <c r="BW199" s="1244"/>
      <c r="BX199" s="1244"/>
      <c r="BY199" s="1244"/>
      <c r="BZ199" s="1244"/>
      <c r="CA199" s="1244"/>
    </row>
    <row r="200" spans="1:79" ht="16.5" customHeight="1" thickBot="1">
      <c r="B200" s="1358" t="s">
        <v>842</v>
      </c>
      <c r="C200" s="1366"/>
      <c r="F200" s="1425"/>
      <c r="G200" s="1362"/>
      <c r="H200" s="1362"/>
      <c r="I200" s="1244"/>
      <c r="J200" s="1244"/>
      <c r="K200" s="1244"/>
      <c r="L200" s="1244"/>
      <c r="M200" s="1244"/>
      <c r="N200" s="1336"/>
      <c r="O200" s="1244"/>
      <c r="P200" s="1244"/>
      <c r="Q200" s="1244"/>
      <c r="R200" s="1244"/>
      <c r="S200" s="1244"/>
      <c r="T200" s="1244"/>
      <c r="U200" s="1244"/>
      <c r="V200" s="1244"/>
      <c r="W200" s="1244"/>
      <c r="X200" s="1244"/>
      <c r="Y200" s="1244"/>
      <c r="Z200" s="1244"/>
      <c r="AA200" s="1244"/>
      <c r="AB200" s="1244"/>
      <c r="AC200" s="1244"/>
      <c r="AD200" s="1244"/>
      <c r="AE200" s="1244"/>
      <c r="AF200" s="1244"/>
      <c r="AG200" s="1244"/>
      <c r="AH200" s="1244"/>
      <c r="AI200" s="1244"/>
      <c r="AJ200" s="1244"/>
      <c r="AK200" s="1244"/>
      <c r="AL200" s="1244"/>
      <c r="AM200" s="1244"/>
      <c r="AN200" s="1244"/>
      <c r="AO200" s="1244"/>
      <c r="AP200" s="1244"/>
      <c r="AQ200" s="1244"/>
      <c r="AR200" s="1244"/>
      <c r="AS200" s="1244"/>
      <c r="AT200" s="1244"/>
      <c r="AU200" s="1244"/>
      <c r="AV200" s="1244"/>
      <c r="AW200" s="1244"/>
      <c r="AX200" s="1244"/>
      <c r="AY200" s="1244"/>
      <c r="AZ200" s="1244"/>
      <c r="BA200" s="1244"/>
      <c r="BB200" s="1244"/>
      <c r="BC200" s="1244"/>
      <c r="BD200" s="1244"/>
      <c r="BE200" s="1244"/>
      <c r="BF200" s="1244"/>
      <c r="BG200" s="1244"/>
      <c r="BH200" s="1244"/>
      <c r="BI200" s="1244"/>
      <c r="BJ200" s="1244"/>
      <c r="BK200" s="1244"/>
      <c r="BL200" s="1244"/>
      <c r="BM200" s="1244"/>
      <c r="BN200" s="1244"/>
      <c r="BO200" s="1244"/>
      <c r="BP200" s="1244"/>
      <c r="BQ200" s="1244"/>
      <c r="BR200" s="1244"/>
      <c r="BS200" s="1244"/>
      <c r="BT200" s="1244"/>
      <c r="BU200" s="1244"/>
      <c r="BV200" s="1244"/>
      <c r="BW200" s="1244"/>
      <c r="BX200" s="1244"/>
      <c r="BY200" s="1244"/>
      <c r="BZ200" s="1244"/>
      <c r="CA200" s="1244"/>
    </row>
    <row r="201" spans="1:79" ht="33.75" customHeight="1" thickBot="1">
      <c r="B201" s="1367" t="s">
        <v>843</v>
      </c>
      <c r="C201" s="1368" t="s">
        <v>844</v>
      </c>
      <c r="D201" s="1368" t="s">
        <v>845</v>
      </c>
      <c r="E201" s="1369" t="s">
        <v>846</v>
      </c>
      <c r="F201" s="1413" t="s">
        <v>847</v>
      </c>
      <c r="G201" s="1371">
        <v>3</v>
      </c>
      <c r="H201" s="1362"/>
      <c r="I201" s="1244"/>
      <c r="J201" s="1244"/>
      <c r="K201" s="1244"/>
      <c r="L201" s="1244"/>
      <c r="M201" s="1244"/>
      <c r="N201" s="1336"/>
      <c r="O201" s="1244"/>
      <c r="P201" s="1244"/>
      <c r="Q201" s="1244"/>
      <c r="R201" s="1244"/>
      <c r="S201" s="1244"/>
      <c r="T201" s="1244"/>
      <c r="U201" s="1244"/>
      <c r="V201" s="1244"/>
      <c r="W201" s="1244"/>
      <c r="X201" s="1244"/>
      <c r="Y201" s="1244"/>
      <c r="Z201" s="1244"/>
      <c r="AA201" s="1244"/>
      <c r="AB201" s="1244"/>
      <c r="AC201" s="1244"/>
      <c r="AD201" s="1244"/>
      <c r="AE201" s="1244"/>
      <c r="AF201" s="1244"/>
      <c r="AG201" s="1244"/>
      <c r="AH201" s="1244"/>
      <c r="AI201" s="1244"/>
      <c r="AJ201" s="1244"/>
      <c r="AK201" s="1244"/>
      <c r="AL201" s="1244"/>
      <c r="AM201" s="1244"/>
      <c r="AN201" s="1244"/>
      <c r="AO201" s="1244"/>
      <c r="AP201" s="1244"/>
      <c r="AQ201" s="1244"/>
      <c r="AR201" s="1244"/>
      <c r="AS201" s="1244"/>
      <c r="AT201" s="1244"/>
      <c r="AU201" s="1244"/>
      <c r="AV201" s="1244"/>
      <c r="AW201" s="1244"/>
      <c r="AX201" s="1244"/>
      <c r="AY201" s="1244"/>
      <c r="AZ201" s="1244"/>
      <c r="BA201" s="1244"/>
      <c r="BB201" s="1244"/>
      <c r="BC201" s="1244"/>
      <c r="BD201" s="1244"/>
      <c r="BE201" s="1244"/>
      <c r="BF201" s="1244"/>
      <c r="BG201" s="1244"/>
      <c r="BH201" s="1244"/>
      <c r="BI201" s="1244"/>
      <c r="BJ201" s="1244"/>
      <c r="BK201" s="1244"/>
      <c r="BL201" s="1244"/>
      <c r="BM201" s="1244"/>
      <c r="BN201" s="1244"/>
      <c r="BO201" s="1244"/>
      <c r="BP201" s="1244"/>
      <c r="BQ201" s="1244"/>
      <c r="BR201" s="1244"/>
      <c r="BS201" s="1244"/>
      <c r="BT201" s="1244"/>
      <c r="BU201" s="1244"/>
      <c r="BV201" s="1244"/>
      <c r="BW201" s="1244"/>
      <c r="BX201" s="1244"/>
      <c r="BY201" s="1244"/>
      <c r="BZ201" s="1244"/>
      <c r="CA201" s="1244"/>
    </row>
    <row r="202" spans="1:79" ht="48.75" customHeight="1">
      <c r="B202" s="1378" t="s">
        <v>934</v>
      </c>
      <c r="C202" s="1379">
        <v>0</v>
      </c>
      <c r="D202" s="1380">
        <v>1</v>
      </c>
      <c r="E202" s="1381">
        <v>0</v>
      </c>
      <c r="F202" s="1414"/>
      <c r="G202" s="1407"/>
      <c r="H202" s="1407"/>
      <c r="I202" s="1408"/>
      <c r="J202" s="1244"/>
      <c r="K202" s="1244"/>
      <c r="L202" s="1244"/>
      <c r="M202" s="1244"/>
      <c r="N202" s="1336"/>
      <c r="O202" s="1244"/>
      <c r="P202" s="1244"/>
      <c r="Q202" s="1244"/>
      <c r="R202" s="1244"/>
      <c r="S202" s="1244"/>
      <c r="T202" s="1244"/>
      <c r="U202" s="1244"/>
      <c r="V202" s="1244"/>
      <c r="W202" s="1244"/>
      <c r="X202" s="1244"/>
      <c r="Y202" s="1244"/>
      <c r="Z202" s="1244"/>
      <c r="AA202" s="1244"/>
      <c r="AB202" s="1244"/>
      <c r="AC202" s="1244"/>
      <c r="AD202" s="1244"/>
      <c r="AE202" s="1244"/>
      <c r="AF202" s="1244"/>
      <c r="AG202" s="1244"/>
      <c r="AH202" s="1244"/>
      <c r="AI202" s="1244"/>
      <c r="AJ202" s="1244"/>
      <c r="AK202" s="1244"/>
      <c r="AL202" s="1244"/>
      <c r="AM202" s="1244"/>
      <c r="AN202" s="1244"/>
      <c r="AO202" s="1244"/>
      <c r="AP202" s="1244"/>
      <c r="AQ202" s="1244"/>
      <c r="AR202" s="1244"/>
      <c r="AS202" s="1244"/>
      <c r="AT202" s="1244"/>
      <c r="AU202" s="1244"/>
      <c r="AV202" s="1244"/>
      <c r="AW202" s="1244"/>
      <c r="AX202" s="1244"/>
      <c r="AY202" s="1244"/>
      <c r="AZ202" s="1244"/>
      <c r="BA202" s="1244"/>
      <c r="BB202" s="1244"/>
      <c r="BC202" s="1244"/>
      <c r="BD202" s="1244"/>
      <c r="BE202" s="1244"/>
      <c r="BF202" s="1244"/>
      <c r="BG202" s="1244"/>
      <c r="BH202" s="1244"/>
      <c r="BI202" s="1244"/>
      <c r="BJ202" s="1244"/>
      <c r="BK202" s="1244"/>
      <c r="BL202" s="1244"/>
      <c r="BM202" s="1244"/>
      <c r="BN202" s="1244"/>
      <c r="BO202" s="1244"/>
      <c r="BP202" s="1244"/>
      <c r="BQ202" s="1244"/>
      <c r="BR202" s="1244"/>
      <c r="BS202" s="1244"/>
      <c r="BT202" s="1244"/>
      <c r="BU202" s="1244"/>
      <c r="BV202" s="1244"/>
      <c r="BW202" s="1244"/>
      <c r="BX202" s="1244"/>
      <c r="BY202" s="1244"/>
      <c r="BZ202" s="1244"/>
      <c r="CA202" s="1244"/>
    </row>
    <row r="203" spans="1:79" ht="48.75" customHeight="1">
      <c r="B203" s="1388" t="s">
        <v>935</v>
      </c>
      <c r="C203" s="1389">
        <v>1</v>
      </c>
      <c r="D203" s="1390">
        <v>1</v>
      </c>
      <c r="E203" s="1391">
        <v>1</v>
      </c>
      <c r="F203" s="1414"/>
      <c r="G203" s="1409"/>
      <c r="H203" s="1409"/>
      <c r="I203" s="1410"/>
      <c r="J203" s="1244"/>
      <c r="K203" s="1244"/>
      <c r="L203" s="1244"/>
      <c r="M203" s="1244"/>
      <c r="N203" s="1336"/>
      <c r="O203" s="1244"/>
      <c r="P203" s="1244"/>
      <c r="Q203" s="1244"/>
      <c r="R203" s="1244"/>
      <c r="S203" s="1244"/>
      <c r="T203" s="1244"/>
      <c r="U203" s="1244"/>
      <c r="V203" s="1244"/>
      <c r="W203" s="1244"/>
      <c r="X203" s="1244"/>
      <c r="Y203" s="1244"/>
      <c r="Z203" s="1244"/>
      <c r="AA203" s="1244"/>
      <c r="AB203" s="1244"/>
      <c r="AC203" s="1244"/>
      <c r="AD203" s="1244"/>
      <c r="AE203" s="1244"/>
      <c r="AF203" s="1244"/>
      <c r="AG203" s="1244"/>
      <c r="AH203" s="1244"/>
      <c r="AI203" s="1244"/>
      <c r="AJ203" s="1244"/>
      <c r="AK203" s="1244"/>
      <c r="AL203" s="1244"/>
      <c r="AM203" s="1244"/>
      <c r="AN203" s="1244"/>
      <c r="AO203" s="1244"/>
      <c r="AP203" s="1244"/>
      <c r="AQ203" s="1244"/>
      <c r="AR203" s="1244"/>
      <c r="AS203" s="1244"/>
      <c r="AT203" s="1244"/>
      <c r="AU203" s="1244"/>
      <c r="AV203" s="1244"/>
      <c r="AW203" s="1244"/>
      <c r="AX203" s="1244"/>
      <c r="AY203" s="1244"/>
      <c r="AZ203" s="1244"/>
      <c r="BA203" s="1244"/>
      <c r="BB203" s="1244"/>
      <c r="BC203" s="1244"/>
      <c r="BD203" s="1244"/>
      <c r="BE203" s="1244"/>
      <c r="BF203" s="1244"/>
      <c r="BG203" s="1244"/>
      <c r="BH203" s="1244"/>
      <c r="BI203" s="1244"/>
      <c r="BJ203" s="1244"/>
      <c r="BK203" s="1244"/>
      <c r="BL203" s="1244"/>
      <c r="BM203" s="1244"/>
      <c r="BN203" s="1244"/>
      <c r="BO203" s="1244"/>
      <c r="BP203" s="1244"/>
      <c r="BQ203" s="1244"/>
      <c r="BR203" s="1244"/>
      <c r="BS203" s="1244"/>
      <c r="BT203" s="1244"/>
      <c r="BU203" s="1244"/>
      <c r="BV203" s="1244"/>
      <c r="BW203" s="1244"/>
      <c r="BX203" s="1244"/>
      <c r="BY203" s="1244"/>
      <c r="BZ203" s="1244"/>
      <c r="CA203" s="1244"/>
    </row>
    <row r="204" spans="1:79" ht="48.75" customHeight="1">
      <c r="B204" s="1388" t="s">
        <v>936</v>
      </c>
      <c r="C204" s="1389">
        <v>2</v>
      </c>
      <c r="D204" s="1390">
        <v>1</v>
      </c>
      <c r="E204" s="1391">
        <v>2</v>
      </c>
      <c r="F204" s="1414"/>
      <c r="G204" s="1409"/>
      <c r="H204" s="1409"/>
      <c r="I204" s="1410"/>
      <c r="J204" s="1244"/>
      <c r="K204" s="1244"/>
      <c r="L204" s="1244"/>
      <c r="M204" s="1244"/>
      <c r="N204" s="1336"/>
      <c r="O204" s="1244"/>
      <c r="P204" s="1244"/>
      <c r="Q204" s="1244"/>
      <c r="R204" s="1244"/>
      <c r="S204" s="1244"/>
      <c r="T204" s="1244"/>
      <c r="U204" s="1244"/>
      <c r="V204" s="1244"/>
      <c r="W204" s="1244"/>
      <c r="X204" s="1244"/>
      <c r="Y204" s="1244"/>
      <c r="Z204" s="1244"/>
      <c r="AA204" s="1244"/>
      <c r="AB204" s="1244"/>
      <c r="AC204" s="1244"/>
      <c r="AD204" s="1244"/>
      <c r="AE204" s="1244"/>
      <c r="AF204" s="1244"/>
      <c r="AG204" s="1244"/>
      <c r="AH204" s="1244"/>
      <c r="AI204" s="1244"/>
      <c r="AJ204" s="1244"/>
      <c r="AK204" s="1244"/>
      <c r="AL204" s="1244"/>
      <c r="AM204" s="1244"/>
      <c r="AN204" s="1244"/>
      <c r="AO204" s="1244"/>
      <c r="AP204" s="1244"/>
      <c r="AQ204" s="1244"/>
      <c r="AR204" s="1244"/>
      <c r="AS204" s="1244"/>
      <c r="AT204" s="1244"/>
      <c r="AU204" s="1244"/>
      <c r="AV204" s="1244"/>
      <c r="AW204" s="1244"/>
      <c r="AX204" s="1244"/>
      <c r="AY204" s="1244"/>
      <c r="AZ204" s="1244"/>
      <c r="BA204" s="1244"/>
      <c r="BB204" s="1244"/>
      <c r="BC204" s="1244"/>
      <c r="BD204" s="1244"/>
      <c r="BE204" s="1244"/>
      <c r="BF204" s="1244"/>
      <c r="BG204" s="1244"/>
      <c r="BH204" s="1244"/>
      <c r="BI204" s="1244"/>
      <c r="BJ204" s="1244"/>
      <c r="BK204" s="1244"/>
      <c r="BL204" s="1244"/>
      <c r="BM204" s="1244"/>
      <c r="BN204" s="1244"/>
      <c r="BO204" s="1244"/>
      <c r="BP204" s="1244"/>
      <c r="BQ204" s="1244"/>
      <c r="BR204" s="1244"/>
      <c r="BS204" s="1244"/>
      <c r="BT204" s="1244"/>
      <c r="BU204" s="1244"/>
      <c r="BV204" s="1244"/>
      <c r="BW204" s="1244"/>
      <c r="BX204" s="1244"/>
      <c r="BY204" s="1244"/>
      <c r="BZ204" s="1244"/>
      <c r="CA204" s="1244"/>
    </row>
    <row r="205" spans="1:79" ht="48.75" customHeight="1">
      <c r="B205" s="1388" t="s">
        <v>937</v>
      </c>
      <c r="C205" s="1389">
        <v>3</v>
      </c>
      <c r="D205" s="1390">
        <v>1</v>
      </c>
      <c r="E205" s="1391">
        <v>3</v>
      </c>
      <c r="F205" s="1414"/>
      <c r="G205" s="1409"/>
      <c r="H205" s="1409"/>
      <c r="I205" s="1410"/>
      <c r="J205" s="1244"/>
      <c r="K205" s="1244"/>
      <c r="L205" s="1244"/>
      <c r="M205" s="1244"/>
      <c r="N205" s="1336"/>
      <c r="O205" s="1244"/>
      <c r="P205" s="1244"/>
      <c r="Q205" s="1244"/>
      <c r="R205" s="1244"/>
      <c r="S205" s="1244"/>
      <c r="T205" s="1244"/>
      <c r="U205" s="1244"/>
      <c r="V205" s="1244"/>
      <c r="W205" s="1244"/>
      <c r="X205" s="1244"/>
      <c r="Y205" s="1244"/>
      <c r="Z205" s="1244"/>
      <c r="AA205" s="1244"/>
      <c r="AB205" s="1244"/>
      <c r="AC205" s="1244"/>
      <c r="AD205" s="1244"/>
      <c r="AE205" s="1244"/>
      <c r="AF205" s="1244"/>
      <c r="AG205" s="1244"/>
      <c r="AH205" s="1244"/>
      <c r="AI205" s="1244"/>
      <c r="AJ205" s="1244"/>
      <c r="AK205" s="1244"/>
      <c r="AL205" s="1244"/>
      <c r="AM205" s="1244"/>
      <c r="AN205" s="1244"/>
      <c r="AO205" s="1244"/>
      <c r="AP205" s="1244"/>
      <c r="AQ205" s="1244"/>
      <c r="AR205" s="1244"/>
      <c r="AS205" s="1244"/>
      <c r="AT205" s="1244"/>
      <c r="AU205" s="1244"/>
      <c r="AV205" s="1244"/>
      <c r="AW205" s="1244"/>
      <c r="AX205" s="1244"/>
      <c r="AY205" s="1244"/>
      <c r="AZ205" s="1244"/>
      <c r="BA205" s="1244"/>
      <c r="BB205" s="1244"/>
      <c r="BC205" s="1244"/>
      <c r="BD205" s="1244"/>
      <c r="BE205" s="1244"/>
      <c r="BF205" s="1244"/>
      <c r="BG205" s="1244"/>
      <c r="BH205" s="1244"/>
      <c r="BI205" s="1244"/>
      <c r="BJ205" s="1244"/>
      <c r="BK205" s="1244"/>
      <c r="BL205" s="1244"/>
      <c r="BM205" s="1244"/>
      <c r="BN205" s="1244"/>
      <c r="BO205" s="1244"/>
      <c r="BP205" s="1244"/>
      <c r="BQ205" s="1244"/>
      <c r="BR205" s="1244"/>
      <c r="BS205" s="1244"/>
      <c r="BT205" s="1244"/>
      <c r="BU205" s="1244"/>
      <c r="BV205" s="1244"/>
      <c r="BW205" s="1244"/>
      <c r="BX205" s="1244"/>
      <c r="BY205" s="1244"/>
      <c r="BZ205" s="1244"/>
      <c r="CA205" s="1244"/>
    </row>
    <row r="206" spans="1:79" ht="48.75" customHeight="1" thickBot="1">
      <c r="B206" s="1394" t="s">
        <v>938</v>
      </c>
      <c r="C206" s="1395">
        <v>4</v>
      </c>
      <c r="D206" s="1396">
        <v>1</v>
      </c>
      <c r="E206" s="1397">
        <v>4</v>
      </c>
      <c r="F206" s="1415"/>
      <c r="G206" s="1411"/>
      <c r="H206" s="1411"/>
      <c r="I206" s="1412"/>
      <c r="J206" s="1244"/>
      <c r="K206" s="1244"/>
      <c r="L206" s="1244"/>
      <c r="M206" s="1244"/>
      <c r="N206" s="1336"/>
      <c r="O206" s="1244"/>
      <c r="P206" s="1244"/>
      <c r="Q206" s="1244"/>
      <c r="R206" s="1244"/>
      <c r="S206" s="1244"/>
      <c r="T206" s="1244"/>
      <c r="U206" s="1244"/>
      <c r="V206" s="1244"/>
      <c r="W206" s="1244"/>
      <c r="X206" s="1244"/>
      <c r="Y206" s="1244"/>
      <c r="Z206" s="1244"/>
      <c r="AA206" s="1244"/>
      <c r="AB206" s="1244"/>
      <c r="AC206" s="1244"/>
      <c r="AD206" s="1244"/>
      <c r="AE206" s="1244"/>
      <c r="AF206" s="1244"/>
      <c r="AG206" s="1244"/>
      <c r="AH206" s="1244"/>
      <c r="AI206" s="1244"/>
      <c r="AJ206" s="1244"/>
      <c r="AK206" s="1244"/>
      <c r="AL206" s="1244"/>
      <c r="AM206" s="1244"/>
      <c r="AN206" s="1244"/>
      <c r="AO206" s="1244"/>
      <c r="AP206" s="1244"/>
      <c r="AQ206" s="1244"/>
      <c r="AR206" s="1244"/>
      <c r="AS206" s="1244"/>
      <c r="AT206" s="1244"/>
      <c r="AU206" s="1244"/>
      <c r="AV206" s="1244"/>
      <c r="AW206" s="1244"/>
      <c r="AX206" s="1244"/>
      <c r="AY206" s="1244"/>
      <c r="AZ206" s="1244"/>
      <c r="BA206" s="1244"/>
      <c r="BB206" s="1244"/>
      <c r="BC206" s="1244"/>
      <c r="BD206" s="1244"/>
      <c r="BE206" s="1244"/>
      <c r="BF206" s="1244"/>
      <c r="BG206" s="1244"/>
      <c r="BH206" s="1244"/>
      <c r="BI206" s="1244"/>
      <c r="BJ206" s="1244"/>
      <c r="BK206" s="1244"/>
      <c r="BL206" s="1244"/>
      <c r="BM206" s="1244"/>
      <c r="BN206" s="1244"/>
      <c r="BO206" s="1244"/>
      <c r="BP206" s="1244"/>
      <c r="BQ206" s="1244"/>
      <c r="BR206" s="1244"/>
      <c r="BS206" s="1244"/>
      <c r="BT206" s="1244"/>
      <c r="BU206" s="1244"/>
      <c r="BV206" s="1244"/>
      <c r="BW206" s="1244"/>
      <c r="BX206" s="1244"/>
      <c r="BY206" s="1244"/>
      <c r="BZ206" s="1244"/>
      <c r="CA206" s="1244"/>
    </row>
    <row r="207" spans="1:79" ht="35.25" customHeight="1">
      <c r="B207" s="1440"/>
      <c r="C207" s="1440"/>
      <c r="D207" s="1440"/>
      <c r="E207" s="1440"/>
      <c r="F207" s="1425"/>
      <c r="G207" s="1362"/>
      <c r="H207" s="1362"/>
      <c r="I207" s="1244"/>
      <c r="J207" s="1244"/>
      <c r="K207" s="1244"/>
      <c r="L207" s="1244"/>
      <c r="M207" s="1244"/>
      <c r="N207" s="1336"/>
      <c r="O207" s="1244"/>
      <c r="P207" s="1244"/>
      <c r="Q207" s="1244"/>
      <c r="R207" s="1244"/>
      <c r="S207" s="1244"/>
      <c r="T207" s="1244"/>
      <c r="U207" s="1244"/>
      <c r="V207" s="1244"/>
      <c r="W207" s="1244"/>
      <c r="X207" s="1244"/>
      <c r="Y207" s="1244"/>
      <c r="Z207" s="1244"/>
      <c r="AA207" s="1244"/>
      <c r="AB207" s="1244"/>
      <c r="AC207" s="1244"/>
      <c r="AD207" s="1244"/>
      <c r="AE207" s="1244"/>
      <c r="AF207" s="1244"/>
      <c r="AG207" s="1244"/>
      <c r="AH207" s="1244"/>
      <c r="AI207" s="1244"/>
      <c r="AJ207" s="1244"/>
      <c r="AK207" s="1244"/>
      <c r="AL207" s="1244"/>
      <c r="AM207" s="1244"/>
      <c r="AN207" s="1244"/>
      <c r="AO207" s="1244"/>
      <c r="AP207" s="1244"/>
      <c r="AQ207" s="1244"/>
      <c r="AR207" s="1244"/>
      <c r="AS207" s="1244"/>
      <c r="AT207" s="1244"/>
      <c r="AU207" s="1244"/>
      <c r="AV207" s="1244"/>
      <c r="AW207" s="1244"/>
      <c r="AX207" s="1244"/>
      <c r="AY207" s="1244"/>
      <c r="AZ207" s="1244"/>
      <c r="BA207" s="1244"/>
      <c r="BB207" s="1244"/>
      <c r="BC207" s="1244"/>
      <c r="BD207" s="1244"/>
      <c r="BE207" s="1244"/>
      <c r="BF207" s="1244"/>
      <c r="BG207" s="1244"/>
      <c r="BH207" s="1244"/>
      <c r="BI207" s="1244"/>
      <c r="BJ207" s="1244"/>
      <c r="BK207" s="1244"/>
      <c r="BL207" s="1244"/>
      <c r="BM207" s="1244"/>
      <c r="BN207" s="1244"/>
      <c r="BO207" s="1244"/>
      <c r="BP207" s="1244"/>
      <c r="BQ207" s="1244"/>
      <c r="BR207" s="1244"/>
      <c r="BS207" s="1244"/>
      <c r="BT207" s="1244"/>
      <c r="BU207" s="1244"/>
      <c r="BV207" s="1244"/>
      <c r="BW207" s="1244"/>
      <c r="BX207" s="1244"/>
      <c r="BY207" s="1244"/>
      <c r="BZ207" s="1244"/>
      <c r="CA207" s="1244"/>
    </row>
    <row r="208" spans="1:79" ht="18" customHeight="1">
      <c r="A208" s="1193">
        <v>21</v>
      </c>
      <c r="B208" s="1358" t="s">
        <v>939</v>
      </c>
      <c r="C208" s="1359"/>
      <c r="D208" s="1359"/>
      <c r="E208" s="1359"/>
      <c r="F208" s="1425"/>
      <c r="G208" s="1362"/>
      <c r="H208" s="1362"/>
      <c r="I208" s="1244"/>
      <c r="J208" s="1244"/>
      <c r="K208" s="1244"/>
      <c r="L208" s="1244"/>
      <c r="M208" s="1244"/>
      <c r="N208" s="1336"/>
      <c r="O208" s="1244"/>
      <c r="P208" s="1244"/>
      <c r="Q208" s="1244"/>
      <c r="R208" s="1244"/>
      <c r="S208" s="1244"/>
      <c r="T208" s="1244"/>
      <c r="U208" s="1244"/>
      <c r="V208" s="1244"/>
      <c r="W208" s="1244"/>
      <c r="X208" s="1244"/>
      <c r="Y208" s="1244"/>
      <c r="Z208" s="1244"/>
      <c r="AA208" s="1244"/>
      <c r="AB208" s="1244"/>
      <c r="AC208" s="1244"/>
      <c r="AD208" s="1244"/>
      <c r="AE208" s="1244"/>
      <c r="AF208" s="1244"/>
      <c r="AG208" s="1244"/>
      <c r="AH208" s="1244"/>
      <c r="AI208" s="1244"/>
      <c r="AJ208" s="1244"/>
      <c r="AK208" s="1244"/>
      <c r="AL208" s="1244"/>
      <c r="AM208" s="1244"/>
      <c r="AN208" s="1244"/>
      <c r="AO208" s="1244"/>
      <c r="AP208" s="1244"/>
      <c r="AQ208" s="1244"/>
      <c r="AR208" s="1244"/>
      <c r="AS208" s="1244"/>
      <c r="AT208" s="1244"/>
      <c r="AU208" s="1244"/>
      <c r="AV208" s="1244"/>
      <c r="AW208" s="1244"/>
      <c r="AX208" s="1244"/>
      <c r="AY208" s="1244"/>
      <c r="AZ208" s="1244"/>
      <c r="BA208" s="1244"/>
      <c r="BB208" s="1244"/>
      <c r="BC208" s="1244"/>
      <c r="BD208" s="1244"/>
      <c r="BE208" s="1244"/>
      <c r="BF208" s="1244"/>
      <c r="BG208" s="1244"/>
      <c r="BH208" s="1244"/>
      <c r="BI208" s="1244"/>
      <c r="BJ208" s="1244"/>
      <c r="BK208" s="1244"/>
      <c r="BL208" s="1244"/>
      <c r="BM208" s="1244"/>
      <c r="BN208" s="1244"/>
      <c r="BO208" s="1244"/>
      <c r="BP208" s="1244"/>
      <c r="BQ208" s="1244"/>
      <c r="BR208" s="1244"/>
      <c r="BS208" s="1244"/>
      <c r="BT208" s="1244"/>
      <c r="BU208" s="1244"/>
      <c r="BV208" s="1244"/>
      <c r="BW208" s="1244"/>
      <c r="BX208" s="1244"/>
      <c r="BY208" s="1244"/>
      <c r="BZ208" s="1244"/>
      <c r="CA208" s="1244"/>
    </row>
    <row r="209" spans="1:79" ht="35.25" customHeight="1">
      <c r="B209" s="1363" t="s">
        <v>940</v>
      </c>
      <c r="C209" s="1364"/>
      <c r="D209" s="1364"/>
      <c r="E209" s="1365"/>
      <c r="F209" s="1425"/>
      <c r="G209" s="1362"/>
      <c r="H209" s="1362"/>
      <c r="I209" s="1244"/>
      <c r="J209" s="1244"/>
      <c r="K209" s="1244"/>
      <c r="L209" s="1244"/>
      <c r="M209" s="1244"/>
      <c r="N209" s="1336"/>
      <c r="O209" s="1244"/>
      <c r="P209" s="1244"/>
      <c r="Q209" s="1244"/>
      <c r="R209" s="1244"/>
      <c r="S209" s="1244"/>
      <c r="T209" s="1244"/>
      <c r="U209" s="1244"/>
      <c r="V209" s="1244"/>
      <c r="W209" s="1244"/>
      <c r="X209" s="1244"/>
      <c r="Y209" s="1244"/>
      <c r="Z209" s="1244"/>
      <c r="AA209" s="1244"/>
      <c r="AB209" s="1244"/>
      <c r="AC209" s="1244"/>
      <c r="AD209" s="1244"/>
      <c r="AE209" s="1244"/>
      <c r="AF209" s="1244"/>
      <c r="AG209" s="1244"/>
      <c r="AH209" s="1244"/>
      <c r="AI209" s="1244"/>
      <c r="AJ209" s="1244"/>
      <c r="AK209" s="1244"/>
      <c r="AL209" s="1244"/>
      <c r="AM209" s="1244"/>
      <c r="AN209" s="1244"/>
      <c r="AO209" s="1244"/>
      <c r="AP209" s="1244"/>
      <c r="AQ209" s="1244"/>
      <c r="AR209" s="1244"/>
      <c r="AS209" s="1244"/>
      <c r="AT209" s="1244"/>
      <c r="AU209" s="1244"/>
      <c r="AV209" s="1244"/>
      <c r="AW209" s="1244"/>
      <c r="AX209" s="1244"/>
      <c r="AY209" s="1244"/>
      <c r="AZ209" s="1244"/>
      <c r="BA209" s="1244"/>
      <c r="BB209" s="1244"/>
      <c r="BC209" s="1244"/>
      <c r="BD209" s="1244"/>
      <c r="BE209" s="1244"/>
      <c r="BF209" s="1244"/>
      <c r="BG209" s="1244"/>
      <c r="BH209" s="1244"/>
      <c r="BI209" s="1244"/>
      <c r="BJ209" s="1244"/>
      <c r="BK209" s="1244"/>
      <c r="BL209" s="1244"/>
      <c r="BM209" s="1244"/>
      <c r="BN209" s="1244"/>
      <c r="BO209" s="1244"/>
      <c r="BP209" s="1244"/>
      <c r="BQ209" s="1244"/>
      <c r="BR209" s="1244"/>
      <c r="BS209" s="1244"/>
      <c r="BT209" s="1244"/>
      <c r="BU209" s="1244"/>
      <c r="BV209" s="1244"/>
      <c r="BW209" s="1244"/>
      <c r="BX209" s="1244"/>
      <c r="BY209" s="1244"/>
      <c r="BZ209" s="1244"/>
      <c r="CA209" s="1244"/>
    </row>
    <row r="210" spans="1:79" ht="16.5" customHeight="1" thickBot="1">
      <c r="B210" s="1358" t="s">
        <v>842</v>
      </c>
      <c r="C210" s="1366"/>
      <c r="F210" s="1425"/>
      <c r="G210" s="1362"/>
      <c r="H210" s="1362"/>
      <c r="I210" s="1244"/>
      <c r="J210" s="1244"/>
      <c r="K210" s="1244"/>
      <c r="L210" s="1244"/>
      <c r="M210" s="1244"/>
      <c r="N210" s="1336"/>
      <c r="O210" s="1244"/>
      <c r="P210" s="1244"/>
      <c r="Q210" s="1244"/>
      <c r="R210" s="1244"/>
      <c r="S210" s="1244"/>
      <c r="T210" s="1244"/>
      <c r="U210" s="1244"/>
      <c r="V210" s="1244"/>
      <c r="W210" s="1244"/>
      <c r="X210" s="1244"/>
      <c r="Y210" s="1244"/>
      <c r="Z210" s="1244"/>
      <c r="AA210" s="1244"/>
      <c r="AB210" s="1244"/>
      <c r="AC210" s="1244"/>
      <c r="AD210" s="1244"/>
      <c r="AE210" s="1244"/>
      <c r="AF210" s="1244"/>
      <c r="AG210" s="1244"/>
      <c r="AH210" s="1244"/>
      <c r="AI210" s="1244"/>
      <c r="AJ210" s="1244"/>
      <c r="AK210" s="1244"/>
      <c r="AL210" s="1244"/>
      <c r="AM210" s="1244"/>
      <c r="AN210" s="1244"/>
      <c r="AO210" s="1244"/>
      <c r="AP210" s="1244"/>
      <c r="AQ210" s="1244"/>
      <c r="AR210" s="1244"/>
      <c r="AS210" s="1244"/>
      <c r="AT210" s="1244"/>
      <c r="AU210" s="1244"/>
      <c r="AV210" s="1244"/>
      <c r="AW210" s="1244"/>
      <c r="AX210" s="1244"/>
      <c r="AY210" s="1244"/>
      <c r="AZ210" s="1244"/>
      <c r="BA210" s="1244"/>
      <c r="BB210" s="1244"/>
      <c r="BC210" s="1244"/>
      <c r="BD210" s="1244"/>
      <c r="BE210" s="1244"/>
      <c r="BF210" s="1244"/>
      <c r="BG210" s="1244"/>
      <c r="BH210" s="1244"/>
      <c r="BI210" s="1244"/>
      <c r="BJ210" s="1244"/>
      <c r="BK210" s="1244"/>
      <c r="BL210" s="1244"/>
      <c r="BM210" s="1244"/>
      <c r="BN210" s="1244"/>
      <c r="BO210" s="1244"/>
      <c r="BP210" s="1244"/>
      <c r="BQ210" s="1244"/>
      <c r="BR210" s="1244"/>
      <c r="BS210" s="1244"/>
      <c r="BT210" s="1244"/>
      <c r="BU210" s="1244"/>
      <c r="BV210" s="1244"/>
      <c r="BW210" s="1244"/>
      <c r="BX210" s="1244"/>
      <c r="BY210" s="1244"/>
      <c r="BZ210" s="1244"/>
      <c r="CA210" s="1244"/>
    </row>
    <row r="211" spans="1:79" ht="33.75" customHeight="1" thickBot="1">
      <c r="B211" s="1367" t="s">
        <v>843</v>
      </c>
      <c r="C211" s="1368" t="s">
        <v>844</v>
      </c>
      <c r="D211" s="1368" t="s">
        <v>845</v>
      </c>
      <c r="E211" s="1369" t="s">
        <v>846</v>
      </c>
      <c r="F211" s="1413" t="s">
        <v>847</v>
      </c>
      <c r="G211" s="1371">
        <v>2</v>
      </c>
      <c r="H211" s="1362"/>
      <c r="I211" s="1244"/>
      <c r="J211" s="1244"/>
      <c r="K211" s="1244"/>
      <c r="L211" s="1244"/>
      <c r="M211" s="1244"/>
      <c r="N211" s="1336"/>
      <c r="O211" s="1244"/>
      <c r="P211" s="1244"/>
      <c r="Q211" s="1244"/>
      <c r="R211" s="1244"/>
      <c r="S211" s="1244"/>
      <c r="T211" s="1244"/>
      <c r="U211" s="1244"/>
      <c r="V211" s="1244"/>
      <c r="W211" s="1244"/>
      <c r="X211" s="1244"/>
      <c r="Y211" s="1244"/>
      <c r="Z211" s="1244"/>
      <c r="AA211" s="1244"/>
      <c r="AB211" s="1244"/>
      <c r="AC211" s="1244"/>
      <c r="AD211" s="1244"/>
      <c r="AE211" s="1244"/>
      <c r="AF211" s="1244"/>
      <c r="AG211" s="1244"/>
      <c r="AH211" s="1244"/>
      <c r="AI211" s="1244"/>
      <c r="AJ211" s="1244"/>
      <c r="AK211" s="1244"/>
      <c r="AL211" s="1244"/>
      <c r="AM211" s="1244"/>
      <c r="AN211" s="1244"/>
      <c r="AO211" s="1244"/>
      <c r="AP211" s="1244"/>
      <c r="AQ211" s="1244"/>
      <c r="AR211" s="1244"/>
      <c r="AS211" s="1244"/>
      <c r="AT211" s="1244"/>
      <c r="AU211" s="1244"/>
      <c r="AV211" s="1244"/>
      <c r="AW211" s="1244"/>
      <c r="AX211" s="1244"/>
      <c r="AY211" s="1244"/>
      <c r="AZ211" s="1244"/>
      <c r="BA211" s="1244"/>
      <c r="BB211" s="1244"/>
      <c r="BC211" s="1244"/>
      <c r="BD211" s="1244"/>
      <c r="BE211" s="1244"/>
      <c r="BF211" s="1244"/>
      <c r="BG211" s="1244"/>
      <c r="BH211" s="1244"/>
      <c r="BI211" s="1244"/>
      <c r="BJ211" s="1244"/>
      <c r="BK211" s="1244"/>
      <c r="BL211" s="1244"/>
      <c r="BM211" s="1244"/>
      <c r="BN211" s="1244"/>
      <c r="BO211" s="1244"/>
      <c r="BP211" s="1244"/>
      <c r="BQ211" s="1244"/>
      <c r="BR211" s="1244"/>
      <c r="BS211" s="1244"/>
      <c r="BT211" s="1244"/>
      <c r="BU211" s="1244"/>
      <c r="BV211" s="1244"/>
      <c r="BW211" s="1244"/>
      <c r="BX211" s="1244"/>
      <c r="BY211" s="1244"/>
      <c r="BZ211" s="1244"/>
      <c r="CA211" s="1244"/>
    </row>
    <row r="212" spans="1:79" ht="27.95" customHeight="1">
      <c r="B212" s="1378" t="s">
        <v>941</v>
      </c>
      <c r="C212" s="1379">
        <v>0</v>
      </c>
      <c r="D212" s="1380">
        <v>1</v>
      </c>
      <c r="E212" s="1381">
        <v>0</v>
      </c>
      <c r="F212" s="1414"/>
      <c r="G212" s="1407"/>
      <c r="H212" s="1407"/>
      <c r="I212" s="1408"/>
      <c r="J212" s="1244"/>
      <c r="K212" s="1244"/>
      <c r="L212" s="1244"/>
      <c r="M212" s="1244"/>
      <c r="N212" s="1336"/>
      <c r="O212" s="1244"/>
      <c r="P212" s="1244"/>
      <c r="Q212" s="1244"/>
      <c r="R212" s="1244"/>
      <c r="S212" s="1244"/>
      <c r="T212" s="1244"/>
      <c r="U212" s="1244"/>
      <c r="V212" s="1244"/>
      <c r="W212" s="1244"/>
      <c r="X212" s="1244"/>
      <c r="Y212" s="1244"/>
      <c r="Z212" s="1244"/>
      <c r="AA212" s="1244"/>
      <c r="AB212" s="1244"/>
      <c r="AC212" s="1244"/>
      <c r="AD212" s="1244"/>
      <c r="AE212" s="1244"/>
      <c r="AF212" s="1244"/>
      <c r="AG212" s="1244"/>
      <c r="AH212" s="1244"/>
      <c r="AI212" s="1244"/>
      <c r="AJ212" s="1244"/>
      <c r="AK212" s="1244"/>
      <c r="AL212" s="1244"/>
      <c r="AM212" s="1244"/>
      <c r="AN212" s="1244"/>
      <c r="AO212" s="1244"/>
      <c r="AP212" s="1244"/>
      <c r="AQ212" s="1244"/>
      <c r="AR212" s="1244"/>
      <c r="AS212" s="1244"/>
      <c r="AT212" s="1244"/>
      <c r="AU212" s="1244"/>
      <c r="AV212" s="1244"/>
      <c r="AW212" s="1244"/>
      <c r="AX212" s="1244"/>
      <c r="AY212" s="1244"/>
      <c r="AZ212" s="1244"/>
      <c r="BA212" s="1244"/>
      <c r="BB212" s="1244"/>
      <c r="BC212" s="1244"/>
      <c r="BD212" s="1244"/>
      <c r="BE212" s="1244"/>
      <c r="BF212" s="1244"/>
      <c r="BG212" s="1244"/>
      <c r="BH212" s="1244"/>
      <c r="BI212" s="1244"/>
      <c r="BJ212" s="1244"/>
      <c r="BK212" s="1244"/>
      <c r="BL212" s="1244"/>
      <c r="BM212" s="1244"/>
      <c r="BN212" s="1244"/>
      <c r="BO212" s="1244"/>
      <c r="BP212" s="1244"/>
      <c r="BQ212" s="1244"/>
      <c r="BR212" s="1244"/>
      <c r="BS212" s="1244"/>
      <c r="BT212" s="1244"/>
      <c r="BU212" s="1244"/>
      <c r="BV212" s="1244"/>
      <c r="BW212" s="1244"/>
      <c r="BX212" s="1244"/>
      <c r="BY212" s="1244"/>
      <c r="BZ212" s="1244"/>
      <c r="CA212" s="1244"/>
    </row>
    <row r="213" spans="1:79" ht="30" customHeight="1">
      <c r="B213" s="1388" t="s">
        <v>942</v>
      </c>
      <c r="C213" s="1389">
        <v>1</v>
      </c>
      <c r="D213" s="1390">
        <v>1</v>
      </c>
      <c r="E213" s="1391">
        <v>1</v>
      </c>
      <c r="F213" s="1414"/>
      <c r="G213" s="1409"/>
      <c r="H213" s="1409"/>
      <c r="I213" s="1410"/>
      <c r="J213" s="1244"/>
      <c r="K213" s="1244"/>
      <c r="L213" s="1244"/>
      <c r="M213" s="1244"/>
      <c r="N213" s="1336"/>
      <c r="O213" s="1244"/>
      <c r="P213" s="1244"/>
      <c r="Q213" s="1244"/>
      <c r="R213" s="1244"/>
      <c r="S213" s="1244"/>
      <c r="T213" s="1244"/>
      <c r="U213" s="1244"/>
      <c r="V213" s="1244"/>
      <c r="W213" s="1244"/>
      <c r="X213" s="1244"/>
      <c r="Y213" s="1244"/>
      <c r="Z213" s="1244"/>
      <c r="AA213" s="1244"/>
      <c r="AB213" s="1244"/>
      <c r="AC213" s="1244"/>
      <c r="AD213" s="1244"/>
      <c r="AE213" s="1244"/>
      <c r="AF213" s="1244"/>
      <c r="AG213" s="1244"/>
      <c r="AH213" s="1244"/>
      <c r="AI213" s="1244"/>
      <c r="AJ213" s="1244"/>
      <c r="AK213" s="1244"/>
      <c r="AL213" s="1244"/>
      <c r="AM213" s="1244"/>
      <c r="AN213" s="1244"/>
      <c r="AO213" s="1244"/>
      <c r="AP213" s="1244"/>
      <c r="AQ213" s="1244"/>
      <c r="AR213" s="1244"/>
      <c r="AS213" s="1244"/>
      <c r="AT213" s="1244"/>
      <c r="AU213" s="1244"/>
      <c r="AV213" s="1244"/>
      <c r="AW213" s="1244"/>
      <c r="AX213" s="1244"/>
      <c r="AY213" s="1244"/>
      <c r="AZ213" s="1244"/>
      <c r="BA213" s="1244"/>
      <c r="BB213" s="1244"/>
      <c r="BC213" s="1244"/>
      <c r="BD213" s="1244"/>
      <c r="BE213" s="1244"/>
      <c r="BF213" s="1244"/>
      <c r="BG213" s="1244"/>
      <c r="BH213" s="1244"/>
      <c r="BI213" s="1244"/>
      <c r="BJ213" s="1244"/>
      <c r="BK213" s="1244"/>
      <c r="BL213" s="1244"/>
      <c r="BM213" s="1244"/>
      <c r="BN213" s="1244"/>
      <c r="BO213" s="1244"/>
      <c r="BP213" s="1244"/>
      <c r="BQ213" s="1244"/>
      <c r="BR213" s="1244"/>
      <c r="BS213" s="1244"/>
      <c r="BT213" s="1244"/>
      <c r="BU213" s="1244"/>
      <c r="BV213" s="1244"/>
      <c r="BW213" s="1244"/>
      <c r="BX213" s="1244"/>
      <c r="BY213" s="1244"/>
      <c r="BZ213" s="1244"/>
      <c r="CA213" s="1244"/>
    </row>
    <row r="214" spans="1:79" ht="33.6" customHeight="1">
      <c r="B214" s="1388" t="s">
        <v>943</v>
      </c>
      <c r="C214" s="1389">
        <v>2</v>
      </c>
      <c r="D214" s="1390">
        <v>1</v>
      </c>
      <c r="E214" s="1391">
        <v>2</v>
      </c>
      <c r="F214" s="1414"/>
      <c r="G214" s="1409"/>
      <c r="H214" s="1409"/>
      <c r="I214" s="1410"/>
      <c r="J214" s="1244"/>
      <c r="K214" s="1244"/>
      <c r="L214" s="1244"/>
      <c r="M214" s="1244"/>
      <c r="N214" s="1336"/>
      <c r="O214" s="1244"/>
      <c r="P214" s="1244"/>
      <c r="Q214" s="1244"/>
      <c r="R214" s="1244"/>
      <c r="S214" s="1244"/>
      <c r="T214" s="1244"/>
      <c r="U214" s="1244"/>
      <c r="V214" s="1244"/>
      <c r="W214" s="1244"/>
      <c r="X214" s="1244"/>
      <c r="Y214" s="1244"/>
      <c r="Z214" s="1244"/>
      <c r="AA214" s="1244"/>
      <c r="AB214" s="1244"/>
      <c r="AC214" s="1244"/>
      <c r="AD214" s="1244"/>
      <c r="AE214" s="1244"/>
      <c r="AF214" s="1244"/>
      <c r="AG214" s="1244"/>
      <c r="AH214" s="1244"/>
      <c r="AI214" s="1244"/>
      <c r="AJ214" s="1244"/>
      <c r="AK214" s="1244"/>
      <c r="AL214" s="1244"/>
      <c r="AM214" s="1244"/>
      <c r="AN214" s="1244"/>
      <c r="AO214" s="1244"/>
      <c r="AP214" s="1244"/>
      <c r="AQ214" s="1244"/>
      <c r="AR214" s="1244"/>
      <c r="AS214" s="1244"/>
      <c r="AT214" s="1244"/>
      <c r="AU214" s="1244"/>
      <c r="AV214" s="1244"/>
      <c r="AW214" s="1244"/>
      <c r="AX214" s="1244"/>
      <c r="AY214" s="1244"/>
      <c r="AZ214" s="1244"/>
      <c r="BA214" s="1244"/>
      <c r="BB214" s="1244"/>
      <c r="BC214" s="1244"/>
      <c r="BD214" s="1244"/>
      <c r="BE214" s="1244"/>
      <c r="BF214" s="1244"/>
      <c r="BG214" s="1244"/>
      <c r="BH214" s="1244"/>
      <c r="BI214" s="1244"/>
      <c r="BJ214" s="1244"/>
      <c r="BK214" s="1244"/>
      <c r="BL214" s="1244"/>
      <c r="BM214" s="1244"/>
      <c r="BN214" s="1244"/>
      <c r="BO214" s="1244"/>
      <c r="BP214" s="1244"/>
      <c r="BQ214" s="1244"/>
      <c r="BR214" s="1244"/>
      <c r="BS214" s="1244"/>
      <c r="BT214" s="1244"/>
      <c r="BU214" s="1244"/>
      <c r="BV214" s="1244"/>
      <c r="BW214" s="1244"/>
      <c r="BX214" s="1244"/>
      <c r="BY214" s="1244"/>
      <c r="BZ214" s="1244"/>
      <c r="CA214" s="1244"/>
    </row>
    <row r="215" spans="1:79" ht="42.6" customHeight="1" thickBot="1">
      <c r="B215" s="1394" t="s">
        <v>944</v>
      </c>
      <c r="C215" s="1395">
        <v>3</v>
      </c>
      <c r="D215" s="1396">
        <v>1</v>
      </c>
      <c r="E215" s="1397">
        <v>3</v>
      </c>
      <c r="F215" s="1415"/>
      <c r="G215" s="1411"/>
      <c r="H215" s="1411"/>
      <c r="I215" s="1412"/>
      <c r="J215" s="1244"/>
      <c r="K215" s="1244"/>
      <c r="L215" s="1244"/>
      <c r="M215" s="1244"/>
      <c r="N215" s="1336"/>
      <c r="O215" s="1244"/>
      <c r="P215" s="1244"/>
      <c r="Q215" s="1244"/>
      <c r="R215" s="1244"/>
      <c r="S215" s="1244"/>
      <c r="T215" s="1244"/>
      <c r="U215" s="1244"/>
      <c r="V215" s="1244"/>
      <c r="W215" s="1244"/>
      <c r="X215" s="1244"/>
      <c r="Y215" s="1244"/>
      <c r="Z215" s="1244"/>
      <c r="AA215" s="1244"/>
      <c r="AB215" s="1244"/>
      <c r="AC215" s="1244"/>
      <c r="AD215" s="1244"/>
      <c r="AE215" s="1244"/>
      <c r="AF215" s="1244"/>
      <c r="AG215" s="1244"/>
      <c r="AH215" s="1244"/>
      <c r="AI215" s="1244"/>
      <c r="AJ215" s="1244"/>
      <c r="AK215" s="1244"/>
      <c r="AL215" s="1244"/>
      <c r="AM215" s="1244"/>
      <c r="AN215" s="1244"/>
      <c r="AO215" s="1244"/>
      <c r="AP215" s="1244"/>
      <c r="AQ215" s="1244"/>
      <c r="AR215" s="1244"/>
      <c r="AS215" s="1244"/>
      <c r="AT215" s="1244"/>
      <c r="AU215" s="1244"/>
      <c r="AV215" s="1244"/>
      <c r="AW215" s="1244"/>
      <c r="AX215" s="1244"/>
      <c r="AY215" s="1244"/>
      <c r="AZ215" s="1244"/>
      <c r="BA215" s="1244"/>
      <c r="BB215" s="1244"/>
      <c r="BC215" s="1244"/>
      <c r="BD215" s="1244"/>
      <c r="BE215" s="1244"/>
      <c r="BF215" s="1244"/>
      <c r="BG215" s="1244"/>
      <c r="BH215" s="1244"/>
      <c r="BI215" s="1244"/>
      <c r="BJ215" s="1244"/>
      <c r="BK215" s="1244"/>
      <c r="BL215" s="1244"/>
      <c r="BM215" s="1244"/>
      <c r="BN215" s="1244"/>
      <c r="BO215" s="1244"/>
      <c r="BP215" s="1244"/>
      <c r="BQ215" s="1244"/>
      <c r="BR215" s="1244"/>
      <c r="BS215" s="1244"/>
      <c r="BT215" s="1244"/>
      <c r="BU215" s="1244"/>
      <c r="BV215" s="1244"/>
      <c r="BW215" s="1244"/>
      <c r="BX215" s="1244"/>
      <c r="BY215" s="1244"/>
      <c r="BZ215" s="1244"/>
      <c r="CA215" s="1244"/>
    </row>
    <row r="216" spans="1:79">
      <c r="B216" s="1358"/>
      <c r="C216" s="1199"/>
      <c r="D216" s="1199"/>
      <c r="E216" s="1199"/>
      <c r="F216" s="1425"/>
      <c r="G216" s="1362"/>
      <c r="H216" s="1362"/>
      <c r="I216" s="1244"/>
      <c r="J216" s="1244"/>
      <c r="K216" s="1244"/>
      <c r="L216" s="1244"/>
      <c r="M216" s="1244"/>
      <c r="N216" s="1336"/>
      <c r="O216" s="1244"/>
      <c r="P216" s="1244"/>
      <c r="Q216" s="1244"/>
      <c r="R216" s="1244"/>
      <c r="S216" s="1244"/>
      <c r="T216" s="1244"/>
      <c r="U216" s="1244"/>
      <c r="V216" s="1244"/>
      <c r="W216" s="1244"/>
      <c r="X216" s="1244"/>
      <c r="Y216" s="1244"/>
      <c r="Z216" s="1244"/>
      <c r="AA216" s="1244"/>
      <c r="AB216" s="1244"/>
      <c r="AC216" s="1244"/>
      <c r="AD216" s="1244"/>
      <c r="AE216" s="1244"/>
      <c r="AF216" s="1244"/>
      <c r="AG216" s="1244"/>
      <c r="AH216" s="1244"/>
      <c r="AI216" s="1244"/>
      <c r="AJ216" s="1244"/>
      <c r="AK216" s="1244"/>
      <c r="AL216" s="1244"/>
      <c r="AM216" s="1244"/>
      <c r="AN216" s="1244"/>
      <c r="AO216" s="1244"/>
      <c r="AP216" s="1244"/>
      <c r="AQ216" s="1244"/>
      <c r="AR216" s="1244"/>
      <c r="AS216" s="1244"/>
      <c r="AT216" s="1244"/>
      <c r="AU216" s="1244"/>
      <c r="AV216" s="1244"/>
      <c r="AW216" s="1244"/>
      <c r="AX216" s="1244"/>
      <c r="AY216" s="1244"/>
      <c r="AZ216" s="1244"/>
      <c r="BA216" s="1244"/>
      <c r="BB216" s="1244"/>
      <c r="BC216" s="1244"/>
      <c r="BD216" s="1244"/>
      <c r="BE216" s="1244"/>
      <c r="BF216" s="1244"/>
      <c r="BG216" s="1244"/>
      <c r="BH216" s="1244"/>
      <c r="BI216" s="1244"/>
      <c r="BJ216" s="1244"/>
      <c r="BK216" s="1244"/>
      <c r="BL216" s="1244"/>
      <c r="BM216" s="1244"/>
      <c r="BN216" s="1244"/>
      <c r="BO216" s="1244"/>
      <c r="BP216" s="1244"/>
      <c r="BQ216" s="1244"/>
      <c r="BR216" s="1244"/>
      <c r="BS216" s="1244"/>
      <c r="BT216" s="1244"/>
      <c r="BU216" s="1244"/>
      <c r="BV216" s="1244"/>
      <c r="BW216" s="1244"/>
      <c r="BX216" s="1244"/>
      <c r="BY216" s="1244"/>
      <c r="BZ216" s="1244"/>
      <c r="CA216" s="1244"/>
    </row>
    <row r="217" spans="1:79" ht="18" customHeight="1">
      <c r="A217" s="1193">
        <v>22</v>
      </c>
      <c r="B217" s="1358" t="s">
        <v>945</v>
      </c>
      <c r="C217" s="1359"/>
      <c r="D217" s="1359"/>
      <c r="E217" s="1359"/>
      <c r="F217" s="1425"/>
      <c r="G217" s="1362"/>
      <c r="H217" s="1362"/>
      <c r="I217" s="1244"/>
      <c r="J217" s="1244"/>
      <c r="K217" s="1244"/>
      <c r="L217" s="1244"/>
      <c r="M217" s="1244"/>
      <c r="N217" s="1336"/>
      <c r="O217" s="1244"/>
      <c r="P217" s="1244"/>
      <c r="Q217" s="1244"/>
      <c r="R217" s="1244"/>
      <c r="S217" s="1244"/>
      <c r="T217" s="1244"/>
      <c r="U217" s="1244"/>
      <c r="V217" s="1244"/>
      <c r="W217" s="1244"/>
      <c r="X217" s="1244"/>
      <c r="Y217" s="1244"/>
      <c r="Z217" s="1244"/>
      <c r="AA217" s="1244"/>
      <c r="AB217" s="1244"/>
      <c r="AC217" s="1244"/>
      <c r="AD217" s="1244"/>
      <c r="AE217" s="1244"/>
      <c r="AF217" s="1244"/>
      <c r="AG217" s="1244"/>
      <c r="AH217" s="1244"/>
      <c r="AI217" s="1244"/>
      <c r="AJ217" s="1244"/>
      <c r="AK217" s="1244"/>
      <c r="AL217" s="1244"/>
      <c r="AM217" s="1244"/>
      <c r="AN217" s="1244"/>
      <c r="AO217" s="1244"/>
      <c r="AP217" s="1244"/>
      <c r="AQ217" s="1244"/>
      <c r="AR217" s="1244"/>
      <c r="AS217" s="1244"/>
      <c r="AT217" s="1244"/>
      <c r="AU217" s="1244"/>
      <c r="AV217" s="1244"/>
      <c r="AW217" s="1244"/>
      <c r="AX217" s="1244"/>
      <c r="AY217" s="1244"/>
      <c r="AZ217" s="1244"/>
      <c r="BA217" s="1244"/>
      <c r="BB217" s="1244"/>
      <c r="BC217" s="1244"/>
      <c r="BD217" s="1244"/>
      <c r="BE217" s="1244"/>
      <c r="BF217" s="1244"/>
      <c r="BG217" s="1244"/>
      <c r="BH217" s="1244"/>
      <c r="BI217" s="1244"/>
      <c r="BJ217" s="1244"/>
      <c r="BK217" s="1244"/>
      <c r="BL217" s="1244"/>
      <c r="BM217" s="1244"/>
      <c r="BN217" s="1244"/>
      <c r="BO217" s="1244"/>
      <c r="BP217" s="1244"/>
      <c r="BQ217" s="1244"/>
      <c r="BR217" s="1244"/>
      <c r="BS217" s="1244"/>
      <c r="BT217" s="1244"/>
      <c r="BU217" s="1244"/>
      <c r="BV217" s="1244"/>
      <c r="BW217" s="1244"/>
      <c r="BX217" s="1244"/>
      <c r="BY217" s="1244"/>
      <c r="BZ217" s="1244"/>
      <c r="CA217" s="1244"/>
    </row>
    <row r="218" spans="1:79" ht="35.25" customHeight="1">
      <c r="B218" s="1363" t="s">
        <v>946</v>
      </c>
      <c r="C218" s="1364"/>
      <c r="D218" s="1364"/>
      <c r="E218" s="1365"/>
      <c r="F218" s="1425"/>
      <c r="G218" s="1362"/>
      <c r="H218" s="1362"/>
      <c r="I218" s="1244"/>
      <c r="J218" s="1244"/>
      <c r="K218" s="1244"/>
      <c r="L218" s="1244"/>
      <c r="M218" s="1244"/>
      <c r="N218" s="1336"/>
      <c r="O218" s="1244"/>
      <c r="P218" s="1244"/>
      <c r="Q218" s="1244"/>
      <c r="R218" s="1244"/>
      <c r="S218" s="1244"/>
      <c r="T218" s="1244"/>
      <c r="U218" s="1244"/>
      <c r="V218" s="1244"/>
      <c r="W218" s="1244"/>
      <c r="X218" s="1244"/>
      <c r="Y218" s="1244"/>
      <c r="Z218" s="1244"/>
      <c r="AA218" s="1244"/>
      <c r="AB218" s="1244"/>
      <c r="AC218" s="1244"/>
      <c r="AD218" s="1244"/>
      <c r="AE218" s="1244"/>
      <c r="AF218" s="1244"/>
      <c r="AG218" s="1244"/>
      <c r="AH218" s="1244"/>
      <c r="AI218" s="1244"/>
      <c r="AJ218" s="1244"/>
      <c r="AK218" s="1244"/>
      <c r="AL218" s="1244"/>
      <c r="AM218" s="1244"/>
      <c r="AN218" s="1244"/>
      <c r="AO218" s="1244"/>
      <c r="AP218" s="1244"/>
      <c r="AQ218" s="1244"/>
      <c r="AR218" s="1244"/>
      <c r="AS218" s="1244"/>
      <c r="AT218" s="1244"/>
      <c r="AU218" s="1244"/>
      <c r="AV218" s="1244"/>
      <c r="AW218" s="1244"/>
      <c r="AX218" s="1244"/>
      <c r="AY218" s="1244"/>
      <c r="AZ218" s="1244"/>
      <c r="BA218" s="1244"/>
      <c r="BB218" s="1244"/>
      <c r="BC218" s="1244"/>
      <c r="BD218" s="1244"/>
      <c r="BE218" s="1244"/>
      <c r="BF218" s="1244"/>
      <c r="BG218" s="1244"/>
      <c r="BH218" s="1244"/>
      <c r="BI218" s="1244"/>
      <c r="BJ218" s="1244"/>
      <c r="BK218" s="1244"/>
      <c r="BL218" s="1244"/>
      <c r="BM218" s="1244"/>
      <c r="BN218" s="1244"/>
      <c r="BO218" s="1244"/>
      <c r="BP218" s="1244"/>
      <c r="BQ218" s="1244"/>
      <c r="BR218" s="1244"/>
      <c r="BS218" s="1244"/>
      <c r="BT218" s="1244"/>
      <c r="BU218" s="1244"/>
      <c r="BV218" s="1244"/>
      <c r="BW218" s="1244"/>
      <c r="BX218" s="1244"/>
      <c r="BY218" s="1244"/>
      <c r="BZ218" s="1244"/>
      <c r="CA218" s="1244"/>
    </row>
    <row r="219" spans="1:79" ht="16.5" customHeight="1" thickBot="1">
      <c r="B219" s="1358" t="s">
        <v>947</v>
      </c>
      <c r="C219" s="1366"/>
      <c r="F219" s="1425"/>
      <c r="G219" s="1362"/>
      <c r="H219" s="1362"/>
      <c r="I219" s="1244"/>
      <c r="J219" s="1244"/>
      <c r="K219" s="1244"/>
      <c r="L219" s="1244"/>
      <c r="M219" s="1244"/>
      <c r="N219" s="1336"/>
      <c r="O219" s="1244"/>
      <c r="P219" s="1244"/>
      <c r="Q219" s="1244"/>
      <c r="R219" s="1244"/>
      <c r="S219" s="1244"/>
      <c r="T219" s="1244"/>
      <c r="U219" s="1244"/>
      <c r="V219" s="1244"/>
      <c r="W219" s="1244"/>
      <c r="X219" s="1244"/>
      <c r="Y219" s="1244"/>
      <c r="Z219" s="1244"/>
      <c r="AA219" s="1244"/>
      <c r="AB219" s="1244"/>
      <c r="AC219" s="1244"/>
      <c r="AD219" s="1244"/>
      <c r="AE219" s="1244"/>
      <c r="AF219" s="1244"/>
      <c r="AG219" s="1244"/>
      <c r="AH219" s="1244"/>
      <c r="AI219" s="1244"/>
      <c r="AJ219" s="1244"/>
      <c r="AK219" s="1244"/>
      <c r="AL219" s="1244"/>
      <c r="AM219" s="1244"/>
      <c r="AN219" s="1244"/>
      <c r="AO219" s="1244"/>
      <c r="AP219" s="1244"/>
      <c r="AQ219" s="1244"/>
      <c r="AR219" s="1244"/>
      <c r="AS219" s="1244"/>
      <c r="AT219" s="1244"/>
      <c r="AU219" s="1244"/>
      <c r="AV219" s="1244"/>
      <c r="AW219" s="1244"/>
      <c r="AX219" s="1244"/>
      <c r="AY219" s="1244"/>
      <c r="AZ219" s="1244"/>
      <c r="BA219" s="1244"/>
      <c r="BB219" s="1244"/>
      <c r="BC219" s="1244"/>
      <c r="BD219" s="1244"/>
      <c r="BE219" s="1244"/>
      <c r="BF219" s="1244"/>
      <c r="BG219" s="1244"/>
      <c r="BH219" s="1244"/>
      <c r="BI219" s="1244"/>
      <c r="BJ219" s="1244"/>
      <c r="BK219" s="1244"/>
      <c r="BL219" s="1244"/>
      <c r="BM219" s="1244"/>
      <c r="BN219" s="1244"/>
      <c r="BO219" s="1244"/>
      <c r="BP219" s="1244"/>
      <c r="BQ219" s="1244"/>
      <c r="BR219" s="1244"/>
      <c r="BS219" s="1244"/>
      <c r="BT219" s="1244"/>
      <c r="BU219" s="1244"/>
      <c r="BV219" s="1244"/>
      <c r="BW219" s="1244"/>
      <c r="BX219" s="1244"/>
      <c r="BY219" s="1244"/>
      <c r="BZ219" s="1244"/>
      <c r="CA219" s="1244"/>
    </row>
    <row r="220" spans="1:79" ht="33.75" customHeight="1" thickBot="1">
      <c r="B220" s="1367" t="s">
        <v>843</v>
      </c>
      <c r="C220" s="1368" t="s">
        <v>844</v>
      </c>
      <c r="D220" s="1368" t="s">
        <v>845</v>
      </c>
      <c r="E220" s="1369" t="s">
        <v>846</v>
      </c>
      <c r="F220" s="1413" t="s">
        <v>847</v>
      </c>
      <c r="G220" s="1406">
        <v>4</v>
      </c>
      <c r="H220" s="1362"/>
      <c r="I220" s="1244"/>
      <c r="J220" s="1244"/>
      <c r="K220" s="1244"/>
      <c r="L220" s="1244"/>
      <c r="M220" s="1244"/>
      <c r="N220" s="1336"/>
      <c r="O220" s="1244"/>
      <c r="P220" s="1244"/>
      <c r="Q220" s="1244"/>
      <c r="R220" s="1244"/>
      <c r="S220" s="1244"/>
      <c r="T220" s="1244"/>
      <c r="U220" s="1244"/>
      <c r="V220" s="1244"/>
      <c r="W220" s="1244"/>
      <c r="X220" s="1244"/>
      <c r="Y220" s="1244"/>
      <c r="Z220" s="1244"/>
      <c r="AA220" s="1244"/>
      <c r="AB220" s="1244"/>
      <c r="AC220" s="1244"/>
      <c r="AD220" s="1244"/>
      <c r="AE220" s="1244"/>
      <c r="AF220" s="1244"/>
      <c r="AG220" s="1244"/>
      <c r="AH220" s="1244"/>
      <c r="AI220" s="1244"/>
      <c r="AJ220" s="1244"/>
      <c r="AK220" s="1244"/>
      <c r="AL220" s="1244"/>
      <c r="AM220" s="1244"/>
      <c r="AN220" s="1244"/>
      <c r="AO220" s="1244"/>
      <c r="AP220" s="1244"/>
      <c r="AQ220" s="1244"/>
      <c r="AR220" s="1244"/>
      <c r="AS220" s="1244"/>
      <c r="AT220" s="1244"/>
      <c r="AU220" s="1244"/>
      <c r="AV220" s="1244"/>
      <c r="AW220" s="1244"/>
      <c r="AX220" s="1244"/>
      <c r="AY220" s="1244"/>
      <c r="AZ220" s="1244"/>
      <c r="BA220" s="1244"/>
      <c r="BB220" s="1244"/>
      <c r="BC220" s="1244"/>
      <c r="BD220" s="1244"/>
      <c r="BE220" s="1244"/>
      <c r="BF220" s="1244"/>
      <c r="BG220" s="1244"/>
      <c r="BH220" s="1244"/>
      <c r="BI220" s="1244"/>
      <c r="BJ220" s="1244"/>
      <c r="BK220" s="1244"/>
      <c r="BL220" s="1244"/>
      <c r="BM220" s="1244"/>
      <c r="BN220" s="1244"/>
      <c r="BO220" s="1244"/>
      <c r="BP220" s="1244"/>
      <c r="BQ220" s="1244"/>
      <c r="BR220" s="1244"/>
      <c r="BS220" s="1244"/>
      <c r="BT220" s="1244"/>
      <c r="BU220" s="1244"/>
      <c r="BV220" s="1244"/>
      <c r="BW220" s="1244"/>
      <c r="BX220" s="1244"/>
      <c r="BY220" s="1244"/>
      <c r="BZ220" s="1244"/>
      <c r="CA220" s="1244"/>
    </row>
    <row r="221" spans="1:79" ht="24.6" customHeight="1">
      <c r="B221" s="1378" t="s">
        <v>849</v>
      </c>
      <c r="C221" s="1379">
        <v>0</v>
      </c>
      <c r="D221" s="1380">
        <v>2</v>
      </c>
      <c r="E221" s="1381">
        <v>0</v>
      </c>
      <c r="F221" s="1414"/>
      <c r="G221" s="1407"/>
      <c r="H221" s="1407"/>
      <c r="I221" s="1408"/>
      <c r="J221" s="1244"/>
      <c r="K221" s="1244"/>
      <c r="L221" s="1244"/>
      <c r="M221" s="1244"/>
      <c r="N221" s="1336"/>
      <c r="O221" s="1244"/>
      <c r="P221" s="1244"/>
      <c r="Q221" s="1244"/>
      <c r="R221" s="1244"/>
      <c r="S221" s="1244"/>
      <c r="T221" s="1244"/>
      <c r="U221" s="1244"/>
      <c r="V221" s="1244"/>
      <c r="W221" s="1244"/>
      <c r="X221" s="1244"/>
      <c r="Y221" s="1244"/>
      <c r="Z221" s="1244"/>
      <c r="AA221" s="1244"/>
      <c r="AB221" s="1244"/>
      <c r="AC221" s="1244"/>
      <c r="AD221" s="1244"/>
      <c r="AE221" s="1244"/>
      <c r="AF221" s="1244"/>
      <c r="AG221" s="1244"/>
      <c r="AH221" s="1244"/>
      <c r="AI221" s="1244"/>
      <c r="AJ221" s="1244"/>
      <c r="AK221" s="1244"/>
      <c r="AL221" s="1244"/>
      <c r="AM221" s="1244"/>
      <c r="AN221" s="1244"/>
      <c r="AO221" s="1244"/>
      <c r="AP221" s="1244"/>
      <c r="AQ221" s="1244"/>
      <c r="AR221" s="1244"/>
      <c r="AS221" s="1244"/>
      <c r="AT221" s="1244"/>
      <c r="AU221" s="1244"/>
      <c r="AV221" s="1244"/>
      <c r="AW221" s="1244"/>
      <c r="AX221" s="1244"/>
      <c r="AY221" s="1244"/>
      <c r="AZ221" s="1244"/>
      <c r="BA221" s="1244"/>
      <c r="BB221" s="1244"/>
      <c r="BC221" s="1244"/>
      <c r="BD221" s="1244"/>
      <c r="BE221" s="1244"/>
      <c r="BF221" s="1244"/>
      <c r="BG221" s="1244"/>
      <c r="BH221" s="1244"/>
      <c r="BI221" s="1244"/>
      <c r="BJ221" s="1244"/>
      <c r="BK221" s="1244"/>
      <c r="BL221" s="1244"/>
      <c r="BM221" s="1244"/>
      <c r="BN221" s="1244"/>
      <c r="BO221" s="1244"/>
      <c r="BP221" s="1244"/>
      <c r="BQ221" s="1244"/>
      <c r="BR221" s="1244"/>
      <c r="BS221" s="1244"/>
      <c r="BT221" s="1244"/>
      <c r="BU221" s="1244"/>
      <c r="BV221" s="1244"/>
      <c r="BW221" s="1244"/>
      <c r="BX221" s="1244"/>
      <c r="BY221" s="1244"/>
      <c r="BZ221" s="1244"/>
      <c r="CA221" s="1244"/>
    </row>
    <row r="222" spans="1:79" ht="24.6" customHeight="1">
      <c r="B222" s="1388" t="s">
        <v>851</v>
      </c>
      <c r="C222" s="1389">
        <v>1</v>
      </c>
      <c r="D222" s="1390">
        <v>2</v>
      </c>
      <c r="E222" s="1391">
        <v>2</v>
      </c>
      <c r="F222" s="1414"/>
      <c r="G222" s="1409"/>
      <c r="H222" s="1409"/>
      <c r="I222" s="1410"/>
      <c r="J222" s="1244"/>
      <c r="K222" s="1244"/>
      <c r="L222" s="1244"/>
      <c r="M222" s="1244"/>
      <c r="N222" s="1336"/>
      <c r="O222" s="1244"/>
      <c r="P222" s="1244"/>
      <c r="Q222" s="1244"/>
      <c r="R222" s="1244"/>
      <c r="S222" s="1244"/>
      <c r="T222" s="1244"/>
      <c r="U222" s="1244"/>
      <c r="V222" s="1244"/>
      <c r="W222" s="1244"/>
      <c r="X222" s="1244"/>
      <c r="Y222" s="1244"/>
      <c r="Z222" s="1244"/>
      <c r="AA222" s="1244"/>
      <c r="AB222" s="1244"/>
      <c r="AC222" s="1244"/>
      <c r="AD222" s="1244"/>
      <c r="AE222" s="1244"/>
      <c r="AF222" s="1244"/>
      <c r="AG222" s="1244"/>
      <c r="AH222" s="1244"/>
      <c r="AI222" s="1244"/>
      <c r="AJ222" s="1244"/>
      <c r="AK222" s="1244"/>
      <c r="AL222" s="1244"/>
      <c r="AM222" s="1244"/>
      <c r="AN222" s="1244"/>
      <c r="AO222" s="1244"/>
      <c r="AP222" s="1244"/>
      <c r="AQ222" s="1244"/>
      <c r="AR222" s="1244"/>
      <c r="AS222" s="1244"/>
      <c r="AT222" s="1244"/>
      <c r="AU222" s="1244"/>
      <c r="AV222" s="1244"/>
      <c r="AW222" s="1244"/>
      <c r="AX222" s="1244"/>
      <c r="AY222" s="1244"/>
      <c r="AZ222" s="1244"/>
      <c r="BA222" s="1244"/>
      <c r="BB222" s="1244"/>
      <c r="BC222" s="1244"/>
      <c r="BD222" s="1244"/>
      <c r="BE222" s="1244"/>
      <c r="BF222" s="1244"/>
      <c r="BG222" s="1244"/>
      <c r="BH222" s="1244"/>
      <c r="BI222" s="1244"/>
      <c r="BJ222" s="1244"/>
      <c r="BK222" s="1244"/>
      <c r="BL222" s="1244"/>
      <c r="BM222" s="1244"/>
      <c r="BN222" s="1244"/>
      <c r="BO222" s="1244"/>
      <c r="BP222" s="1244"/>
      <c r="BQ222" s="1244"/>
      <c r="BR222" s="1244"/>
      <c r="BS222" s="1244"/>
      <c r="BT222" s="1244"/>
      <c r="BU222" s="1244"/>
      <c r="BV222" s="1244"/>
      <c r="BW222" s="1244"/>
      <c r="BX222" s="1244"/>
      <c r="BY222" s="1244"/>
      <c r="BZ222" s="1244"/>
      <c r="CA222" s="1244"/>
    </row>
    <row r="223" spans="1:79" ht="24.6" customHeight="1" thickBot="1">
      <c r="B223" s="1394" t="s">
        <v>853</v>
      </c>
      <c r="C223" s="1395">
        <v>2</v>
      </c>
      <c r="D223" s="1396">
        <v>2</v>
      </c>
      <c r="E223" s="1397">
        <v>4</v>
      </c>
      <c r="F223" s="1415"/>
      <c r="G223" s="1411"/>
      <c r="H223" s="1411"/>
      <c r="I223" s="1412"/>
      <c r="J223" s="1244"/>
      <c r="K223" s="1244"/>
      <c r="L223" s="1244"/>
      <c r="M223" s="1244"/>
      <c r="N223" s="1336"/>
      <c r="O223" s="1244"/>
      <c r="P223" s="1244"/>
      <c r="Q223" s="1244"/>
      <c r="R223" s="1244"/>
      <c r="S223" s="1244"/>
      <c r="T223" s="1244"/>
      <c r="U223" s="1244"/>
      <c r="V223" s="1244"/>
      <c r="W223" s="1244"/>
      <c r="X223" s="1244"/>
      <c r="Y223" s="1244"/>
      <c r="Z223" s="1244"/>
      <c r="AA223" s="1244"/>
      <c r="AB223" s="1244"/>
      <c r="AC223" s="1244"/>
      <c r="AD223" s="1244"/>
      <c r="AE223" s="1244"/>
      <c r="AF223" s="1244"/>
      <c r="AG223" s="1244"/>
      <c r="AH223" s="1244"/>
      <c r="AI223" s="1244"/>
      <c r="AJ223" s="1244"/>
      <c r="AK223" s="1244"/>
      <c r="AL223" s="1244"/>
      <c r="AM223" s="1244"/>
      <c r="AN223" s="1244"/>
      <c r="AO223" s="1244"/>
      <c r="AP223" s="1244"/>
      <c r="AQ223" s="1244"/>
      <c r="AR223" s="1244"/>
      <c r="AS223" s="1244"/>
      <c r="AT223" s="1244"/>
      <c r="AU223" s="1244"/>
      <c r="AV223" s="1244"/>
      <c r="AW223" s="1244"/>
      <c r="AX223" s="1244"/>
      <c r="AY223" s="1244"/>
      <c r="AZ223" s="1244"/>
      <c r="BA223" s="1244"/>
      <c r="BB223" s="1244"/>
      <c r="BC223" s="1244"/>
      <c r="BD223" s="1244"/>
      <c r="BE223" s="1244"/>
      <c r="BF223" s="1244"/>
      <c r="BG223" s="1244"/>
      <c r="BH223" s="1244"/>
      <c r="BI223" s="1244"/>
      <c r="BJ223" s="1244"/>
      <c r="BK223" s="1244"/>
      <c r="BL223" s="1244"/>
      <c r="BM223" s="1244"/>
      <c r="BN223" s="1244"/>
      <c r="BO223" s="1244"/>
      <c r="BP223" s="1244"/>
      <c r="BQ223" s="1244"/>
      <c r="BR223" s="1244"/>
      <c r="BS223" s="1244"/>
      <c r="BT223" s="1244"/>
      <c r="BU223" s="1244"/>
      <c r="BV223" s="1244"/>
      <c r="BW223" s="1244"/>
      <c r="BX223" s="1244"/>
      <c r="BY223" s="1244"/>
      <c r="BZ223" s="1244"/>
      <c r="CA223" s="1244"/>
    </row>
    <row r="224" spans="1:79" ht="9" customHeight="1">
      <c r="B224" s="1404"/>
      <c r="C224" s="1405"/>
      <c r="D224" s="1405"/>
      <c r="E224" s="1405"/>
      <c r="F224" s="1425"/>
      <c r="G224" s="1362"/>
      <c r="H224" s="1362"/>
      <c r="I224" s="1244"/>
      <c r="J224" s="1244"/>
      <c r="K224" s="1244"/>
      <c r="L224" s="1244"/>
      <c r="M224" s="1244"/>
      <c r="N224" s="1336"/>
      <c r="O224" s="1244"/>
      <c r="P224" s="1244"/>
      <c r="Q224" s="1244"/>
      <c r="R224" s="1244"/>
      <c r="S224" s="1244"/>
      <c r="T224" s="1244"/>
      <c r="U224" s="1244"/>
      <c r="V224" s="1244"/>
      <c r="W224" s="1244"/>
      <c r="X224" s="1244"/>
      <c r="Y224" s="1244"/>
      <c r="Z224" s="1244"/>
      <c r="AA224" s="1244"/>
      <c r="AB224" s="1244"/>
      <c r="AC224" s="1244"/>
      <c r="AD224" s="1244"/>
      <c r="AE224" s="1244"/>
      <c r="AF224" s="1244"/>
      <c r="AG224" s="1244"/>
      <c r="AH224" s="1244"/>
      <c r="AI224" s="1244"/>
      <c r="AJ224" s="1244"/>
      <c r="AK224" s="1244"/>
      <c r="AL224" s="1244"/>
      <c r="AM224" s="1244"/>
      <c r="AN224" s="1244"/>
      <c r="AO224" s="1244"/>
      <c r="AP224" s="1244"/>
      <c r="AQ224" s="1244"/>
      <c r="AR224" s="1244"/>
      <c r="AS224" s="1244"/>
      <c r="AT224" s="1244"/>
      <c r="AU224" s="1244"/>
      <c r="AV224" s="1244"/>
      <c r="AW224" s="1244"/>
      <c r="AX224" s="1244"/>
      <c r="AY224" s="1244"/>
      <c r="AZ224" s="1244"/>
      <c r="BA224" s="1244"/>
      <c r="BB224" s="1244"/>
      <c r="BC224" s="1244"/>
      <c r="BD224" s="1244"/>
      <c r="BE224" s="1244"/>
      <c r="BF224" s="1244"/>
      <c r="BG224" s="1244"/>
      <c r="BH224" s="1244"/>
      <c r="BI224" s="1244"/>
      <c r="BJ224" s="1244"/>
      <c r="BK224" s="1244"/>
      <c r="BL224" s="1244"/>
      <c r="BM224" s="1244"/>
      <c r="BN224" s="1244"/>
      <c r="BO224" s="1244"/>
      <c r="BP224" s="1244"/>
      <c r="BQ224" s="1244"/>
      <c r="BR224" s="1244"/>
      <c r="BS224" s="1244"/>
      <c r="BT224" s="1244"/>
      <c r="BU224" s="1244"/>
      <c r="BV224" s="1244"/>
      <c r="BW224" s="1244"/>
      <c r="BX224" s="1244"/>
      <c r="BY224" s="1244"/>
      <c r="BZ224" s="1244"/>
      <c r="CA224" s="1244"/>
    </row>
    <row r="225" spans="1:79">
      <c r="F225" s="1425"/>
      <c r="I225" s="1244"/>
      <c r="J225" s="1244"/>
      <c r="K225" s="1244"/>
      <c r="L225" s="1244"/>
      <c r="M225" s="1244"/>
      <c r="N225" s="1336"/>
      <c r="O225" s="1244"/>
      <c r="P225" s="1244"/>
      <c r="Q225" s="1244"/>
      <c r="R225" s="1244"/>
      <c r="S225" s="1244"/>
      <c r="T225" s="1244"/>
      <c r="U225" s="1244"/>
      <c r="V225" s="1244"/>
      <c r="W225" s="1244"/>
      <c r="X225" s="1244"/>
      <c r="Y225" s="1244"/>
      <c r="Z225" s="1244"/>
      <c r="AA225" s="1244"/>
      <c r="AB225" s="1244"/>
      <c r="AC225" s="1244"/>
      <c r="AD225" s="1244"/>
      <c r="AE225" s="1244"/>
      <c r="AF225" s="1244"/>
      <c r="AG225" s="1244"/>
      <c r="AH225" s="1244"/>
      <c r="AI225" s="1244"/>
      <c r="AJ225" s="1244"/>
      <c r="AK225" s="1244"/>
      <c r="AL225" s="1244"/>
      <c r="AM225" s="1244"/>
      <c r="AN225" s="1244"/>
      <c r="AO225" s="1244"/>
      <c r="AP225" s="1244"/>
      <c r="AQ225" s="1244"/>
      <c r="AR225" s="1244"/>
      <c r="AS225" s="1244"/>
      <c r="AT225" s="1244"/>
      <c r="AU225" s="1244"/>
      <c r="AV225" s="1244"/>
      <c r="AW225" s="1244"/>
      <c r="AX225" s="1244"/>
      <c r="AY225" s="1244"/>
      <c r="AZ225" s="1244"/>
      <c r="BA225" s="1244"/>
      <c r="BB225" s="1244"/>
      <c r="BC225" s="1244"/>
      <c r="BD225" s="1244"/>
      <c r="BE225" s="1244"/>
      <c r="BF225" s="1244"/>
      <c r="BG225" s="1244"/>
      <c r="BH225" s="1244"/>
      <c r="BI225" s="1244"/>
      <c r="BJ225" s="1244"/>
      <c r="BK225" s="1244"/>
      <c r="BL225" s="1244"/>
      <c r="BM225" s="1244"/>
      <c r="BN225" s="1244"/>
      <c r="BO225" s="1244"/>
      <c r="BP225" s="1244"/>
      <c r="BQ225" s="1244"/>
      <c r="BR225" s="1244"/>
      <c r="BS225" s="1244"/>
      <c r="BT225" s="1244"/>
      <c r="BU225" s="1244"/>
      <c r="BV225" s="1244"/>
      <c r="BW225" s="1244"/>
      <c r="BX225" s="1244"/>
      <c r="BY225" s="1244"/>
      <c r="BZ225" s="1244"/>
      <c r="CA225" s="1244"/>
    </row>
    <row r="226" spans="1:79" ht="6.75" customHeight="1" thickBot="1">
      <c r="F226" s="1425"/>
      <c r="I226" s="1196"/>
      <c r="J226" s="1244"/>
      <c r="K226" s="1244"/>
      <c r="L226" s="1244"/>
      <c r="M226" s="1244"/>
      <c r="N226" s="1336"/>
      <c r="O226" s="1244"/>
      <c r="P226" s="1244"/>
      <c r="Q226" s="1244"/>
      <c r="R226" s="1244"/>
      <c r="S226" s="1244"/>
      <c r="T226" s="1244"/>
      <c r="U226" s="1244"/>
      <c r="V226" s="1244"/>
      <c r="W226" s="1244"/>
      <c r="X226" s="1244"/>
      <c r="Y226" s="1244"/>
      <c r="Z226" s="1244"/>
      <c r="AA226" s="1244"/>
      <c r="AB226" s="1244"/>
      <c r="AC226" s="1244"/>
      <c r="AD226" s="1244"/>
      <c r="AE226" s="1244"/>
      <c r="AF226" s="1244"/>
      <c r="AG226" s="1244"/>
      <c r="AH226" s="1244"/>
      <c r="AI226" s="1244"/>
      <c r="AJ226" s="1244"/>
      <c r="AK226" s="1244"/>
      <c r="AL226" s="1244"/>
      <c r="AM226" s="1244"/>
      <c r="AN226" s="1244"/>
      <c r="AO226" s="1244"/>
      <c r="AP226" s="1244"/>
      <c r="AQ226" s="1244"/>
      <c r="AR226" s="1244"/>
      <c r="AS226" s="1244"/>
      <c r="AT226" s="1244"/>
      <c r="AU226" s="1244"/>
      <c r="AV226" s="1244"/>
      <c r="AW226" s="1244"/>
      <c r="AX226" s="1244"/>
      <c r="AY226" s="1244"/>
      <c r="AZ226" s="1244"/>
      <c r="BA226" s="1244"/>
      <c r="BB226" s="1244"/>
      <c r="BC226" s="1244"/>
      <c r="BD226" s="1244"/>
      <c r="BE226" s="1244"/>
      <c r="BF226" s="1244"/>
      <c r="BG226" s="1244"/>
      <c r="BH226" s="1244"/>
      <c r="BI226" s="1244"/>
      <c r="BJ226" s="1244"/>
      <c r="BK226" s="1244"/>
      <c r="BL226" s="1244"/>
      <c r="BM226" s="1244"/>
      <c r="BN226" s="1244"/>
      <c r="BO226" s="1244"/>
      <c r="BP226" s="1244"/>
      <c r="BQ226" s="1244"/>
      <c r="BR226" s="1244"/>
      <c r="BS226" s="1244"/>
      <c r="BT226" s="1244"/>
      <c r="BU226" s="1244"/>
      <c r="BV226" s="1244"/>
      <c r="BW226" s="1244"/>
      <c r="BX226" s="1244"/>
      <c r="BY226" s="1244"/>
      <c r="BZ226" s="1244"/>
      <c r="CA226" s="1244"/>
    </row>
    <row r="227" spans="1:79" s="1350" customFormat="1" ht="23.25" customHeight="1" thickBot="1">
      <c r="A227" s="1343"/>
      <c r="B227" s="1344"/>
      <c r="C227" s="1345"/>
      <c r="D227" s="1345"/>
      <c r="E227" s="1346"/>
      <c r="F227" s="1347" t="s">
        <v>836</v>
      </c>
      <c r="G227" s="1348"/>
      <c r="H227" s="1347" t="s">
        <v>837</v>
      </c>
      <c r="I227" s="1349"/>
      <c r="J227" s="1244"/>
      <c r="K227" s="1244"/>
      <c r="L227" s="1244"/>
      <c r="M227" s="1244"/>
      <c r="N227" s="1336"/>
      <c r="O227" s="1244"/>
      <c r="P227" s="1244"/>
      <c r="Q227" s="1244"/>
      <c r="R227" s="1244"/>
      <c r="S227" s="1244"/>
      <c r="T227" s="1244"/>
      <c r="U227" s="1244"/>
      <c r="V227" s="1244"/>
      <c r="W227" s="1244"/>
      <c r="X227" s="1244"/>
      <c r="Y227" s="1244"/>
      <c r="Z227" s="1244"/>
      <c r="AA227" s="1244"/>
      <c r="AB227" s="1244"/>
      <c r="AC227" s="1244"/>
      <c r="AD227" s="1244"/>
      <c r="AE227" s="1244"/>
      <c r="AF227" s="1244"/>
      <c r="AG227" s="1244"/>
      <c r="AH227" s="1244"/>
      <c r="AI227" s="1244"/>
      <c r="AJ227" s="1244"/>
      <c r="AK227" s="1244"/>
      <c r="AL227" s="1244"/>
      <c r="AM227" s="1244"/>
      <c r="AN227" s="1244"/>
      <c r="AO227" s="1244"/>
      <c r="AP227" s="1244"/>
      <c r="AQ227" s="1244"/>
      <c r="AR227" s="1244"/>
      <c r="AS227" s="1244"/>
      <c r="AT227" s="1244"/>
      <c r="AU227" s="1244"/>
      <c r="AV227" s="1244"/>
      <c r="AW227" s="1244"/>
      <c r="AX227" s="1244"/>
      <c r="AY227" s="1244"/>
      <c r="AZ227" s="1244"/>
      <c r="BA227" s="1244"/>
      <c r="BB227" s="1244"/>
      <c r="BC227" s="1244"/>
      <c r="BD227" s="1244"/>
      <c r="BE227" s="1244"/>
      <c r="BF227" s="1244"/>
      <c r="BG227" s="1244"/>
      <c r="BH227" s="1244"/>
      <c r="BI227" s="1244"/>
      <c r="BJ227" s="1244"/>
      <c r="BK227" s="1244"/>
      <c r="BL227" s="1244"/>
      <c r="BM227" s="1244"/>
      <c r="BN227" s="1244"/>
      <c r="BO227" s="1244"/>
      <c r="BP227" s="1244"/>
      <c r="BQ227" s="1244"/>
      <c r="BR227" s="1244"/>
      <c r="BS227" s="1244"/>
      <c r="BT227" s="1244"/>
      <c r="BU227" s="1244"/>
      <c r="BV227" s="1244"/>
      <c r="BW227" s="1244"/>
      <c r="BX227" s="1244"/>
      <c r="BY227" s="1244"/>
      <c r="BZ227" s="1244"/>
      <c r="CA227" s="1244"/>
    </row>
    <row r="228" spans="1:79" ht="48.95" customHeight="1" thickBot="1">
      <c r="B228" s="1351" t="s">
        <v>948</v>
      </c>
      <c r="C228" s="1352" t="s">
        <v>949</v>
      </c>
      <c r="D228" s="1352"/>
      <c r="E228" s="1353"/>
      <c r="F228" s="1354">
        <v>1</v>
      </c>
      <c r="G228" s="1355"/>
      <c r="H228" s="1356">
        <v>4</v>
      </c>
      <c r="I228" s="1357">
        <f>SUM(G233)</f>
        <v>4</v>
      </c>
      <c r="J228" s="1244"/>
      <c r="K228" s="1244"/>
      <c r="L228" s="1244"/>
      <c r="M228" s="1244"/>
      <c r="N228" s="1336"/>
      <c r="O228" s="1244"/>
      <c r="P228" s="1244"/>
      <c r="Q228" s="1244"/>
      <c r="R228" s="1244"/>
      <c r="S228" s="1244"/>
      <c r="T228" s="1244"/>
      <c r="U228" s="1244"/>
      <c r="V228" s="1244"/>
      <c r="W228" s="1244"/>
      <c r="X228" s="1244"/>
      <c r="Y228" s="1244"/>
      <c r="Z228" s="1244"/>
      <c r="AA228" s="1244"/>
      <c r="AB228" s="1244"/>
      <c r="AC228" s="1244"/>
      <c r="AD228" s="1244"/>
      <c r="AE228" s="1244"/>
      <c r="AF228" s="1244"/>
      <c r="AG228" s="1244"/>
      <c r="AH228" s="1244"/>
      <c r="AI228" s="1244"/>
      <c r="AJ228" s="1244"/>
      <c r="AK228" s="1244"/>
      <c r="AL228" s="1244"/>
      <c r="AM228" s="1244"/>
      <c r="AN228" s="1244"/>
      <c r="AO228" s="1244"/>
      <c r="AP228" s="1244"/>
      <c r="AQ228" s="1244"/>
      <c r="AR228" s="1244"/>
      <c r="AS228" s="1244"/>
      <c r="AT228" s="1244"/>
      <c r="AU228" s="1244"/>
      <c r="AV228" s="1244"/>
      <c r="AW228" s="1244"/>
      <c r="AX228" s="1244"/>
      <c r="AY228" s="1244"/>
      <c r="AZ228" s="1244"/>
      <c r="BA228" s="1244"/>
      <c r="BB228" s="1244"/>
      <c r="BC228" s="1244"/>
      <c r="BD228" s="1244"/>
      <c r="BE228" s="1244"/>
      <c r="BF228" s="1244"/>
      <c r="BG228" s="1244"/>
      <c r="BH228" s="1244"/>
      <c r="BI228" s="1244"/>
      <c r="BJ228" s="1244"/>
      <c r="BK228" s="1244"/>
      <c r="BL228" s="1244"/>
      <c r="BM228" s="1244"/>
      <c r="BN228" s="1244"/>
      <c r="BO228" s="1244"/>
      <c r="BP228" s="1244"/>
      <c r="BQ228" s="1244"/>
      <c r="BR228" s="1244"/>
      <c r="BS228" s="1244"/>
      <c r="BT228" s="1244"/>
      <c r="BU228" s="1244"/>
      <c r="BV228" s="1244"/>
      <c r="BW228" s="1244"/>
      <c r="BX228" s="1244"/>
      <c r="BY228" s="1244"/>
      <c r="BZ228" s="1244"/>
      <c r="CA228" s="1244"/>
    </row>
    <row r="229" spans="1:79" ht="6.75" customHeight="1">
      <c r="B229" s="1358"/>
      <c r="C229" s="1359"/>
      <c r="D229" s="1359"/>
      <c r="E229" s="1359"/>
      <c r="F229" s="1425"/>
      <c r="G229" s="1361"/>
      <c r="H229" s="1361"/>
      <c r="I229" s="1244"/>
      <c r="J229" s="1244"/>
      <c r="K229" s="1244"/>
      <c r="L229" s="1244"/>
      <c r="M229" s="1244"/>
      <c r="N229" s="1336"/>
      <c r="O229" s="1244"/>
      <c r="P229" s="1244"/>
      <c r="Q229" s="1244"/>
      <c r="R229" s="1244"/>
      <c r="S229" s="1244"/>
      <c r="T229" s="1244"/>
      <c r="U229" s="1244"/>
      <c r="V229" s="1244"/>
      <c r="W229" s="1244"/>
      <c r="X229" s="1244"/>
      <c r="Y229" s="1244"/>
      <c r="Z229" s="1244"/>
      <c r="AA229" s="1244"/>
      <c r="AB229" s="1244"/>
      <c r="AC229" s="1244"/>
      <c r="AD229" s="1244"/>
      <c r="AE229" s="1244"/>
      <c r="AF229" s="1244"/>
      <c r="AG229" s="1244"/>
      <c r="AH229" s="1244"/>
      <c r="AI229" s="1244"/>
      <c r="AJ229" s="1244"/>
      <c r="AK229" s="1244"/>
      <c r="AL229" s="1244"/>
      <c r="AM229" s="1244"/>
      <c r="AN229" s="1244"/>
      <c r="AO229" s="1244"/>
      <c r="AP229" s="1244"/>
      <c r="AQ229" s="1244"/>
      <c r="AR229" s="1244"/>
      <c r="AS229" s="1244"/>
      <c r="AT229" s="1244"/>
      <c r="AU229" s="1244"/>
      <c r="AV229" s="1244"/>
      <c r="AW229" s="1244"/>
      <c r="AX229" s="1244"/>
      <c r="AY229" s="1244"/>
      <c r="AZ229" s="1244"/>
      <c r="BA229" s="1244"/>
      <c r="BB229" s="1244"/>
      <c r="BC229" s="1244"/>
      <c r="BD229" s="1244"/>
      <c r="BE229" s="1244"/>
      <c r="BF229" s="1244"/>
      <c r="BG229" s="1244"/>
      <c r="BH229" s="1244"/>
      <c r="BI229" s="1244"/>
      <c r="BJ229" s="1244"/>
      <c r="BK229" s="1244"/>
      <c r="BL229" s="1244"/>
      <c r="BM229" s="1244"/>
      <c r="BN229" s="1244"/>
      <c r="BO229" s="1244"/>
      <c r="BP229" s="1244"/>
      <c r="BQ229" s="1244"/>
      <c r="BR229" s="1244"/>
      <c r="BS229" s="1244"/>
      <c r="BT229" s="1244"/>
      <c r="BU229" s="1244"/>
      <c r="BV229" s="1244"/>
      <c r="BW229" s="1244"/>
      <c r="BX229" s="1244"/>
      <c r="BY229" s="1244"/>
      <c r="BZ229" s="1244"/>
      <c r="CA229" s="1244"/>
    </row>
    <row r="230" spans="1:79" ht="18" customHeight="1">
      <c r="A230" s="1193">
        <v>23</v>
      </c>
      <c r="B230" s="1358" t="s">
        <v>950</v>
      </c>
      <c r="C230" s="1359"/>
      <c r="D230" s="1359"/>
      <c r="E230" s="1359"/>
      <c r="F230" s="1425"/>
      <c r="G230" s="1362"/>
      <c r="H230" s="1362"/>
      <c r="I230" s="1244"/>
      <c r="J230" s="1244"/>
      <c r="K230" s="1244"/>
      <c r="L230" s="1244"/>
      <c r="M230" s="1244"/>
      <c r="N230" s="1336"/>
      <c r="O230" s="1244"/>
      <c r="P230" s="1244"/>
      <c r="Q230" s="1244"/>
      <c r="R230" s="1244"/>
      <c r="S230" s="1244"/>
      <c r="T230" s="1244"/>
      <c r="U230" s="1244"/>
      <c r="V230" s="1244"/>
      <c r="W230" s="1244"/>
      <c r="X230" s="1244"/>
      <c r="Y230" s="1244"/>
      <c r="Z230" s="1244"/>
      <c r="AA230" s="1244"/>
      <c r="AB230" s="1244"/>
      <c r="AC230" s="1244"/>
      <c r="AD230" s="1244"/>
      <c r="AE230" s="1244"/>
      <c r="AF230" s="1244"/>
      <c r="AG230" s="1244"/>
      <c r="AH230" s="1244"/>
      <c r="AI230" s="1244"/>
      <c r="AJ230" s="1244"/>
      <c r="AK230" s="1244"/>
      <c r="AL230" s="1244"/>
      <c r="AM230" s="1244"/>
      <c r="AN230" s="1244"/>
      <c r="AO230" s="1244"/>
      <c r="AP230" s="1244"/>
      <c r="AQ230" s="1244"/>
      <c r="AR230" s="1244"/>
      <c r="AS230" s="1244"/>
      <c r="AT230" s="1244"/>
      <c r="AU230" s="1244"/>
      <c r="AV230" s="1244"/>
      <c r="AW230" s="1244"/>
      <c r="AX230" s="1244"/>
      <c r="AY230" s="1244"/>
      <c r="AZ230" s="1244"/>
      <c r="BA230" s="1244"/>
      <c r="BB230" s="1244"/>
      <c r="BC230" s="1244"/>
      <c r="BD230" s="1244"/>
      <c r="BE230" s="1244"/>
      <c r="BF230" s="1244"/>
      <c r="BG230" s="1244"/>
      <c r="BH230" s="1244"/>
      <c r="BI230" s="1244"/>
      <c r="BJ230" s="1244"/>
      <c r="BK230" s="1244"/>
      <c r="BL230" s="1244"/>
      <c r="BM230" s="1244"/>
      <c r="BN230" s="1244"/>
      <c r="BO230" s="1244"/>
      <c r="BP230" s="1244"/>
      <c r="BQ230" s="1244"/>
      <c r="BR230" s="1244"/>
      <c r="BS230" s="1244"/>
      <c r="BT230" s="1244"/>
      <c r="BU230" s="1244"/>
      <c r="BV230" s="1244"/>
      <c r="BW230" s="1244"/>
      <c r="BX230" s="1244"/>
      <c r="BY230" s="1244"/>
      <c r="BZ230" s="1244"/>
      <c r="CA230" s="1244"/>
    </row>
    <row r="231" spans="1:79" ht="35.25" customHeight="1">
      <c r="B231" s="1363" t="s">
        <v>951</v>
      </c>
      <c r="C231" s="1364"/>
      <c r="D231" s="1364"/>
      <c r="E231" s="1365"/>
      <c r="F231" s="1425"/>
      <c r="G231" s="1362"/>
      <c r="H231" s="1362"/>
      <c r="I231" s="1244"/>
      <c r="J231" s="1244"/>
      <c r="K231" s="1244"/>
      <c r="L231" s="1244"/>
      <c r="M231" s="1244"/>
      <c r="N231" s="1336"/>
      <c r="O231" s="1244"/>
      <c r="P231" s="1244"/>
      <c r="Q231" s="1244"/>
      <c r="R231" s="1244"/>
      <c r="S231" s="1244"/>
      <c r="T231" s="1244"/>
      <c r="U231" s="1244"/>
      <c r="V231" s="1244"/>
      <c r="W231" s="1244"/>
      <c r="X231" s="1244"/>
      <c r="Y231" s="1244"/>
      <c r="Z231" s="1244"/>
      <c r="AA231" s="1244"/>
      <c r="AB231" s="1244"/>
      <c r="AC231" s="1244"/>
      <c r="AD231" s="1244"/>
      <c r="AE231" s="1244"/>
      <c r="AF231" s="1244"/>
      <c r="AG231" s="1244"/>
      <c r="AH231" s="1244"/>
      <c r="AI231" s="1244"/>
      <c r="AJ231" s="1244"/>
      <c r="AK231" s="1244"/>
      <c r="AL231" s="1244"/>
      <c r="AM231" s="1244"/>
      <c r="AN231" s="1244"/>
      <c r="AO231" s="1244"/>
      <c r="AP231" s="1244"/>
      <c r="AQ231" s="1244"/>
      <c r="AR231" s="1244"/>
      <c r="AS231" s="1244"/>
      <c r="AT231" s="1244"/>
      <c r="AU231" s="1244"/>
      <c r="AV231" s="1244"/>
      <c r="AW231" s="1244"/>
      <c r="AX231" s="1244"/>
      <c r="AY231" s="1244"/>
      <c r="AZ231" s="1244"/>
      <c r="BA231" s="1244"/>
      <c r="BB231" s="1244"/>
      <c r="BC231" s="1244"/>
      <c r="BD231" s="1244"/>
      <c r="BE231" s="1244"/>
      <c r="BF231" s="1244"/>
      <c r="BG231" s="1244"/>
      <c r="BH231" s="1244"/>
      <c r="BI231" s="1244"/>
      <c r="BJ231" s="1244"/>
      <c r="BK231" s="1244"/>
      <c r="BL231" s="1244"/>
      <c r="BM231" s="1244"/>
      <c r="BN231" s="1244"/>
      <c r="BO231" s="1244"/>
      <c r="BP231" s="1244"/>
      <c r="BQ231" s="1244"/>
      <c r="BR231" s="1244"/>
      <c r="BS231" s="1244"/>
      <c r="BT231" s="1244"/>
      <c r="BU231" s="1244"/>
      <c r="BV231" s="1244"/>
      <c r="BW231" s="1244"/>
      <c r="BX231" s="1244"/>
      <c r="BY231" s="1244"/>
      <c r="BZ231" s="1244"/>
      <c r="CA231" s="1244"/>
    </row>
    <row r="232" spans="1:79" ht="16.5" customHeight="1" thickBot="1">
      <c r="B232" s="1358" t="s">
        <v>842</v>
      </c>
      <c r="C232" s="1366"/>
      <c r="F232" s="1425"/>
      <c r="G232" s="1362"/>
      <c r="H232" s="1362"/>
      <c r="I232" s="1244"/>
      <c r="J232" s="1244"/>
      <c r="K232" s="1244"/>
      <c r="L232" s="1244"/>
      <c r="M232" s="1244"/>
      <c r="N232" s="1336"/>
      <c r="O232" s="1244"/>
      <c r="P232" s="1244"/>
      <c r="Q232" s="1244"/>
      <c r="R232" s="1244"/>
      <c r="S232" s="1244"/>
      <c r="T232" s="1244"/>
      <c r="U232" s="1244"/>
      <c r="V232" s="1244"/>
      <c r="W232" s="1244"/>
      <c r="X232" s="1244"/>
      <c r="Y232" s="1244"/>
      <c r="Z232" s="1244"/>
      <c r="AA232" s="1244"/>
      <c r="AB232" s="1244"/>
      <c r="AC232" s="1244"/>
      <c r="AD232" s="1244"/>
      <c r="AE232" s="1244"/>
      <c r="AF232" s="1244"/>
      <c r="AG232" s="1244"/>
      <c r="AH232" s="1244"/>
      <c r="AI232" s="1244"/>
      <c r="AJ232" s="1244"/>
      <c r="AK232" s="1244"/>
      <c r="AL232" s="1244"/>
      <c r="AM232" s="1244"/>
      <c r="AN232" s="1244"/>
      <c r="AO232" s="1244"/>
      <c r="AP232" s="1244"/>
      <c r="AQ232" s="1244"/>
      <c r="AR232" s="1244"/>
      <c r="AS232" s="1244"/>
      <c r="AT232" s="1244"/>
      <c r="AU232" s="1244"/>
      <c r="AV232" s="1244"/>
      <c r="AW232" s="1244"/>
      <c r="AX232" s="1244"/>
      <c r="AY232" s="1244"/>
      <c r="AZ232" s="1244"/>
      <c r="BA232" s="1244"/>
      <c r="BB232" s="1244"/>
      <c r="BC232" s="1244"/>
      <c r="BD232" s="1244"/>
      <c r="BE232" s="1244"/>
      <c r="BF232" s="1244"/>
      <c r="BG232" s="1244"/>
      <c r="BH232" s="1244"/>
      <c r="BI232" s="1244"/>
      <c r="BJ232" s="1244"/>
      <c r="BK232" s="1244"/>
      <c r="BL232" s="1244"/>
      <c r="BM232" s="1244"/>
      <c r="BN232" s="1244"/>
      <c r="BO232" s="1244"/>
      <c r="BP232" s="1244"/>
      <c r="BQ232" s="1244"/>
      <c r="BR232" s="1244"/>
      <c r="BS232" s="1244"/>
      <c r="BT232" s="1244"/>
      <c r="BU232" s="1244"/>
      <c r="BV232" s="1244"/>
      <c r="BW232" s="1244"/>
      <c r="BX232" s="1244"/>
      <c r="BY232" s="1244"/>
      <c r="BZ232" s="1244"/>
      <c r="CA232" s="1244"/>
    </row>
    <row r="233" spans="1:79" ht="33.75" customHeight="1" thickBot="1">
      <c r="B233" s="1367" t="s">
        <v>843</v>
      </c>
      <c r="C233" s="1368" t="s">
        <v>844</v>
      </c>
      <c r="D233" s="1368" t="s">
        <v>845</v>
      </c>
      <c r="E233" s="1369" t="s">
        <v>846</v>
      </c>
      <c r="F233" s="1413" t="s">
        <v>847</v>
      </c>
      <c r="G233" s="1406">
        <v>4</v>
      </c>
      <c r="H233" s="1362"/>
      <c r="I233" s="1244"/>
      <c r="J233" s="1244"/>
      <c r="K233" s="1244"/>
      <c r="L233" s="1244"/>
      <c r="M233" s="1244"/>
      <c r="N233" s="1336"/>
      <c r="O233" s="1244"/>
      <c r="P233" s="1244"/>
      <c r="Q233" s="1244"/>
      <c r="R233" s="1244"/>
      <c r="S233" s="1244"/>
      <c r="T233" s="1244"/>
      <c r="U233" s="1244"/>
      <c r="V233" s="1244"/>
      <c r="W233" s="1244"/>
      <c r="X233" s="1244"/>
      <c r="Y233" s="1244"/>
      <c r="Z233" s="1244"/>
      <c r="AA233" s="1244"/>
      <c r="AB233" s="1244"/>
      <c r="AC233" s="1244"/>
      <c r="AD233" s="1244"/>
      <c r="AE233" s="1244"/>
      <c r="AF233" s="1244"/>
      <c r="AG233" s="1244"/>
      <c r="AH233" s="1244"/>
      <c r="AI233" s="1244"/>
      <c r="AJ233" s="1244"/>
      <c r="AK233" s="1244"/>
      <c r="AL233" s="1244"/>
      <c r="AM233" s="1244"/>
      <c r="AN233" s="1244"/>
      <c r="AO233" s="1244"/>
      <c r="AP233" s="1244"/>
      <c r="AQ233" s="1244"/>
      <c r="AR233" s="1244"/>
      <c r="AS233" s="1244"/>
      <c r="AT233" s="1244"/>
      <c r="AU233" s="1244"/>
      <c r="AV233" s="1244"/>
      <c r="AW233" s="1244"/>
      <c r="AX233" s="1244"/>
      <c r="AY233" s="1244"/>
      <c r="AZ233" s="1244"/>
      <c r="BA233" s="1244"/>
      <c r="BB233" s="1244"/>
      <c r="BC233" s="1244"/>
      <c r="BD233" s="1244"/>
      <c r="BE233" s="1244"/>
      <c r="BF233" s="1244"/>
      <c r="BG233" s="1244"/>
      <c r="BH233" s="1244"/>
      <c r="BI233" s="1244"/>
      <c r="BJ233" s="1244"/>
      <c r="BK233" s="1244"/>
      <c r="BL233" s="1244"/>
      <c r="BM233" s="1244"/>
      <c r="BN233" s="1244"/>
      <c r="BO233" s="1244"/>
      <c r="BP233" s="1244"/>
      <c r="BQ233" s="1244"/>
      <c r="BR233" s="1244"/>
      <c r="BS233" s="1244"/>
      <c r="BT233" s="1244"/>
      <c r="BU233" s="1244"/>
      <c r="BV233" s="1244"/>
      <c r="BW233" s="1244"/>
      <c r="BX233" s="1244"/>
      <c r="BY233" s="1244"/>
      <c r="BZ233" s="1244"/>
      <c r="CA233" s="1244"/>
    </row>
    <row r="234" spans="1:79" ht="21" customHeight="1">
      <c r="B234" s="1378" t="s">
        <v>849</v>
      </c>
      <c r="C234" s="1379">
        <v>1</v>
      </c>
      <c r="D234" s="1380">
        <v>1</v>
      </c>
      <c r="E234" s="1381">
        <v>1</v>
      </c>
      <c r="F234" s="1414"/>
      <c r="G234" s="1407"/>
      <c r="H234" s="1407"/>
      <c r="I234" s="1408"/>
      <c r="J234" s="1244"/>
      <c r="K234" s="1244"/>
      <c r="L234" s="1244"/>
      <c r="M234" s="1244"/>
      <c r="N234" s="1336"/>
      <c r="O234" s="1244"/>
      <c r="P234" s="1244"/>
      <c r="Q234" s="1244"/>
      <c r="R234" s="1244"/>
      <c r="S234" s="1244"/>
      <c r="T234" s="1244"/>
      <c r="U234" s="1244"/>
      <c r="V234" s="1244"/>
      <c r="W234" s="1244"/>
      <c r="X234" s="1244"/>
      <c r="Y234" s="1244"/>
      <c r="Z234" s="1244"/>
      <c r="AA234" s="1244"/>
      <c r="AB234" s="1244"/>
      <c r="AC234" s="1244"/>
      <c r="AD234" s="1244"/>
      <c r="AE234" s="1244"/>
      <c r="AF234" s="1244"/>
      <c r="AG234" s="1244"/>
      <c r="AH234" s="1244"/>
      <c r="AI234" s="1244"/>
      <c r="AJ234" s="1244"/>
      <c r="AK234" s="1244"/>
      <c r="AL234" s="1244"/>
      <c r="AM234" s="1244"/>
      <c r="AN234" s="1244"/>
      <c r="AO234" s="1244"/>
      <c r="AP234" s="1244"/>
      <c r="AQ234" s="1244"/>
      <c r="AR234" s="1244"/>
      <c r="AS234" s="1244"/>
      <c r="AT234" s="1244"/>
      <c r="AU234" s="1244"/>
      <c r="AV234" s="1244"/>
      <c r="AW234" s="1244"/>
      <c r="AX234" s="1244"/>
      <c r="AY234" s="1244"/>
      <c r="AZ234" s="1244"/>
      <c r="BA234" s="1244"/>
      <c r="BB234" s="1244"/>
      <c r="BC234" s="1244"/>
      <c r="BD234" s="1244"/>
      <c r="BE234" s="1244"/>
      <c r="BF234" s="1244"/>
      <c r="BG234" s="1244"/>
      <c r="BH234" s="1244"/>
      <c r="BI234" s="1244"/>
      <c r="BJ234" s="1244"/>
      <c r="BK234" s="1244"/>
      <c r="BL234" s="1244"/>
      <c r="BM234" s="1244"/>
      <c r="BN234" s="1244"/>
      <c r="BO234" s="1244"/>
      <c r="BP234" s="1244"/>
      <c r="BQ234" s="1244"/>
      <c r="BR234" s="1244"/>
      <c r="BS234" s="1244"/>
      <c r="BT234" s="1244"/>
      <c r="BU234" s="1244"/>
      <c r="BV234" s="1244"/>
      <c r="BW234" s="1244"/>
      <c r="BX234" s="1244"/>
      <c r="BY234" s="1244"/>
      <c r="BZ234" s="1244"/>
      <c r="CA234" s="1244"/>
    </row>
    <row r="235" spans="1:79" ht="20.25" customHeight="1">
      <c r="B235" s="1388" t="s">
        <v>851</v>
      </c>
      <c r="C235" s="1389">
        <v>2</v>
      </c>
      <c r="D235" s="1390">
        <v>1</v>
      </c>
      <c r="E235" s="1391">
        <v>2</v>
      </c>
      <c r="F235" s="1414"/>
      <c r="G235" s="1409"/>
      <c r="H235" s="1409"/>
      <c r="I235" s="1410"/>
      <c r="J235" s="1244"/>
      <c r="K235" s="1244"/>
      <c r="L235" s="1244"/>
      <c r="M235" s="1244"/>
      <c r="N235" s="1336"/>
      <c r="O235" s="1244"/>
      <c r="P235" s="1244"/>
      <c r="Q235" s="1244"/>
      <c r="R235" s="1244"/>
      <c r="S235" s="1244"/>
      <c r="T235" s="1244"/>
      <c r="U235" s="1244"/>
      <c r="V235" s="1244"/>
      <c r="W235" s="1244"/>
      <c r="X235" s="1244"/>
      <c r="Y235" s="1244"/>
      <c r="Z235" s="1244"/>
      <c r="AA235" s="1244"/>
      <c r="AB235" s="1244"/>
      <c r="AC235" s="1244"/>
      <c r="AD235" s="1244"/>
      <c r="AE235" s="1244"/>
      <c r="AF235" s="1244"/>
      <c r="AG235" s="1244"/>
      <c r="AH235" s="1244"/>
      <c r="AI235" s="1244"/>
      <c r="AJ235" s="1244"/>
      <c r="AK235" s="1244"/>
      <c r="AL235" s="1244"/>
      <c r="AM235" s="1244"/>
      <c r="AN235" s="1244"/>
      <c r="AO235" s="1244"/>
      <c r="AP235" s="1244"/>
      <c r="AQ235" s="1244"/>
      <c r="AR235" s="1244"/>
      <c r="AS235" s="1244"/>
      <c r="AT235" s="1244"/>
      <c r="AU235" s="1244"/>
      <c r="AV235" s="1244"/>
      <c r="AW235" s="1244"/>
      <c r="AX235" s="1244"/>
      <c r="AY235" s="1244"/>
      <c r="AZ235" s="1244"/>
      <c r="BA235" s="1244"/>
      <c r="BB235" s="1244"/>
      <c r="BC235" s="1244"/>
      <c r="BD235" s="1244"/>
      <c r="BE235" s="1244"/>
      <c r="BF235" s="1244"/>
      <c r="BG235" s="1244"/>
      <c r="BH235" s="1244"/>
      <c r="BI235" s="1244"/>
      <c r="BJ235" s="1244"/>
      <c r="BK235" s="1244"/>
      <c r="BL235" s="1244"/>
      <c r="BM235" s="1244"/>
      <c r="BN235" s="1244"/>
      <c r="BO235" s="1244"/>
      <c r="BP235" s="1244"/>
      <c r="BQ235" s="1244"/>
      <c r="BR235" s="1244"/>
      <c r="BS235" s="1244"/>
      <c r="BT235" s="1244"/>
      <c r="BU235" s="1244"/>
      <c r="BV235" s="1244"/>
      <c r="BW235" s="1244"/>
      <c r="BX235" s="1244"/>
      <c r="BY235" s="1244"/>
      <c r="BZ235" s="1244"/>
      <c r="CA235" s="1244"/>
    </row>
    <row r="236" spans="1:79" ht="20.25" customHeight="1" thickBot="1">
      <c r="B236" s="1394" t="s">
        <v>853</v>
      </c>
      <c r="C236" s="1395">
        <v>4</v>
      </c>
      <c r="D236" s="1396">
        <v>1</v>
      </c>
      <c r="E236" s="1397">
        <v>4</v>
      </c>
      <c r="F236" s="1415"/>
      <c r="G236" s="1411"/>
      <c r="H236" s="1411"/>
      <c r="I236" s="1412"/>
      <c r="J236" s="1244"/>
      <c r="K236" s="1244"/>
      <c r="L236" s="1244"/>
      <c r="M236" s="1244"/>
      <c r="N236" s="1336"/>
      <c r="O236" s="1244"/>
      <c r="P236" s="1244"/>
      <c r="Q236" s="1244"/>
      <c r="R236" s="1244"/>
      <c r="S236" s="1244"/>
      <c r="T236" s="1244"/>
      <c r="U236" s="1244"/>
      <c r="V236" s="1244"/>
      <c r="W236" s="1244"/>
      <c r="X236" s="1244"/>
      <c r="Y236" s="1244"/>
      <c r="Z236" s="1244"/>
      <c r="AA236" s="1244"/>
      <c r="AB236" s="1244"/>
      <c r="AC236" s="1244"/>
      <c r="AD236" s="1244"/>
      <c r="AE236" s="1244"/>
      <c r="AF236" s="1244"/>
      <c r="AG236" s="1244"/>
      <c r="AH236" s="1244"/>
      <c r="AI236" s="1244"/>
      <c r="AJ236" s="1244"/>
      <c r="AK236" s="1244"/>
      <c r="AL236" s="1244"/>
      <c r="AM236" s="1244"/>
      <c r="AN236" s="1244"/>
      <c r="AO236" s="1244"/>
      <c r="AP236" s="1244"/>
      <c r="AQ236" s="1244"/>
      <c r="AR236" s="1244"/>
      <c r="AS236" s="1244"/>
      <c r="AT236" s="1244"/>
      <c r="AU236" s="1244"/>
      <c r="AV236" s="1244"/>
      <c r="AW236" s="1244"/>
      <c r="AX236" s="1244"/>
      <c r="AY236" s="1244"/>
      <c r="AZ236" s="1244"/>
      <c r="BA236" s="1244"/>
      <c r="BB236" s="1244"/>
      <c r="BC236" s="1244"/>
      <c r="BD236" s="1244"/>
      <c r="BE236" s="1244"/>
      <c r="BF236" s="1244"/>
      <c r="BG236" s="1244"/>
      <c r="BH236" s="1244"/>
      <c r="BI236" s="1244"/>
      <c r="BJ236" s="1244"/>
      <c r="BK236" s="1244"/>
      <c r="BL236" s="1244"/>
      <c r="BM236" s="1244"/>
      <c r="BN236" s="1244"/>
      <c r="BO236" s="1244"/>
      <c r="BP236" s="1244"/>
      <c r="BQ236" s="1244"/>
      <c r="BR236" s="1244"/>
      <c r="BS236" s="1244"/>
      <c r="BT236" s="1244"/>
      <c r="BU236" s="1244"/>
      <c r="BV236" s="1244"/>
      <c r="BW236" s="1244"/>
      <c r="BX236" s="1244"/>
      <c r="BY236" s="1244"/>
      <c r="BZ236" s="1244"/>
      <c r="CA236" s="1244"/>
    </row>
    <row r="237" spans="1:79" ht="9" customHeight="1">
      <c r="B237" s="1404"/>
      <c r="C237" s="1405"/>
      <c r="D237" s="1405"/>
      <c r="E237" s="1405"/>
      <c r="F237" s="1441"/>
      <c r="G237" s="1362"/>
      <c r="H237" s="1362"/>
      <c r="I237" s="1244"/>
      <c r="J237" s="1244"/>
      <c r="K237" s="1244"/>
      <c r="L237" s="1244"/>
      <c r="M237" s="1244"/>
      <c r="N237" s="1336"/>
      <c r="O237" s="1244"/>
      <c r="P237" s="1244"/>
      <c r="Q237" s="1244"/>
      <c r="R237" s="1244"/>
      <c r="S237" s="1244"/>
      <c r="T237" s="1244"/>
      <c r="U237" s="1244"/>
      <c r="V237" s="1244"/>
      <c r="W237" s="1244"/>
      <c r="X237" s="1244"/>
      <c r="Y237" s="1244"/>
      <c r="Z237" s="1244"/>
      <c r="AA237" s="1244"/>
      <c r="AB237" s="1244"/>
      <c r="AC237" s="1244"/>
      <c r="AD237" s="1244"/>
      <c r="AE237" s="1244"/>
      <c r="AF237" s="1244"/>
      <c r="AG237" s="1244"/>
      <c r="AH237" s="1244"/>
      <c r="AI237" s="1244"/>
      <c r="AJ237" s="1244"/>
      <c r="AK237" s="1244"/>
      <c r="AL237" s="1244"/>
      <c r="AM237" s="1244"/>
      <c r="AN237" s="1244"/>
      <c r="AO237" s="1244"/>
      <c r="AP237" s="1244"/>
      <c r="AQ237" s="1244"/>
      <c r="AR237" s="1244"/>
      <c r="AS237" s="1244"/>
      <c r="AT237" s="1244"/>
      <c r="AU237" s="1244"/>
      <c r="AV237" s="1244"/>
      <c r="AW237" s="1244"/>
      <c r="AX237" s="1244"/>
      <c r="AY237" s="1244"/>
      <c r="AZ237" s="1244"/>
      <c r="BA237" s="1244"/>
      <c r="BB237" s="1244"/>
      <c r="BC237" s="1244"/>
      <c r="BD237" s="1244"/>
      <c r="BE237" s="1244"/>
      <c r="BF237" s="1244"/>
      <c r="BG237" s="1244"/>
      <c r="BH237" s="1244"/>
      <c r="BI237" s="1244"/>
      <c r="BJ237" s="1244"/>
      <c r="BK237" s="1244"/>
      <c r="BL237" s="1244"/>
      <c r="BM237" s="1244"/>
      <c r="BN237" s="1244"/>
      <c r="BO237" s="1244"/>
      <c r="BP237" s="1244"/>
      <c r="BQ237" s="1244"/>
      <c r="BR237" s="1244"/>
      <c r="BS237" s="1244"/>
      <c r="BT237" s="1244"/>
      <c r="BU237" s="1244"/>
      <c r="BV237" s="1244"/>
      <c r="BW237" s="1244"/>
      <c r="BX237" s="1244"/>
      <c r="BY237" s="1244"/>
      <c r="BZ237" s="1244"/>
      <c r="CA237" s="1244"/>
    </row>
    <row r="238" spans="1:79" ht="6.75" customHeight="1" thickBot="1">
      <c r="F238" s="1441"/>
      <c r="I238" s="1196"/>
      <c r="J238" s="1244"/>
      <c r="K238" s="1244"/>
      <c r="L238" s="1244"/>
      <c r="M238" s="1244"/>
      <c r="N238" s="1336"/>
      <c r="O238" s="1244"/>
      <c r="P238" s="1244"/>
      <c r="Q238" s="1244"/>
      <c r="R238" s="1244"/>
      <c r="S238" s="1244"/>
      <c r="T238" s="1244"/>
      <c r="U238" s="1244"/>
      <c r="V238" s="1244"/>
      <c r="W238" s="1244"/>
      <c r="X238" s="1244"/>
      <c r="Y238" s="1244"/>
      <c r="Z238" s="1244"/>
      <c r="AA238" s="1244"/>
      <c r="AB238" s="1244"/>
      <c r="AC238" s="1244"/>
      <c r="AD238" s="1244"/>
      <c r="AE238" s="1244"/>
      <c r="AF238" s="1244"/>
      <c r="AG238" s="1244"/>
      <c r="AH238" s="1244"/>
      <c r="AI238" s="1244"/>
      <c r="AJ238" s="1244"/>
      <c r="AK238" s="1244"/>
      <c r="AL238" s="1244"/>
      <c r="AM238" s="1244"/>
      <c r="AN238" s="1244"/>
      <c r="AO238" s="1244"/>
      <c r="AP238" s="1244"/>
      <c r="AQ238" s="1244"/>
      <c r="AR238" s="1244"/>
      <c r="AS238" s="1244"/>
      <c r="AT238" s="1244"/>
      <c r="AU238" s="1244"/>
      <c r="AV238" s="1244"/>
      <c r="AW238" s="1244"/>
      <c r="AX238" s="1244"/>
      <c r="AY238" s="1244"/>
      <c r="AZ238" s="1244"/>
      <c r="BA238" s="1244"/>
      <c r="BB238" s="1244"/>
      <c r="BC238" s="1244"/>
      <c r="BD238" s="1244"/>
      <c r="BE238" s="1244"/>
      <c r="BF238" s="1244"/>
      <c r="BG238" s="1244"/>
      <c r="BH238" s="1244"/>
      <c r="BI238" s="1244"/>
      <c r="BJ238" s="1244"/>
      <c r="BK238" s="1244"/>
      <c r="BL238" s="1244"/>
      <c r="BM238" s="1244"/>
      <c r="BN238" s="1244"/>
      <c r="BO238" s="1244"/>
      <c r="BP238" s="1244"/>
      <c r="BQ238" s="1244"/>
      <c r="BR238" s="1244"/>
      <c r="BS238" s="1244"/>
      <c r="BT238" s="1244"/>
      <c r="BU238" s="1244"/>
      <c r="BV238" s="1244"/>
      <c r="BW238" s="1244"/>
      <c r="BX238" s="1244"/>
      <c r="BY238" s="1244"/>
      <c r="BZ238" s="1244"/>
      <c r="CA238" s="1244"/>
    </row>
    <row r="239" spans="1:79" s="1350" customFormat="1" ht="23.25" customHeight="1" thickBot="1">
      <c r="A239" s="1343"/>
      <c r="B239" s="1344"/>
      <c r="C239" s="1345"/>
      <c r="D239" s="1345"/>
      <c r="E239" s="1346"/>
      <c r="F239" s="1347" t="s">
        <v>836</v>
      </c>
      <c r="G239" s="1348"/>
      <c r="H239" s="1347" t="s">
        <v>837</v>
      </c>
      <c r="I239" s="1349"/>
      <c r="J239" s="1244"/>
      <c r="K239" s="1244"/>
      <c r="L239" s="1244"/>
      <c r="M239" s="1244"/>
      <c r="N239" s="1336"/>
      <c r="O239" s="1244"/>
      <c r="P239" s="1244"/>
      <c r="Q239" s="1244"/>
      <c r="R239" s="1244"/>
      <c r="S239" s="1244"/>
      <c r="T239" s="1244"/>
      <c r="U239" s="1244"/>
      <c r="V239" s="1244"/>
      <c r="W239" s="1244"/>
      <c r="X239" s="1244"/>
      <c r="Y239" s="1244"/>
      <c r="Z239" s="1244"/>
      <c r="AA239" s="1244"/>
      <c r="AB239" s="1244"/>
      <c r="AC239" s="1244"/>
      <c r="AD239" s="1244"/>
      <c r="AE239" s="1244"/>
      <c r="AF239" s="1244"/>
      <c r="AG239" s="1244"/>
      <c r="AH239" s="1244"/>
      <c r="AI239" s="1244"/>
      <c r="AJ239" s="1244"/>
      <c r="AK239" s="1244"/>
      <c r="AL239" s="1244"/>
      <c r="AM239" s="1244"/>
      <c r="AN239" s="1244"/>
      <c r="AO239" s="1244"/>
      <c r="AP239" s="1244"/>
      <c r="AQ239" s="1244"/>
      <c r="AR239" s="1244"/>
      <c r="AS239" s="1244"/>
      <c r="AT239" s="1244"/>
      <c r="AU239" s="1244"/>
      <c r="AV239" s="1244"/>
      <c r="AW239" s="1244"/>
      <c r="AX239" s="1244"/>
      <c r="AY239" s="1244"/>
      <c r="AZ239" s="1244"/>
      <c r="BA239" s="1244"/>
      <c r="BB239" s="1244"/>
      <c r="BC239" s="1244"/>
      <c r="BD239" s="1244"/>
      <c r="BE239" s="1244"/>
      <c r="BF239" s="1244"/>
      <c r="BG239" s="1244"/>
      <c r="BH239" s="1244"/>
      <c r="BI239" s="1244"/>
      <c r="BJ239" s="1244"/>
      <c r="BK239" s="1244"/>
      <c r="BL239" s="1244"/>
      <c r="BM239" s="1244"/>
      <c r="BN239" s="1244"/>
      <c r="BO239" s="1244"/>
      <c r="BP239" s="1244"/>
      <c r="BQ239" s="1244"/>
      <c r="BR239" s="1244"/>
      <c r="BS239" s="1244"/>
      <c r="BT239" s="1244"/>
      <c r="BU239" s="1244"/>
      <c r="BV239" s="1244"/>
      <c r="BW239" s="1244"/>
      <c r="BX239" s="1244"/>
      <c r="BY239" s="1244"/>
      <c r="BZ239" s="1244"/>
      <c r="CA239" s="1244"/>
    </row>
    <row r="240" spans="1:79" ht="54.6" customHeight="1" thickBot="1">
      <c r="B240" s="1351" t="s">
        <v>952</v>
      </c>
      <c r="C240" s="1352" t="s">
        <v>875</v>
      </c>
      <c r="D240" s="1352"/>
      <c r="E240" s="1353"/>
      <c r="F240" s="1354">
        <v>7</v>
      </c>
      <c r="G240" s="1355"/>
      <c r="H240" s="1356">
        <v>39</v>
      </c>
      <c r="I240" s="1357">
        <f>SUM(G245,G253,G261,G268,G276,G286,G294)</f>
        <v>32</v>
      </c>
      <c r="J240" s="1244"/>
      <c r="K240" s="1244"/>
      <c r="L240" s="1244"/>
      <c r="M240" s="1244"/>
      <c r="N240" s="1336"/>
      <c r="O240" s="1244"/>
      <c r="P240" s="1244"/>
      <c r="Q240" s="1244"/>
      <c r="R240" s="1244"/>
      <c r="S240" s="1244"/>
      <c r="T240" s="1244"/>
      <c r="U240" s="1244"/>
      <c r="V240" s="1244"/>
      <c r="W240" s="1244"/>
      <c r="X240" s="1244"/>
      <c r="Y240" s="1244"/>
      <c r="Z240" s="1244"/>
      <c r="AA240" s="1244"/>
      <c r="AB240" s="1244"/>
      <c r="AC240" s="1244"/>
      <c r="AD240" s="1244"/>
      <c r="AE240" s="1244"/>
      <c r="AF240" s="1244"/>
      <c r="AG240" s="1244"/>
      <c r="AH240" s="1244"/>
      <c r="AI240" s="1244"/>
      <c r="AJ240" s="1244"/>
      <c r="AK240" s="1244"/>
      <c r="AL240" s="1244"/>
      <c r="AM240" s="1244"/>
      <c r="AN240" s="1244"/>
      <c r="AO240" s="1244"/>
      <c r="AP240" s="1244"/>
      <c r="AQ240" s="1244"/>
      <c r="AR240" s="1244"/>
      <c r="AS240" s="1244"/>
      <c r="AT240" s="1244"/>
      <c r="AU240" s="1244"/>
      <c r="AV240" s="1244"/>
      <c r="AW240" s="1244"/>
      <c r="AX240" s="1244"/>
      <c r="AY240" s="1244"/>
      <c r="AZ240" s="1244"/>
      <c r="BA240" s="1244"/>
      <c r="BB240" s="1244"/>
      <c r="BC240" s="1244"/>
      <c r="BD240" s="1244"/>
      <c r="BE240" s="1244"/>
      <c r="BF240" s="1244"/>
      <c r="BG240" s="1244"/>
      <c r="BH240" s="1244"/>
      <c r="BI240" s="1244"/>
      <c r="BJ240" s="1244"/>
      <c r="BK240" s="1244"/>
      <c r="BL240" s="1244"/>
      <c r="BM240" s="1244"/>
      <c r="BN240" s="1244"/>
      <c r="BO240" s="1244"/>
      <c r="BP240" s="1244"/>
      <c r="BQ240" s="1244"/>
      <c r="BR240" s="1244"/>
      <c r="BS240" s="1244"/>
      <c r="BT240" s="1244"/>
      <c r="BU240" s="1244"/>
      <c r="BV240" s="1244"/>
      <c r="BW240" s="1244"/>
      <c r="BX240" s="1244"/>
      <c r="BY240" s="1244"/>
      <c r="BZ240" s="1244"/>
      <c r="CA240" s="1244"/>
    </row>
    <row r="241" spans="1:79" ht="6.75" customHeight="1">
      <c r="B241" s="1358"/>
      <c r="C241" s="1359"/>
      <c r="D241" s="1359"/>
      <c r="E241" s="1359"/>
      <c r="F241" s="1441"/>
      <c r="G241" s="1361"/>
      <c r="H241" s="1361"/>
      <c r="I241" s="1244"/>
      <c r="J241" s="1244"/>
      <c r="K241" s="1244"/>
      <c r="L241" s="1244"/>
      <c r="M241" s="1244"/>
      <c r="N241" s="1336"/>
      <c r="O241" s="1244"/>
      <c r="P241" s="1244"/>
      <c r="Q241" s="1244"/>
      <c r="R241" s="1244"/>
      <c r="S241" s="1244"/>
      <c r="T241" s="1244"/>
      <c r="U241" s="1244"/>
      <c r="V241" s="1244"/>
      <c r="W241" s="1244"/>
      <c r="X241" s="1244"/>
      <c r="Y241" s="1244"/>
      <c r="Z241" s="1244"/>
      <c r="AA241" s="1244"/>
      <c r="AB241" s="1244"/>
      <c r="AC241" s="1244"/>
      <c r="AD241" s="1244"/>
      <c r="AE241" s="1244"/>
      <c r="AF241" s="1244"/>
      <c r="AG241" s="1244"/>
      <c r="AH241" s="1244"/>
      <c r="AI241" s="1244"/>
      <c r="AJ241" s="1244"/>
      <c r="AK241" s="1244"/>
      <c r="AL241" s="1244"/>
      <c r="AM241" s="1244"/>
      <c r="AN241" s="1244"/>
      <c r="AO241" s="1244"/>
      <c r="AP241" s="1244"/>
      <c r="AQ241" s="1244"/>
      <c r="AR241" s="1244"/>
      <c r="AS241" s="1244"/>
      <c r="AT241" s="1244"/>
      <c r="AU241" s="1244"/>
      <c r="AV241" s="1244"/>
      <c r="AW241" s="1244"/>
      <c r="AX241" s="1244"/>
      <c r="AY241" s="1244"/>
      <c r="AZ241" s="1244"/>
      <c r="BA241" s="1244"/>
      <c r="BB241" s="1244"/>
      <c r="BC241" s="1244"/>
      <c r="BD241" s="1244"/>
      <c r="BE241" s="1244"/>
      <c r="BF241" s="1244"/>
      <c r="BG241" s="1244"/>
      <c r="BH241" s="1244"/>
      <c r="BI241" s="1244"/>
      <c r="BJ241" s="1244"/>
      <c r="BK241" s="1244"/>
      <c r="BL241" s="1244"/>
      <c r="BM241" s="1244"/>
      <c r="BN241" s="1244"/>
      <c r="BO241" s="1244"/>
      <c r="BP241" s="1244"/>
      <c r="BQ241" s="1244"/>
      <c r="BR241" s="1244"/>
      <c r="BS241" s="1244"/>
      <c r="BT241" s="1244"/>
      <c r="BU241" s="1244"/>
      <c r="BV241" s="1244"/>
      <c r="BW241" s="1244"/>
      <c r="BX241" s="1244"/>
      <c r="BY241" s="1244"/>
      <c r="BZ241" s="1244"/>
      <c r="CA241" s="1244"/>
    </row>
    <row r="242" spans="1:79" ht="18" customHeight="1">
      <c r="A242" s="1193">
        <v>24</v>
      </c>
      <c r="B242" s="1358" t="s">
        <v>953</v>
      </c>
      <c r="C242" s="1359"/>
      <c r="D242" s="1359"/>
      <c r="E242" s="1359"/>
      <c r="F242" s="1441"/>
      <c r="G242" s="1362"/>
      <c r="H242" s="1362"/>
      <c r="I242" s="1244"/>
      <c r="J242" s="1244"/>
      <c r="K242" s="1244"/>
      <c r="L242" s="1244"/>
      <c r="M242" s="1244"/>
      <c r="N242" s="1336"/>
      <c r="O242" s="1244"/>
      <c r="P242" s="1244"/>
      <c r="Q242" s="1244"/>
      <c r="R242" s="1244"/>
      <c r="S242" s="1244"/>
      <c r="T242" s="1244"/>
      <c r="U242" s="1244"/>
      <c r="V242" s="1244"/>
      <c r="W242" s="1244"/>
      <c r="X242" s="1244"/>
      <c r="Y242" s="1244"/>
      <c r="Z242" s="1244"/>
      <c r="AA242" s="1244"/>
      <c r="AB242" s="1244"/>
      <c r="AC242" s="1244"/>
      <c r="AD242" s="1244"/>
      <c r="AE242" s="1244"/>
      <c r="AF242" s="1244"/>
      <c r="AG242" s="1244"/>
      <c r="AH242" s="1244"/>
      <c r="AI242" s="1244"/>
      <c r="AJ242" s="1244"/>
      <c r="AK242" s="1244"/>
      <c r="AL242" s="1244"/>
      <c r="AM242" s="1244"/>
      <c r="AN242" s="1244"/>
      <c r="AO242" s="1244"/>
      <c r="AP242" s="1244"/>
      <c r="AQ242" s="1244"/>
      <c r="AR242" s="1244"/>
      <c r="AS242" s="1244"/>
      <c r="AT242" s="1244"/>
      <c r="AU242" s="1244"/>
      <c r="AV242" s="1244"/>
      <c r="AW242" s="1244"/>
      <c r="AX242" s="1244"/>
      <c r="AY242" s="1244"/>
      <c r="AZ242" s="1244"/>
      <c r="BA242" s="1244"/>
      <c r="BB242" s="1244"/>
      <c r="BC242" s="1244"/>
      <c r="BD242" s="1244"/>
      <c r="BE242" s="1244"/>
      <c r="BF242" s="1244"/>
      <c r="BG242" s="1244"/>
      <c r="BH242" s="1244"/>
      <c r="BI242" s="1244"/>
      <c r="BJ242" s="1244"/>
      <c r="BK242" s="1244"/>
      <c r="BL242" s="1244"/>
      <c r="BM242" s="1244"/>
      <c r="BN242" s="1244"/>
      <c r="BO242" s="1244"/>
      <c r="BP242" s="1244"/>
      <c r="BQ242" s="1244"/>
      <c r="BR242" s="1244"/>
      <c r="BS242" s="1244"/>
      <c r="BT242" s="1244"/>
      <c r="BU242" s="1244"/>
      <c r="BV242" s="1244"/>
      <c r="BW242" s="1244"/>
      <c r="BX242" s="1244"/>
      <c r="BY242" s="1244"/>
      <c r="BZ242" s="1244"/>
      <c r="CA242" s="1244"/>
    </row>
    <row r="243" spans="1:79" ht="35.25" customHeight="1">
      <c r="B243" s="1363" t="s">
        <v>954</v>
      </c>
      <c r="C243" s="1364"/>
      <c r="D243" s="1364"/>
      <c r="E243" s="1365"/>
      <c r="F243" s="1441"/>
      <c r="G243" s="1362"/>
      <c r="H243" s="1362"/>
      <c r="I243" s="1244"/>
      <c r="J243" s="1244"/>
      <c r="K243" s="1244"/>
      <c r="L243" s="1244"/>
      <c r="M243" s="1244"/>
      <c r="N243" s="1336"/>
      <c r="O243" s="1244"/>
      <c r="P243" s="1244"/>
      <c r="Q243" s="1244"/>
      <c r="R243" s="1244"/>
      <c r="S243" s="1244"/>
      <c r="T243" s="1244"/>
      <c r="U243" s="1244"/>
      <c r="V243" s="1244"/>
      <c r="W243" s="1244"/>
      <c r="X243" s="1244"/>
      <c r="Y243" s="1244"/>
      <c r="Z243" s="1244"/>
      <c r="AA243" s="1244"/>
      <c r="AB243" s="1244"/>
      <c r="AC243" s="1244"/>
      <c r="AD243" s="1244"/>
      <c r="AE243" s="1244"/>
      <c r="AF243" s="1244"/>
      <c r="AG243" s="1244"/>
      <c r="AH243" s="1244"/>
      <c r="AI243" s="1244"/>
      <c r="AJ243" s="1244"/>
      <c r="AK243" s="1244"/>
      <c r="AL243" s="1244"/>
      <c r="AM243" s="1244"/>
      <c r="AN243" s="1244"/>
      <c r="AO243" s="1244"/>
      <c r="AP243" s="1244"/>
      <c r="AQ243" s="1244"/>
      <c r="AR243" s="1244"/>
      <c r="AS243" s="1244"/>
      <c r="AT243" s="1244"/>
      <c r="AU243" s="1244"/>
      <c r="AV243" s="1244"/>
      <c r="AW243" s="1244"/>
      <c r="AX243" s="1244"/>
      <c r="AY243" s="1244"/>
      <c r="AZ243" s="1244"/>
      <c r="BA243" s="1244"/>
      <c r="BB243" s="1244"/>
      <c r="BC243" s="1244"/>
      <c r="BD243" s="1244"/>
      <c r="BE243" s="1244"/>
      <c r="BF243" s="1244"/>
      <c r="BG243" s="1244"/>
      <c r="BH243" s="1244"/>
      <c r="BI243" s="1244"/>
      <c r="BJ243" s="1244"/>
      <c r="BK243" s="1244"/>
      <c r="BL243" s="1244"/>
      <c r="BM243" s="1244"/>
      <c r="BN243" s="1244"/>
      <c r="BO243" s="1244"/>
      <c r="BP243" s="1244"/>
      <c r="BQ243" s="1244"/>
      <c r="BR243" s="1244"/>
      <c r="BS243" s="1244"/>
      <c r="BT243" s="1244"/>
      <c r="BU243" s="1244"/>
      <c r="BV243" s="1244"/>
      <c r="BW243" s="1244"/>
      <c r="BX243" s="1244"/>
      <c r="BY243" s="1244"/>
      <c r="BZ243" s="1244"/>
      <c r="CA243" s="1244"/>
    </row>
    <row r="244" spans="1:79" ht="16.5" customHeight="1" thickBot="1">
      <c r="B244" s="1358" t="s">
        <v>873</v>
      </c>
      <c r="C244" s="1366"/>
      <c r="F244" s="1441"/>
      <c r="G244" s="1362"/>
      <c r="H244" s="1362"/>
      <c r="I244" s="1244"/>
      <c r="J244" s="1244"/>
      <c r="K244" s="1244"/>
      <c r="L244" s="1244"/>
      <c r="M244" s="1244"/>
      <c r="N244" s="1336"/>
      <c r="O244" s="1244"/>
      <c r="P244" s="1244"/>
      <c r="Q244" s="1244"/>
      <c r="R244" s="1244"/>
      <c r="S244" s="1244"/>
      <c r="T244" s="1244"/>
      <c r="U244" s="1244"/>
      <c r="V244" s="1244"/>
      <c r="W244" s="1244"/>
      <c r="X244" s="1244"/>
      <c r="Y244" s="1244"/>
      <c r="Z244" s="1244"/>
      <c r="AA244" s="1244"/>
      <c r="AB244" s="1244"/>
      <c r="AC244" s="1244"/>
      <c r="AD244" s="1244"/>
      <c r="AE244" s="1244"/>
      <c r="AF244" s="1244"/>
      <c r="AG244" s="1244"/>
      <c r="AH244" s="1244"/>
      <c r="AI244" s="1244"/>
      <c r="AJ244" s="1244"/>
      <c r="AK244" s="1244"/>
      <c r="AL244" s="1244"/>
      <c r="AM244" s="1244"/>
      <c r="AN244" s="1244"/>
      <c r="AO244" s="1244"/>
      <c r="AP244" s="1244"/>
      <c r="AQ244" s="1244"/>
      <c r="AR244" s="1244"/>
      <c r="AS244" s="1244"/>
      <c r="AT244" s="1244"/>
      <c r="AU244" s="1244"/>
      <c r="AV244" s="1244"/>
      <c r="AW244" s="1244"/>
      <c r="AX244" s="1244"/>
      <c r="AY244" s="1244"/>
      <c r="AZ244" s="1244"/>
      <c r="BA244" s="1244"/>
      <c r="BB244" s="1244"/>
      <c r="BC244" s="1244"/>
      <c r="BD244" s="1244"/>
      <c r="BE244" s="1244"/>
      <c r="BF244" s="1244"/>
      <c r="BG244" s="1244"/>
      <c r="BH244" s="1244"/>
      <c r="BI244" s="1244"/>
      <c r="BJ244" s="1244"/>
      <c r="BK244" s="1244"/>
      <c r="BL244" s="1244"/>
      <c r="BM244" s="1244"/>
      <c r="BN244" s="1244"/>
      <c r="BO244" s="1244"/>
      <c r="BP244" s="1244"/>
      <c r="BQ244" s="1244"/>
      <c r="BR244" s="1244"/>
      <c r="BS244" s="1244"/>
      <c r="BT244" s="1244"/>
      <c r="BU244" s="1244"/>
      <c r="BV244" s="1244"/>
      <c r="BW244" s="1244"/>
      <c r="BX244" s="1244"/>
      <c r="BY244" s="1244"/>
      <c r="BZ244" s="1244"/>
      <c r="CA244" s="1244"/>
    </row>
    <row r="245" spans="1:79" ht="33.75" customHeight="1" thickBot="1">
      <c r="B245" s="1367" t="s">
        <v>843</v>
      </c>
      <c r="C245" s="1368" t="s">
        <v>844</v>
      </c>
      <c r="D245" s="1368" t="s">
        <v>845</v>
      </c>
      <c r="E245" s="1369" t="s">
        <v>846</v>
      </c>
      <c r="F245" s="1413" t="s">
        <v>847</v>
      </c>
      <c r="G245" s="1406">
        <v>6</v>
      </c>
      <c r="H245" s="1362"/>
      <c r="I245" s="1244"/>
      <c r="J245" s="1244"/>
      <c r="K245" s="1244"/>
      <c r="L245" s="1244"/>
      <c r="M245" s="1244"/>
      <c r="N245" s="1336"/>
      <c r="O245" s="1244"/>
      <c r="P245" s="1244"/>
      <c r="Q245" s="1244"/>
      <c r="R245" s="1244"/>
      <c r="S245" s="1244"/>
      <c r="T245" s="1244"/>
      <c r="U245" s="1244"/>
      <c r="V245" s="1244"/>
      <c r="W245" s="1244"/>
      <c r="X245" s="1244"/>
      <c r="Y245" s="1244"/>
      <c r="Z245" s="1244"/>
      <c r="AA245" s="1244"/>
      <c r="AB245" s="1244"/>
      <c r="AC245" s="1244"/>
      <c r="AD245" s="1244"/>
      <c r="AE245" s="1244"/>
      <c r="AF245" s="1244"/>
      <c r="AG245" s="1244"/>
      <c r="AH245" s="1244"/>
      <c r="AI245" s="1244"/>
      <c r="AJ245" s="1244"/>
      <c r="AK245" s="1244"/>
      <c r="AL245" s="1244"/>
      <c r="AM245" s="1244"/>
      <c r="AN245" s="1244"/>
      <c r="AO245" s="1244"/>
      <c r="AP245" s="1244"/>
      <c r="AQ245" s="1244"/>
      <c r="AR245" s="1244"/>
      <c r="AS245" s="1244"/>
      <c r="AT245" s="1244"/>
      <c r="AU245" s="1244"/>
      <c r="AV245" s="1244"/>
      <c r="AW245" s="1244"/>
      <c r="AX245" s="1244"/>
      <c r="AY245" s="1244"/>
      <c r="AZ245" s="1244"/>
      <c r="BA245" s="1244"/>
      <c r="BB245" s="1244"/>
      <c r="BC245" s="1244"/>
      <c r="BD245" s="1244"/>
      <c r="BE245" s="1244"/>
      <c r="BF245" s="1244"/>
      <c r="BG245" s="1244"/>
      <c r="BH245" s="1244"/>
      <c r="BI245" s="1244"/>
      <c r="BJ245" s="1244"/>
      <c r="BK245" s="1244"/>
      <c r="BL245" s="1244"/>
      <c r="BM245" s="1244"/>
      <c r="BN245" s="1244"/>
      <c r="BO245" s="1244"/>
      <c r="BP245" s="1244"/>
      <c r="BQ245" s="1244"/>
      <c r="BR245" s="1244"/>
      <c r="BS245" s="1244"/>
      <c r="BT245" s="1244"/>
      <c r="BU245" s="1244"/>
      <c r="BV245" s="1244"/>
      <c r="BW245" s="1244"/>
      <c r="BX245" s="1244"/>
      <c r="BY245" s="1244"/>
      <c r="BZ245" s="1244"/>
      <c r="CA245" s="1244"/>
    </row>
    <row r="246" spans="1:79" ht="45.6" customHeight="1">
      <c r="B246" s="1378" t="s">
        <v>955</v>
      </c>
      <c r="C246" s="1379">
        <v>1</v>
      </c>
      <c r="D246" s="1380">
        <v>3</v>
      </c>
      <c r="E246" s="1381">
        <v>3</v>
      </c>
      <c r="F246" s="1414"/>
      <c r="G246" s="1407"/>
      <c r="H246" s="1407"/>
      <c r="I246" s="1408"/>
      <c r="J246" s="1244"/>
      <c r="K246" s="1244"/>
      <c r="L246" s="1244"/>
      <c r="M246" s="1244"/>
      <c r="N246" s="1336"/>
      <c r="O246" s="1244"/>
      <c r="P246" s="1244"/>
      <c r="Q246" s="1244"/>
      <c r="R246" s="1244"/>
      <c r="S246" s="1244"/>
      <c r="T246" s="1244"/>
      <c r="U246" s="1244"/>
      <c r="V246" s="1244"/>
      <c r="W246" s="1244"/>
      <c r="X246" s="1244"/>
      <c r="Y246" s="1244"/>
      <c r="Z246" s="1244"/>
      <c r="AA246" s="1244"/>
      <c r="AB246" s="1244"/>
      <c r="AC246" s="1244"/>
      <c r="AD246" s="1244"/>
      <c r="AE246" s="1244"/>
      <c r="AF246" s="1244"/>
      <c r="AG246" s="1244"/>
      <c r="AH246" s="1244"/>
      <c r="AI246" s="1244"/>
      <c r="AJ246" s="1244"/>
      <c r="AK246" s="1244"/>
      <c r="AL246" s="1244"/>
      <c r="AM246" s="1244"/>
      <c r="AN246" s="1244"/>
      <c r="AO246" s="1244"/>
      <c r="AP246" s="1244"/>
      <c r="AQ246" s="1244"/>
      <c r="AR246" s="1244"/>
      <c r="AS246" s="1244"/>
      <c r="AT246" s="1244"/>
      <c r="AU246" s="1244"/>
      <c r="AV246" s="1244"/>
      <c r="AW246" s="1244"/>
      <c r="AX246" s="1244"/>
      <c r="AY246" s="1244"/>
      <c r="AZ246" s="1244"/>
      <c r="BA246" s="1244"/>
      <c r="BB246" s="1244"/>
      <c r="BC246" s="1244"/>
      <c r="BD246" s="1244"/>
      <c r="BE246" s="1244"/>
      <c r="BF246" s="1244"/>
      <c r="BG246" s="1244"/>
      <c r="BH246" s="1244"/>
      <c r="BI246" s="1244"/>
      <c r="BJ246" s="1244"/>
      <c r="BK246" s="1244"/>
      <c r="BL246" s="1244"/>
      <c r="BM246" s="1244"/>
      <c r="BN246" s="1244"/>
      <c r="BO246" s="1244"/>
      <c r="BP246" s="1244"/>
      <c r="BQ246" s="1244"/>
      <c r="BR246" s="1244"/>
      <c r="BS246" s="1244"/>
      <c r="BT246" s="1244"/>
      <c r="BU246" s="1244"/>
      <c r="BV246" s="1244"/>
      <c r="BW246" s="1244"/>
      <c r="BX246" s="1244"/>
      <c r="BY246" s="1244"/>
      <c r="BZ246" s="1244"/>
      <c r="CA246" s="1244"/>
    </row>
    <row r="247" spans="1:79" ht="59.45" customHeight="1">
      <c r="B247" s="1388" t="s">
        <v>956</v>
      </c>
      <c r="C247" s="1389">
        <v>2</v>
      </c>
      <c r="D247" s="1390">
        <v>3</v>
      </c>
      <c r="E247" s="1391">
        <v>6</v>
      </c>
      <c r="F247" s="1414"/>
      <c r="G247" s="1409"/>
      <c r="H247" s="1409"/>
      <c r="I247" s="1410"/>
      <c r="J247" s="1244"/>
      <c r="K247" s="1244"/>
      <c r="L247" s="1244"/>
      <c r="M247" s="1244"/>
      <c r="N247" s="1336"/>
      <c r="O247" s="1244"/>
      <c r="P247" s="1244"/>
      <c r="Q247" s="1244"/>
      <c r="R247" s="1244"/>
      <c r="S247" s="1244"/>
      <c r="T247" s="1244"/>
      <c r="U247" s="1244"/>
      <c r="V247" s="1244"/>
      <c r="W247" s="1244"/>
      <c r="X247" s="1244"/>
      <c r="Y247" s="1244"/>
      <c r="Z247" s="1244"/>
      <c r="AA247" s="1244"/>
      <c r="AB247" s="1244"/>
      <c r="AC247" s="1244"/>
      <c r="AD247" s="1244"/>
      <c r="AE247" s="1244"/>
      <c r="AF247" s="1244"/>
      <c r="AG247" s="1244"/>
      <c r="AH247" s="1244"/>
      <c r="AI247" s="1244"/>
      <c r="AJ247" s="1244"/>
      <c r="AK247" s="1244"/>
      <c r="AL247" s="1244"/>
      <c r="AM247" s="1244"/>
      <c r="AN247" s="1244"/>
      <c r="AO247" s="1244"/>
      <c r="AP247" s="1244"/>
      <c r="AQ247" s="1244"/>
      <c r="AR247" s="1244"/>
      <c r="AS247" s="1244"/>
      <c r="AT247" s="1244"/>
      <c r="AU247" s="1244"/>
      <c r="AV247" s="1244"/>
      <c r="AW247" s="1244"/>
      <c r="AX247" s="1244"/>
      <c r="AY247" s="1244"/>
      <c r="AZ247" s="1244"/>
      <c r="BA247" s="1244"/>
      <c r="BB247" s="1244"/>
      <c r="BC247" s="1244"/>
      <c r="BD247" s="1244"/>
      <c r="BE247" s="1244"/>
      <c r="BF247" s="1244"/>
      <c r="BG247" s="1244"/>
      <c r="BH247" s="1244"/>
      <c r="BI247" s="1244"/>
      <c r="BJ247" s="1244"/>
      <c r="BK247" s="1244"/>
      <c r="BL247" s="1244"/>
      <c r="BM247" s="1244"/>
      <c r="BN247" s="1244"/>
      <c r="BO247" s="1244"/>
      <c r="BP247" s="1244"/>
      <c r="BQ247" s="1244"/>
      <c r="BR247" s="1244"/>
      <c r="BS247" s="1244"/>
      <c r="BT247" s="1244"/>
      <c r="BU247" s="1244"/>
      <c r="BV247" s="1244"/>
      <c r="BW247" s="1244"/>
      <c r="BX247" s="1244"/>
      <c r="BY247" s="1244"/>
      <c r="BZ247" s="1244"/>
      <c r="CA247" s="1244"/>
    </row>
    <row r="248" spans="1:79" ht="56.1" customHeight="1" thickBot="1">
      <c r="B248" s="1394" t="s">
        <v>957</v>
      </c>
      <c r="C248" s="1395">
        <v>3</v>
      </c>
      <c r="D248" s="1396">
        <v>3</v>
      </c>
      <c r="E248" s="1397">
        <v>9</v>
      </c>
      <c r="F248" s="1415"/>
      <c r="G248" s="1411"/>
      <c r="H248" s="1411"/>
      <c r="I248" s="1412"/>
      <c r="J248" s="1244"/>
      <c r="K248" s="1244"/>
      <c r="L248" s="1244"/>
      <c r="M248" s="1244"/>
      <c r="N248" s="1336"/>
      <c r="O248" s="1244"/>
      <c r="P248" s="1244"/>
      <c r="Q248" s="1244"/>
      <c r="R248" s="1244"/>
      <c r="S248" s="1244"/>
      <c r="T248" s="1244"/>
      <c r="U248" s="1244"/>
      <c r="V248" s="1244"/>
      <c r="W248" s="1244"/>
      <c r="X248" s="1244"/>
      <c r="Y248" s="1244"/>
      <c r="Z248" s="1244"/>
      <c r="AA248" s="1244"/>
      <c r="AB248" s="1244"/>
      <c r="AC248" s="1244"/>
      <c r="AD248" s="1244"/>
      <c r="AE248" s="1244"/>
      <c r="AF248" s="1244"/>
      <c r="AG248" s="1244"/>
      <c r="AH248" s="1244"/>
      <c r="AI248" s="1244"/>
      <c r="AJ248" s="1244"/>
      <c r="AK248" s="1244"/>
      <c r="AL248" s="1244"/>
      <c r="AM248" s="1244"/>
      <c r="AN248" s="1244"/>
      <c r="AO248" s="1244"/>
      <c r="AP248" s="1244"/>
      <c r="AQ248" s="1244"/>
      <c r="AR248" s="1244"/>
      <c r="AS248" s="1244"/>
      <c r="AT248" s="1244"/>
      <c r="AU248" s="1244"/>
      <c r="AV248" s="1244"/>
      <c r="AW248" s="1244"/>
      <c r="AX248" s="1244"/>
      <c r="AY248" s="1244"/>
      <c r="AZ248" s="1244"/>
      <c r="BA248" s="1244"/>
      <c r="BB248" s="1244"/>
      <c r="BC248" s="1244"/>
      <c r="BD248" s="1244"/>
      <c r="BE248" s="1244"/>
      <c r="BF248" s="1244"/>
      <c r="BG248" s="1244"/>
      <c r="BH248" s="1244"/>
      <c r="BI248" s="1244"/>
      <c r="BJ248" s="1244"/>
      <c r="BK248" s="1244"/>
      <c r="BL248" s="1244"/>
      <c r="BM248" s="1244"/>
      <c r="BN248" s="1244"/>
      <c r="BO248" s="1244"/>
      <c r="BP248" s="1244"/>
      <c r="BQ248" s="1244"/>
      <c r="BR248" s="1244"/>
      <c r="BS248" s="1244"/>
      <c r="BT248" s="1244"/>
      <c r="BU248" s="1244"/>
      <c r="BV248" s="1244"/>
      <c r="BW248" s="1244"/>
      <c r="BX248" s="1244"/>
      <c r="BY248" s="1244"/>
      <c r="BZ248" s="1244"/>
      <c r="CA248" s="1244"/>
    </row>
    <row r="249" spans="1:79" ht="9" customHeight="1">
      <c r="B249" s="1404"/>
      <c r="C249" s="1405"/>
      <c r="D249" s="1405"/>
      <c r="E249" s="1405"/>
      <c r="F249" s="1424"/>
      <c r="G249" s="1362"/>
      <c r="H249" s="1362"/>
      <c r="I249" s="1244"/>
      <c r="J249" s="1244"/>
      <c r="K249" s="1244"/>
      <c r="L249" s="1244"/>
      <c r="M249" s="1244"/>
      <c r="N249" s="1336"/>
      <c r="O249" s="1244"/>
      <c r="P249" s="1244"/>
      <c r="Q249" s="1244"/>
      <c r="R249" s="1244"/>
      <c r="S249" s="1244"/>
      <c r="T249" s="1244"/>
      <c r="U249" s="1244"/>
      <c r="V249" s="1244"/>
      <c r="W249" s="1244"/>
      <c r="X249" s="1244"/>
      <c r="Y249" s="1244"/>
      <c r="Z249" s="1244"/>
      <c r="AA249" s="1244"/>
      <c r="AB249" s="1244"/>
      <c r="AC249" s="1244"/>
      <c r="AD249" s="1244"/>
      <c r="AE249" s="1244"/>
      <c r="AF249" s="1244"/>
      <c r="AG249" s="1244"/>
      <c r="AH249" s="1244"/>
      <c r="AI249" s="1244"/>
      <c r="AJ249" s="1244"/>
      <c r="AK249" s="1244"/>
      <c r="AL249" s="1244"/>
      <c r="AM249" s="1244"/>
      <c r="AN249" s="1244"/>
      <c r="AO249" s="1244"/>
      <c r="AP249" s="1244"/>
      <c r="AQ249" s="1244"/>
      <c r="AR249" s="1244"/>
      <c r="AS249" s="1244"/>
      <c r="AT249" s="1244"/>
      <c r="AU249" s="1244"/>
      <c r="AV249" s="1244"/>
      <c r="AW249" s="1244"/>
      <c r="AX249" s="1244"/>
      <c r="AY249" s="1244"/>
      <c r="AZ249" s="1244"/>
      <c r="BA249" s="1244"/>
      <c r="BB249" s="1244"/>
      <c r="BC249" s="1244"/>
      <c r="BD249" s="1244"/>
      <c r="BE249" s="1244"/>
      <c r="BF249" s="1244"/>
      <c r="BG249" s="1244"/>
      <c r="BH249" s="1244"/>
      <c r="BI249" s="1244"/>
      <c r="BJ249" s="1244"/>
      <c r="BK249" s="1244"/>
      <c r="BL249" s="1244"/>
      <c r="BM249" s="1244"/>
      <c r="BN249" s="1244"/>
      <c r="BO249" s="1244"/>
      <c r="BP249" s="1244"/>
      <c r="BQ249" s="1244"/>
      <c r="BR249" s="1244"/>
      <c r="BS249" s="1244"/>
      <c r="BT249" s="1244"/>
      <c r="BU249" s="1244"/>
      <c r="BV249" s="1244"/>
      <c r="BW249" s="1244"/>
      <c r="BX249" s="1244"/>
      <c r="BY249" s="1244"/>
      <c r="BZ249" s="1244"/>
      <c r="CA249" s="1244"/>
    </row>
    <row r="250" spans="1:79" ht="18" customHeight="1">
      <c r="A250" s="1193">
        <v>25</v>
      </c>
      <c r="B250" s="1358" t="s">
        <v>958</v>
      </c>
      <c r="C250" s="1359"/>
      <c r="D250" s="1359"/>
      <c r="E250" s="1359"/>
      <c r="F250" s="1441"/>
      <c r="G250" s="1362"/>
      <c r="H250" s="1362"/>
      <c r="I250" s="1244"/>
      <c r="J250" s="1244"/>
      <c r="K250" s="1244"/>
      <c r="L250" s="1244"/>
      <c r="M250" s="1244"/>
      <c r="N250" s="1336"/>
      <c r="O250" s="1244"/>
      <c r="P250" s="1244"/>
      <c r="Q250" s="1244"/>
      <c r="R250" s="1244"/>
      <c r="S250" s="1244"/>
      <c r="T250" s="1244"/>
      <c r="U250" s="1244"/>
      <c r="V250" s="1244"/>
      <c r="W250" s="1244"/>
      <c r="X250" s="1244"/>
      <c r="Y250" s="1244"/>
      <c r="Z250" s="1244"/>
      <c r="AA250" s="1244"/>
      <c r="AB250" s="1244"/>
      <c r="AC250" s="1244"/>
      <c r="AD250" s="1244"/>
      <c r="AE250" s="1244"/>
      <c r="AF250" s="1244"/>
      <c r="AG250" s="1244"/>
      <c r="AH250" s="1244"/>
      <c r="AI250" s="1244"/>
      <c r="AJ250" s="1244"/>
      <c r="AK250" s="1244"/>
      <c r="AL250" s="1244"/>
      <c r="AM250" s="1244"/>
      <c r="AN250" s="1244"/>
      <c r="AO250" s="1244"/>
      <c r="AP250" s="1244"/>
      <c r="AQ250" s="1244"/>
      <c r="AR250" s="1244"/>
      <c r="AS250" s="1244"/>
      <c r="AT250" s="1244"/>
      <c r="AU250" s="1244"/>
      <c r="AV250" s="1244"/>
      <c r="AW250" s="1244"/>
      <c r="AX250" s="1244"/>
      <c r="AY250" s="1244"/>
      <c r="AZ250" s="1244"/>
      <c r="BA250" s="1244"/>
      <c r="BB250" s="1244"/>
      <c r="BC250" s="1244"/>
      <c r="BD250" s="1244"/>
      <c r="BE250" s="1244"/>
      <c r="BF250" s="1244"/>
      <c r="BG250" s="1244"/>
      <c r="BH250" s="1244"/>
      <c r="BI250" s="1244"/>
      <c r="BJ250" s="1244"/>
      <c r="BK250" s="1244"/>
      <c r="BL250" s="1244"/>
      <c r="BM250" s="1244"/>
      <c r="BN250" s="1244"/>
      <c r="BO250" s="1244"/>
      <c r="BP250" s="1244"/>
      <c r="BQ250" s="1244"/>
      <c r="BR250" s="1244"/>
      <c r="BS250" s="1244"/>
      <c r="BT250" s="1244"/>
      <c r="BU250" s="1244"/>
      <c r="BV250" s="1244"/>
      <c r="BW250" s="1244"/>
      <c r="BX250" s="1244"/>
      <c r="BY250" s="1244"/>
      <c r="BZ250" s="1244"/>
      <c r="CA250" s="1244"/>
    </row>
    <row r="251" spans="1:79" ht="35.25" customHeight="1">
      <c r="B251" s="1363" t="s">
        <v>959</v>
      </c>
      <c r="C251" s="1364"/>
      <c r="D251" s="1364"/>
      <c r="E251" s="1365"/>
      <c r="F251" s="1441"/>
      <c r="G251" s="1362"/>
      <c r="H251" s="1362"/>
      <c r="I251" s="1244"/>
      <c r="J251" s="1244"/>
      <c r="K251" s="1244"/>
      <c r="L251" s="1244"/>
      <c r="M251" s="1244"/>
      <c r="N251" s="1336"/>
      <c r="O251" s="1244"/>
      <c r="P251" s="1244"/>
      <c r="Q251" s="1244"/>
      <c r="R251" s="1244"/>
      <c r="S251" s="1244"/>
      <c r="T251" s="1244"/>
      <c r="U251" s="1244"/>
      <c r="V251" s="1244"/>
      <c r="W251" s="1244"/>
      <c r="X251" s="1244"/>
      <c r="Y251" s="1244"/>
      <c r="Z251" s="1244"/>
      <c r="AA251" s="1244"/>
      <c r="AB251" s="1244"/>
      <c r="AC251" s="1244"/>
      <c r="AD251" s="1244"/>
      <c r="AE251" s="1244"/>
      <c r="AF251" s="1244"/>
      <c r="AG251" s="1244"/>
      <c r="AH251" s="1244"/>
      <c r="AI251" s="1244"/>
      <c r="AJ251" s="1244"/>
      <c r="AK251" s="1244"/>
      <c r="AL251" s="1244"/>
      <c r="AM251" s="1244"/>
      <c r="AN251" s="1244"/>
      <c r="AO251" s="1244"/>
      <c r="AP251" s="1244"/>
      <c r="AQ251" s="1244"/>
      <c r="AR251" s="1244"/>
      <c r="AS251" s="1244"/>
      <c r="AT251" s="1244"/>
      <c r="AU251" s="1244"/>
      <c r="AV251" s="1244"/>
      <c r="AW251" s="1244"/>
      <c r="AX251" s="1244"/>
      <c r="AY251" s="1244"/>
      <c r="AZ251" s="1244"/>
      <c r="BA251" s="1244"/>
      <c r="BB251" s="1244"/>
      <c r="BC251" s="1244"/>
      <c r="BD251" s="1244"/>
      <c r="BE251" s="1244"/>
      <c r="BF251" s="1244"/>
      <c r="BG251" s="1244"/>
      <c r="BH251" s="1244"/>
      <c r="BI251" s="1244"/>
      <c r="BJ251" s="1244"/>
      <c r="BK251" s="1244"/>
      <c r="BL251" s="1244"/>
      <c r="BM251" s="1244"/>
      <c r="BN251" s="1244"/>
      <c r="BO251" s="1244"/>
      <c r="BP251" s="1244"/>
      <c r="BQ251" s="1244"/>
      <c r="BR251" s="1244"/>
      <c r="BS251" s="1244"/>
      <c r="BT251" s="1244"/>
      <c r="BU251" s="1244"/>
      <c r="BV251" s="1244"/>
      <c r="BW251" s="1244"/>
      <c r="BX251" s="1244"/>
      <c r="BY251" s="1244"/>
      <c r="BZ251" s="1244"/>
      <c r="CA251" s="1244"/>
    </row>
    <row r="252" spans="1:79" ht="16.5" customHeight="1" thickBot="1">
      <c r="B252" s="1358" t="s">
        <v>873</v>
      </c>
      <c r="C252" s="1366"/>
      <c r="F252" s="1441"/>
      <c r="G252" s="1362"/>
      <c r="H252" s="1362"/>
      <c r="I252" s="1244"/>
      <c r="J252" s="1244"/>
      <c r="K252" s="1244"/>
      <c r="L252" s="1244"/>
      <c r="M252" s="1244"/>
      <c r="N252" s="1336"/>
      <c r="O252" s="1244"/>
      <c r="P252" s="1244"/>
      <c r="Q252" s="1244"/>
      <c r="R252" s="1244"/>
      <c r="S252" s="1244"/>
      <c r="T252" s="1244"/>
      <c r="U252" s="1244"/>
      <c r="V252" s="1244"/>
      <c r="W252" s="1244"/>
      <c r="X252" s="1244"/>
      <c r="Y252" s="1244"/>
      <c r="Z252" s="1244"/>
      <c r="AA252" s="1244"/>
      <c r="AB252" s="1244"/>
      <c r="AC252" s="1244"/>
      <c r="AD252" s="1244"/>
      <c r="AE252" s="1244"/>
      <c r="AF252" s="1244"/>
      <c r="AG252" s="1244"/>
      <c r="AH252" s="1244"/>
      <c r="AI252" s="1244"/>
      <c r="AJ252" s="1244"/>
      <c r="AK252" s="1244"/>
      <c r="AL252" s="1244"/>
      <c r="AM252" s="1244"/>
      <c r="AN252" s="1244"/>
      <c r="AO252" s="1244"/>
      <c r="AP252" s="1244"/>
      <c r="AQ252" s="1244"/>
      <c r="AR252" s="1244"/>
      <c r="AS252" s="1244"/>
      <c r="AT252" s="1244"/>
      <c r="AU252" s="1244"/>
      <c r="AV252" s="1244"/>
      <c r="AW252" s="1244"/>
      <c r="AX252" s="1244"/>
      <c r="AY252" s="1244"/>
      <c r="AZ252" s="1244"/>
      <c r="BA252" s="1244"/>
      <c r="BB252" s="1244"/>
      <c r="BC252" s="1244"/>
      <c r="BD252" s="1244"/>
      <c r="BE252" s="1244"/>
      <c r="BF252" s="1244"/>
      <c r="BG252" s="1244"/>
      <c r="BH252" s="1244"/>
      <c r="BI252" s="1244"/>
      <c r="BJ252" s="1244"/>
      <c r="BK252" s="1244"/>
      <c r="BL252" s="1244"/>
      <c r="BM252" s="1244"/>
      <c r="BN252" s="1244"/>
      <c r="BO252" s="1244"/>
      <c r="BP252" s="1244"/>
      <c r="BQ252" s="1244"/>
      <c r="BR252" s="1244"/>
      <c r="BS252" s="1244"/>
      <c r="BT252" s="1244"/>
      <c r="BU252" s="1244"/>
      <c r="BV252" s="1244"/>
      <c r="BW252" s="1244"/>
      <c r="BX252" s="1244"/>
      <c r="BY252" s="1244"/>
      <c r="BZ252" s="1244"/>
      <c r="CA252" s="1244"/>
    </row>
    <row r="253" spans="1:79" ht="33.75" customHeight="1" thickBot="1">
      <c r="B253" s="1367" t="s">
        <v>843</v>
      </c>
      <c r="C253" s="1368" t="s">
        <v>844</v>
      </c>
      <c r="D253" s="1368" t="s">
        <v>845</v>
      </c>
      <c r="E253" s="1369" t="s">
        <v>846</v>
      </c>
      <c r="F253" s="1413" t="s">
        <v>847</v>
      </c>
      <c r="G253" s="1406">
        <v>4</v>
      </c>
      <c r="H253" s="1362"/>
      <c r="I253" s="1244"/>
      <c r="J253" s="1244"/>
      <c r="K253" s="1244"/>
      <c r="L253" s="1244"/>
      <c r="M253" s="1244"/>
      <c r="N253" s="1336"/>
      <c r="O253" s="1244"/>
      <c r="P253" s="1244"/>
      <c r="Q253" s="1244"/>
      <c r="R253" s="1244"/>
      <c r="S253" s="1244"/>
      <c r="T253" s="1244"/>
      <c r="U253" s="1244"/>
      <c r="V253" s="1244"/>
      <c r="W253" s="1244"/>
      <c r="X253" s="1244"/>
      <c r="Y253" s="1244"/>
      <c r="Z253" s="1244"/>
      <c r="AA253" s="1244"/>
      <c r="AB253" s="1244"/>
      <c r="AC253" s="1244"/>
      <c r="AD253" s="1244"/>
      <c r="AE253" s="1244"/>
      <c r="AF253" s="1244"/>
      <c r="AG253" s="1244"/>
      <c r="AH253" s="1244"/>
      <c r="AI253" s="1244"/>
      <c r="AJ253" s="1244"/>
      <c r="AK253" s="1244"/>
      <c r="AL253" s="1244"/>
      <c r="AM253" s="1244"/>
      <c r="AN253" s="1244"/>
      <c r="AO253" s="1244"/>
      <c r="AP253" s="1244"/>
      <c r="AQ253" s="1244"/>
      <c r="AR253" s="1244"/>
      <c r="AS253" s="1244"/>
      <c r="AT253" s="1244"/>
      <c r="AU253" s="1244"/>
      <c r="AV253" s="1244"/>
      <c r="AW253" s="1244"/>
      <c r="AX253" s="1244"/>
      <c r="AY253" s="1244"/>
      <c r="AZ253" s="1244"/>
      <c r="BA253" s="1244"/>
      <c r="BB253" s="1244"/>
      <c r="BC253" s="1244"/>
      <c r="BD253" s="1244"/>
      <c r="BE253" s="1244"/>
      <c r="BF253" s="1244"/>
      <c r="BG253" s="1244"/>
      <c r="BH253" s="1244"/>
      <c r="BI253" s="1244"/>
      <c r="BJ253" s="1244"/>
      <c r="BK253" s="1244"/>
      <c r="BL253" s="1244"/>
      <c r="BM253" s="1244"/>
      <c r="BN253" s="1244"/>
      <c r="BO253" s="1244"/>
      <c r="BP253" s="1244"/>
      <c r="BQ253" s="1244"/>
      <c r="BR253" s="1244"/>
      <c r="BS253" s="1244"/>
      <c r="BT253" s="1244"/>
      <c r="BU253" s="1244"/>
      <c r="BV253" s="1244"/>
      <c r="BW253" s="1244"/>
      <c r="BX253" s="1244"/>
      <c r="BY253" s="1244"/>
      <c r="BZ253" s="1244"/>
      <c r="CA253" s="1244"/>
    </row>
    <row r="254" spans="1:79" ht="41.45" customHeight="1">
      <c r="B254" s="1378" t="s">
        <v>960</v>
      </c>
      <c r="C254" s="1379">
        <v>0</v>
      </c>
      <c r="D254" s="1380">
        <v>2</v>
      </c>
      <c r="E254" s="1381">
        <v>0</v>
      </c>
      <c r="F254" s="1414"/>
      <c r="G254" s="1407"/>
      <c r="H254" s="1407"/>
      <c r="I254" s="1408"/>
      <c r="J254" s="1244"/>
      <c r="K254" s="1244"/>
      <c r="L254" s="1244"/>
      <c r="M254" s="1244"/>
      <c r="N254" s="1336"/>
      <c r="O254" s="1244"/>
      <c r="P254" s="1244"/>
      <c r="Q254" s="1244"/>
      <c r="R254" s="1244"/>
      <c r="S254" s="1244"/>
      <c r="T254" s="1244"/>
      <c r="U254" s="1244"/>
      <c r="V254" s="1244"/>
      <c r="W254" s="1244"/>
      <c r="X254" s="1244"/>
      <c r="Y254" s="1244"/>
      <c r="Z254" s="1244"/>
      <c r="AA254" s="1244"/>
      <c r="AB254" s="1244"/>
      <c r="AC254" s="1244"/>
      <c r="AD254" s="1244"/>
      <c r="AE254" s="1244"/>
      <c r="AF254" s="1244"/>
      <c r="AG254" s="1244"/>
      <c r="AH254" s="1244"/>
      <c r="AI254" s="1244"/>
      <c r="AJ254" s="1244"/>
      <c r="AK254" s="1244"/>
      <c r="AL254" s="1244"/>
      <c r="AM254" s="1244"/>
      <c r="AN254" s="1244"/>
      <c r="AO254" s="1244"/>
      <c r="AP254" s="1244"/>
      <c r="AQ254" s="1244"/>
      <c r="AR254" s="1244"/>
      <c r="AS254" s="1244"/>
      <c r="AT254" s="1244"/>
      <c r="AU254" s="1244"/>
      <c r="AV254" s="1244"/>
      <c r="AW254" s="1244"/>
      <c r="AX254" s="1244"/>
      <c r="AY254" s="1244"/>
      <c r="AZ254" s="1244"/>
      <c r="BA254" s="1244"/>
      <c r="BB254" s="1244"/>
      <c r="BC254" s="1244"/>
      <c r="BD254" s="1244"/>
      <c r="BE254" s="1244"/>
      <c r="BF254" s="1244"/>
      <c r="BG254" s="1244"/>
      <c r="BH254" s="1244"/>
      <c r="BI254" s="1244"/>
      <c r="BJ254" s="1244"/>
      <c r="BK254" s="1244"/>
      <c r="BL254" s="1244"/>
      <c r="BM254" s="1244"/>
      <c r="BN254" s="1244"/>
      <c r="BO254" s="1244"/>
      <c r="BP254" s="1244"/>
      <c r="BQ254" s="1244"/>
      <c r="BR254" s="1244"/>
      <c r="BS254" s="1244"/>
      <c r="BT254" s="1244"/>
      <c r="BU254" s="1244"/>
      <c r="BV254" s="1244"/>
      <c r="BW254" s="1244"/>
      <c r="BX254" s="1244"/>
      <c r="BY254" s="1244"/>
      <c r="BZ254" s="1244"/>
      <c r="CA254" s="1244"/>
    </row>
    <row r="255" spans="1:79" ht="48.6" customHeight="1">
      <c r="B255" s="1388" t="s">
        <v>961</v>
      </c>
      <c r="C255" s="1389">
        <v>1</v>
      </c>
      <c r="D255" s="1390">
        <v>2</v>
      </c>
      <c r="E255" s="1391">
        <v>2</v>
      </c>
      <c r="F255" s="1414"/>
      <c r="G255" s="1409"/>
      <c r="H255" s="1409"/>
      <c r="I255" s="1410"/>
      <c r="J255" s="1244"/>
      <c r="K255" s="1244"/>
      <c r="L255" s="1244"/>
      <c r="M255" s="1244"/>
      <c r="N255" s="1336"/>
      <c r="O255" s="1244"/>
      <c r="P255" s="1244"/>
      <c r="Q255" s="1244"/>
      <c r="R255" s="1244"/>
      <c r="S255" s="1244"/>
      <c r="T255" s="1244"/>
      <c r="U255" s="1244"/>
      <c r="V255" s="1244"/>
      <c r="W255" s="1244"/>
      <c r="X255" s="1244"/>
      <c r="Y255" s="1244"/>
      <c r="Z255" s="1244"/>
      <c r="AA255" s="1244"/>
      <c r="AB255" s="1244"/>
      <c r="AC255" s="1244"/>
      <c r="AD255" s="1244"/>
      <c r="AE255" s="1244"/>
      <c r="AF255" s="1244"/>
      <c r="AG255" s="1244"/>
      <c r="AH255" s="1244"/>
      <c r="AI255" s="1244"/>
      <c r="AJ255" s="1244"/>
      <c r="AK255" s="1244"/>
      <c r="AL255" s="1244"/>
      <c r="AM255" s="1244"/>
      <c r="AN255" s="1244"/>
      <c r="AO255" s="1244"/>
      <c r="AP255" s="1244"/>
      <c r="AQ255" s="1244"/>
      <c r="AR255" s="1244"/>
      <c r="AS255" s="1244"/>
      <c r="AT255" s="1244"/>
      <c r="AU255" s="1244"/>
      <c r="AV255" s="1244"/>
      <c r="AW255" s="1244"/>
      <c r="AX255" s="1244"/>
      <c r="AY255" s="1244"/>
      <c r="AZ255" s="1244"/>
      <c r="BA255" s="1244"/>
      <c r="BB255" s="1244"/>
      <c r="BC255" s="1244"/>
      <c r="BD255" s="1244"/>
      <c r="BE255" s="1244"/>
      <c r="BF255" s="1244"/>
      <c r="BG255" s="1244"/>
      <c r="BH255" s="1244"/>
      <c r="BI255" s="1244"/>
      <c r="BJ255" s="1244"/>
      <c r="BK255" s="1244"/>
      <c r="BL255" s="1244"/>
      <c r="BM255" s="1244"/>
      <c r="BN255" s="1244"/>
      <c r="BO255" s="1244"/>
      <c r="BP255" s="1244"/>
      <c r="BQ255" s="1244"/>
      <c r="BR255" s="1244"/>
      <c r="BS255" s="1244"/>
      <c r="BT255" s="1244"/>
      <c r="BU255" s="1244"/>
      <c r="BV255" s="1244"/>
      <c r="BW255" s="1244"/>
      <c r="BX255" s="1244"/>
      <c r="BY255" s="1244"/>
      <c r="BZ255" s="1244"/>
      <c r="CA255" s="1244"/>
    </row>
    <row r="256" spans="1:79" ht="48.6" customHeight="1" thickBot="1">
      <c r="B256" s="1394" t="s">
        <v>962</v>
      </c>
      <c r="C256" s="1395">
        <v>2</v>
      </c>
      <c r="D256" s="1396">
        <v>2</v>
      </c>
      <c r="E256" s="1397">
        <v>4</v>
      </c>
      <c r="F256" s="1415"/>
      <c r="G256" s="1411"/>
      <c r="H256" s="1411"/>
      <c r="I256" s="1412"/>
      <c r="J256" s="1244"/>
      <c r="K256" s="1244"/>
      <c r="L256" s="1244"/>
      <c r="M256" s="1244"/>
      <c r="N256" s="1336"/>
      <c r="O256" s="1244"/>
      <c r="P256" s="1244"/>
      <c r="Q256" s="1244"/>
      <c r="R256" s="1244"/>
      <c r="S256" s="1244"/>
      <c r="T256" s="1244"/>
      <c r="U256" s="1244"/>
      <c r="V256" s="1244"/>
      <c r="W256" s="1244"/>
      <c r="X256" s="1244"/>
      <c r="Y256" s="1244"/>
      <c r="Z256" s="1244"/>
      <c r="AA256" s="1244"/>
      <c r="AB256" s="1244"/>
      <c r="AC256" s="1244"/>
      <c r="AD256" s="1244"/>
      <c r="AE256" s="1244"/>
      <c r="AF256" s="1244"/>
      <c r="AG256" s="1244"/>
      <c r="AH256" s="1244"/>
      <c r="AI256" s="1244"/>
      <c r="AJ256" s="1244"/>
      <c r="AK256" s="1244"/>
      <c r="AL256" s="1244"/>
      <c r="AM256" s="1244"/>
      <c r="AN256" s="1244"/>
      <c r="AO256" s="1244"/>
      <c r="AP256" s="1244"/>
      <c r="AQ256" s="1244"/>
      <c r="AR256" s="1244"/>
      <c r="AS256" s="1244"/>
      <c r="AT256" s="1244"/>
      <c r="AU256" s="1244"/>
      <c r="AV256" s="1244"/>
      <c r="AW256" s="1244"/>
      <c r="AX256" s="1244"/>
      <c r="AY256" s="1244"/>
      <c r="AZ256" s="1244"/>
      <c r="BA256" s="1244"/>
      <c r="BB256" s="1244"/>
      <c r="BC256" s="1244"/>
      <c r="BD256" s="1244"/>
      <c r="BE256" s="1244"/>
      <c r="BF256" s="1244"/>
      <c r="BG256" s="1244"/>
      <c r="BH256" s="1244"/>
      <c r="BI256" s="1244"/>
      <c r="BJ256" s="1244"/>
      <c r="BK256" s="1244"/>
      <c r="BL256" s="1244"/>
      <c r="BM256" s="1244"/>
      <c r="BN256" s="1244"/>
      <c r="BO256" s="1244"/>
      <c r="BP256" s="1244"/>
      <c r="BQ256" s="1244"/>
      <c r="BR256" s="1244"/>
      <c r="BS256" s="1244"/>
      <c r="BT256" s="1244"/>
      <c r="BU256" s="1244"/>
      <c r="BV256" s="1244"/>
      <c r="BW256" s="1244"/>
      <c r="BX256" s="1244"/>
      <c r="BY256" s="1244"/>
      <c r="BZ256" s="1244"/>
      <c r="CA256" s="1244"/>
    </row>
    <row r="257" spans="1:79" ht="9" customHeight="1">
      <c r="B257" s="1404"/>
      <c r="C257" s="1405"/>
      <c r="D257" s="1405"/>
      <c r="E257" s="1405"/>
      <c r="F257" s="1441"/>
      <c r="G257" s="1362"/>
      <c r="H257" s="1362"/>
      <c r="I257" s="1244"/>
      <c r="J257" s="1244"/>
      <c r="K257" s="1244"/>
      <c r="L257" s="1244"/>
      <c r="M257" s="1244"/>
      <c r="N257" s="1336"/>
      <c r="O257" s="1244"/>
      <c r="P257" s="1244"/>
      <c r="Q257" s="1244"/>
      <c r="R257" s="1244"/>
      <c r="S257" s="1244"/>
      <c r="T257" s="1244"/>
      <c r="U257" s="1244"/>
      <c r="V257" s="1244"/>
      <c r="W257" s="1244"/>
      <c r="X257" s="1244"/>
      <c r="Y257" s="1244"/>
      <c r="Z257" s="1244"/>
      <c r="AA257" s="1244"/>
      <c r="AB257" s="1244"/>
      <c r="AC257" s="1244"/>
      <c r="AD257" s="1244"/>
      <c r="AE257" s="1244"/>
      <c r="AF257" s="1244"/>
      <c r="AG257" s="1244"/>
      <c r="AH257" s="1244"/>
      <c r="AI257" s="1244"/>
      <c r="AJ257" s="1244"/>
      <c r="AK257" s="1244"/>
      <c r="AL257" s="1244"/>
      <c r="AM257" s="1244"/>
      <c r="AN257" s="1244"/>
      <c r="AO257" s="1244"/>
      <c r="AP257" s="1244"/>
      <c r="AQ257" s="1244"/>
      <c r="AR257" s="1244"/>
      <c r="AS257" s="1244"/>
      <c r="AT257" s="1244"/>
      <c r="AU257" s="1244"/>
      <c r="AV257" s="1244"/>
      <c r="AW257" s="1244"/>
      <c r="AX257" s="1244"/>
      <c r="AY257" s="1244"/>
      <c r="AZ257" s="1244"/>
      <c r="BA257" s="1244"/>
      <c r="BB257" s="1244"/>
      <c r="BC257" s="1244"/>
      <c r="BD257" s="1244"/>
      <c r="BE257" s="1244"/>
      <c r="BF257" s="1244"/>
      <c r="BG257" s="1244"/>
      <c r="BH257" s="1244"/>
      <c r="BI257" s="1244"/>
      <c r="BJ257" s="1244"/>
      <c r="BK257" s="1244"/>
      <c r="BL257" s="1244"/>
      <c r="BM257" s="1244"/>
      <c r="BN257" s="1244"/>
      <c r="BO257" s="1244"/>
      <c r="BP257" s="1244"/>
      <c r="BQ257" s="1244"/>
      <c r="BR257" s="1244"/>
      <c r="BS257" s="1244"/>
      <c r="BT257" s="1244"/>
      <c r="BU257" s="1244"/>
      <c r="BV257" s="1244"/>
      <c r="BW257" s="1244"/>
      <c r="BX257" s="1244"/>
      <c r="BY257" s="1244"/>
      <c r="BZ257" s="1244"/>
      <c r="CA257" s="1244"/>
    </row>
    <row r="258" spans="1:79" ht="18" customHeight="1">
      <c r="A258" s="1193">
        <v>26</v>
      </c>
      <c r="B258" s="1358" t="s">
        <v>963</v>
      </c>
      <c r="C258" s="1359"/>
      <c r="D258" s="1359"/>
      <c r="E258" s="1359"/>
      <c r="F258" s="1441"/>
      <c r="G258" s="1362"/>
      <c r="H258" s="1362"/>
      <c r="I258" s="1244"/>
      <c r="J258" s="1244"/>
      <c r="K258" s="1244"/>
      <c r="L258" s="1244"/>
      <c r="M258" s="1244"/>
      <c r="N258" s="1336"/>
      <c r="O258" s="1244"/>
      <c r="P258" s="1244"/>
      <c r="Q258" s="1244"/>
      <c r="R258" s="1244"/>
      <c r="S258" s="1244"/>
      <c r="T258" s="1244"/>
      <c r="U258" s="1244"/>
      <c r="V258" s="1244"/>
      <c r="W258" s="1244"/>
      <c r="X258" s="1244"/>
      <c r="Y258" s="1244"/>
      <c r="Z258" s="1244"/>
      <c r="AA258" s="1244"/>
      <c r="AB258" s="1244"/>
      <c r="AC258" s="1244"/>
      <c r="AD258" s="1244"/>
      <c r="AE258" s="1244"/>
      <c r="AF258" s="1244"/>
      <c r="AG258" s="1244"/>
      <c r="AH258" s="1244"/>
      <c r="AI258" s="1244"/>
      <c r="AJ258" s="1244"/>
      <c r="AK258" s="1244"/>
      <c r="AL258" s="1244"/>
      <c r="AM258" s="1244"/>
      <c r="AN258" s="1244"/>
      <c r="AO258" s="1244"/>
      <c r="AP258" s="1244"/>
      <c r="AQ258" s="1244"/>
      <c r="AR258" s="1244"/>
      <c r="AS258" s="1244"/>
      <c r="AT258" s="1244"/>
      <c r="AU258" s="1244"/>
      <c r="AV258" s="1244"/>
      <c r="AW258" s="1244"/>
      <c r="AX258" s="1244"/>
      <c r="AY258" s="1244"/>
      <c r="AZ258" s="1244"/>
      <c r="BA258" s="1244"/>
      <c r="BB258" s="1244"/>
      <c r="BC258" s="1244"/>
      <c r="BD258" s="1244"/>
      <c r="BE258" s="1244"/>
      <c r="BF258" s="1244"/>
      <c r="BG258" s="1244"/>
      <c r="BH258" s="1244"/>
      <c r="BI258" s="1244"/>
      <c r="BJ258" s="1244"/>
      <c r="BK258" s="1244"/>
      <c r="BL258" s="1244"/>
      <c r="BM258" s="1244"/>
      <c r="BN258" s="1244"/>
      <c r="BO258" s="1244"/>
      <c r="BP258" s="1244"/>
      <c r="BQ258" s="1244"/>
      <c r="BR258" s="1244"/>
      <c r="BS258" s="1244"/>
      <c r="BT258" s="1244"/>
      <c r="BU258" s="1244"/>
      <c r="BV258" s="1244"/>
      <c r="BW258" s="1244"/>
      <c r="BX258" s="1244"/>
      <c r="BY258" s="1244"/>
      <c r="BZ258" s="1244"/>
      <c r="CA258" s="1244"/>
    </row>
    <row r="259" spans="1:79" ht="35.25" customHeight="1">
      <c r="B259" s="1363" t="s">
        <v>964</v>
      </c>
      <c r="C259" s="1364"/>
      <c r="D259" s="1364"/>
      <c r="E259" s="1365"/>
      <c r="F259" s="1441"/>
      <c r="G259" s="1362"/>
      <c r="H259" s="1362"/>
      <c r="I259" s="1244"/>
      <c r="J259" s="1244"/>
      <c r="K259" s="1244"/>
      <c r="L259" s="1244"/>
      <c r="M259" s="1244"/>
      <c r="N259" s="1336"/>
      <c r="O259" s="1244"/>
      <c r="P259" s="1244"/>
      <c r="Q259" s="1244"/>
      <c r="R259" s="1244"/>
      <c r="S259" s="1244"/>
      <c r="T259" s="1244"/>
      <c r="U259" s="1244"/>
      <c r="V259" s="1244"/>
      <c r="W259" s="1244"/>
      <c r="X259" s="1244"/>
      <c r="Y259" s="1244"/>
      <c r="Z259" s="1244"/>
      <c r="AA259" s="1244"/>
      <c r="AB259" s="1244"/>
      <c r="AC259" s="1244"/>
      <c r="AD259" s="1244"/>
      <c r="AE259" s="1244"/>
      <c r="AF259" s="1244"/>
      <c r="AG259" s="1244"/>
      <c r="AH259" s="1244"/>
      <c r="AI259" s="1244"/>
      <c r="AJ259" s="1244"/>
      <c r="AK259" s="1244"/>
      <c r="AL259" s="1244"/>
      <c r="AM259" s="1244"/>
      <c r="AN259" s="1244"/>
      <c r="AO259" s="1244"/>
      <c r="AP259" s="1244"/>
      <c r="AQ259" s="1244"/>
      <c r="AR259" s="1244"/>
      <c r="AS259" s="1244"/>
      <c r="AT259" s="1244"/>
      <c r="AU259" s="1244"/>
      <c r="AV259" s="1244"/>
      <c r="AW259" s="1244"/>
      <c r="AX259" s="1244"/>
      <c r="AY259" s="1244"/>
      <c r="AZ259" s="1244"/>
      <c r="BA259" s="1244"/>
      <c r="BB259" s="1244"/>
      <c r="BC259" s="1244"/>
      <c r="BD259" s="1244"/>
      <c r="BE259" s="1244"/>
      <c r="BF259" s="1244"/>
      <c r="BG259" s="1244"/>
      <c r="BH259" s="1244"/>
      <c r="BI259" s="1244"/>
      <c r="BJ259" s="1244"/>
      <c r="BK259" s="1244"/>
      <c r="BL259" s="1244"/>
      <c r="BM259" s="1244"/>
      <c r="BN259" s="1244"/>
      <c r="BO259" s="1244"/>
      <c r="BP259" s="1244"/>
      <c r="BQ259" s="1244"/>
      <c r="BR259" s="1244"/>
      <c r="BS259" s="1244"/>
      <c r="BT259" s="1244"/>
      <c r="BU259" s="1244"/>
      <c r="BV259" s="1244"/>
      <c r="BW259" s="1244"/>
      <c r="BX259" s="1244"/>
      <c r="BY259" s="1244"/>
      <c r="BZ259" s="1244"/>
      <c r="CA259" s="1244"/>
    </row>
    <row r="260" spans="1:79" ht="16.5" customHeight="1" thickBot="1">
      <c r="B260" s="1358" t="s">
        <v>873</v>
      </c>
      <c r="C260" s="1366"/>
      <c r="F260" s="1441"/>
      <c r="G260" s="1362"/>
      <c r="H260" s="1362"/>
      <c r="I260" s="1244"/>
      <c r="J260" s="1244"/>
      <c r="K260" s="1244"/>
      <c r="L260" s="1244"/>
      <c r="M260" s="1244"/>
      <c r="N260" s="1336"/>
      <c r="O260" s="1244"/>
      <c r="P260" s="1244"/>
      <c r="Q260" s="1244"/>
      <c r="R260" s="1244"/>
      <c r="S260" s="1244"/>
      <c r="T260" s="1244"/>
      <c r="U260" s="1244"/>
      <c r="V260" s="1244"/>
      <c r="W260" s="1244"/>
      <c r="X260" s="1244"/>
      <c r="Y260" s="1244"/>
      <c r="Z260" s="1244"/>
      <c r="AA260" s="1244"/>
      <c r="AB260" s="1244"/>
      <c r="AC260" s="1244"/>
      <c r="AD260" s="1244"/>
      <c r="AE260" s="1244"/>
      <c r="AF260" s="1244"/>
      <c r="AG260" s="1244"/>
      <c r="AH260" s="1244"/>
      <c r="AI260" s="1244"/>
      <c r="AJ260" s="1244"/>
      <c r="AK260" s="1244"/>
      <c r="AL260" s="1244"/>
      <c r="AM260" s="1244"/>
      <c r="AN260" s="1244"/>
      <c r="AO260" s="1244"/>
      <c r="AP260" s="1244"/>
      <c r="AQ260" s="1244"/>
      <c r="AR260" s="1244"/>
      <c r="AS260" s="1244"/>
      <c r="AT260" s="1244"/>
      <c r="AU260" s="1244"/>
      <c r="AV260" s="1244"/>
      <c r="AW260" s="1244"/>
      <c r="AX260" s="1244"/>
      <c r="AY260" s="1244"/>
      <c r="AZ260" s="1244"/>
      <c r="BA260" s="1244"/>
      <c r="BB260" s="1244"/>
      <c r="BC260" s="1244"/>
      <c r="BD260" s="1244"/>
      <c r="BE260" s="1244"/>
      <c r="BF260" s="1244"/>
      <c r="BG260" s="1244"/>
      <c r="BH260" s="1244"/>
      <c r="BI260" s="1244"/>
      <c r="BJ260" s="1244"/>
      <c r="BK260" s="1244"/>
      <c r="BL260" s="1244"/>
      <c r="BM260" s="1244"/>
      <c r="BN260" s="1244"/>
      <c r="BO260" s="1244"/>
      <c r="BP260" s="1244"/>
      <c r="BQ260" s="1244"/>
      <c r="BR260" s="1244"/>
      <c r="BS260" s="1244"/>
      <c r="BT260" s="1244"/>
      <c r="BU260" s="1244"/>
      <c r="BV260" s="1244"/>
      <c r="BW260" s="1244"/>
      <c r="BX260" s="1244"/>
      <c r="BY260" s="1244"/>
      <c r="BZ260" s="1244"/>
      <c r="CA260" s="1244"/>
    </row>
    <row r="261" spans="1:79" ht="33.75" customHeight="1" thickBot="1">
      <c r="B261" s="1367" t="s">
        <v>843</v>
      </c>
      <c r="C261" s="1368" t="s">
        <v>844</v>
      </c>
      <c r="D261" s="1368" t="s">
        <v>845</v>
      </c>
      <c r="E261" s="1369" t="s">
        <v>846</v>
      </c>
      <c r="F261" s="1413" t="s">
        <v>847</v>
      </c>
      <c r="G261" s="1406">
        <v>6</v>
      </c>
      <c r="H261" s="1362"/>
      <c r="I261" s="1244"/>
      <c r="J261" s="1244"/>
      <c r="K261" s="1244"/>
      <c r="L261" s="1244"/>
      <c r="M261" s="1244"/>
      <c r="N261" s="1336"/>
      <c r="O261" s="1244"/>
      <c r="P261" s="1244"/>
      <c r="Q261" s="1244"/>
      <c r="R261" s="1244"/>
      <c r="S261" s="1244"/>
      <c r="T261" s="1244"/>
      <c r="U261" s="1244"/>
      <c r="V261" s="1244"/>
      <c r="W261" s="1244"/>
      <c r="X261" s="1244"/>
      <c r="Y261" s="1244"/>
      <c r="Z261" s="1244"/>
      <c r="AA261" s="1244"/>
      <c r="AB261" s="1244"/>
      <c r="AC261" s="1244"/>
      <c r="AD261" s="1244"/>
      <c r="AE261" s="1244"/>
      <c r="AF261" s="1244"/>
      <c r="AG261" s="1244"/>
      <c r="AH261" s="1244"/>
      <c r="AI261" s="1244"/>
      <c r="AJ261" s="1244"/>
      <c r="AK261" s="1244"/>
      <c r="AL261" s="1244"/>
      <c r="AM261" s="1244"/>
      <c r="AN261" s="1244"/>
      <c r="AO261" s="1244"/>
      <c r="AP261" s="1244"/>
      <c r="AQ261" s="1244"/>
      <c r="AR261" s="1244"/>
      <c r="AS261" s="1244"/>
      <c r="AT261" s="1244"/>
      <c r="AU261" s="1244"/>
      <c r="AV261" s="1244"/>
      <c r="AW261" s="1244"/>
      <c r="AX261" s="1244"/>
      <c r="AY261" s="1244"/>
      <c r="AZ261" s="1244"/>
      <c r="BA261" s="1244"/>
      <c r="BB261" s="1244"/>
      <c r="BC261" s="1244"/>
      <c r="BD261" s="1244"/>
      <c r="BE261" s="1244"/>
      <c r="BF261" s="1244"/>
      <c r="BG261" s="1244"/>
      <c r="BH261" s="1244"/>
      <c r="BI261" s="1244"/>
      <c r="BJ261" s="1244"/>
      <c r="BK261" s="1244"/>
      <c r="BL261" s="1244"/>
      <c r="BM261" s="1244"/>
      <c r="BN261" s="1244"/>
      <c r="BO261" s="1244"/>
      <c r="BP261" s="1244"/>
      <c r="BQ261" s="1244"/>
      <c r="BR261" s="1244"/>
      <c r="BS261" s="1244"/>
      <c r="BT261" s="1244"/>
      <c r="BU261" s="1244"/>
      <c r="BV261" s="1244"/>
      <c r="BW261" s="1244"/>
      <c r="BX261" s="1244"/>
      <c r="BY261" s="1244"/>
      <c r="BZ261" s="1244"/>
      <c r="CA261" s="1244"/>
    </row>
    <row r="262" spans="1:79" ht="29.1" customHeight="1">
      <c r="B262" s="1442" t="s">
        <v>965</v>
      </c>
      <c r="C262" s="1443">
        <v>0</v>
      </c>
      <c r="D262" s="1444">
        <v>3</v>
      </c>
      <c r="E262" s="1445">
        <v>0</v>
      </c>
      <c r="F262" s="1414"/>
      <c r="G262" s="1407"/>
      <c r="H262" s="1407"/>
      <c r="I262" s="1408"/>
      <c r="J262" s="1244"/>
      <c r="K262" s="1244"/>
      <c r="L262" s="1244"/>
      <c r="M262" s="1244"/>
      <c r="N262" s="1336"/>
      <c r="O262" s="1244"/>
      <c r="P262" s="1244"/>
      <c r="Q262" s="1244"/>
      <c r="R262" s="1244"/>
      <c r="S262" s="1244"/>
      <c r="T262" s="1244"/>
      <c r="U262" s="1244"/>
      <c r="V262" s="1244"/>
      <c r="W262" s="1244"/>
      <c r="X262" s="1244"/>
      <c r="Y262" s="1244"/>
      <c r="Z262" s="1244"/>
      <c r="AA262" s="1244"/>
      <c r="AB262" s="1244"/>
      <c r="AC262" s="1244"/>
      <c r="AD262" s="1244"/>
      <c r="AE262" s="1244"/>
      <c r="AF262" s="1244"/>
      <c r="AG262" s="1244"/>
      <c r="AH262" s="1244"/>
      <c r="AI262" s="1244"/>
      <c r="AJ262" s="1244"/>
      <c r="AK262" s="1244"/>
      <c r="AL262" s="1244"/>
      <c r="AM262" s="1244"/>
      <c r="AN262" s="1244"/>
      <c r="AO262" s="1244"/>
      <c r="AP262" s="1244"/>
      <c r="AQ262" s="1244"/>
      <c r="AR262" s="1244"/>
      <c r="AS262" s="1244"/>
      <c r="AT262" s="1244"/>
      <c r="AU262" s="1244"/>
      <c r="AV262" s="1244"/>
      <c r="AW262" s="1244"/>
      <c r="AX262" s="1244"/>
      <c r="AY262" s="1244"/>
      <c r="AZ262" s="1244"/>
      <c r="BA262" s="1244"/>
      <c r="BB262" s="1244"/>
      <c r="BC262" s="1244"/>
      <c r="BD262" s="1244"/>
      <c r="BE262" s="1244"/>
      <c r="BF262" s="1244"/>
      <c r="BG262" s="1244"/>
      <c r="BH262" s="1244"/>
      <c r="BI262" s="1244"/>
      <c r="BJ262" s="1244"/>
      <c r="BK262" s="1244"/>
      <c r="BL262" s="1244"/>
      <c r="BM262" s="1244"/>
      <c r="BN262" s="1244"/>
      <c r="BO262" s="1244"/>
      <c r="BP262" s="1244"/>
      <c r="BQ262" s="1244"/>
      <c r="BR262" s="1244"/>
      <c r="BS262" s="1244"/>
      <c r="BT262" s="1244"/>
      <c r="BU262" s="1244"/>
      <c r="BV262" s="1244"/>
      <c r="BW262" s="1244"/>
      <c r="BX262" s="1244"/>
      <c r="BY262" s="1244"/>
      <c r="BZ262" s="1244"/>
      <c r="CA262" s="1244"/>
    </row>
    <row r="263" spans="1:79" ht="27.95" customHeight="1" thickBot="1">
      <c r="B263" s="1394" t="s">
        <v>966</v>
      </c>
      <c r="C263" s="1395">
        <v>2</v>
      </c>
      <c r="D263" s="1396">
        <v>3</v>
      </c>
      <c r="E263" s="1397">
        <v>6</v>
      </c>
      <c r="F263" s="1415"/>
      <c r="G263" s="1411"/>
      <c r="H263" s="1411"/>
      <c r="I263" s="1412"/>
      <c r="J263" s="1244"/>
      <c r="K263" s="1244"/>
      <c r="L263" s="1244"/>
      <c r="M263" s="1244"/>
      <c r="N263" s="1336"/>
      <c r="O263" s="1244"/>
      <c r="P263" s="1244"/>
      <c r="Q263" s="1244"/>
      <c r="R263" s="1244"/>
      <c r="S263" s="1244"/>
      <c r="T263" s="1244"/>
      <c r="U263" s="1244"/>
      <c r="V263" s="1244"/>
      <c r="W263" s="1244"/>
      <c r="X263" s="1244"/>
      <c r="Y263" s="1244"/>
      <c r="Z263" s="1244"/>
      <c r="AA263" s="1244"/>
      <c r="AB263" s="1244"/>
      <c r="AC263" s="1244"/>
      <c r="AD263" s="1244"/>
      <c r="AE263" s="1244"/>
      <c r="AF263" s="1244"/>
      <c r="AG263" s="1244"/>
      <c r="AH263" s="1244"/>
      <c r="AI263" s="1244"/>
      <c r="AJ263" s="1244"/>
      <c r="AK263" s="1244"/>
      <c r="AL263" s="1244"/>
      <c r="AM263" s="1244"/>
      <c r="AN263" s="1244"/>
      <c r="AO263" s="1244"/>
      <c r="AP263" s="1244"/>
      <c r="AQ263" s="1244"/>
      <c r="AR263" s="1244"/>
      <c r="AS263" s="1244"/>
      <c r="AT263" s="1244"/>
      <c r="AU263" s="1244"/>
      <c r="AV263" s="1244"/>
      <c r="AW263" s="1244"/>
      <c r="AX263" s="1244"/>
      <c r="AY263" s="1244"/>
      <c r="AZ263" s="1244"/>
      <c r="BA263" s="1244"/>
      <c r="BB263" s="1244"/>
      <c r="BC263" s="1244"/>
      <c r="BD263" s="1244"/>
      <c r="BE263" s="1244"/>
      <c r="BF263" s="1244"/>
      <c r="BG263" s="1244"/>
      <c r="BH263" s="1244"/>
      <c r="BI263" s="1244"/>
      <c r="BJ263" s="1244"/>
      <c r="BK263" s="1244"/>
      <c r="BL263" s="1244"/>
      <c r="BM263" s="1244"/>
      <c r="BN263" s="1244"/>
      <c r="BO263" s="1244"/>
      <c r="BP263" s="1244"/>
      <c r="BQ263" s="1244"/>
      <c r="BR263" s="1244"/>
      <c r="BS263" s="1244"/>
      <c r="BT263" s="1244"/>
      <c r="BU263" s="1244"/>
      <c r="BV263" s="1244"/>
      <c r="BW263" s="1244"/>
      <c r="BX263" s="1244"/>
      <c r="BY263" s="1244"/>
      <c r="BZ263" s="1244"/>
      <c r="CA263" s="1244"/>
    </row>
    <row r="264" spans="1:79" ht="9" customHeight="1">
      <c r="B264" s="1404"/>
      <c r="C264" s="1405"/>
      <c r="D264" s="1405"/>
      <c r="E264" s="1405"/>
      <c r="F264" s="1424"/>
      <c r="G264" s="1362"/>
      <c r="H264" s="1362"/>
      <c r="I264" s="1244"/>
      <c r="J264" s="1244"/>
      <c r="K264" s="1244"/>
      <c r="L264" s="1244"/>
      <c r="M264" s="1244"/>
      <c r="N264" s="1336"/>
      <c r="O264" s="1244"/>
      <c r="P264" s="1244"/>
      <c r="Q264" s="1244"/>
      <c r="R264" s="1244"/>
      <c r="S264" s="1244"/>
      <c r="T264" s="1244"/>
      <c r="U264" s="1244"/>
      <c r="V264" s="1244"/>
      <c r="W264" s="1244"/>
      <c r="X264" s="1244"/>
      <c r="Y264" s="1244"/>
      <c r="Z264" s="1244"/>
      <c r="AA264" s="1244"/>
      <c r="AB264" s="1244"/>
      <c r="AC264" s="1244"/>
      <c r="AD264" s="1244"/>
      <c r="AE264" s="1244"/>
      <c r="AF264" s="1244"/>
      <c r="AG264" s="1244"/>
      <c r="AH264" s="1244"/>
      <c r="AI264" s="1244"/>
      <c r="AJ264" s="1244"/>
      <c r="AK264" s="1244"/>
      <c r="AL264" s="1244"/>
      <c r="AM264" s="1244"/>
      <c r="AN264" s="1244"/>
      <c r="AO264" s="1244"/>
      <c r="AP264" s="1244"/>
      <c r="AQ264" s="1244"/>
      <c r="AR264" s="1244"/>
      <c r="AS264" s="1244"/>
      <c r="AT264" s="1244"/>
      <c r="AU264" s="1244"/>
      <c r="AV264" s="1244"/>
      <c r="AW264" s="1244"/>
      <c r="AX264" s="1244"/>
      <c r="AY264" s="1244"/>
      <c r="AZ264" s="1244"/>
      <c r="BA264" s="1244"/>
      <c r="BB264" s="1244"/>
      <c r="BC264" s="1244"/>
      <c r="BD264" s="1244"/>
      <c r="BE264" s="1244"/>
      <c r="BF264" s="1244"/>
      <c r="BG264" s="1244"/>
      <c r="BH264" s="1244"/>
      <c r="BI264" s="1244"/>
      <c r="BJ264" s="1244"/>
      <c r="BK264" s="1244"/>
      <c r="BL264" s="1244"/>
      <c r="BM264" s="1244"/>
      <c r="BN264" s="1244"/>
      <c r="BO264" s="1244"/>
      <c r="BP264" s="1244"/>
      <c r="BQ264" s="1244"/>
      <c r="BR264" s="1244"/>
      <c r="BS264" s="1244"/>
      <c r="BT264" s="1244"/>
      <c r="BU264" s="1244"/>
      <c r="BV264" s="1244"/>
      <c r="BW264" s="1244"/>
      <c r="BX264" s="1244"/>
      <c r="BY264" s="1244"/>
      <c r="BZ264" s="1244"/>
      <c r="CA264" s="1244"/>
    </row>
    <row r="265" spans="1:79" ht="18" customHeight="1">
      <c r="A265" s="1193">
        <v>27</v>
      </c>
      <c r="B265" s="1358" t="s">
        <v>967</v>
      </c>
      <c r="C265" s="1359"/>
      <c r="D265" s="1359"/>
      <c r="E265" s="1359"/>
      <c r="F265" s="1441"/>
      <c r="G265" s="1362"/>
      <c r="H265" s="1362"/>
      <c r="I265" s="1244"/>
      <c r="J265" s="1244"/>
      <c r="K265" s="1244"/>
      <c r="L265" s="1244"/>
      <c r="M265" s="1244"/>
      <c r="N265" s="1336"/>
      <c r="O265" s="1244"/>
      <c r="P265" s="1244"/>
      <c r="Q265" s="1244"/>
      <c r="R265" s="1244"/>
      <c r="S265" s="1244"/>
      <c r="T265" s="1244"/>
      <c r="U265" s="1244"/>
      <c r="V265" s="1244"/>
      <c r="W265" s="1244"/>
      <c r="X265" s="1244"/>
      <c r="Y265" s="1244"/>
      <c r="Z265" s="1244"/>
      <c r="AA265" s="1244"/>
      <c r="AB265" s="1244"/>
      <c r="AC265" s="1244"/>
      <c r="AD265" s="1244"/>
      <c r="AE265" s="1244"/>
      <c r="AF265" s="1244"/>
      <c r="AG265" s="1244"/>
      <c r="AH265" s="1244"/>
      <c r="AI265" s="1244"/>
      <c r="AJ265" s="1244"/>
      <c r="AK265" s="1244"/>
      <c r="AL265" s="1244"/>
      <c r="AM265" s="1244"/>
      <c r="AN265" s="1244"/>
      <c r="AO265" s="1244"/>
      <c r="AP265" s="1244"/>
      <c r="AQ265" s="1244"/>
      <c r="AR265" s="1244"/>
      <c r="AS265" s="1244"/>
      <c r="AT265" s="1244"/>
      <c r="AU265" s="1244"/>
      <c r="AV265" s="1244"/>
      <c r="AW265" s="1244"/>
      <c r="AX265" s="1244"/>
      <c r="AY265" s="1244"/>
      <c r="AZ265" s="1244"/>
      <c r="BA265" s="1244"/>
      <c r="BB265" s="1244"/>
      <c r="BC265" s="1244"/>
      <c r="BD265" s="1244"/>
      <c r="BE265" s="1244"/>
      <c r="BF265" s="1244"/>
      <c r="BG265" s="1244"/>
      <c r="BH265" s="1244"/>
      <c r="BI265" s="1244"/>
      <c r="BJ265" s="1244"/>
      <c r="BK265" s="1244"/>
      <c r="BL265" s="1244"/>
      <c r="BM265" s="1244"/>
      <c r="BN265" s="1244"/>
      <c r="BO265" s="1244"/>
      <c r="BP265" s="1244"/>
      <c r="BQ265" s="1244"/>
      <c r="BR265" s="1244"/>
      <c r="BS265" s="1244"/>
      <c r="BT265" s="1244"/>
      <c r="BU265" s="1244"/>
      <c r="BV265" s="1244"/>
      <c r="BW265" s="1244"/>
      <c r="BX265" s="1244"/>
      <c r="BY265" s="1244"/>
      <c r="BZ265" s="1244"/>
      <c r="CA265" s="1244"/>
    </row>
    <row r="266" spans="1:79" ht="35.25" customHeight="1">
      <c r="B266" s="1363" t="s">
        <v>968</v>
      </c>
      <c r="C266" s="1364"/>
      <c r="D266" s="1364"/>
      <c r="E266" s="1365"/>
      <c r="F266" s="1441"/>
      <c r="G266" s="1362"/>
      <c r="H266" s="1362"/>
      <c r="I266" s="1244"/>
      <c r="J266" s="1244"/>
      <c r="K266" s="1244"/>
      <c r="L266" s="1244"/>
      <c r="M266" s="1244"/>
      <c r="N266" s="1336"/>
      <c r="O266" s="1244"/>
      <c r="P266" s="1244"/>
      <c r="Q266" s="1244"/>
      <c r="R266" s="1244"/>
      <c r="S266" s="1244"/>
      <c r="T266" s="1244"/>
      <c r="U266" s="1244"/>
      <c r="V266" s="1244"/>
      <c r="W266" s="1244"/>
      <c r="X266" s="1244"/>
      <c r="Y266" s="1244"/>
      <c r="Z266" s="1244"/>
      <c r="AA266" s="1244"/>
      <c r="AB266" s="1244"/>
      <c r="AC266" s="1244"/>
      <c r="AD266" s="1244"/>
      <c r="AE266" s="1244"/>
      <c r="AF266" s="1244"/>
      <c r="AG266" s="1244"/>
      <c r="AH266" s="1244"/>
      <c r="AI266" s="1244"/>
      <c r="AJ266" s="1244"/>
      <c r="AK266" s="1244"/>
      <c r="AL266" s="1244"/>
      <c r="AM266" s="1244"/>
      <c r="AN266" s="1244"/>
      <c r="AO266" s="1244"/>
      <c r="AP266" s="1244"/>
      <c r="AQ266" s="1244"/>
      <c r="AR266" s="1244"/>
      <c r="AS266" s="1244"/>
      <c r="AT266" s="1244"/>
      <c r="AU266" s="1244"/>
      <c r="AV266" s="1244"/>
      <c r="AW266" s="1244"/>
      <c r="AX266" s="1244"/>
      <c r="AY266" s="1244"/>
      <c r="AZ266" s="1244"/>
      <c r="BA266" s="1244"/>
      <c r="BB266" s="1244"/>
      <c r="BC266" s="1244"/>
      <c r="BD266" s="1244"/>
      <c r="BE266" s="1244"/>
      <c r="BF266" s="1244"/>
      <c r="BG266" s="1244"/>
      <c r="BH266" s="1244"/>
      <c r="BI266" s="1244"/>
      <c r="BJ266" s="1244"/>
      <c r="BK266" s="1244"/>
      <c r="BL266" s="1244"/>
      <c r="BM266" s="1244"/>
      <c r="BN266" s="1244"/>
      <c r="BO266" s="1244"/>
      <c r="BP266" s="1244"/>
      <c r="BQ266" s="1244"/>
      <c r="BR266" s="1244"/>
      <c r="BS266" s="1244"/>
      <c r="BT266" s="1244"/>
      <c r="BU266" s="1244"/>
      <c r="BV266" s="1244"/>
      <c r="BW266" s="1244"/>
      <c r="BX266" s="1244"/>
      <c r="BY266" s="1244"/>
      <c r="BZ266" s="1244"/>
      <c r="CA266" s="1244"/>
    </row>
    <row r="267" spans="1:79" ht="16.5" customHeight="1" thickBot="1">
      <c r="B267" s="1358" t="s">
        <v>873</v>
      </c>
      <c r="C267" s="1366"/>
      <c r="F267" s="1441"/>
      <c r="G267" s="1362"/>
      <c r="H267" s="1362"/>
      <c r="I267" s="1244"/>
      <c r="J267" s="1244"/>
      <c r="K267" s="1244"/>
      <c r="L267" s="1244"/>
      <c r="M267" s="1244"/>
      <c r="N267" s="1336"/>
      <c r="O267" s="1244"/>
      <c r="P267" s="1244"/>
      <c r="Q267" s="1244"/>
      <c r="R267" s="1244"/>
      <c r="S267" s="1244"/>
      <c r="T267" s="1244"/>
      <c r="U267" s="1244"/>
      <c r="V267" s="1244"/>
      <c r="W267" s="1244"/>
      <c r="X267" s="1244"/>
      <c r="Y267" s="1244"/>
      <c r="Z267" s="1244"/>
      <c r="AA267" s="1244"/>
      <c r="AB267" s="1244"/>
      <c r="AC267" s="1244"/>
      <c r="AD267" s="1244"/>
      <c r="AE267" s="1244"/>
      <c r="AF267" s="1244"/>
      <c r="AG267" s="1244"/>
      <c r="AH267" s="1244"/>
      <c r="AI267" s="1244"/>
      <c r="AJ267" s="1244"/>
      <c r="AK267" s="1244"/>
      <c r="AL267" s="1244"/>
      <c r="AM267" s="1244"/>
      <c r="AN267" s="1244"/>
      <c r="AO267" s="1244"/>
      <c r="AP267" s="1244"/>
      <c r="AQ267" s="1244"/>
      <c r="AR267" s="1244"/>
      <c r="AS267" s="1244"/>
      <c r="AT267" s="1244"/>
      <c r="AU267" s="1244"/>
      <c r="AV267" s="1244"/>
      <c r="AW267" s="1244"/>
      <c r="AX267" s="1244"/>
      <c r="AY267" s="1244"/>
      <c r="AZ267" s="1244"/>
      <c r="BA267" s="1244"/>
      <c r="BB267" s="1244"/>
      <c r="BC267" s="1244"/>
      <c r="BD267" s="1244"/>
      <c r="BE267" s="1244"/>
      <c r="BF267" s="1244"/>
      <c r="BG267" s="1244"/>
      <c r="BH267" s="1244"/>
      <c r="BI267" s="1244"/>
      <c r="BJ267" s="1244"/>
      <c r="BK267" s="1244"/>
      <c r="BL267" s="1244"/>
      <c r="BM267" s="1244"/>
      <c r="BN267" s="1244"/>
      <c r="BO267" s="1244"/>
      <c r="BP267" s="1244"/>
      <c r="BQ267" s="1244"/>
      <c r="BR267" s="1244"/>
      <c r="BS267" s="1244"/>
      <c r="BT267" s="1244"/>
      <c r="BU267" s="1244"/>
      <c r="BV267" s="1244"/>
      <c r="BW267" s="1244"/>
      <c r="BX267" s="1244"/>
      <c r="BY267" s="1244"/>
      <c r="BZ267" s="1244"/>
      <c r="CA267" s="1244"/>
    </row>
    <row r="268" spans="1:79" ht="33.75" customHeight="1" thickBot="1">
      <c r="B268" s="1367" t="s">
        <v>843</v>
      </c>
      <c r="C268" s="1368" t="s">
        <v>844</v>
      </c>
      <c r="D268" s="1368" t="s">
        <v>845</v>
      </c>
      <c r="E268" s="1369" t="s">
        <v>846</v>
      </c>
      <c r="F268" s="1413" t="s">
        <v>847</v>
      </c>
      <c r="G268" s="1406">
        <v>6</v>
      </c>
      <c r="H268" s="1362"/>
      <c r="I268" s="1244"/>
      <c r="J268" s="1244"/>
      <c r="K268" s="1244"/>
      <c r="L268" s="1244"/>
      <c r="M268" s="1244"/>
      <c r="N268" s="1336"/>
      <c r="O268" s="1244"/>
      <c r="P268" s="1244"/>
      <c r="Q268" s="1244"/>
      <c r="R268" s="1244"/>
      <c r="S268" s="1244"/>
      <c r="T268" s="1244"/>
      <c r="U268" s="1244"/>
      <c r="V268" s="1244"/>
      <c r="W268" s="1244"/>
      <c r="X268" s="1244"/>
      <c r="Y268" s="1244"/>
      <c r="Z268" s="1244"/>
      <c r="AA268" s="1244"/>
      <c r="AB268" s="1244"/>
      <c r="AC268" s="1244"/>
      <c r="AD268" s="1244"/>
      <c r="AE268" s="1244"/>
      <c r="AF268" s="1244"/>
      <c r="AG268" s="1244"/>
      <c r="AH268" s="1244"/>
      <c r="AI268" s="1244"/>
      <c r="AJ268" s="1244"/>
      <c r="AK268" s="1244"/>
      <c r="AL268" s="1244"/>
      <c r="AM268" s="1244"/>
      <c r="AN268" s="1244"/>
      <c r="AO268" s="1244"/>
      <c r="AP268" s="1244"/>
      <c r="AQ268" s="1244"/>
      <c r="AR268" s="1244"/>
      <c r="AS268" s="1244"/>
      <c r="AT268" s="1244"/>
      <c r="AU268" s="1244"/>
      <c r="AV268" s="1244"/>
      <c r="AW268" s="1244"/>
      <c r="AX268" s="1244"/>
      <c r="AY268" s="1244"/>
      <c r="AZ268" s="1244"/>
      <c r="BA268" s="1244"/>
      <c r="BB268" s="1244"/>
      <c r="BC268" s="1244"/>
      <c r="BD268" s="1244"/>
      <c r="BE268" s="1244"/>
      <c r="BF268" s="1244"/>
      <c r="BG268" s="1244"/>
      <c r="BH268" s="1244"/>
      <c r="BI268" s="1244"/>
      <c r="BJ268" s="1244"/>
      <c r="BK268" s="1244"/>
      <c r="BL268" s="1244"/>
      <c r="BM268" s="1244"/>
      <c r="BN268" s="1244"/>
      <c r="BO268" s="1244"/>
      <c r="BP268" s="1244"/>
      <c r="BQ268" s="1244"/>
      <c r="BR268" s="1244"/>
      <c r="BS268" s="1244"/>
      <c r="BT268" s="1244"/>
      <c r="BU268" s="1244"/>
      <c r="BV268" s="1244"/>
      <c r="BW268" s="1244"/>
      <c r="BX268" s="1244"/>
      <c r="BY268" s="1244"/>
      <c r="BZ268" s="1244"/>
      <c r="CA268" s="1244"/>
    </row>
    <row r="269" spans="1:79" ht="32.25" customHeight="1">
      <c r="B269" s="1378" t="s">
        <v>969</v>
      </c>
      <c r="C269" s="1379">
        <v>1</v>
      </c>
      <c r="D269" s="1380">
        <v>2</v>
      </c>
      <c r="E269" s="1381">
        <v>2</v>
      </c>
      <c r="F269" s="1414"/>
      <c r="G269" s="1407"/>
      <c r="H269" s="1407"/>
      <c r="I269" s="1408"/>
      <c r="J269" s="1244"/>
      <c r="K269" s="1244"/>
      <c r="L269" s="1244"/>
      <c r="M269" s="1244"/>
      <c r="N269" s="1336"/>
      <c r="O269" s="1244"/>
      <c r="P269" s="1244"/>
      <c r="Q269" s="1244"/>
      <c r="R269" s="1244"/>
      <c r="S269" s="1244"/>
      <c r="T269" s="1244"/>
      <c r="U269" s="1244"/>
      <c r="V269" s="1244"/>
      <c r="W269" s="1244"/>
      <c r="X269" s="1244"/>
      <c r="Y269" s="1244"/>
      <c r="Z269" s="1244"/>
      <c r="AA269" s="1244"/>
      <c r="AB269" s="1244"/>
      <c r="AC269" s="1244"/>
      <c r="AD269" s="1244"/>
      <c r="AE269" s="1244"/>
      <c r="AF269" s="1244"/>
      <c r="AG269" s="1244"/>
      <c r="AH269" s="1244"/>
      <c r="AI269" s="1244"/>
      <c r="AJ269" s="1244"/>
      <c r="AK269" s="1244"/>
      <c r="AL269" s="1244"/>
      <c r="AM269" s="1244"/>
      <c r="AN269" s="1244"/>
      <c r="AO269" s="1244"/>
      <c r="AP269" s="1244"/>
      <c r="AQ269" s="1244"/>
      <c r="AR269" s="1244"/>
      <c r="AS269" s="1244"/>
      <c r="AT269" s="1244"/>
      <c r="AU269" s="1244"/>
      <c r="AV269" s="1244"/>
      <c r="AW269" s="1244"/>
      <c r="AX269" s="1244"/>
      <c r="AY269" s="1244"/>
      <c r="AZ269" s="1244"/>
      <c r="BA269" s="1244"/>
      <c r="BB269" s="1244"/>
      <c r="BC269" s="1244"/>
      <c r="BD269" s="1244"/>
      <c r="BE269" s="1244"/>
      <c r="BF269" s="1244"/>
      <c r="BG269" s="1244"/>
      <c r="BH269" s="1244"/>
      <c r="BI269" s="1244"/>
      <c r="BJ269" s="1244"/>
      <c r="BK269" s="1244"/>
      <c r="BL269" s="1244"/>
      <c r="BM269" s="1244"/>
      <c r="BN269" s="1244"/>
      <c r="BO269" s="1244"/>
      <c r="BP269" s="1244"/>
      <c r="BQ269" s="1244"/>
      <c r="BR269" s="1244"/>
      <c r="BS269" s="1244"/>
      <c r="BT269" s="1244"/>
      <c r="BU269" s="1244"/>
      <c r="BV269" s="1244"/>
      <c r="BW269" s="1244"/>
      <c r="BX269" s="1244"/>
      <c r="BY269" s="1244"/>
      <c r="BZ269" s="1244"/>
      <c r="CA269" s="1244"/>
    </row>
    <row r="270" spans="1:79" ht="32.25" customHeight="1">
      <c r="B270" s="1388" t="s">
        <v>970</v>
      </c>
      <c r="C270" s="1389">
        <v>2</v>
      </c>
      <c r="D270" s="1390">
        <v>2</v>
      </c>
      <c r="E270" s="1391">
        <v>4</v>
      </c>
      <c r="F270" s="1414"/>
      <c r="G270" s="1409"/>
      <c r="H270" s="1409"/>
      <c r="I270" s="1410"/>
      <c r="J270" s="1244"/>
      <c r="K270" s="1244"/>
      <c r="L270" s="1244"/>
      <c r="M270" s="1244"/>
      <c r="N270" s="1336"/>
      <c r="O270" s="1244"/>
      <c r="P270" s="1244"/>
      <c r="Q270" s="1244"/>
      <c r="R270" s="1244"/>
      <c r="S270" s="1244"/>
      <c r="T270" s="1244"/>
      <c r="U270" s="1244"/>
      <c r="V270" s="1244"/>
      <c r="W270" s="1244"/>
      <c r="X270" s="1244"/>
      <c r="Y270" s="1244"/>
      <c r="Z270" s="1244"/>
      <c r="AA270" s="1244"/>
      <c r="AB270" s="1244"/>
      <c r="AC270" s="1244"/>
      <c r="AD270" s="1244"/>
      <c r="AE270" s="1244"/>
      <c r="AF270" s="1244"/>
      <c r="AG270" s="1244"/>
      <c r="AH270" s="1244"/>
      <c r="AI270" s="1244"/>
      <c r="AJ270" s="1244"/>
      <c r="AK270" s="1244"/>
      <c r="AL270" s="1244"/>
      <c r="AM270" s="1244"/>
      <c r="AN270" s="1244"/>
      <c r="AO270" s="1244"/>
      <c r="AP270" s="1244"/>
      <c r="AQ270" s="1244"/>
      <c r="AR270" s="1244"/>
      <c r="AS270" s="1244"/>
      <c r="AT270" s="1244"/>
      <c r="AU270" s="1244"/>
      <c r="AV270" s="1244"/>
      <c r="AW270" s="1244"/>
      <c r="AX270" s="1244"/>
      <c r="AY270" s="1244"/>
      <c r="AZ270" s="1244"/>
      <c r="BA270" s="1244"/>
      <c r="BB270" s="1244"/>
      <c r="BC270" s="1244"/>
      <c r="BD270" s="1244"/>
      <c r="BE270" s="1244"/>
      <c r="BF270" s="1244"/>
      <c r="BG270" s="1244"/>
      <c r="BH270" s="1244"/>
      <c r="BI270" s="1244"/>
      <c r="BJ270" s="1244"/>
      <c r="BK270" s="1244"/>
      <c r="BL270" s="1244"/>
      <c r="BM270" s="1244"/>
      <c r="BN270" s="1244"/>
      <c r="BO270" s="1244"/>
      <c r="BP270" s="1244"/>
      <c r="BQ270" s="1244"/>
      <c r="BR270" s="1244"/>
      <c r="BS270" s="1244"/>
      <c r="BT270" s="1244"/>
      <c r="BU270" s="1244"/>
      <c r="BV270" s="1244"/>
      <c r="BW270" s="1244"/>
      <c r="BX270" s="1244"/>
      <c r="BY270" s="1244"/>
      <c r="BZ270" s="1244"/>
      <c r="CA270" s="1244"/>
    </row>
    <row r="271" spans="1:79" ht="32.25" customHeight="1" thickBot="1">
      <c r="B271" s="1394" t="s">
        <v>971</v>
      </c>
      <c r="C271" s="1395">
        <v>3</v>
      </c>
      <c r="D271" s="1396">
        <v>2</v>
      </c>
      <c r="E271" s="1397">
        <v>6</v>
      </c>
      <c r="F271" s="1415"/>
      <c r="G271" s="1411"/>
      <c r="H271" s="1411"/>
      <c r="I271" s="1412"/>
      <c r="J271" s="1244"/>
      <c r="K271" s="1244"/>
      <c r="L271" s="1244"/>
      <c r="M271" s="1244"/>
      <c r="N271" s="1336"/>
      <c r="O271" s="1244"/>
      <c r="P271" s="1244"/>
      <c r="Q271" s="1244"/>
      <c r="R271" s="1244"/>
      <c r="S271" s="1244"/>
      <c r="T271" s="1244"/>
      <c r="U271" s="1244"/>
      <c r="V271" s="1244"/>
      <c r="W271" s="1244"/>
      <c r="X271" s="1244"/>
      <c r="Y271" s="1244"/>
      <c r="Z271" s="1244"/>
      <c r="AA271" s="1244"/>
      <c r="AB271" s="1244"/>
      <c r="AC271" s="1244"/>
      <c r="AD271" s="1244"/>
      <c r="AE271" s="1244"/>
      <c r="AF271" s="1244"/>
      <c r="AG271" s="1244"/>
      <c r="AH271" s="1244"/>
      <c r="AI271" s="1244"/>
      <c r="AJ271" s="1244"/>
      <c r="AK271" s="1244"/>
      <c r="AL271" s="1244"/>
      <c r="AM271" s="1244"/>
      <c r="AN271" s="1244"/>
      <c r="AO271" s="1244"/>
      <c r="AP271" s="1244"/>
      <c r="AQ271" s="1244"/>
      <c r="AR271" s="1244"/>
      <c r="AS271" s="1244"/>
      <c r="AT271" s="1244"/>
      <c r="AU271" s="1244"/>
      <c r="AV271" s="1244"/>
      <c r="AW271" s="1244"/>
      <c r="AX271" s="1244"/>
      <c r="AY271" s="1244"/>
      <c r="AZ271" s="1244"/>
      <c r="BA271" s="1244"/>
      <c r="BB271" s="1244"/>
      <c r="BC271" s="1244"/>
      <c r="BD271" s="1244"/>
      <c r="BE271" s="1244"/>
      <c r="BF271" s="1244"/>
      <c r="BG271" s="1244"/>
      <c r="BH271" s="1244"/>
      <c r="BI271" s="1244"/>
      <c r="BJ271" s="1244"/>
      <c r="BK271" s="1244"/>
      <c r="BL271" s="1244"/>
      <c r="BM271" s="1244"/>
      <c r="BN271" s="1244"/>
      <c r="BO271" s="1244"/>
      <c r="BP271" s="1244"/>
      <c r="BQ271" s="1244"/>
      <c r="BR271" s="1244"/>
      <c r="BS271" s="1244"/>
      <c r="BT271" s="1244"/>
      <c r="BU271" s="1244"/>
      <c r="BV271" s="1244"/>
      <c r="BW271" s="1244"/>
      <c r="BX271" s="1244"/>
      <c r="BY271" s="1244"/>
      <c r="BZ271" s="1244"/>
      <c r="CA271" s="1244"/>
    </row>
    <row r="272" spans="1:79" ht="9" customHeight="1">
      <c r="B272" s="1404"/>
      <c r="C272" s="1405"/>
      <c r="D272" s="1405"/>
      <c r="E272" s="1405"/>
      <c r="F272" s="1441"/>
      <c r="G272" s="1362"/>
      <c r="H272" s="1362"/>
      <c r="I272" s="1244"/>
      <c r="J272" s="1244"/>
      <c r="K272" s="1244"/>
      <c r="L272" s="1244"/>
      <c r="M272" s="1244"/>
      <c r="N272" s="1336"/>
      <c r="O272" s="1244"/>
      <c r="P272" s="1244"/>
      <c r="Q272" s="1244"/>
      <c r="R272" s="1244"/>
      <c r="S272" s="1244"/>
      <c r="T272" s="1244"/>
      <c r="U272" s="1244"/>
      <c r="V272" s="1244"/>
      <c r="W272" s="1244"/>
      <c r="X272" s="1244"/>
      <c r="Y272" s="1244"/>
      <c r="Z272" s="1244"/>
      <c r="AA272" s="1244"/>
      <c r="AB272" s="1244"/>
      <c r="AC272" s="1244"/>
      <c r="AD272" s="1244"/>
      <c r="AE272" s="1244"/>
      <c r="AF272" s="1244"/>
      <c r="AG272" s="1244"/>
      <c r="AH272" s="1244"/>
      <c r="AI272" s="1244"/>
      <c r="AJ272" s="1244"/>
      <c r="AK272" s="1244"/>
      <c r="AL272" s="1244"/>
      <c r="AM272" s="1244"/>
      <c r="AN272" s="1244"/>
      <c r="AO272" s="1244"/>
      <c r="AP272" s="1244"/>
      <c r="AQ272" s="1244"/>
      <c r="AR272" s="1244"/>
      <c r="AS272" s="1244"/>
      <c r="AT272" s="1244"/>
      <c r="AU272" s="1244"/>
      <c r="AV272" s="1244"/>
      <c r="AW272" s="1244"/>
      <c r="AX272" s="1244"/>
      <c r="AY272" s="1244"/>
      <c r="AZ272" s="1244"/>
      <c r="BA272" s="1244"/>
      <c r="BB272" s="1244"/>
      <c r="BC272" s="1244"/>
      <c r="BD272" s="1244"/>
      <c r="BE272" s="1244"/>
      <c r="BF272" s="1244"/>
      <c r="BG272" s="1244"/>
      <c r="BH272" s="1244"/>
      <c r="BI272" s="1244"/>
      <c r="BJ272" s="1244"/>
      <c r="BK272" s="1244"/>
      <c r="BL272" s="1244"/>
      <c r="BM272" s="1244"/>
      <c r="BN272" s="1244"/>
      <c r="BO272" s="1244"/>
      <c r="BP272" s="1244"/>
      <c r="BQ272" s="1244"/>
      <c r="BR272" s="1244"/>
      <c r="BS272" s="1244"/>
      <c r="BT272" s="1244"/>
      <c r="BU272" s="1244"/>
      <c r="BV272" s="1244"/>
      <c r="BW272" s="1244"/>
      <c r="BX272" s="1244"/>
      <c r="BY272" s="1244"/>
      <c r="BZ272" s="1244"/>
      <c r="CA272" s="1244"/>
    </row>
    <row r="273" spans="1:79" ht="18" customHeight="1">
      <c r="A273" s="1193">
        <v>28</v>
      </c>
      <c r="B273" s="1358" t="s">
        <v>972</v>
      </c>
      <c r="C273" s="1359"/>
      <c r="D273" s="1359"/>
      <c r="E273" s="1359"/>
      <c r="F273" s="1441"/>
      <c r="G273" s="1362"/>
      <c r="H273" s="1362"/>
      <c r="I273" s="1244"/>
      <c r="J273" s="1244"/>
      <c r="K273" s="1244"/>
      <c r="L273" s="1244"/>
      <c r="M273" s="1244"/>
      <c r="N273" s="1336"/>
      <c r="O273" s="1244"/>
      <c r="P273" s="1244"/>
      <c r="Q273" s="1244"/>
      <c r="R273" s="1244"/>
      <c r="S273" s="1244"/>
      <c r="T273" s="1244"/>
      <c r="U273" s="1244"/>
      <c r="V273" s="1244"/>
      <c r="W273" s="1244"/>
      <c r="X273" s="1244"/>
      <c r="Y273" s="1244"/>
      <c r="Z273" s="1244"/>
      <c r="AA273" s="1244"/>
      <c r="AB273" s="1244"/>
      <c r="AC273" s="1244"/>
      <c r="AD273" s="1244"/>
      <c r="AE273" s="1244"/>
      <c r="AF273" s="1244"/>
      <c r="AG273" s="1244"/>
      <c r="AH273" s="1244"/>
      <c r="AI273" s="1244"/>
      <c r="AJ273" s="1244"/>
      <c r="AK273" s="1244"/>
      <c r="AL273" s="1244"/>
      <c r="AM273" s="1244"/>
      <c r="AN273" s="1244"/>
      <c r="AO273" s="1244"/>
      <c r="AP273" s="1244"/>
      <c r="AQ273" s="1244"/>
      <c r="AR273" s="1244"/>
      <c r="AS273" s="1244"/>
      <c r="AT273" s="1244"/>
      <c r="AU273" s="1244"/>
      <c r="AV273" s="1244"/>
      <c r="AW273" s="1244"/>
      <c r="AX273" s="1244"/>
      <c r="AY273" s="1244"/>
      <c r="AZ273" s="1244"/>
      <c r="BA273" s="1244"/>
      <c r="BB273" s="1244"/>
      <c r="BC273" s="1244"/>
      <c r="BD273" s="1244"/>
      <c r="BE273" s="1244"/>
      <c r="BF273" s="1244"/>
      <c r="BG273" s="1244"/>
      <c r="BH273" s="1244"/>
      <c r="BI273" s="1244"/>
      <c r="BJ273" s="1244"/>
      <c r="BK273" s="1244"/>
      <c r="BL273" s="1244"/>
      <c r="BM273" s="1244"/>
      <c r="BN273" s="1244"/>
      <c r="BO273" s="1244"/>
      <c r="BP273" s="1244"/>
      <c r="BQ273" s="1244"/>
      <c r="BR273" s="1244"/>
      <c r="BS273" s="1244"/>
      <c r="BT273" s="1244"/>
      <c r="BU273" s="1244"/>
      <c r="BV273" s="1244"/>
      <c r="BW273" s="1244"/>
      <c r="BX273" s="1244"/>
      <c r="BY273" s="1244"/>
      <c r="BZ273" s="1244"/>
      <c r="CA273" s="1244"/>
    </row>
    <row r="274" spans="1:79" ht="35.25" customHeight="1">
      <c r="B274" s="1363" t="s">
        <v>973</v>
      </c>
      <c r="C274" s="1364"/>
      <c r="D274" s="1364"/>
      <c r="E274" s="1365"/>
      <c r="F274" s="1441"/>
      <c r="G274" s="1362"/>
      <c r="H274" s="1362"/>
      <c r="I274" s="1244"/>
      <c r="J274" s="1244"/>
      <c r="K274" s="1244"/>
      <c r="L274" s="1244"/>
      <c r="M274" s="1244"/>
      <c r="N274" s="1336"/>
      <c r="O274" s="1244"/>
      <c r="P274" s="1244"/>
      <c r="Q274" s="1244"/>
      <c r="R274" s="1244"/>
      <c r="S274" s="1244"/>
      <c r="T274" s="1244"/>
      <c r="U274" s="1244"/>
      <c r="V274" s="1244"/>
      <c r="W274" s="1244"/>
      <c r="X274" s="1244"/>
      <c r="Y274" s="1244"/>
      <c r="Z274" s="1244"/>
      <c r="AA274" s="1244"/>
      <c r="AB274" s="1244"/>
      <c r="AC274" s="1244"/>
      <c r="AD274" s="1244"/>
      <c r="AE274" s="1244"/>
      <c r="AF274" s="1244"/>
      <c r="AG274" s="1244"/>
      <c r="AH274" s="1244"/>
      <c r="AI274" s="1244"/>
      <c r="AJ274" s="1244"/>
      <c r="AK274" s="1244"/>
      <c r="AL274" s="1244"/>
      <c r="AM274" s="1244"/>
      <c r="AN274" s="1244"/>
      <c r="AO274" s="1244"/>
      <c r="AP274" s="1244"/>
      <c r="AQ274" s="1244"/>
      <c r="AR274" s="1244"/>
      <c r="AS274" s="1244"/>
      <c r="AT274" s="1244"/>
      <c r="AU274" s="1244"/>
      <c r="AV274" s="1244"/>
      <c r="AW274" s="1244"/>
      <c r="AX274" s="1244"/>
      <c r="AY274" s="1244"/>
      <c r="AZ274" s="1244"/>
      <c r="BA274" s="1244"/>
      <c r="BB274" s="1244"/>
      <c r="BC274" s="1244"/>
      <c r="BD274" s="1244"/>
      <c r="BE274" s="1244"/>
      <c r="BF274" s="1244"/>
      <c r="BG274" s="1244"/>
      <c r="BH274" s="1244"/>
      <c r="BI274" s="1244"/>
      <c r="BJ274" s="1244"/>
      <c r="BK274" s="1244"/>
      <c r="BL274" s="1244"/>
      <c r="BM274" s="1244"/>
      <c r="BN274" s="1244"/>
      <c r="BO274" s="1244"/>
      <c r="BP274" s="1244"/>
      <c r="BQ274" s="1244"/>
      <c r="BR274" s="1244"/>
      <c r="BS274" s="1244"/>
      <c r="BT274" s="1244"/>
      <c r="BU274" s="1244"/>
      <c r="BV274" s="1244"/>
      <c r="BW274" s="1244"/>
      <c r="BX274" s="1244"/>
      <c r="BY274" s="1244"/>
      <c r="BZ274" s="1244"/>
      <c r="CA274" s="1244"/>
    </row>
    <row r="275" spans="1:79" ht="16.5" customHeight="1" thickBot="1">
      <c r="B275" s="1358" t="s">
        <v>842</v>
      </c>
      <c r="C275" s="1366"/>
      <c r="F275" s="1441"/>
      <c r="G275" s="1362"/>
      <c r="H275" s="1362"/>
      <c r="I275" s="1244"/>
      <c r="J275" s="1244"/>
      <c r="K275" s="1244"/>
      <c r="L275" s="1244"/>
      <c r="M275" s="1244"/>
      <c r="N275" s="1336"/>
      <c r="O275" s="1244"/>
      <c r="P275" s="1244"/>
      <c r="Q275" s="1244"/>
      <c r="R275" s="1244"/>
      <c r="S275" s="1244"/>
      <c r="T275" s="1244"/>
      <c r="U275" s="1244"/>
      <c r="V275" s="1244"/>
      <c r="W275" s="1244"/>
      <c r="X275" s="1244"/>
      <c r="Y275" s="1244"/>
      <c r="Z275" s="1244"/>
      <c r="AA275" s="1244"/>
      <c r="AB275" s="1244"/>
      <c r="AC275" s="1244"/>
      <c r="AD275" s="1244"/>
      <c r="AE275" s="1244"/>
      <c r="AF275" s="1244"/>
      <c r="AG275" s="1244"/>
      <c r="AH275" s="1244"/>
      <c r="AI275" s="1244"/>
      <c r="AJ275" s="1244"/>
      <c r="AK275" s="1244"/>
      <c r="AL275" s="1244"/>
      <c r="AM275" s="1244"/>
      <c r="AN275" s="1244"/>
      <c r="AO275" s="1244"/>
      <c r="AP275" s="1244"/>
      <c r="AQ275" s="1244"/>
      <c r="AR275" s="1244"/>
      <c r="AS275" s="1244"/>
      <c r="AT275" s="1244"/>
      <c r="AU275" s="1244"/>
      <c r="AV275" s="1244"/>
      <c r="AW275" s="1244"/>
      <c r="AX275" s="1244"/>
      <c r="AY275" s="1244"/>
      <c r="AZ275" s="1244"/>
      <c r="BA275" s="1244"/>
      <c r="BB275" s="1244"/>
      <c r="BC275" s="1244"/>
      <c r="BD275" s="1244"/>
      <c r="BE275" s="1244"/>
      <c r="BF275" s="1244"/>
      <c r="BG275" s="1244"/>
      <c r="BH275" s="1244"/>
      <c r="BI275" s="1244"/>
      <c r="BJ275" s="1244"/>
      <c r="BK275" s="1244"/>
      <c r="BL275" s="1244"/>
      <c r="BM275" s="1244"/>
      <c r="BN275" s="1244"/>
      <c r="BO275" s="1244"/>
      <c r="BP275" s="1244"/>
      <c r="BQ275" s="1244"/>
      <c r="BR275" s="1244"/>
      <c r="BS275" s="1244"/>
      <c r="BT275" s="1244"/>
      <c r="BU275" s="1244"/>
      <c r="BV275" s="1244"/>
      <c r="BW275" s="1244"/>
      <c r="BX275" s="1244"/>
      <c r="BY275" s="1244"/>
      <c r="BZ275" s="1244"/>
      <c r="CA275" s="1244"/>
    </row>
    <row r="276" spans="1:79" ht="33.75" customHeight="1" thickBot="1">
      <c r="B276" s="1367" t="s">
        <v>843</v>
      </c>
      <c r="C276" s="1368" t="s">
        <v>844</v>
      </c>
      <c r="D276" s="1368" t="s">
        <v>845</v>
      </c>
      <c r="E276" s="1369" t="s">
        <v>846</v>
      </c>
      <c r="F276" s="1413" t="s">
        <v>847</v>
      </c>
      <c r="G276" s="1371">
        <v>2</v>
      </c>
      <c r="H276" s="1362"/>
      <c r="I276" s="1244"/>
      <c r="J276" s="1244"/>
      <c r="K276" s="1244"/>
      <c r="L276" s="1244"/>
      <c r="M276" s="1244"/>
      <c r="N276" s="1336"/>
      <c r="O276" s="1244"/>
      <c r="P276" s="1244"/>
      <c r="Q276" s="1244"/>
      <c r="R276" s="1244"/>
      <c r="S276" s="1244"/>
      <c r="T276" s="1244"/>
      <c r="U276" s="1244"/>
      <c r="V276" s="1244"/>
      <c r="W276" s="1244"/>
      <c r="X276" s="1244"/>
      <c r="Y276" s="1244"/>
      <c r="Z276" s="1244"/>
      <c r="AA276" s="1244"/>
      <c r="AB276" s="1244"/>
      <c r="AC276" s="1244"/>
      <c r="AD276" s="1244"/>
      <c r="AE276" s="1244"/>
      <c r="AF276" s="1244"/>
      <c r="AG276" s="1244"/>
      <c r="AH276" s="1244"/>
      <c r="AI276" s="1244"/>
      <c r="AJ276" s="1244"/>
      <c r="AK276" s="1244"/>
      <c r="AL276" s="1244"/>
      <c r="AM276" s="1244"/>
      <c r="AN276" s="1244"/>
      <c r="AO276" s="1244"/>
      <c r="AP276" s="1244"/>
      <c r="AQ276" s="1244"/>
      <c r="AR276" s="1244"/>
      <c r="AS276" s="1244"/>
      <c r="AT276" s="1244"/>
      <c r="AU276" s="1244"/>
      <c r="AV276" s="1244"/>
      <c r="AW276" s="1244"/>
      <c r="AX276" s="1244"/>
      <c r="AY276" s="1244"/>
      <c r="AZ276" s="1244"/>
      <c r="BA276" s="1244"/>
      <c r="BB276" s="1244"/>
      <c r="BC276" s="1244"/>
      <c r="BD276" s="1244"/>
      <c r="BE276" s="1244"/>
      <c r="BF276" s="1244"/>
      <c r="BG276" s="1244"/>
      <c r="BH276" s="1244"/>
      <c r="BI276" s="1244"/>
      <c r="BJ276" s="1244"/>
      <c r="BK276" s="1244"/>
      <c r="BL276" s="1244"/>
      <c r="BM276" s="1244"/>
      <c r="BN276" s="1244"/>
      <c r="BO276" s="1244"/>
      <c r="BP276" s="1244"/>
      <c r="BQ276" s="1244"/>
      <c r="BR276" s="1244"/>
      <c r="BS276" s="1244"/>
      <c r="BT276" s="1244"/>
      <c r="BU276" s="1244"/>
      <c r="BV276" s="1244"/>
      <c r="BW276" s="1244"/>
      <c r="BX276" s="1244"/>
      <c r="BY276" s="1244"/>
      <c r="BZ276" s="1244"/>
      <c r="CA276" s="1244"/>
    </row>
    <row r="277" spans="1:79" ht="30.75" customHeight="1">
      <c r="B277" s="1378" t="s">
        <v>974</v>
      </c>
      <c r="C277" s="1379">
        <v>0</v>
      </c>
      <c r="D277" s="1380">
        <v>1</v>
      </c>
      <c r="E277" s="1381">
        <f>D277*C277</f>
        <v>0</v>
      </c>
      <c r="F277" s="1414"/>
      <c r="G277" s="1407"/>
      <c r="H277" s="1407"/>
      <c r="I277" s="1408"/>
      <c r="J277" s="1244"/>
      <c r="K277" s="1244"/>
      <c r="L277" s="1244"/>
      <c r="M277" s="1244"/>
      <c r="N277" s="1336"/>
      <c r="O277" s="1244"/>
      <c r="P277" s="1244"/>
      <c r="Q277" s="1244"/>
      <c r="R277" s="1244"/>
      <c r="S277" s="1244"/>
      <c r="T277" s="1244"/>
      <c r="U277" s="1244"/>
      <c r="V277" s="1244"/>
      <c r="W277" s="1244"/>
      <c r="X277" s="1244"/>
      <c r="Y277" s="1244"/>
      <c r="Z277" s="1244"/>
      <c r="AA277" s="1244"/>
      <c r="AB277" s="1244"/>
      <c r="AC277" s="1244"/>
      <c r="AD277" s="1244"/>
      <c r="AE277" s="1244"/>
      <c r="AF277" s="1244"/>
      <c r="AG277" s="1244"/>
      <c r="AH277" s="1244"/>
      <c r="AI277" s="1244"/>
      <c r="AJ277" s="1244"/>
      <c r="AK277" s="1244"/>
      <c r="AL277" s="1244"/>
      <c r="AM277" s="1244"/>
      <c r="AN277" s="1244"/>
      <c r="AO277" s="1244"/>
      <c r="AP277" s="1244"/>
      <c r="AQ277" s="1244"/>
      <c r="AR277" s="1244"/>
      <c r="AS277" s="1244"/>
      <c r="AT277" s="1244"/>
      <c r="AU277" s="1244"/>
      <c r="AV277" s="1244"/>
      <c r="AW277" s="1244"/>
      <c r="AX277" s="1244"/>
      <c r="AY277" s="1244"/>
      <c r="AZ277" s="1244"/>
      <c r="BA277" s="1244"/>
      <c r="BB277" s="1244"/>
      <c r="BC277" s="1244"/>
      <c r="BD277" s="1244"/>
      <c r="BE277" s="1244"/>
      <c r="BF277" s="1244"/>
      <c r="BG277" s="1244"/>
      <c r="BH277" s="1244"/>
      <c r="BI277" s="1244"/>
      <c r="BJ277" s="1244"/>
      <c r="BK277" s="1244"/>
      <c r="BL277" s="1244"/>
      <c r="BM277" s="1244"/>
      <c r="BN277" s="1244"/>
      <c r="BO277" s="1244"/>
      <c r="BP277" s="1244"/>
      <c r="BQ277" s="1244"/>
      <c r="BR277" s="1244"/>
      <c r="BS277" s="1244"/>
      <c r="BT277" s="1244"/>
      <c r="BU277" s="1244"/>
      <c r="BV277" s="1244"/>
      <c r="BW277" s="1244"/>
      <c r="BX277" s="1244"/>
      <c r="BY277" s="1244"/>
      <c r="BZ277" s="1244"/>
      <c r="CA277" s="1244"/>
    </row>
    <row r="278" spans="1:79" ht="30.75" customHeight="1">
      <c r="B278" s="1388" t="s">
        <v>975</v>
      </c>
      <c r="C278" s="1389">
        <v>1</v>
      </c>
      <c r="D278" s="1390">
        <v>1</v>
      </c>
      <c r="E278" s="1391">
        <f>D278*C278</f>
        <v>1</v>
      </c>
      <c r="F278" s="1414"/>
      <c r="G278" s="1409"/>
      <c r="H278" s="1409"/>
      <c r="I278" s="1410"/>
      <c r="J278" s="1244"/>
      <c r="K278" s="1244"/>
      <c r="L278" s="1244"/>
      <c r="M278" s="1244"/>
      <c r="N278" s="1336"/>
      <c r="O278" s="1244"/>
      <c r="P278" s="1244"/>
      <c r="Q278" s="1244"/>
      <c r="R278" s="1244"/>
      <c r="S278" s="1244"/>
      <c r="T278" s="1244"/>
      <c r="U278" s="1244"/>
      <c r="V278" s="1244"/>
      <c r="W278" s="1244"/>
      <c r="X278" s="1244"/>
      <c r="Y278" s="1244"/>
      <c r="Z278" s="1244"/>
      <c r="AA278" s="1244"/>
      <c r="AB278" s="1244"/>
      <c r="AC278" s="1244"/>
      <c r="AD278" s="1244"/>
      <c r="AE278" s="1244"/>
      <c r="AF278" s="1244"/>
      <c r="AG278" s="1244"/>
      <c r="AH278" s="1244"/>
      <c r="AI278" s="1244"/>
      <c r="AJ278" s="1244"/>
      <c r="AK278" s="1244"/>
      <c r="AL278" s="1244"/>
      <c r="AM278" s="1244"/>
      <c r="AN278" s="1244"/>
      <c r="AO278" s="1244"/>
      <c r="AP278" s="1244"/>
      <c r="AQ278" s="1244"/>
      <c r="AR278" s="1244"/>
      <c r="AS278" s="1244"/>
      <c r="AT278" s="1244"/>
      <c r="AU278" s="1244"/>
      <c r="AV278" s="1244"/>
      <c r="AW278" s="1244"/>
      <c r="AX278" s="1244"/>
      <c r="AY278" s="1244"/>
      <c r="AZ278" s="1244"/>
      <c r="BA278" s="1244"/>
      <c r="BB278" s="1244"/>
      <c r="BC278" s="1244"/>
      <c r="BD278" s="1244"/>
      <c r="BE278" s="1244"/>
      <c r="BF278" s="1244"/>
      <c r="BG278" s="1244"/>
      <c r="BH278" s="1244"/>
      <c r="BI278" s="1244"/>
      <c r="BJ278" s="1244"/>
      <c r="BK278" s="1244"/>
      <c r="BL278" s="1244"/>
      <c r="BM278" s="1244"/>
      <c r="BN278" s="1244"/>
      <c r="BO278" s="1244"/>
      <c r="BP278" s="1244"/>
      <c r="BQ278" s="1244"/>
      <c r="BR278" s="1244"/>
      <c r="BS278" s="1244"/>
      <c r="BT278" s="1244"/>
      <c r="BU278" s="1244"/>
      <c r="BV278" s="1244"/>
      <c r="BW278" s="1244"/>
      <c r="BX278" s="1244"/>
      <c r="BY278" s="1244"/>
      <c r="BZ278" s="1244"/>
      <c r="CA278" s="1244"/>
    </row>
    <row r="279" spans="1:79" ht="20.25" customHeight="1">
      <c r="B279" s="1388" t="s">
        <v>976</v>
      </c>
      <c r="C279" s="1389">
        <v>2</v>
      </c>
      <c r="D279" s="1390">
        <v>1</v>
      </c>
      <c r="E279" s="1391">
        <f>D279*C279</f>
        <v>2</v>
      </c>
      <c r="F279" s="1414"/>
      <c r="G279" s="1409"/>
      <c r="H279" s="1409"/>
      <c r="I279" s="1410"/>
      <c r="J279" s="1244"/>
      <c r="K279" s="1244"/>
      <c r="L279" s="1244"/>
      <c r="M279" s="1244"/>
      <c r="N279" s="1336"/>
      <c r="O279" s="1244"/>
      <c r="P279" s="1244"/>
      <c r="Q279" s="1244"/>
      <c r="R279" s="1244"/>
      <c r="S279" s="1244"/>
      <c r="T279" s="1244"/>
      <c r="U279" s="1244"/>
      <c r="V279" s="1244"/>
      <c r="W279" s="1244"/>
      <c r="X279" s="1244"/>
      <c r="Y279" s="1244"/>
      <c r="Z279" s="1244"/>
      <c r="AA279" s="1244"/>
      <c r="AB279" s="1244"/>
      <c r="AC279" s="1244"/>
      <c r="AD279" s="1244"/>
      <c r="AE279" s="1244"/>
      <c r="AF279" s="1244"/>
      <c r="AG279" s="1244"/>
      <c r="AH279" s="1244"/>
      <c r="AI279" s="1244"/>
      <c r="AJ279" s="1244"/>
      <c r="AK279" s="1244"/>
      <c r="AL279" s="1244"/>
      <c r="AM279" s="1244"/>
      <c r="AN279" s="1244"/>
      <c r="AO279" s="1244"/>
      <c r="AP279" s="1244"/>
      <c r="AQ279" s="1244"/>
      <c r="AR279" s="1244"/>
      <c r="AS279" s="1244"/>
      <c r="AT279" s="1244"/>
      <c r="AU279" s="1244"/>
      <c r="AV279" s="1244"/>
      <c r="AW279" s="1244"/>
      <c r="AX279" s="1244"/>
      <c r="AY279" s="1244"/>
      <c r="AZ279" s="1244"/>
      <c r="BA279" s="1244"/>
      <c r="BB279" s="1244"/>
      <c r="BC279" s="1244"/>
      <c r="BD279" s="1244"/>
      <c r="BE279" s="1244"/>
      <c r="BF279" s="1244"/>
      <c r="BG279" s="1244"/>
      <c r="BH279" s="1244"/>
      <c r="BI279" s="1244"/>
      <c r="BJ279" s="1244"/>
      <c r="BK279" s="1244"/>
      <c r="BL279" s="1244"/>
      <c r="BM279" s="1244"/>
      <c r="BN279" s="1244"/>
      <c r="BO279" s="1244"/>
      <c r="BP279" s="1244"/>
      <c r="BQ279" s="1244"/>
      <c r="BR279" s="1244"/>
      <c r="BS279" s="1244"/>
      <c r="BT279" s="1244"/>
      <c r="BU279" s="1244"/>
      <c r="BV279" s="1244"/>
      <c r="BW279" s="1244"/>
      <c r="BX279" s="1244"/>
      <c r="BY279" s="1244"/>
      <c r="BZ279" s="1244"/>
      <c r="CA279" s="1244"/>
    </row>
    <row r="280" spans="1:79" ht="32.25" customHeight="1">
      <c r="B280" s="1388" t="s">
        <v>977</v>
      </c>
      <c r="C280" s="1389">
        <v>3</v>
      </c>
      <c r="D280" s="1390">
        <v>1</v>
      </c>
      <c r="E280" s="1391">
        <f>D280*C280</f>
        <v>3</v>
      </c>
      <c r="F280" s="1414"/>
      <c r="G280" s="1409"/>
      <c r="H280" s="1409"/>
      <c r="I280" s="1410"/>
      <c r="J280" s="1244"/>
      <c r="K280" s="1244"/>
      <c r="L280" s="1244"/>
      <c r="M280" s="1244"/>
      <c r="N280" s="1336"/>
      <c r="O280" s="1244"/>
      <c r="P280" s="1244"/>
      <c r="Q280" s="1244"/>
      <c r="R280" s="1244"/>
      <c r="S280" s="1244"/>
      <c r="T280" s="1244"/>
      <c r="U280" s="1244"/>
      <c r="V280" s="1244"/>
      <c r="W280" s="1244"/>
      <c r="X280" s="1244"/>
      <c r="Y280" s="1244"/>
      <c r="Z280" s="1244"/>
      <c r="AA280" s="1244"/>
      <c r="AB280" s="1244"/>
      <c r="AC280" s="1244"/>
      <c r="AD280" s="1244"/>
      <c r="AE280" s="1244"/>
      <c r="AF280" s="1244"/>
      <c r="AG280" s="1244"/>
      <c r="AH280" s="1244"/>
      <c r="AI280" s="1244"/>
      <c r="AJ280" s="1244"/>
      <c r="AK280" s="1244"/>
      <c r="AL280" s="1244"/>
      <c r="AM280" s="1244"/>
      <c r="AN280" s="1244"/>
      <c r="AO280" s="1244"/>
      <c r="AP280" s="1244"/>
      <c r="AQ280" s="1244"/>
      <c r="AR280" s="1244"/>
      <c r="AS280" s="1244"/>
      <c r="AT280" s="1244"/>
      <c r="AU280" s="1244"/>
      <c r="AV280" s="1244"/>
      <c r="AW280" s="1244"/>
      <c r="AX280" s="1244"/>
      <c r="AY280" s="1244"/>
      <c r="AZ280" s="1244"/>
      <c r="BA280" s="1244"/>
      <c r="BB280" s="1244"/>
      <c r="BC280" s="1244"/>
      <c r="BD280" s="1244"/>
      <c r="BE280" s="1244"/>
      <c r="BF280" s="1244"/>
      <c r="BG280" s="1244"/>
      <c r="BH280" s="1244"/>
      <c r="BI280" s="1244"/>
      <c r="BJ280" s="1244"/>
      <c r="BK280" s="1244"/>
      <c r="BL280" s="1244"/>
      <c r="BM280" s="1244"/>
      <c r="BN280" s="1244"/>
      <c r="BO280" s="1244"/>
      <c r="BP280" s="1244"/>
      <c r="BQ280" s="1244"/>
      <c r="BR280" s="1244"/>
      <c r="BS280" s="1244"/>
      <c r="BT280" s="1244"/>
      <c r="BU280" s="1244"/>
      <c r="BV280" s="1244"/>
      <c r="BW280" s="1244"/>
      <c r="BX280" s="1244"/>
      <c r="BY280" s="1244"/>
      <c r="BZ280" s="1244"/>
      <c r="CA280" s="1244"/>
    </row>
    <row r="281" spans="1:79" ht="20.25" customHeight="1" thickBot="1">
      <c r="B281" s="1394" t="s">
        <v>978</v>
      </c>
      <c r="C281" s="1395">
        <v>4</v>
      </c>
      <c r="D281" s="1396">
        <v>1</v>
      </c>
      <c r="E281" s="1397">
        <f>D281*C281</f>
        <v>4</v>
      </c>
      <c r="F281" s="1415"/>
      <c r="G281" s="1411"/>
      <c r="H281" s="1411"/>
      <c r="I281" s="1412"/>
      <c r="J281" s="1244"/>
      <c r="K281" s="1244"/>
      <c r="L281" s="1244"/>
      <c r="M281" s="1244"/>
      <c r="N281" s="1336"/>
      <c r="O281" s="1244"/>
      <c r="P281" s="1244"/>
      <c r="Q281" s="1244"/>
      <c r="R281" s="1244"/>
      <c r="S281" s="1244"/>
      <c r="T281" s="1244"/>
      <c r="U281" s="1244"/>
      <c r="V281" s="1244"/>
      <c r="W281" s="1244"/>
      <c r="X281" s="1244"/>
      <c r="Y281" s="1244"/>
      <c r="Z281" s="1244"/>
      <c r="AA281" s="1244"/>
      <c r="AB281" s="1244"/>
      <c r="AC281" s="1244"/>
      <c r="AD281" s="1244"/>
      <c r="AE281" s="1244"/>
      <c r="AF281" s="1244"/>
      <c r="AG281" s="1244"/>
      <c r="AH281" s="1244"/>
      <c r="AI281" s="1244"/>
      <c r="AJ281" s="1244"/>
      <c r="AK281" s="1244"/>
      <c r="AL281" s="1244"/>
      <c r="AM281" s="1244"/>
      <c r="AN281" s="1244"/>
      <c r="AO281" s="1244"/>
      <c r="AP281" s="1244"/>
      <c r="AQ281" s="1244"/>
      <c r="AR281" s="1244"/>
      <c r="AS281" s="1244"/>
      <c r="AT281" s="1244"/>
      <c r="AU281" s="1244"/>
      <c r="AV281" s="1244"/>
      <c r="AW281" s="1244"/>
      <c r="AX281" s="1244"/>
      <c r="AY281" s="1244"/>
      <c r="AZ281" s="1244"/>
      <c r="BA281" s="1244"/>
      <c r="BB281" s="1244"/>
      <c r="BC281" s="1244"/>
      <c r="BD281" s="1244"/>
      <c r="BE281" s="1244"/>
      <c r="BF281" s="1244"/>
      <c r="BG281" s="1244"/>
      <c r="BH281" s="1244"/>
      <c r="BI281" s="1244"/>
      <c r="BJ281" s="1244"/>
      <c r="BK281" s="1244"/>
      <c r="BL281" s="1244"/>
      <c r="BM281" s="1244"/>
      <c r="BN281" s="1244"/>
      <c r="BO281" s="1244"/>
      <c r="BP281" s="1244"/>
      <c r="BQ281" s="1244"/>
      <c r="BR281" s="1244"/>
      <c r="BS281" s="1244"/>
      <c r="BT281" s="1244"/>
      <c r="BU281" s="1244"/>
      <c r="BV281" s="1244"/>
      <c r="BW281" s="1244"/>
      <c r="BX281" s="1244"/>
      <c r="BY281" s="1244"/>
      <c r="BZ281" s="1244"/>
      <c r="CA281" s="1244"/>
    </row>
    <row r="282" spans="1:79" ht="9.75" customHeight="1">
      <c r="B282" s="1440"/>
      <c r="C282" s="1440"/>
      <c r="D282" s="1440"/>
      <c r="E282" s="1440"/>
      <c r="F282" s="1441"/>
      <c r="G282" s="1362"/>
      <c r="H282" s="1362"/>
      <c r="I282" s="1244"/>
      <c r="J282" s="1244"/>
      <c r="K282" s="1244"/>
      <c r="L282" s="1244"/>
      <c r="M282" s="1244"/>
      <c r="N282" s="1336"/>
      <c r="O282" s="1244"/>
      <c r="P282" s="1244"/>
      <c r="Q282" s="1244"/>
      <c r="R282" s="1244"/>
      <c r="S282" s="1244"/>
      <c r="T282" s="1244"/>
      <c r="U282" s="1244"/>
      <c r="V282" s="1244"/>
      <c r="W282" s="1244"/>
      <c r="X282" s="1244"/>
      <c r="Y282" s="1244"/>
      <c r="Z282" s="1244"/>
      <c r="AA282" s="1244"/>
      <c r="AB282" s="1244"/>
      <c r="AC282" s="1244"/>
      <c r="AD282" s="1244"/>
      <c r="AE282" s="1244"/>
      <c r="AF282" s="1244"/>
      <c r="AG282" s="1244"/>
      <c r="AH282" s="1244"/>
      <c r="AI282" s="1244"/>
      <c r="AJ282" s="1244"/>
      <c r="AK282" s="1244"/>
      <c r="AL282" s="1244"/>
      <c r="AM282" s="1244"/>
      <c r="AN282" s="1244"/>
      <c r="AO282" s="1244"/>
      <c r="AP282" s="1244"/>
      <c r="AQ282" s="1244"/>
      <c r="AR282" s="1244"/>
      <c r="AS282" s="1244"/>
      <c r="AT282" s="1244"/>
      <c r="AU282" s="1244"/>
      <c r="AV282" s="1244"/>
      <c r="AW282" s="1244"/>
      <c r="AX282" s="1244"/>
      <c r="AY282" s="1244"/>
      <c r="AZ282" s="1244"/>
      <c r="BA282" s="1244"/>
      <c r="BB282" s="1244"/>
      <c r="BC282" s="1244"/>
      <c r="BD282" s="1244"/>
      <c r="BE282" s="1244"/>
      <c r="BF282" s="1244"/>
      <c r="BG282" s="1244"/>
      <c r="BH282" s="1244"/>
      <c r="BI282" s="1244"/>
      <c r="BJ282" s="1244"/>
      <c r="BK282" s="1244"/>
      <c r="BL282" s="1244"/>
      <c r="BM282" s="1244"/>
      <c r="BN282" s="1244"/>
      <c r="BO282" s="1244"/>
      <c r="BP282" s="1244"/>
      <c r="BQ282" s="1244"/>
      <c r="BR282" s="1244"/>
      <c r="BS282" s="1244"/>
      <c r="BT282" s="1244"/>
      <c r="BU282" s="1244"/>
      <c r="BV282" s="1244"/>
      <c r="BW282" s="1244"/>
      <c r="BX282" s="1244"/>
      <c r="BY282" s="1244"/>
      <c r="BZ282" s="1244"/>
      <c r="CA282" s="1244"/>
    </row>
    <row r="283" spans="1:79" ht="18" customHeight="1">
      <c r="A283" s="1193">
        <v>29</v>
      </c>
      <c r="B283" s="1358" t="s">
        <v>979</v>
      </c>
      <c r="C283" s="1359"/>
      <c r="D283" s="1359"/>
      <c r="E283" s="1359"/>
      <c r="F283" s="1441"/>
      <c r="G283" s="1362"/>
      <c r="H283" s="1362"/>
      <c r="I283" s="1244"/>
      <c r="J283" s="1244"/>
      <c r="K283" s="1244"/>
      <c r="L283" s="1244"/>
      <c r="M283" s="1244"/>
      <c r="N283" s="1336"/>
      <c r="O283" s="1244"/>
      <c r="P283" s="1244"/>
      <c r="Q283" s="1244"/>
      <c r="R283" s="1244"/>
      <c r="S283" s="1244"/>
      <c r="T283" s="1244"/>
      <c r="U283" s="1244"/>
      <c r="V283" s="1244"/>
      <c r="W283" s="1244"/>
      <c r="X283" s="1244"/>
      <c r="Y283" s="1244"/>
      <c r="Z283" s="1244"/>
      <c r="AA283" s="1244"/>
      <c r="AB283" s="1244"/>
      <c r="AC283" s="1244"/>
      <c r="AD283" s="1244"/>
      <c r="AE283" s="1244"/>
      <c r="AF283" s="1244"/>
      <c r="AG283" s="1244"/>
      <c r="AH283" s="1244"/>
      <c r="AI283" s="1244"/>
      <c r="AJ283" s="1244"/>
      <c r="AK283" s="1244"/>
      <c r="AL283" s="1244"/>
      <c r="AM283" s="1244"/>
      <c r="AN283" s="1244"/>
      <c r="AO283" s="1244"/>
      <c r="AP283" s="1244"/>
      <c r="AQ283" s="1244"/>
      <c r="AR283" s="1244"/>
      <c r="AS283" s="1244"/>
      <c r="AT283" s="1244"/>
      <c r="AU283" s="1244"/>
      <c r="AV283" s="1244"/>
      <c r="AW283" s="1244"/>
      <c r="AX283" s="1244"/>
      <c r="AY283" s="1244"/>
      <c r="AZ283" s="1244"/>
      <c r="BA283" s="1244"/>
      <c r="BB283" s="1244"/>
      <c r="BC283" s="1244"/>
      <c r="BD283" s="1244"/>
      <c r="BE283" s="1244"/>
      <c r="BF283" s="1244"/>
      <c r="BG283" s="1244"/>
      <c r="BH283" s="1244"/>
      <c r="BI283" s="1244"/>
      <c r="BJ283" s="1244"/>
      <c r="BK283" s="1244"/>
      <c r="BL283" s="1244"/>
      <c r="BM283" s="1244"/>
      <c r="BN283" s="1244"/>
      <c r="BO283" s="1244"/>
      <c r="BP283" s="1244"/>
      <c r="BQ283" s="1244"/>
      <c r="BR283" s="1244"/>
      <c r="BS283" s="1244"/>
      <c r="BT283" s="1244"/>
      <c r="BU283" s="1244"/>
      <c r="BV283" s="1244"/>
      <c r="BW283" s="1244"/>
      <c r="BX283" s="1244"/>
      <c r="BY283" s="1244"/>
      <c r="BZ283" s="1244"/>
      <c r="CA283" s="1244"/>
    </row>
    <row r="284" spans="1:79" ht="35.25" customHeight="1">
      <c r="B284" s="1363" t="s">
        <v>980</v>
      </c>
      <c r="C284" s="1364"/>
      <c r="D284" s="1364"/>
      <c r="E284" s="1365"/>
      <c r="F284" s="1441"/>
      <c r="G284" s="1362"/>
      <c r="H284" s="1362"/>
      <c r="I284" s="1244"/>
      <c r="J284" s="1244"/>
      <c r="K284" s="1244"/>
      <c r="L284" s="1244"/>
      <c r="M284" s="1244"/>
      <c r="N284" s="1336"/>
      <c r="O284" s="1244"/>
      <c r="P284" s="1244"/>
      <c r="Q284" s="1244"/>
      <c r="R284" s="1244"/>
      <c r="S284" s="1244"/>
      <c r="T284" s="1244"/>
      <c r="U284" s="1244"/>
      <c r="V284" s="1244"/>
      <c r="W284" s="1244"/>
      <c r="X284" s="1244"/>
      <c r="Y284" s="1244"/>
      <c r="Z284" s="1244"/>
      <c r="AA284" s="1244"/>
      <c r="AB284" s="1244"/>
      <c r="AC284" s="1244"/>
      <c r="AD284" s="1244"/>
      <c r="AE284" s="1244"/>
      <c r="AF284" s="1244"/>
      <c r="AG284" s="1244"/>
      <c r="AH284" s="1244"/>
      <c r="AI284" s="1244"/>
      <c r="AJ284" s="1244"/>
      <c r="AK284" s="1244"/>
      <c r="AL284" s="1244"/>
      <c r="AM284" s="1244"/>
      <c r="AN284" s="1244"/>
      <c r="AO284" s="1244"/>
      <c r="AP284" s="1244"/>
      <c r="AQ284" s="1244"/>
      <c r="AR284" s="1244"/>
      <c r="AS284" s="1244"/>
      <c r="AT284" s="1244"/>
      <c r="AU284" s="1244"/>
      <c r="AV284" s="1244"/>
      <c r="AW284" s="1244"/>
      <c r="AX284" s="1244"/>
      <c r="AY284" s="1244"/>
      <c r="AZ284" s="1244"/>
      <c r="BA284" s="1244"/>
      <c r="BB284" s="1244"/>
      <c r="BC284" s="1244"/>
      <c r="BD284" s="1244"/>
      <c r="BE284" s="1244"/>
      <c r="BF284" s="1244"/>
      <c r="BG284" s="1244"/>
      <c r="BH284" s="1244"/>
      <c r="BI284" s="1244"/>
      <c r="BJ284" s="1244"/>
      <c r="BK284" s="1244"/>
      <c r="BL284" s="1244"/>
      <c r="BM284" s="1244"/>
      <c r="BN284" s="1244"/>
      <c r="BO284" s="1244"/>
      <c r="BP284" s="1244"/>
      <c r="BQ284" s="1244"/>
      <c r="BR284" s="1244"/>
      <c r="BS284" s="1244"/>
      <c r="BT284" s="1244"/>
      <c r="BU284" s="1244"/>
      <c r="BV284" s="1244"/>
      <c r="BW284" s="1244"/>
      <c r="BX284" s="1244"/>
      <c r="BY284" s="1244"/>
      <c r="BZ284" s="1244"/>
      <c r="CA284" s="1244"/>
    </row>
    <row r="285" spans="1:79" ht="16.5" customHeight="1" thickBot="1">
      <c r="B285" s="1358" t="s">
        <v>842</v>
      </c>
      <c r="C285" s="1366"/>
      <c r="F285" s="1441"/>
      <c r="G285" s="1362"/>
      <c r="H285" s="1362"/>
      <c r="I285" s="1244"/>
      <c r="J285" s="1244"/>
      <c r="K285" s="1244"/>
      <c r="L285" s="1244"/>
      <c r="M285" s="1244"/>
      <c r="N285" s="1336"/>
      <c r="O285" s="1244"/>
      <c r="P285" s="1244"/>
      <c r="Q285" s="1244"/>
      <c r="R285" s="1244"/>
      <c r="S285" s="1244"/>
      <c r="T285" s="1244"/>
      <c r="U285" s="1244"/>
      <c r="V285" s="1244"/>
      <c r="W285" s="1244"/>
      <c r="X285" s="1244"/>
      <c r="Y285" s="1244"/>
      <c r="Z285" s="1244"/>
      <c r="AA285" s="1244"/>
      <c r="AB285" s="1244"/>
      <c r="AC285" s="1244"/>
      <c r="AD285" s="1244"/>
      <c r="AE285" s="1244"/>
      <c r="AF285" s="1244"/>
      <c r="AG285" s="1244"/>
      <c r="AH285" s="1244"/>
      <c r="AI285" s="1244"/>
      <c r="AJ285" s="1244"/>
      <c r="AK285" s="1244"/>
      <c r="AL285" s="1244"/>
      <c r="AM285" s="1244"/>
      <c r="AN285" s="1244"/>
      <c r="AO285" s="1244"/>
      <c r="AP285" s="1244"/>
      <c r="AQ285" s="1244"/>
      <c r="AR285" s="1244"/>
      <c r="AS285" s="1244"/>
      <c r="AT285" s="1244"/>
      <c r="AU285" s="1244"/>
      <c r="AV285" s="1244"/>
      <c r="AW285" s="1244"/>
      <c r="AX285" s="1244"/>
      <c r="AY285" s="1244"/>
      <c r="AZ285" s="1244"/>
      <c r="BA285" s="1244"/>
      <c r="BB285" s="1244"/>
      <c r="BC285" s="1244"/>
      <c r="BD285" s="1244"/>
      <c r="BE285" s="1244"/>
      <c r="BF285" s="1244"/>
      <c r="BG285" s="1244"/>
      <c r="BH285" s="1244"/>
      <c r="BI285" s="1244"/>
      <c r="BJ285" s="1244"/>
      <c r="BK285" s="1244"/>
      <c r="BL285" s="1244"/>
      <c r="BM285" s="1244"/>
      <c r="BN285" s="1244"/>
      <c r="BO285" s="1244"/>
      <c r="BP285" s="1244"/>
      <c r="BQ285" s="1244"/>
      <c r="BR285" s="1244"/>
      <c r="BS285" s="1244"/>
      <c r="BT285" s="1244"/>
      <c r="BU285" s="1244"/>
      <c r="BV285" s="1244"/>
      <c r="BW285" s="1244"/>
      <c r="BX285" s="1244"/>
      <c r="BY285" s="1244"/>
      <c r="BZ285" s="1244"/>
      <c r="CA285" s="1244"/>
    </row>
    <row r="286" spans="1:79" ht="33.75" customHeight="1" thickBot="1">
      <c r="B286" s="1367" t="s">
        <v>843</v>
      </c>
      <c r="C286" s="1368" t="s">
        <v>844</v>
      </c>
      <c r="D286" s="1368" t="s">
        <v>845</v>
      </c>
      <c r="E286" s="1369" t="s">
        <v>846</v>
      </c>
      <c r="F286" s="1413" t="s">
        <v>847</v>
      </c>
      <c r="G286" s="1406">
        <v>2</v>
      </c>
      <c r="H286" s="1362"/>
      <c r="I286" s="1244"/>
      <c r="J286" s="1244"/>
      <c r="K286" s="1244"/>
      <c r="L286" s="1244"/>
      <c r="M286" s="1244"/>
      <c r="N286" s="1336"/>
      <c r="O286" s="1244"/>
      <c r="P286" s="1244"/>
      <c r="Q286" s="1244"/>
      <c r="R286" s="1244"/>
      <c r="S286" s="1244"/>
      <c r="T286" s="1244"/>
      <c r="U286" s="1244"/>
      <c r="V286" s="1244"/>
      <c r="W286" s="1244"/>
      <c r="X286" s="1244"/>
      <c r="Y286" s="1244"/>
      <c r="Z286" s="1244"/>
      <c r="AA286" s="1244"/>
      <c r="AB286" s="1244"/>
      <c r="AC286" s="1244"/>
      <c r="AD286" s="1244"/>
      <c r="AE286" s="1244"/>
      <c r="AF286" s="1244"/>
      <c r="AG286" s="1244"/>
      <c r="AH286" s="1244"/>
      <c r="AI286" s="1244"/>
      <c r="AJ286" s="1244"/>
      <c r="AK286" s="1244"/>
      <c r="AL286" s="1244"/>
      <c r="AM286" s="1244"/>
      <c r="AN286" s="1244"/>
      <c r="AO286" s="1244"/>
      <c r="AP286" s="1244"/>
      <c r="AQ286" s="1244"/>
      <c r="AR286" s="1244"/>
      <c r="AS286" s="1244"/>
      <c r="AT286" s="1244"/>
      <c r="AU286" s="1244"/>
      <c r="AV286" s="1244"/>
      <c r="AW286" s="1244"/>
      <c r="AX286" s="1244"/>
      <c r="AY286" s="1244"/>
      <c r="AZ286" s="1244"/>
      <c r="BA286" s="1244"/>
      <c r="BB286" s="1244"/>
      <c r="BC286" s="1244"/>
      <c r="BD286" s="1244"/>
      <c r="BE286" s="1244"/>
      <c r="BF286" s="1244"/>
      <c r="BG286" s="1244"/>
      <c r="BH286" s="1244"/>
      <c r="BI286" s="1244"/>
      <c r="BJ286" s="1244"/>
      <c r="BK286" s="1244"/>
      <c r="BL286" s="1244"/>
      <c r="BM286" s="1244"/>
      <c r="BN286" s="1244"/>
      <c r="BO286" s="1244"/>
      <c r="BP286" s="1244"/>
      <c r="BQ286" s="1244"/>
      <c r="BR286" s="1244"/>
      <c r="BS286" s="1244"/>
      <c r="BT286" s="1244"/>
      <c r="BU286" s="1244"/>
      <c r="BV286" s="1244"/>
      <c r="BW286" s="1244"/>
      <c r="BX286" s="1244"/>
      <c r="BY286" s="1244"/>
      <c r="BZ286" s="1244"/>
      <c r="CA286" s="1244"/>
    </row>
    <row r="287" spans="1:79" ht="45.6" customHeight="1">
      <c r="B287" s="1378" t="s">
        <v>981</v>
      </c>
      <c r="C287" s="1379">
        <v>0</v>
      </c>
      <c r="D287" s="1380">
        <v>2</v>
      </c>
      <c r="E287" s="1381">
        <v>0</v>
      </c>
      <c r="F287" s="1414"/>
      <c r="G287" s="1407"/>
      <c r="H287" s="1407"/>
      <c r="I287" s="1408"/>
      <c r="J287" s="1244"/>
      <c r="K287" s="1244"/>
      <c r="L287" s="1244"/>
      <c r="M287" s="1244"/>
      <c r="N287" s="1336"/>
      <c r="O287" s="1244"/>
      <c r="P287" s="1244"/>
      <c r="Q287" s="1244"/>
      <c r="R287" s="1244"/>
      <c r="S287" s="1244"/>
      <c r="T287" s="1244"/>
      <c r="U287" s="1244"/>
      <c r="V287" s="1244"/>
      <c r="W287" s="1244"/>
      <c r="X287" s="1244"/>
      <c r="Y287" s="1244"/>
      <c r="Z287" s="1244"/>
      <c r="AA287" s="1244"/>
      <c r="AB287" s="1244"/>
      <c r="AC287" s="1244"/>
      <c r="AD287" s="1244"/>
      <c r="AE287" s="1244"/>
      <c r="AF287" s="1244"/>
      <c r="AG287" s="1244"/>
      <c r="AH287" s="1244"/>
      <c r="AI287" s="1244"/>
      <c r="AJ287" s="1244"/>
      <c r="AK287" s="1244"/>
      <c r="AL287" s="1244"/>
      <c r="AM287" s="1244"/>
      <c r="AN287" s="1244"/>
      <c r="AO287" s="1244"/>
      <c r="AP287" s="1244"/>
      <c r="AQ287" s="1244"/>
      <c r="AR287" s="1244"/>
      <c r="AS287" s="1244"/>
      <c r="AT287" s="1244"/>
      <c r="AU287" s="1244"/>
      <c r="AV287" s="1244"/>
      <c r="AW287" s="1244"/>
      <c r="AX287" s="1244"/>
      <c r="AY287" s="1244"/>
      <c r="AZ287" s="1244"/>
      <c r="BA287" s="1244"/>
      <c r="BB287" s="1244"/>
      <c r="BC287" s="1244"/>
      <c r="BD287" s="1244"/>
      <c r="BE287" s="1244"/>
      <c r="BF287" s="1244"/>
      <c r="BG287" s="1244"/>
      <c r="BH287" s="1244"/>
      <c r="BI287" s="1244"/>
      <c r="BJ287" s="1244"/>
      <c r="BK287" s="1244"/>
      <c r="BL287" s="1244"/>
      <c r="BM287" s="1244"/>
      <c r="BN287" s="1244"/>
      <c r="BO287" s="1244"/>
      <c r="BP287" s="1244"/>
      <c r="BQ287" s="1244"/>
      <c r="BR287" s="1244"/>
      <c r="BS287" s="1244"/>
      <c r="BT287" s="1244"/>
      <c r="BU287" s="1244"/>
      <c r="BV287" s="1244"/>
      <c r="BW287" s="1244"/>
      <c r="BX287" s="1244"/>
      <c r="BY287" s="1244"/>
      <c r="BZ287" s="1244"/>
      <c r="CA287" s="1244"/>
    </row>
    <row r="288" spans="1:79" ht="24" customHeight="1">
      <c r="B288" s="1388" t="s">
        <v>982</v>
      </c>
      <c r="C288" s="1389">
        <v>1</v>
      </c>
      <c r="D288" s="1390">
        <v>2</v>
      </c>
      <c r="E288" s="1391">
        <v>2</v>
      </c>
      <c r="F288" s="1414"/>
      <c r="G288" s="1409"/>
      <c r="H288" s="1409"/>
      <c r="I288" s="1410"/>
      <c r="J288" s="1244"/>
      <c r="K288" s="1244"/>
      <c r="L288" s="1244"/>
      <c r="M288" s="1244"/>
      <c r="N288" s="1336"/>
      <c r="O288" s="1244"/>
      <c r="P288" s="1244"/>
      <c r="Q288" s="1244"/>
      <c r="R288" s="1244"/>
      <c r="S288" s="1244"/>
      <c r="T288" s="1244"/>
      <c r="U288" s="1244"/>
      <c r="V288" s="1244"/>
      <c r="W288" s="1244"/>
      <c r="X288" s="1244"/>
      <c r="Y288" s="1244"/>
      <c r="Z288" s="1244"/>
      <c r="AA288" s="1244"/>
      <c r="AB288" s="1244"/>
      <c r="AC288" s="1244"/>
      <c r="AD288" s="1244"/>
      <c r="AE288" s="1244"/>
      <c r="AF288" s="1244"/>
      <c r="AG288" s="1244"/>
      <c r="AH288" s="1244"/>
      <c r="AI288" s="1244"/>
      <c r="AJ288" s="1244"/>
      <c r="AK288" s="1244"/>
      <c r="AL288" s="1244"/>
      <c r="AM288" s="1244"/>
      <c r="AN288" s="1244"/>
      <c r="AO288" s="1244"/>
      <c r="AP288" s="1244"/>
      <c r="AQ288" s="1244"/>
      <c r="AR288" s="1244"/>
      <c r="AS288" s="1244"/>
      <c r="AT288" s="1244"/>
      <c r="AU288" s="1244"/>
      <c r="AV288" s="1244"/>
      <c r="AW288" s="1244"/>
      <c r="AX288" s="1244"/>
      <c r="AY288" s="1244"/>
      <c r="AZ288" s="1244"/>
      <c r="BA288" s="1244"/>
      <c r="BB288" s="1244"/>
      <c r="BC288" s="1244"/>
      <c r="BD288" s="1244"/>
      <c r="BE288" s="1244"/>
      <c r="BF288" s="1244"/>
      <c r="BG288" s="1244"/>
      <c r="BH288" s="1244"/>
      <c r="BI288" s="1244"/>
      <c r="BJ288" s="1244"/>
      <c r="BK288" s="1244"/>
      <c r="BL288" s="1244"/>
      <c r="BM288" s="1244"/>
      <c r="BN288" s="1244"/>
      <c r="BO288" s="1244"/>
      <c r="BP288" s="1244"/>
      <c r="BQ288" s="1244"/>
      <c r="BR288" s="1244"/>
      <c r="BS288" s="1244"/>
      <c r="BT288" s="1244"/>
      <c r="BU288" s="1244"/>
      <c r="BV288" s="1244"/>
      <c r="BW288" s="1244"/>
      <c r="BX288" s="1244"/>
      <c r="BY288" s="1244"/>
      <c r="BZ288" s="1244"/>
      <c r="CA288" s="1244"/>
    </row>
    <row r="289" spans="1:79" ht="50.45" customHeight="1" thickBot="1">
      <c r="B289" s="1394" t="s">
        <v>983</v>
      </c>
      <c r="C289" s="1395">
        <v>2</v>
      </c>
      <c r="D289" s="1396">
        <v>2</v>
      </c>
      <c r="E289" s="1397">
        <v>4</v>
      </c>
      <c r="F289" s="1415"/>
      <c r="G289" s="1411"/>
      <c r="H289" s="1411"/>
      <c r="I289" s="1412"/>
      <c r="J289" s="1244"/>
      <c r="K289" s="1244"/>
      <c r="L289" s="1244"/>
      <c r="M289" s="1244"/>
      <c r="N289" s="1336"/>
      <c r="O289" s="1244"/>
      <c r="P289" s="1244"/>
      <c r="Q289" s="1244"/>
      <c r="R289" s="1244"/>
      <c r="S289" s="1244"/>
      <c r="T289" s="1244"/>
      <c r="U289" s="1244"/>
      <c r="V289" s="1244"/>
      <c r="W289" s="1244"/>
      <c r="X289" s="1244"/>
      <c r="Y289" s="1244"/>
      <c r="Z289" s="1244"/>
      <c r="AA289" s="1244"/>
      <c r="AB289" s="1244"/>
      <c r="AC289" s="1244"/>
      <c r="AD289" s="1244"/>
      <c r="AE289" s="1244"/>
      <c r="AF289" s="1244"/>
      <c r="AG289" s="1244"/>
      <c r="AH289" s="1244"/>
      <c r="AI289" s="1244"/>
      <c r="AJ289" s="1244"/>
      <c r="AK289" s="1244"/>
      <c r="AL289" s="1244"/>
      <c r="AM289" s="1244"/>
      <c r="AN289" s="1244"/>
      <c r="AO289" s="1244"/>
      <c r="AP289" s="1244"/>
      <c r="AQ289" s="1244"/>
      <c r="AR289" s="1244"/>
      <c r="AS289" s="1244"/>
      <c r="AT289" s="1244"/>
      <c r="AU289" s="1244"/>
      <c r="AV289" s="1244"/>
      <c r="AW289" s="1244"/>
      <c r="AX289" s="1244"/>
      <c r="AY289" s="1244"/>
      <c r="AZ289" s="1244"/>
      <c r="BA289" s="1244"/>
      <c r="BB289" s="1244"/>
      <c r="BC289" s="1244"/>
      <c r="BD289" s="1244"/>
      <c r="BE289" s="1244"/>
      <c r="BF289" s="1244"/>
      <c r="BG289" s="1244"/>
      <c r="BH289" s="1244"/>
      <c r="BI289" s="1244"/>
      <c r="BJ289" s="1244"/>
      <c r="BK289" s="1244"/>
      <c r="BL289" s="1244"/>
      <c r="BM289" s="1244"/>
      <c r="BN289" s="1244"/>
      <c r="BO289" s="1244"/>
      <c r="BP289" s="1244"/>
      <c r="BQ289" s="1244"/>
      <c r="BR289" s="1244"/>
      <c r="BS289" s="1244"/>
      <c r="BT289" s="1244"/>
      <c r="BU289" s="1244"/>
      <c r="BV289" s="1244"/>
      <c r="BW289" s="1244"/>
      <c r="BX289" s="1244"/>
      <c r="BY289" s="1244"/>
      <c r="BZ289" s="1244"/>
      <c r="CA289" s="1244"/>
    </row>
    <row r="290" spans="1:79" ht="9" customHeight="1">
      <c r="B290" s="1404"/>
      <c r="C290" s="1405"/>
      <c r="D290" s="1405"/>
      <c r="E290" s="1405"/>
      <c r="F290" s="1441"/>
      <c r="G290" s="1362"/>
      <c r="H290" s="1362"/>
      <c r="I290" s="1244"/>
      <c r="J290" s="1244"/>
      <c r="K290" s="1244"/>
      <c r="L290" s="1244"/>
      <c r="M290" s="1244"/>
      <c r="N290" s="1336"/>
      <c r="O290" s="1244"/>
      <c r="P290" s="1244"/>
      <c r="Q290" s="1244"/>
      <c r="R290" s="1244"/>
      <c r="S290" s="1244"/>
      <c r="T290" s="1244"/>
      <c r="U290" s="1244"/>
      <c r="V290" s="1244"/>
      <c r="W290" s="1244"/>
      <c r="X290" s="1244"/>
      <c r="Y290" s="1244"/>
      <c r="Z290" s="1244"/>
      <c r="AA290" s="1244"/>
      <c r="AB290" s="1244"/>
      <c r="AC290" s="1244"/>
      <c r="AD290" s="1244"/>
      <c r="AE290" s="1244"/>
      <c r="AF290" s="1244"/>
      <c r="AG290" s="1244"/>
      <c r="AH290" s="1244"/>
      <c r="AI290" s="1244"/>
      <c r="AJ290" s="1244"/>
      <c r="AK290" s="1244"/>
      <c r="AL290" s="1244"/>
      <c r="AM290" s="1244"/>
      <c r="AN290" s="1244"/>
      <c r="AO290" s="1244"/>
      <c r="AP290" s="1244"/>
      <c r="AQ290" s="1244"/>
      <c r="AR290" s="1244"/>
      <c r="AS290" s="1244"/>
      <c r="AT290" s="1244"/>
      <c r="AU290" s="1244"/>
      <c r="AV290" s="1244"/>
      <c r="AW290" s="1244"/>
      <c r="AX290" s="1244"/>
      <c r="AY290" s="1244"/>
      <c r="AZ290" s="1244"/>
      <c r="BA290" s="1244"/>
      <c r="BB290" s="1244"/>
      <c r="BC290" s="1244"/>
      <c r="BD290" s="1244"/>
      <c r="BE290" s="1244"/>
      <c r="BF290" s="1244"/>
      <c r="BG290" s="1244"/>
      <c r="BH290" s="1244"/>
      <c r="BI290" s="1244"/>
      <c r="BJ290" s="1244"/>
      <c r="BK290" s="1244"/>
      <c r="BL290" s="1244"/>
      <c r="BM290" s="1244"/>
      <c r="BN290" s="1244"/>
      <c r="BO290" s="1244"/>
      <c r="BP290" s="1244"/>
      <c r="BQ290" s="1244"/>
      <c r="BR290" s="1244"/>
      <c r="BS290" s="1244"/>
      <c r="BT290" s="1244"/>
      <c r="BU290" s="1244"/>
      <c r="BV290" s="1244"/>
      <c r="BW290" s="1244"/>
      <c r="BX290" s="1244"/>
      <c r="BY290" s="1244"/>
      <c r="BZ290" s="1244"/>
      <c r="CA290" s="1244"/>
    </row>
    <row r="291" spans="1:79" ht="18" customHeight="1">
      <c r="A291" s="1193">
        <v>30</v>
      </c>
      <c r="B291" s="1358" t="s">
        <v>984</v>
      </c>
      <c r="C291" s="1359"/>
      <c r="D291" s="1359"/>
      <c r="E291" s="1359"/>
      <c r="F291" s="1441"/>
      <c r="G291" s="1362"/>
      <c r="H291" s="1362"/>
      <c r="I291" s="1244"/>
      <c r="J291" s="1244"/>
      <c r="K291" s="1244"/>
      <c r="L291" s="1244"/>
      <c r="M291" s="1244"/>
      <c r="N291" s="1336"/>
      <c r="O291" s="1244"/>
      <c r="P291" s="1244"/>
      <c r="Q291" s="1244"/>
      <c r="R291" s="1244"/>
      <c r="S291" s="1244"/>
      <c r="T291" s="1244"/>
      <c r="U291" s="1244"/>
      <c r="V291" s="1244"/>
      <c r="W291" s="1244"/>
      <c r="X291" s="1244"/>
      <c r="Y291" s="1244"/>
      <c r="Z291" s="1244"/>
      <c r="AA291" s="1244"/>
      <c r="AB291" s="1244"/>
      <c r="AC291" s="1244"/>
      <c r="AD291" s="1244"/>
      <c r="AE291" s="1244"/>
      <c r="AF291" s="1244"/>
      <c r="AG291" s="1244"/>
      <c r="AH291" s="1244"/>
      <c r="AI291" s="1244"/>
      <c r="AJ291" s="1244"/>
      <c r="AK291" s="1244"/>
      <c r="AL291" s="1244"/>
      <c r="AM291" s="1244"/>
      <c r="AN291" s="1244"/>
      <c r="AO291" s="1244"/>
      <c r="AP291" s="1244"/>
      <c r="AQ291" s="1244"/>
      <c r="AR291" s="1244"/>
      <c r="AS291" s="1244"/>
      <c r="AT291" s="1244"/>
      <c r="AU291" s="1244"/>
      <c r="AV291" s="1244"/>
      <c r="AW291" s="1244"/>
      <c r="AX291" s="1244"/>
      <c r="AY291" s="1244"/>
      <c r="AZ291" s="1244"/>
      <c r="BA291" s="1244"/>
      <c r="BB291" s="1244"/>
      <c r="BC291" s="1244"/>
      <c r="BD291" s="1244"/>
      <c r="BE291" s="1244"/>
      <c r="BF291" s="1244"/>
      <c r="BG291" s="1244"/>
      <c r="BH291" s="1244"/>
      <c r="BI291" s="1244"/>
      <c r="BJ291" s="1244"/>
      <c r="BK291" s="1244"/>
      <c r="BL291" s="1244"/>
      <c r="BM291" s="1244"/>
      <c r="BN291" s="1244"/>
      <c r="BO291" s="1244"/>
      <c r="BP291" s="1244"/>
      <c r="BQ291" s="1244"/>
      <c r="BR291" s="1244"/>
      <c r="BS291" s="1244"/>
      <c r="BT291" s="1244"/>
      <c r="BU291" s="1244"/>
      <c r="BV291" s="1244"/>
      <c r="BW291" s="1244"/>
      <c r="BX291" s="1244"/>
      <c r="BY291" s="1244"/>
      <c r="BZ291" s="1244"/>
      <c r="CA291" s="1244"/>
    </row>
    <row r="292" spans="1:79" ht="35.25" customHeight="1">
      <c r="B292" s="1363" t="s">
        <v>985</v>
      </c>
      <c r="C292" s="1364"/>
      <c r="D292" s="1364"/>
      <c r="E292" s="1365"/>
      <c r="F292" s="1441"/>
      <c r="G292" s="1362"/>
      <c r="H292" s="1362"/>
      <c r="I292" s="1244"/>
      <c r="J292" s="1244"/>
      <c r="K292" s="1244"/>
      <c r="L292" s="1244"/>
      <c r="M292" s="1244"/>
      <c r="N292" s="1336"/>
      <c r="O292" s="1244"/>
      <c r="P292" s="1244"/>
      <c r="Q292" s="1244"/>
      <c r="R292" s="1244"/>
      <c r="S292" s="1244"/>
      <c r="T292" s="1244"/>
      <c r="U292" s="1244"/>
      <c r="V292" s="1244"/>
      <c r="W292" s="1244"/>
      <c r="X292" s="1244"/>
      <c r="Y292" s="1244"/>
      <c r="Z292" s="1244"/>
      <c r="AA292" s="1244"/>
      <c r="AB292" s="1244"/>
      <c r="AC292" s="1244"/>
      <c r="AD292" s="1244"/>
      <c r="AE292" s="1244"/>
      <c r="AF292" s="1244"/>
      <c r="AG292" s="1244"/>
      <c r="AH292" s="1244"/>
      <c r="AI292" s="1244"/>
      <c r="AJ292" s="1244"/>
      <c r="AK292" s="1244"/>
      <c r="AL292" s="1244"/>
      <c r="AM292" s="1244"/>
      <c r="AN292" s="1244"/>
      <c r="AO292" s="1244"/>
      <c r="AP292" s="1244"/>
      <c r="AQ292" s="1244"/>
      <c r="AR292" s="1244"/>
      <c r="AS292" s="1244"/>
      <c r="AT292" s="1244"/>
      <c r="AU292" s="1244"/>
      <c r="AV292" s="1244"/>
      <c r="AW292" s="1244"/>
      <c r="AX292" s="1244"/>
      <c r="AY292" s="1244"/>
      <c r="AZ292" s="1244"/>
      <c r="BA292" s="1244"/>
      <c r="BB292" s="1244"/>
      <c r="BC292" s="1244"/>
      <c r="BD292" s="1244"/>
      <c r="BE292" s="1244"/>
      <c r="BF292" s="1244"/>
      <c r="BG292" s="1244"/>
      <c r="BH292" s="1244"/>
      <c r="BI292" s="1244"/>
      <c r="BJ292" s="1244"/>
      <c r="BK292" s="1244"/>
      <c r="BL292" s="1244"/>
      <c r="BM292" s="1244"/>
      <c r="BN292" s="1244"/>
      <c r="BO292" s="1244"/>
      <c r="BP292" s="1244"/>
      <c r="BQ292" s="1244"/>
      <c r="BR292" s="1244"/>
      <c r="BS292" s="1244"/>
      <c r="BT292" s="1244"/>
      <c r="BU292" s="1244"/>
      <c r="BV292" s="1244"/>
      <c r="BW292" s="1244"/>
      <c r="BX292" s="1244"/>
      <c r="BY292" s="1244"/>
      <c r="BZ292" s="1244"/>
      <c r="CA292" s="1244"/>
    </row>
    <row r="293" spans="1:79" ht="16.5" customHeight="1" thickBot="1">
      <c r="B293" s="1358" t="s">
        <v>842</v>
      </c>
      <c r="C293" s="1366"/>
      <c r="F293" s="1441"/>
      <c r="G293" s="1362"/>
      <c r="H293" s="1362"/>
      <c r="I293" s="1244"/>
      <c r="J293" s="1244"/>
      <c r="K293" s="1244"/>
      <c r="L293" s="1244"/>
      <c r="M293" s="1244"/>
      <c r="N293" s="1336"/>
      <c r="O293" s="1244"/>
      <c r="P293" s="1244"/>
      <c r="Q293" s="1244"/>
      <c r="R293" s="1244"/>
      <c r="S293" s="1244"/>
      <c r="T293" s="1244"/>
      <c r="U293" s="1244"/>
      <c r="V293" s="1244"/>
      <c r="W293" s="1244"/>
      <c r="X293" s="1244"/>
      <c r="Y293" s="1244"/>
      <c r="Z293" s="1244"/>
      <c r="AA293" s="1244"/>
      <c r="AB293" s="1244"/>
      <c r="AC293" s="1244"/>
      <c r="AD293" s="1244"/>
      <c r="AE293" s="1244"/>
      <c r="AF293" s="1244"/>
      <c r="AG293" s="1244"/>
      <c r="AH293" s="1244"/>
      <c r="AI293" s="1244"/>
      <c r="AJ293" s="1244"/>
      <c r="AK293" s="1244"/>
      <c r="AL293" s="1244"/>
      <c r="AM293" s="1244"/>
      <c r="AN293" s="1244"/>
      <c r="AO293" s="1244"/>
      <c r="AP293" s="1244"/>
      <c r="AQ293" s="1244"/>
      <c r="AR293" s="1244"/>
      <c r="AS293" s="1244"/>
      <c r="AT293" s="1244"/>
      <c r="AU293" s="1244"/>
      <c r="AV293" s="1244"/>
      <c r="AW293" s="1244"/>
      <c r="AX293" s="1244"/>
      <c r="AY293" s="1244"/>
      <c r="AZ293" s="1244"/>
      <c r="BA293" s="1244"/>
      <c r="BB293" s="1244"/>
      <c r="BC293" s="1244"/>
      <c r="BD293" s="1244"/>
      <c r="BE293" s="1244"/>
      <c r="BF293" s="1244"/>
      <c r="BG293" s="1244"/>
      <c r="BH293" s="1244"/>
      <c r="BI293" s="1244"/>
      <c r="BJ293" s="1244"/>
      <c r="BK293" s="1244"/>
      <c r="BL293" s="1244"/>
      <c r="BM293" s="1244"/>
      <c r="BN293" s="1244"/>
      <c r="BO293" s="1244"/>
      <c r="BP293" s="1244"/>
      <c r="BQ293" s="1244"/>
      <c r="BR293" s="1244"/>
      <c r="BS293" s="1244"/>
      <c r="BT293" s="1244"/>
      <c r="BU293" s="1244"/>
      <c r="BV293" s="1244"/>
      <c r="BW293" s="1244"/>
      <c r="BX293" s="1244"/>
      <c r="BY293" s="1244"/>
      <c r="BZ293" s="1244"/>
      <c r="CA293" s="1244"/>
    </row>
    <row r="294" spans="1:79" ht="33.75" customHeight="1" thickBot="1">
      <c r="B294" s="1367" t="s">
        <v>843</v>
      </c>
      <c r="C294" s="1368" t="s">
        <v>844</v>
      </c>
      <c r="D294" s="1368" t="s">
        <v>845</v>
      </c>
      <c r="E294" s="1369" t="s">
        <v>846</v>
      </c>
      <c r="F294" s="1413" t="s">
        <v>847</v>
      </c>
      <c r="G294" s="1406">
        <v>6</v>
      </c>
      <c r="H294" s="1362"/>
      <c r="I294" s="1244"/>
      <c r="J294" s="1244"/>
      <c r="K294" s="1244"/>
      <c r="L294" s="1244"/>
      <c r="M294" s="1244"/>
      <c r="N294" s="1336"/>
      <c r="O294" s="1244"/>
      <c r="P294" s="1244"/>
      <c r="Q294" s="1244"/>
      <c r="R294" s="1244"/>
      <c r="S294" s="1244"/>
      <c r="T294" s="1244"/>
      <c r="U294" s="1244"/>
      <c r="V294" s="1244"/>
      <c r="W294" s="1244"/>
      <c r="X294" s="1244"/>
      <c r="Y294" s="1244"/>
      <c r="Z294" s="1244"/>
      <c r="AA294" s="1244"/>
      <c r="AB294" s="1244"/>
      <c r="AC294" s="1244"/>
      <c r="AD294" s="1244"/>
      <c r="AE294" s="1244"/>
      <c r="AF294" s="1244"/>
      <c r="AG294" s="1244"/>
      <c r="AH294" s="1244"/>
      <c r="AI294" s="1244"/>
      <c r="AJ294" s="1244"/>
      <c r="AK294" s="1244"/>
      <c r="AL294" s="1244"/>
      <c r="AM294" s="1244"/>
      <c r="AN294" s="1244"/>
      <c r="AO294" s="1244"/>
      <c r="AP294" s="1244"/>
      <c r="AQ294" s="1244"/>
      <c r="AR294" s="1244"/>
      <c r="AS294" s="1244"/>
      <c r="AT294" s="1244"/>
      <c r="AU294" s="1244"/>
      <c r="AV294" s="1244"/>
      <c r="AW294" s="1244"/>
      <c r="AX294" s="1244"/>
      <c r="AY294" s="1244"/>
      <c r="AZ294" s="1244"/>
      <c r="BA294" s="1244"/>
      <c r="BB294" s="1244"/>
      <c r="BC294" s="1244"/>
      <c r="BD294" s="1244"/>
      <c r="BE294" s="1244"/>
      <c r="BF294" s="1244"/>
      <c r="BG294" s="1244"/>
      <c r="BH294" s="1244"/>
      <c r="BI294" s="1244"/>
      <c r="BJ294" s="1244"/>
      <c r="BK294" s="1244"/>
      <c r="BL294" s="1244"/>
      <c r="BM294" s="1244"/>
      <c r="BN294" s="1244"/>
      <c r="BO294" s="1244"/>
      <c r="BP294" s="1244"/>
      <c r="BQ294" s="1244"/>
      <c r="BR294" s="1244"/>
      <c r="BS294" s="1244"/>
      <c r="BT294" s="1244"/>
      <c r="BU294" s="1244"/>
      <c r="BV294" s="1244"/>
      <c r="BW294" s="1244"/>
      <c r="BX294" s="1244"/>
      <c r="BY294" s="1244"/>
      <c r="BZ294" s="1244"/>
      <c r="CA294" s="1244"/>
    </row>
    <row r="295" spans="1:79" ht="21" customHeight="1">
      <c r="B295" s="1378" t="s">
        <v>986</v>
      </c>
      <c r="C295" s="1379">
        <v>1</v>
      </c>
      <c r="D295" s="1380">
        <v>2</v>
      </c>
      <c r="E295" s="1381">
        <v>2</v>
      </c>
      <c r="F295" s="1414"/>
      <c r="G295" s="1407"/>
      <c r="H295" s="1407"/>
      <c r="I295" s="1408"/>
      <c r="J295" s="1244"/>
      <c r="K295" s="1244"/>
      <c r="L295" s="1244"/>
      <c r="M295" s="1244"/>
      <c r="N295" s="1336"/>
      <c r="O295" s="1244"/>
      <c r="P295" s="1244"/>
      <c r="Q295" s="1244"/>
      <c r="R295" s="1244"/>
      <c r="S295" s="1244"/>
      <c r="T295" s="1244"/>
      <c r="U295" s="1244"/>
      <c r="V295" s="1244"/>
      <c r="W295" s="1244"/>
      <c r="X295" s="1244"/>
      <c r="Y295" s="1244"/>
      <c r="Z295" s="1244"/>
      <c r="AA295" s="1244"/>
      <c r="AB295" s="1244"/>
      <c r="AC295" s="1244"/>
      <c r="AD295" s="1244"/>
      <c r="AE295" s="1244"/>
      <c r="AF295" s="1244"/>
      <c r="AG295" s="1244"/>
      <c r="AH295" s="1244"/>
      <c r="AI295" s="1244"/>
      <c r="AJ295" s="1244"/>
      <c r="AK295" s="1244"/>
      <c r="AL295" s="1244"/>
      <c r="AM295" s="1244"/>
      <c r="AN295" s="1244"/>
      <c r="AO295" s="1244"/>
      <c r="AP295" s="1244"/>
      <c r="AQ295" s="1244"/>
      <c r="AR295" s="1244"/>
      <c r="AS295" s="1244"/>
      <c r="AT295" s="1244"/>
      <c r="AU295" s="1244"/>
      <c r="AV295" s="1244"/>
      <c r="AW295" s="1244"/>
      <c r="AX295" s="1244"/>
      <c r="AY295" s="1244"/>
      <c r="AZ295" s="1244"/>
      <c r="BA295" s="1244"/>
      <c r="BB295" s="1244"/>
      <c r="BC295" s="1244"/>
      <c r="BD295" s="1244"/>
      <c r="BE295" s="1244"/>
      <c r="BF295" s="1244"/>
      <c r="BG295" s="1244"/>
      <c r="BH295" s="1244"/>
      <c r="BI295" s="1244"/>
      <c r="BJ295" s="1244"/>
      <c r="BK295" s="1244"/>
      <c r="BL295" s="1244"/>
      <c r="BM295" s="1244"/>
      <c r="BN295" s="1244"/>
      <c r="BO295" s="1244"/>
      <c r="BP295" s="1244"/>
      <c r="BQ295" s="1244"/>
      <c r="BR295" s="1244"/>
      <c r="BS295" s="1244"/>
      <c r="BT295" s="1244"/>
      <c r="BU295" s="1244"/>
      <c r="BV295" s="1244"/>
      <c r="BW295" s="1244"/>
      <c r="BX295" s="1244"/>
      <c r="BY295" s="1244"/>
      <c r="BZ295" s="1244"/>
      <c r="CA295" s="1244"/>
    </row>
    <row r="296" spans="1:79" ht="20.25" customHeight="1">
      <c r="B296" s="1388" t="s">
        <v>987</v>
      </c>
      <c r="C296" s="1389">
        <v>2</v>
      </c>
      <c r="D296" s="1390">
        <v>2</v>
      </c>
      <c r="E296" s="1391">
        <v>4</v>
      </c>
      <c r="F296" s="1414"/>
      <c r="G296" s="1409"/>
      <c r="H296" s="1409"/>
      <c r="I296" s="1410"/>
      <c r="J296" s="1244"/>
      <c r="K296" s="1244"/>
      <c r="L296" s="1244"/>
      <c r="M296" s="1244"/>
      <c r="N296" s="1336"/>
      <c r="O296" s="1244"/>
      <c r="P296" s="1244"/>
      <c r="Q296" s="1244"/>
      <c r="R296" s="1244"/>
      <c r="S296" s="1244"/>
      <c r="T296" s="1244"/>
      <c r="U296" s="1244"/>
      <c r="V296" s="1244"/>
      <c r="W296" s="1244"/>
      <c r="X296" s="1244"/>
      <c r="Y296" s="1244"/>
      <c r="Z296" s="1244"/>
      <c r="AA296" s="1244"/>
      <c r="AB296" s="1244"/>
      <c r="AC296" s="1244"/>
      <c r="AD296" s="1244"/>
      <c r="AE296" s="1244"/>
      <c r="AF296" s="1244"/>
      <c r="AG296" s="1244"/>
      <c r="AH296" s="1244"/>
      <c r="AI296" s="1244"/>
      <c r="AJ296" s="1244"/>
      <c r="AK296" s="1244"/>
      <c r="AL296" s="1244"/>
      <c r="AM296" s="1244"/>
      <c r="AN296" s="1244"/>
      <c r="AO296" s="1244"/>
      <c r="AP296" s="1244"/>
      <c r="AQ296" s="1244"/>
      <c r="AR296" s="1244"/>
      <c r="AS296" s="1244"/>
      <c r="AT296" s="1244"/>
      <c r="AU296" s="1244"/>
      <c r="AV296" s="1244"/>
      <c r="AW296" s="1244"/>
      <c r="AX296" s="1244"/>
      <c r="AY296" s="1244"/>
      <c r="AZ296" s="1244"/>
      <c r="BA296" s="1244"/>
      <c r="BB296" s="1244"/>
      <c r="BC296" s="1244"/>
      <c r="BD296" s="1244"/>
      <c r="BE296" s="1244"/>
      <c r="BF296" s="1244"/>
      <c r="BG296" s="1244"/>
      <c r="BH296" s="1244"/>
      <c r="BI296" s="1244"/>
      <c r="BJ296" s="1244"/>
      <c r="BK296" s="1244"/>
      <c r="BL296" s="1244"/>
      <c r="BM296" s="1244"/>
      <c r="BN296" s="1244"/>
      <c r="BO296" s="1244"/>
      <c r="BP296" s="1244"/>
      <c r="BQ296" s="1244"/>
      <c r="BR296" s="1244"/>
      <c r="BS296" s="1244"/>
      <c r="BT296" s="1244"/>
      <c r="BU296" s="1244"/>
      <c r="BV296" s="1244"/>
      <c r="BW296" s="1244"/>
      <c r="BX296" s="1244"/>
      <c r="BY296" s="1244"/>
      <c r="BZ296" s="1244"/>
      <c r="CA296" s="1244"/>
    </row>
    <row r="297" spans="1:79" ht="20.25" customHeight="1" thickBot="1">
      <c r="B297" s="1394" t="s">
        <v>988</v>
      </c>
      <c r="C297" s="1395">
        <v>3</v>
      </c>
      <c r="D297" s="1396">
        <v>2</v>
      </c>
      <c r="E297" s="1397">
        <v>6</v>
      </c>
      <c r="F297" s="1415"/>
      <c r="G297" s="1411"/>
      <c r="H297" s="1411"/>
      <c r="I297" s="1412"/>
      <c r="J297" s="1244"/>
      <c r="K297" s="1244"/>
      <c r="L297" s="1244"/>
      <c r="M297" s="1244"/>
      <c r="N297" s="1336"/>
      <c r="O297" s="1244"/>
      <c r="P297" s="1244"/>
      <c r="Q297" s="1244"/>
      <c r="R297" s="1244"/>
      <c r="S297" s="1244"/>
      <c r="T297" s="1244"/>
      <c r="U297" s="1244"/>
      <c r="V297" s="1244"/>
      <c r="W297" s="1244"/>
      <c r="X297" s="1244"/>
      <c r="Y297" s="1244"/>
      <c r="Z297" s="1244"/>
      <c r="AA297" s="1244"/>
      <c r="AB297" s="1244"/>
      <c r="AC297" s="1244"/>
      <c r="AD297" s="1244"/>
      <c r="AE297" s="1244"/>
      <c r="AF297" s="1244"/>
      <c r="AG297" s="1244"/>
      <c r="AH297" s="1244"/>
      <c r="AI297" s="1244"/>
      <c r="AJ297" s="1244"/>
      <c r="AK297" s="1244"/>
      <c r="AL297" s="1244"/>
      <c r="AM297" s="1244"/>
      <c r="AN297" s="1244"/>
      <c r="AO297" s="1244"/>
      <c r="AP297" s="1244"/>
      <c r="AQ297" s="1244"/>
      <c r="AR297" s="1244"/>
      <c r="AS297" s="1244"/>
      <c r="AT297" s="1244"/>
      <c r="AU297" s="1244"/>
      <c r="AV297" s="1244"/>
      <c r="AW297" s="1244"/>
      <c r="AX297" s="1244"/>
      <c r="AY297" s="1244"/>
      <c r="AZ297" s="1244"/>
      <c r="BA297" s="1244"/>
      <c r="BB297" s="1244"/>
      <c r="BC297" s="1244"/>
      <c r="BD297" s="1244"/>
      <c r="BE297" s="1244"/>
      <c r="BF297" s="1244"/>
      <c r="BG297" s="1244"/>
      <c r="BH297" s="1244"/>
      <c r="BI297" s="1244"/>
      <c r="BJ297" s="1244"/>
      <c r="BK297" s="1244"/>
      <c r="BL297" s="1244"/>
      <c r="BM297" s="1244"/>
      <c r="BN297" s="1244"/>
      <c r="BO297" s="1244"/>
      <c r="BP297" s="1244"/>
      <c r="BQ297" s="1244"/>
      <c r="BR297" s="1244"/>
      <c r="BS297" s="1244"/>
      <c r="BT297" s="1244"/>
      <c r="BU297" s="1244"/>
      <c r="BV297" s="1244"/>
      <c r="BW297" s="1244"/>
      <c r="BX297" s="1244"/>
      <c r="BY297" s="1244"/>
      <c r="BZ297" s="1244"/>
      <c r="CA297" s="1244"/>
    </row>
    <row r="298" spans="1:79" ht="9" customHeight="1">
      <c r="B298" s="1404"/>
      <c r="C298" s="1405"/>
      <c r="D298" s="1405"/>
      <c r="E298" s="1405"/>
      <c r="F298" s="1441"/>
      <c r="G298" s="1362"/>
      <c r="H298" s="1362"/>
      <c r="I298" s="1244"/>
      <c r="J298" s="1244"/>
      <c r="K298" s="1244"/>
      <c r="L298" s="1244"/>
      <c r="M298" s="1244"/>
      <c r="N298" s="1336"/>
      <c r="O298" s="1244"/>
      <c r="P298" s="1244"/>
      <c r="Q298" s="1244"/>
      <c r="R298" s="1244"/>
      <c r="S298" s="1244"/>
      <c r="T298" s="1244"/>
      <c r="U298" s="1244"/>
      <c r="V298" s="1244"/>
      <c r="W298" s="1244"/>
      <c r="X298" s="1244"/>
      <c r="Y298" s="1244"/>
      <c r="Z298" s="1244"/>
      <c r="AA298" s="1244"/>
      <c r="AB298" s="1244"/>
      <c r="AC298" s="1244"/>
      <c r="AD298" s="1244"/>
      <c r="AE298" s="1244"/>
      <c r="AF298" s="1244"/>
      <c r="AG298" s="1244"/>
      <c r="AH298" s="1244"/>
      <c r="AI298" s="1244"/>
      <c r="AJ298" s="1244"/>
      <c r="AK298" s="1244"/>
      <c r="AL298" s="1244"/>
      <c r="AM298" s="1244"/>
      <c r="AN298" s="1244"/>
      <c r="AO298" s="1244"/>
      <c r="AP298" s="1244"/>
      <c r="AQ298" s="1244"/>
      <c r="AR298" s="1244"/>
      <c r="AS298" s="1244"/>
      <c r="AT298" s="1244"/>
      <c r="AU298" s="1244"/>
      <c r="AV298" s="1244"/>
      <c r="AW298" s="1244"/>
      <c r="AX298" s="1244"/>
      <c r="AY298" s="1244"/>
      <c r="AZ298" s="1244"/>
      <c r="BA298" s="1244"/>
      <c r="BB298" s="1244"/>
      <c r="BC298" s="1244"/>
      <c r="BD298" s="1244"/>
      <c r="BE298" s="1244"/>
      <c r="BF298" s="1244"/>
      <c r="BG298" s="1244"/>
      <c r="BH298" s="1244"/>
      <c r="BI298" s="1244"/>
      <c r="BJ298" s="1244"/>
      <c r="BK298" s="1244"/>
      <c r="BL298" s="1244"/>
      <c r="BM298" s="1244"/>
      <c r="BN298" s="1244"/>
      <c r="BO298" s="1244"/>
      <c r="BP298" s="1244"/>
      <c r="BQ298" s="1244"/>
      <c r="BR298" s="1244"/>
      <c r="BS298" s="1244"/>
      <c r="BT298" s="1244"/>
      <c r="BU298" s="1244"/>
      <c r="BV298" s="1244"/>
      <c r="BW298" s="1244"/>
      <c r="BX298" s="1244"/>
      <c r="BY298" s="1244"/>
      <c r="BZ298" s="1244"/>
      <c r="CA298" s="1244"/>
    </row>
    <row r="299" spans="1:79">
      <c r="C299" s="1199"/>
      <c r="D299" s="1199"/>
      <c r="E299" s="1199"/>
      <c r="F299" s="1441"/>
      <c r="G299" s="1197"/>
      <c r="I299" s="1244"/>
      <c r="J299" s="1244"/>
      <c r="K299" s="1244"/>
      <c r="L299" s="1244"/>
      <c r="M299" s="1244"/>
      <c r="N299" s="1336"/>
      <c r="O299" s="1244"/>
      <c r="P299" s="1244"/>
      <c r="Q299" s="1244"/>
      <c r="R299" s="1244"/>
      <c r="S299" s="1244"/>
      <c r="T299" s="1244"/>
      <c r="U299" s="1244"/>
      <c r="V299" s="1244"/>
      <c r="W299" s="1244"/>
      <c r="X299" s="1244"/>
      <c r="Y299" s="1244"/>
      <c r="Z299" s="1244"/>
      <c r="AA299" s="1244"/>
      <c r="AB299" s="1244"/>
      <c r="AC299" s="1244"/>
      <c r="AD299" s="1244"/>
      <c r="AE299" s="1244"/>
      <c r="AF299" s="1244"/>
      <c r="AG299" s="1244"/>
      <c r="AH299" s="1244"/>
      <c r="AI299" s="1244"/>
      <c r="AJ299" s="1244"/>
      <c r="AK299" s="1244"/>
      <c r="AL299" s="1244"/>
      <c r="AM299" s="1244"/>
      <c r="AN299" s="1244"/>
      <c r="AO299" s="1244"/>
      <c r="AP299" s="1244"/>
      <c r="AQ299" s="1244"/>
      <c r="AR299" s="1244"/>
      <c r="AS299" s="1244"/>
      <c r="AT299" s="1244"/>
      <c r="AU299" s="1244"/>
      <c r="AV299" s="1244"/>
      <c r="AW299" s="1244"/>
      <c r="AX299" s="1244"/>
      <c r="AY299" s="1244"/>
      <c r="AZ299" s="1244"/>
      <c r="BA299" s="1244"/>
      <c r="BB299" s="1244"/>
      <c r="BC299" s="1244"/>
      <c r="BD299" s="1244"/>
      <c r="BE299" s="1244"/>
      <c r="BF299" s="1244"/>
      <c r="BG299" s="1244"/>
      <c r="BH299" s="1244"/>
      <c r="BI299" s="1244"/>
      <c r="BJ299" s="1244"/>
      <c r="BK299" s="1244"/>
      <c r="BL299" s="1244"/>
      <c r="BM299" s="1244"/>
      <c r="BN299" s="1244"/>
      <c r="BO299" s="1244"/>
      <c r="BP299" s="1244"/>
      <c r="BQ299" s="1244"/>
      <c r="BR299" s="1244"/>
      <c r="BS299" s="1244"/>
      <c r="BT299" s="1244"/>
      <c r="BU299" s="1244"/>
      <c r="BV299" s="1244"/>
      <c r="BW299" s="1244"/>
      <c r="BX299" s="1244"/>
      <c r="BY299" s="1244"/>
      <c r="BZ299" s="1244"/>
      <c r="CA299" s="1244"/>
    </row>
    <row r="300" spans="1:79" ht="6.75" customHeight="1" thickBot="1">
      <c r="F300" s="1441"/>
      <c r="I300" s="1196"/>
      <c r="J300" s="1244"/>
      <c r="K300" s="1244"/>
      <c r="L300" s="1244"/>
      <c r="M300" s="1244"/>
      <c r="N300" s="1336"/>
      <c r="O300" s="1244"/>
      <c r="P300" s="1244"/>
      <c r="Q300" s="1244"/>
      <c r="R300" s="1244"/>
      <c r="S300" s="1244"/>
      <c r="T300" s="1244"/>
      <c r="U300" s="1244"/>
      <c r="V300" s="1244"/>
      <c r="W300" s="1244"/>
      <c r="X300" s="1244"/>
      <c r="Y300" s="1244"/>
      <c r="Z300" s="1244"/>
      <c r="AA300" s="1244"/>
      <c r="AB300" s="1244"/>
      <c r="AC300" s="1244"/>
      <c r="AD300" s="1244"/>
      <c r="AE300" s="1244"/>
      <c r="AF300" s="1244"/>
      <c r="AG300" s="1244"/>
      <c r="AH300" s="1244"/>
      <c r="AI300" s="1244"/>
      <c r="AJ300" s="1244"/>
      <c r="AK300" s="1244"/>
      <c r="AL300" s="1244"/>
      <c r="AM300" s="1244"/>
      <c r="AN300" s="1244"/>
      <c r="AO300" s="1244"/>
      <c r="AP300" s="1244"/>
      <c r="AQ300" s="1244"/>
      <c r="AR300" s="1244"/>
      <c r="AS300" s="1244"/>
      <c r="AT300" s="1244"/>
      <c r="AU300" s="1244"/>
      <c r="AV300" s="1244"/>
      <c r="AW300" s="1244"/>
      <c r="AX300" s="1244"/>
      <c r="AY300" s="1244"/>
      <c r="AZ300" s="1244"/>
      <c r="BA300" s="1244"/>
      <c r="BB300" s="1244"/>
      <c r="BC300" s="1244"/>
      <c r="BD300" s="1244"/>
      <c r="BE300" s="1244"/>
      <c r="BF300" s="1244"/>
      <c r="BG300" s="1244"/>
      <c r="BH300" s="1244"/>
      <c r="BI300" s="1244"/>
      <c r="BJ300" s="1244"/>
      <c r="BK300" s="1244"/>
      <c r="BL300" s="1244"/>
      <c r="BM300" s="1244"/>
      <c r="BN300" s="1244"/>
      <c r="BO300" s="1244"/>
      <c r="BP300" s="1244"/>
      <c r="BQ300" s="1244"/>
      <c r="BR300" s="1244"/>
      <c r="BS300" s="1244"/>
      <c r="BT300" s="1244"/>
      <c r="BU300" s="1244"/>
      <c r="BV300" s="1244"/>
      <c r="BW300" s="1244"/>
      <c r="BX300" s="1244"/>
      <c r="BY300" s="1244"/>
      <c r="BZ300" s="1244"/>
      <c r="CA300" s="1244"/>
    </row>
    <row r="301" spans="1:79" s="1350" customFormat="1" ht="23.25" customHeight="1" thickBot="1">
      <c r="A301" s="1343"/>
      <c r="B301" s="1344"/>
      <c r="C301" s="1345"/>
      <c r="D301" s="1345"/>
      <c r="E301" s="1346"/>
      <c r="F301" s="1347" t="s">
        <v>836</v>
      </c>
      <c r="G301" s="1348"/>
      <c r="H301" s="1347" t="s">
        <v>837</v>
      </c>
      <c r="I301" s="1349"/>
      <c r="J301" s="1244"/>
      <c r="K301" s="1244"/>
      <c r="L301" s="1244"/>
      <c r="M301" s="1244"/>
      <c r="N301" s="1336"/>
      <c r="O301" s="1244"/>
      <c r="P301" s="1244"/>
      <c r="Q301" s="1244"/>
      <c r="R301" s="1244"/>
      <c r="S301" s="1244"/>
      <c r="T301" s="1244"/>
      <c r="U301" s="1244"/>
      <c r="V301" s="1244"/>
      <c r="W301" s="1244"/>
      <c r="X301" s="1244"/>
      <c r="Y301" s="1244"/>
      <c r="Z301" s="1244"/>
      <c r="AA301" s="1244"/>
      <c r="AB301" s="1244"/>
      <c r="AC301" s="1244"/>
      <c r="AD301" s="1244"/>
      <c r="AE301" s="1244"/>
      <c r="AF301" s="1244"/>
      <c r="AG301" s="1244"/>
      <c r="AH301" s="1244"/>
      <c r="AI301" s="1244"/>
      <c r="AJ301" s="1244"/>
      <c r="AK301" s="1244"/>
      <c r="AL301" s="1244"/>
      <c r="AM301" s="1244"/>
      <c r="AN301" s="1244"/>
      <c r="AO301" s="1244"/>
      <c r="AP301" s="1244"/>
      <c r="AQ301" s="1244"/>
      <c r="AR301" s="1244"/>
      <c r="AS301" s="1244"/>
      <c r="AT301" s="1244"/>
      <c r="AU301" s="1244"/>
      <c r="AV301" s="1244"/>
      <c r="AW301" s="1244"/>
      <c r="AX301" s="1244"/>
      <c r="AY301" s="1244"/>
      <c r="AZ301" s="1244"/>
      <c r="BA301" s="1244"/>
      <c r="BB301" s="1244"/>
      <c r="BC301" s="1244"/>
      <c r="BD301" s="1244"/>
      <c r="BE301" s="1244"/>
      <c r="BF301" s="1244"/>
      <c r="BG301" s="1244"/>
      <c r="BH301" s="1244"/>
      <c r="BI301" s="1244"/>
      <c r="BJ301" s="1244"/>
      <c r="BK301" s="1244"/>
      <c r="BL301" s="1244"/>
      <c r="BM301" s="1244"/>
      <c r="BN301" s="1244"/>
      <c r="BO301" s="1244"/>
      <c r="BP301" s="1244"/>
      <c r="BQ301" s="1244"/>
      <c r="BR301" s="1244"/>
      <c r="BS301" s="1244"/>
      <c r="BT301" s="1244"/>
      <c r="BU301" s="1244"/>
      <c r="BV301" s="1244"/>
      <c r="BW301" s="1244"/>
      <c r="BX301" s="1244"/>
      <c r="BY301" s="1244"/>
      <c r="BZ301" s="1244"/>
      <c r="CA301" s="1244"/>
    </row>
    <row r="302" spans="1:79" ht="42.95" customHeight="1" thickBot="1">
      <c r="B302" s="1351" t="s">
        <v>989</v>
      </c>
      <c r="C302" s="1352" t="s">
        <v>839</v>
      </c>
      <c r="D302" s="1352"/>
      <c r="E302" s="1353"/>
      <c r="F302" s="1354">
        <v>1</v>
      </c>
      <c r="G302" s="1355"/>
      <c r="H302" s="1356">
        <v>10</v>
      </c>
      <c r="I302" s="1357">
        <f>SUM(G307,G315)</f>
        <v>10</v>
      </c>
      <c r="J302" s="1244"/>
      <c r="K302" s="1244"/>
      <c r="L302" s="1244"/>
      <c r="M302" s="1244"/>
      <c r="N302" s="1336"/>
      <c r="O302" s="1244"/>
      <c r="P302" s="1244"/>
      <c r="Q302" s="1244"/>
      <c r="R302" s="1244"/>
      <c r="S302" s="1244"/>
      <c r="T302" s="1244"/>
      <c r="U302" s="1244"/>
      <c r="V302" s="1244"/>
      <c r="W302" s="1244"/>
      <c r="X302" s="1244"/>
      <c r="Y302" s="1244"/>
      <c r="Z302" s="1244"/>
      <c r="AA302" s="1244"/>
      <c r="AB302" s="1244"/>
      <c r="AC302" s="1244"/>
      <c r="AD302" s="1244"/>
      <c r="AE302" s="1244"/>
      <c r="AF302" s="1244"/>
      <c r="AG302" s="1244"/>
      <c r="AH302" s="1244"/>
      <c r="AI302" s="1244"/>
      <c r="AJ302" s="1244"/>
      <c r="AK302" s="1244"/>
      <c r="AL302" s="1244"/>
      <c r="AM302" s="1244"/>
      <c r="AN302" s="1244"/>
      <c r="AO302" s="1244"/>
      <c r="AP302" s="1244"/>
      <c r="AQ302" s="1244"/>
      <c r="AR302" s="1244"/>
      <c r="AS302" s="1244"/>
      <c r="AT302" s="1244"/>
      <c r="AU302" s="1244"/>
      <c r="AV302" s="1244"/>
      <c r="AW302" s="1244"/>
      <c r="AX302" s="1244"/>
      <c r="AY302" s="1244"/>
      <c r="AZ302" s="1244"/>
      <c r="BA302" s="1244"/>
      <c r="BB302" s="1244"/>
      <c r="BC302" s="1244"/>
      <c r="BD302" s="1244"/>
      <c r="BE302" s="1244"/>
      <c r="BF302" s="1244"/>
      <c r="BG302" s="1244"/>
      <c r="BH302" s="1244"/>
      <c r="BI302" s="1244"/>
      <c r="BJ302" s="1244"/>
      <c r="BK302" s="1244"/>
      <c r="BL302" s="1244"/>
      <c r="BM302" s="1244"/>
      <c r="BN302" s="1244"/>
      <c r="BO302" s="1244"/>
      <c r="BP302" s="1244"/>
      <c r="BQ302" s="1244"/>
      <c r="BR302" s="1244"/>
      <c r="BS302" s="1244"/>
      <c r="BT302" s="1244"/>
      <c r="BU302" s="1244"/>
      <c r="BV302" s="1244"/>
      <c r="BW302" s="1244"/>
      <c r="BX302" s="1244"/>
      <c r="BY302" s="1244"/>
      <c r="BZ302" s="1244"/>
      <c r="CA302" s="1244"/>
    </row>
    <row r="303" spans="1:79" ht="6.75" customHeight="1">
      <c r="B303" s="1358"/>
      <c r="C303" s="1359"/>
      <c r="D303" s="1359"/>
      <c r="E303" s="1359"/>
      <c r="F303" s="1441"/>
      <c r="G303" s="1361"/>
      <c r="H303" s="1361"/>
      <c r="I303" s="1244"/>
      <c r="J303" s="1244"/>
      <c r="K303" s="1244"/>
      <c r="L303" s="1244"/>
      <c r="M303" s="1244"/>
      <c r="N303" s="1336"/>
      <c r="O303" s="1244"/>
      <c r="P303" s="1244"/>
      <c r="Q303" s="1244"/>
      <c r="R303" s="1244"/>
      <c r="S303" s="1244"/>
      <c r="T303" s="1244"/>
      <c r="U303" s="1244"/>
      <c r="V303" s="1244"/>
      <c r="W303" s="1244"/>
      <c r="X303" s="1244"/>
      <c r="Y303" s="1244"/>
      <c r="Z303" s="1244"/>
      <c r="AA303" s="1244"/>
      <c r="AB303" s="1244"/>
      <c r="AC303" s="1244"/>
      <c r="AD303" s="1244"/>
      <c r="AE303" s="1244"/>
      <c r="AF303" s="1244"/>
      <c r="AG303" s="1244"/>
      <c r="AH303" s="1244"/>
      <c r="AI303" s="1244"/>
      <c r="AJ303" s="1244"/>
      <c r="AK303" s="1244"/>
      <c r="AL303" s="1244"/>
      <c r="AM303" s="1244"/>
      <c r="AN303" s="1244"/>
      <c r="AO303" s="1244"/>
      <c r="AP303" s="1244"/>
      <c r="AQ303" s="1244"/>
      <c r="AR303" s="1244"/>
      <c r="AS303" s="1244"/>
      <c r="AT303" s="1244"/>
      <c r="AU303" s="1244"/>
      <c r="AV303" s="1244"/>
      <c r="AW303" s="1244"/>
      <c r="AX303" s="1244"/>
      <c r="AY303" s="1244"/>
      <c r="AZ303" s="1244"/>
      <c r="BA303" s="1244"/>
      <c r="BB303" s="1244"/>
      <c r="BC303" s="1244"/>
      <c r="BD303" s="1244"/>
      <c r="BE303" s="1244"/>
      <c r="BF303" s="1244"/>
      <c r="BG303" s="1244"/>
      <c r="BH303" s="1244"/>
      <c r="BI303" s="1244"/>
      <c r="BJ303" s="1244"/>
      <c r="BK303" s="1244"/>
      <c r="BL303" s="1244"/>
      <c r="BM303" s="1244"/>
      <c r="BN303" s="1244"/>
      <c r="BO303" s="1244"/>
      <c r="BP303" s="1244"/>
      <c r="BQ303" s="1244"/>
      <c r="BR303" s="1244"/>
      <c r="BS303" s="1244"/>
      <c r="BT303" s="1244"/>
      <c r="BU303" s="1244"/>
      <c r="BV303" s="1244"/>
      <c r="BW303" s="1244"/>
      <c r="BX303" s="1244"/>
      <c r="BY303" s="1244"/>
      <c r="BZ303" s="1244"/>
      <c r="CA303" s="1244"/>
    </row>
    <row r="304" spans="1:79" ht="18" customHeight="1">
      <c r="A304" s="1193">
        <v>31</v>
      </c>
      <c r="B304" s="1358" t="s">
        <v>990</v>
      </c>
      <c r="C304" s="1359"/>
      <c r="D304" s="1359"/>
      <c r="E304" s="1359"/>
      <c r="F304" s="1441"/>
      <c r="G304" s="1362"/>
      <c r="H304" s="1362"/>
      <c r="I304" s="1244"/>
      <c r="J304" s="1244"/>
      <c r="K304" s="1244"/>
      <c r="L304" s="1244"/>
      <c r="M304" s="1244"/>
      <c r="N304" s="1336"/>
      <c r="O304" s="1244"/>
      <c r="P304" s="1244"/>
      <c r="Q304" s="1244"/>
      <c r="R304" s="1244"/>
      <c r="S304" s="1244"/>
      <c r="T304" s="1244"/>
      <c r="U304" s="1244"/>
      <c r="V304" s="1244"/>
      <c r="W304" s="1244"/>
      <c r="X304" s="1244"/>
      <c r="Y304" s="1244"/>
      <c r="Z304" s="1244"/>
      <c r="AA304" s="1244"/>
      <c r="AB304" s="1244"/>
      <c r="AC304" s="1244"/>
      <c r="AD304" s="1244"/>
      <c r="AE304" s="1244"/>
      <c r="AF304" s="1244"/>
      <c r="AG304" s="1244"/>
      <c r="AH304" s="1244"/>
      <c r="AI304" s="1244"/>
      <c r="AJ304" s="1244"/>
      <c r="AK304" s="1244"/>
      <c r="AL304" s="1244"/>
      <c r="AM304" s="1244"/>
      <c r="AN304" s="1244"/>
      <c r="AO304" s="1244"/>
      <c r="AP304" s="1244"/>
      <c r="AQ304" s="1244"/>
      <c r="AR304" s="1244"/>
      <c r="AS304" s="1244"/>
      <c r="AT304" s="1244"/>
      <c r="AU304" s="1244"/>
      <c r="AV304" s="1244"/>
      <c r="AW304" s="1244"/>
      <c r="AX304" s="1244"/>
      <c r="AY304" s="1244"/>
      <c r="AZ304" s="1244"/>
      <c r="BA304" s="1244"/>
      <c r="BB304" s="1244"/>
      <c r="BC304" s="1244"/>
      <c r="BD304" s="1244"/>
      <c r="BE304" s="1244"/>
      <c r="BF304" s="1244"/>
      <c r="BG304" s="1244"/>
      <c r="BH304" s="1244"/>
      <c r="BI304" s="1244"/>
      <c r="BJ304" s="1244"/>
      <c r="BK304" s="1244"/>
      <c r="BL304" s="1244"/>
      <c r="BM304" s="1244"/>
      <c r="BN304" s="1244"/>
      <c r="BO304" s="1244"/>
      <c r="BP304" s="1244"/>
      <c r="BQ304" s="1244"/>
      <c r="BR304" s="1244"/>
      <c r="BS304" s="1244"/>
      <c r="BT304" s="1244"/>
      <c r="BU304" s="1244"/>
      <c r="BV304" s="1244"/>
      <c r="BW304" s="1244"/>
      <c r="BX304" s="1244"/>
      <c r="BY304" s="1244"/>
      <c r="BZ304" s="1244"/>
      <c r="CA304" s="1244"/>
    </row>
    <row r="305" spans="1:79" ht="35.25" customHeight="1">
      <c r="B305" s="1363" t="s">
        <v>991</v>
      </c>
      <c r="C305" s="1364"/>
      <c r="D305" s="1364"/>
      <c r="E305" s="1365"/>
      <c r="F305" s="1441"/>
      <c r="G305" s="1362"/>
      <c r="H305" s="1362"/>
      <c r="I305" s="1244"/>
      <c r="J305" s="1244"/>
      <c r="K305" s="1244"/>
      <c r="L305" s="1244"/>
      <c r="M305" s="1244"/>
      <c r="N305" s="1336"/>
      <c r="O305" s="1244"/>
      <c r="P305" s="1244"/>
      <c r="Q305" s="1244"/>
      <c r="R305" s="1244"/>
      <c r="S305" s="1244"/>
      <c r="T305" s="1244"/>
      <c r="U305" s="1244"/>
      <c r="V305" s="1244"/>
      <c r="W305" s="1244"/>
      <c r="X305" s="1244"/>
      <c r="Y305" s="1244"/>
      <c r="Z305" s="1244"/>
      <c r="AA305" s="1244"/>
      <c r="AB305" s="1244"/>
      <c r="AC305" s="1244"/>
      <c r="AD305" s="1244"/>
      <c r="AE305" s="1244"/>
      <c r="AF305" s="1244"/>
      <c r="AG305" s="1244"/>
      <c r="AH305" s="1244"/>
      <c r="AI305" s="1244"/>
      <c r="AJ305" s="1244"/>
      <c r="AK305" s="1244"/>
      <c r="AL305" s="1244"/>
      <c r="AM305" s="1244"/>
      <c r="AN305" s="1244"/>
      <c r="AO305" s="1244"/>
      <c r="AP305" s="1244"/>
      <c r="AQ305" s="1244"/>
      <c r="AR305" s="1244"/>
      <c r="AS305" s="1244"/>
      <c r="AT305" s="1244"/>
      <c r="AU305" s="1244"/>
      <c r="AV305" s="1244"/>
      <c r="AW305" s="1244"/>
      <c r="AX305" s="1244"/>
      <c r="AY305" s="1244"/>
      <c r="AZ305" s="1244"/>
      <c r="BA305" s="1244"/>
      <c r="BB305" s="1244"/>
      <c r="BC305" s="1244"/>
      <c r="BD305" s="1244"/>
      <c r="BE305" s="1244"/>
      <c r="BF305" s="1244"/>
      <c r="BG305" s="1244"/>
      <c r="BH305" s="1244"/>
      <c r="BI305" s="1244"/>
      <c r="BJ305" s="1244"/>
      <c r="BK305" s="1244"/>
      <c r="BL305" s="1244"/>
      <c r="BM305" s="1244"/>
      <c r="BN305" s="1244"/>
      <c r="BO305" s="1244"/>
      <c r="BP305" s="1244"/>
      <c r="BQ305" s="1244"/>
      <c r="BR305" s="1244"/>
      <c r="BS305" s="1244"/>
      <c r="BT305" s="1244"/>
      <c r="BU305" s="1244"/>
      <c r="BV305" s="1244"/>
      <c r="BW305" s="1244"/>
      <c r="BX305" s="1244"/>
      <c r="BY305" s="1244"/>
      <c r="BZ305" s="1244"/>
      <c r="CA305" s="1244"/>
    </row>
    <row r="306" spans="1:79" ht="16.5" customHeight="1" thickBot="1">
      <c r="B306" s="1358" t="s">
        <v>842</v>
      </c>
      <c r="C306" s="1366"/>
      <c r="F306" s="1441"/>
      <c r="G306" s="1362"/>
      <c r="H306" s="1362"/>
      <c r="I306" s="1244"/>
      <c r="J306" s="1244"/>
      <c r="K306" s="1244"/>
      <c r="L306" s="1244"/>
      <c r="M306" s="1244"/>
      <c r="N306" s="1336"/>
      <c r="O306" s="1244"/>
      <c r="P306" s="1244"/>
      <c r="Q306" s="1244"/>
      <c r="R306" s="1244"/>
      <c r="S306" s="1244"/>
      <c r="T306" s="1244"/>
      <c r="U306" s="1244"/>
      <c r="V306" s="1244"/>
      <c r="W306" s="1244"/>
      <c r="X306" s="1244"/>
      <c r="Y306" s="1244"/>
      <c r="Z306" s="1244"/>
      <c r="AA306" s="1244"/>
      <c r="AB306" s="1244"/>
      <c r="AC306" s="1244"/>
      <c r="AD306" s="1244"/>
      <c r="AE306" s="1244"/>
      <c r="AF306" s="1244"/>
      <c r="AG306" s="1244"/>
      <c r="AH306" s="1244"/>
      <c r="AI306" s="1244"/>
      <c r="AJ306" s="1244"/>
      <c r="AK306" s="1244"/>
      <c r="AL306" s="1244"/>
      <c r="AM306" s="1244"/>
      <c r="AN306" s="1244"/>
      <c r="AO306" s="1244"/>
      <c r="AP306" s="1244"/>
      <c r="AQ306" s="1244"/>
      <c r="AR306" s="1244"/>
      <c r="AS306" s="1244"/>
      <c r="AT306" s="1244"/>
      <c r="AU306" s="1244"/>
      <c r="AV306" s="1244"/>
      <c r="AW306" s="1244"/>
      <c r="AX306" s="1244"/>
      <c r="AY306" s="1244"/>
      <c r="AZ306" s="1244"/>
      <c r="BA306" s="1244"/>
      <c r="BB306" s="1244"/>
      <c r="BC306" s="1244"/>
      <c r="BD306" s="1244"/>
      <c r="BE306" s="1244"/>
      <c r="BF306" s="1244"/>
      <c r="BG306" s="1244"/>
      <c r="BH306" s="1244"/>
      <c r="BI306" s="1244"/>
      <c r="BJ306" s="1244"/>
      <c r="BK306" s="1244"/>
      <c r="BL306" s="1244"/>
      <c r="BM306" s="1244"/>
      <c r="BN306" s="1244"/>
      <c r="BO306" s="1244"/>
      <c r="BP306" s="1244"/>
      <c r="BQ306" s="1244"/>
      <c r="BR306" s="1244"/>
      <c r="BS306" s="1244"/>
      <c r="BT306" s="1244"/>
      <c r="BU306" s="1244"/>
      <c r="BV306" s="1244"/>
      <c r="BW306" s="1244"/>
      <c r="BX306" s="1244"/>
      <c r="BY306" s="1244"/>
      <c r="BZ306" s="1244"/>
      <c r="CA306" s="1244"/>
    </row>
    <row r="307" spans="1:79" ht="33.75" customHeight="1" thickBot="1">
      <c r="B307" s="1367" t="s">
        <v>843</v>
      </c>
      <c r="C307" s="1368" t="s">
        <v>844</v>
      </c>
      <c r="D307" s="1368" t="s">
        <v>845</v>
      </c>
      <c r="E307" s="1369" t="s">
        <v>846</v>
      </c>
      <c r="F307" s="1413" t="s">
        <v>847</v>
      </c>
      <c r="G307" s="1406">
        <v>4</v>
      </c>
      <c r="H307" s="1362"/>
      <c r="I307" s="1244"/>
      <c r="J307" s="1244"/>
      <c r="K307" s="1244"/>
      <c r="L307" s="1244"/>
      <c r="M307" s="1244"/>
      <c r="N307" s="1336"/>
      <c r="O307" s="1244"/>
      <c r="P307" s="1244"/>
      <c r="Q307" s="1244"/>
      <c r="R307" s="1244"/>
      <c r="S307" s="1244"/>
      <c r="T307" s="1244"/>
      <c r="U307" s="1244"/>
      <c r="V307" s="1244"/>
      <c r="W307" s="1244"/>
      <c r="X307" s="1244"/>
      <c r="Y307" s="1244"/>
      <c r="Z307" s="1244"/>
      <c r="AA307" s="1244"/>
      <c r="AB307" s="1244"/>
      <c r="AC307" s="1244"/>
      <c r="AD307" s="1244"/>
      <c r="AE307" s="1244"/>
      <c r="AF307" s="1244"/>
      <c r="AG307" s="1244"/>
      <c r="AH307" s="1244"/>
      <c r="AI307" s="1244"/>
      <c r="AJ307" s="1244"/>
      <c r="AK307" s="1244"/>
      <c r="AL307" s="1244"/>
      <c r="AM307" s="1244"/>
      <c r="AN307" s="1244"/>
      <c r="AO307" s="1244"/>
      <c r="AP307" s="1244"/>
      <c r="AQ307" s="1244"/>
      <c r="AR307" s="1244"/>
      <c r="AS307" s="1244"/>
      <c r="AT307" s="1244"/>
      <c r="AU307" s="1244"/>
      <c r="AV307" s="1244"/>
      <c r="AW307" s="1244"/>
      <c r="AX307" s="1244"/>
      <c r="AY307" s="1244"/>
      <c r="AZ307" s="1244"/>
      <c r="BA307" s="1244"/>
      <c r="BB307" s="1244"/>
      <c r="BC307" s="1244"/>
      <c r="BD307" s="1244"/>
      <c r="BE307" s="1244"/>
      <c r="BF307" s="1244"/>
      <c r="BG307" s="1244"/>
      <c r="BH307" s="1244"/>
      <c r="BI307" s="1244"/>
      <c r="BJ307" s="1244"/>
      <c r="BK307" s="1244"/>
      <c r="BL307" s="1244"/>
      <c r="BM307" s="1244"/>
      <c r="BN307" s="1244"/>
      <c r="BO307" s="1244"/>
      <c r="BP307" s="1244"/>
      <c r="BQ307" s="1244"/>
      <c r="BR307" s="1244"/>
      <c r="BS307" s="1244"/>
      <c r="BT307" s="1244"/>
      <c r="BU307" s="1244"/>
      <c r="BV307" s="1244"/>
      <c r="BW307" s="1244"/>
      <c r="BX307" s="1244"/>
      <c r="BY307" s="1244"/>
      <c r="BZ307" s="1244"/>
      <c r="CA307" s="1244"/>
    </row>
    <row r="308" spans="1:79" ht="21" customHeight="1">
      <c r="B308" s="1378" t="s">
        <v>849</v>
      </c>
      <c r="C308" s="1379">
        <v>1</v>
      </c>
      <c r="D308" s="1380">
        <v>1</v>
      </c>
      <c r="E308" s="1381">
        <v>1</v>
      </c>
      <c r="F308" s="1414"/>
      <c r="G308" s="1407"/>
      <c r="H308" s="1407"/>
      <c r="I308" s="1408"/>
      <c r="J308" s="1244"/>
      <c r="K308" s="1244"/>
      <c r="L308" s="1244"/>
      <c r="M308" s="1244"/>
      <c r="N308" s="1336"/>
      <c r="O308" s="1244"/>
      <c r="P308" s="1244"/>
      <c r="Q308" s="1244"/>
      <c r="R308" s="1244"/>
      <c r="S308" s="1244"/>
      <c r="T308" s="1244"/>
      <c r="U308" s="1244"/>
      <c r="V308" s="1244"/>
      <c r="W308" s="1244"/>
      <c r="X308" s="1244"/>
      <c r="Y308" s="1244"/>
      <c r="Z308" s="1244"/>
      <c r="AA308" s="1244"/>
      <c r="AB308" s="1244"/>
      <c r="AC308" s="1244"/>
      <c r="AD308" s="1244"/>
      <c r="AE308" s="1244"/>
      <c r="AF308" s="1244"/>
      <c r="AG308" s="1244"/>
      <c r="AH308" s="1244"/>
      <c r="AI308" s="1244"/>
      <c r="AJ308" s="1244"/>
      <c r="AK308" s="1244"/>
      <c r="AL308" s="1244"/>
      <c r="AM308" s="1244"/>
      <c r="AN308" s="1244"/>
      <c r="AO308" s="1244"/>
      <c r="AP308" s="1244"/>
      <c r="AQ308" s="1244"/>
      <c r="AR308" s="1244"/>
      <c r="AS308" s="1244"/>
      <c r="AT308" s="1244"/>
      <c r="AU308" s="1244"/>
      <c r="AV308" s="1244"/>
      <c r="AW308" s="1244"/>
      <c r="AX308" s="1244"/>
      <c r="AY308" s="1244"/>
      <c r="AZ308" s="1244"/>
      <c r="BA308" s="1244"/>
      <c r="BB308" s="1244"/>
      <c r="BC308" s="1244"/>
      <c r="BD308" s="1244"/>
      <c r="BE308" s="1244"/>
      <c r="BF308" s="1244"/>
      <c r="BG308" s="1244"/>
      <c r="BH308" s="1244"/>
      <c r="BI308" s="1244"/>
      <c r="BJ308" s="1244"/>
      <c r="BK308" s="1244"/>
      <c r="BL308" s="1244"/>
      <c r="BM308" s="1244"/>
      <c r="BN308" s="1244"/>
      <c r="BO308" s="1244"/>
      <c r="BP308" s="1244"/>
      <c r="BQ308" s="1244"/>
      <c r="BR308" s="1244"/>
      <c r="BS308" s="1244"/>
      <c r="BT308" s="1244"/>
      <c r="BU308" s="1244"/>
      <c r="BV308" s="1244"/>
      <c r="BW308" s="1244"/>
      <c r="BX308" s="1244"/>
      <c r="BY308" s="1244"/>
      <c r="BZ308" s="1244"/>
      <c r="CA308" s="1244"/>
    </row>
    <row r="309" spans="1:79" ht="20.25" customHeight="1">
      <c r="B309" s="1388" t="s">
        <v>851</v>
      </c>
      <c r="C309" s="1389">
        <v>2</v>
      </c>
      <c r="D309" s="1390">
        <v>1</v>
      </c>
      <c r="E309" s="1391">
        <v>2</v>
      </c>
      <c r="F309" s="1414"/>
      <c r="G309" s="1409"/>
      <c r="H309" s="1409"/>
      <c r="I309" s="1410"/>
      <c r="J309" s="1244"/>
      <c r="K309" s="1244"/>
      <c r="L309" s="1244"/>
      <c r="M309" s="1244"/>
      <c r="N309" s="1336"/>
      <c r="O309" s="1244"/>
      <c r="P309" s="1244"/>
      <c r="Q309" s="1244"/>
      <c r="R309" s="1244"/>
      <c r="S309" s="1244"/>
      <c r="T309" s="1244"/>
      <c r="U309" s="1244"/>
      <c r="V309" s="1244"/>
      <c r="W309" s="1244"/>
      <c r="X309" s="1244"/>
      <c r="Y309" s="1244"/>
      <c r="Z309" s="1244"/>
      <c r="AA309" s="1244"/>
      <c r="AB309" s="1244"/>
      <c r="AC309" s="1244"/>
      <c r="AD309" s="1244"/>
      <c r="AE309" s="1244"/>
      <c r="AF309" s="1244"/>
      <c r="AG309" s="1244"/>
      <c r="AH309" s="1244"/>
      <c r="AI309" s="1244"/>
      <c r="AJ309" s="1244"/>
      <c r="AK309" s="1244"/>
      <c r="AL309" s="1244"/>
      <c r="AM309" s="1244"/>
      <c r="AN309" s="1244"/>
      <c r="AO309" s="1244"/>
      <c r="AP309" s="1244"/>
      <c r="AQ309" s="1244"/>
      <c r="AR309" s="1244"/>
      <c r="AS309" s="1244"/>
      <c r="AT309" s="1244"/>
      <c r="AU309" s="1244"/>
      <c r="AV309" s="1244"/>
      <c r="AW309" s="1244"/>
      <c r="AX309" s="1244"/>
      <c r="AY309" s="1244"/>
      <c r="AZ309" s="1244"/>
      <c r="BA309" s="1244"/>
      <c r="BB309" s="1244"/>
      <c r="BC309" s="1244"/>
      <c r="BD309" s="1244"/>
      <c r="BE309" s="1244"/>
      <c r="BF309" s="1244"/>
      <c r="BG309" s="1244"/>
      <c r="BH309" s="1244"/>
      <c r="BI309" s="1244"/>
      <c r="BJ309" s="1244"/>
      <c r="BK309" s="1244"/>
      <c r="BL309" s="1244"/>
      <c r="BM309" s="1244"/>
      <c r="BN309" s="1244"/>
      <c r="BO309" s="1244"/>
      <c r="BP309" s="1244"/>
      <c r="BQ309" s="1244"/>
      <c r="BR309" s="1244"/>
      <c r="BS309" s="1244"/>
      <c r="BT309" s="1244"/>
      <c r="BU309" s="1244"/>
      <c r="BV309" s="1244"/>
      <c r="BW309" s="1244"/>
      <c r="BX309" s="1244"/>
      <c r="BY309" s="1244"/>
      <c r="BZ309" s="1244"/>
      <c r="CA309" s="1244"/>
    </row>
    <row r="310" spans="1:79" ht="20.25" customHeight="1" thickBot="1">
      <c r="B310" s="1394" t="s">
        <v>853</v>
      </c>
      <c r="C310" s="1395">
        <v>4</v>
      </c>
      <c r="D310" s="1396">
        <v>1</v>
      </c>
      <c r="E310" s="1397">
        <v>4</v>
      </c>
      <c r="F310" s="1415"/>
      <c r="G310" s="1411"/>
      <c r="H310" s="1411"/>
      <c r="I310" s="1412"/>
      <c r="J310" s="1244"/>
      <c r="K310" s="1244"/>
      <c r="L310" s="1244"/>
      <c r="M310" s="1244"/>
      <c r="N310" s="1336"/>
      <c r="O310" s="1244"/>
      <c r="P310" s="1244"/>
      <c r="Q310" s="1244"/>
      <c r="R310" s="1244"/>
      <c r="S310" s="1244"/>
      <c r="T310" s="1244"/>
      <c r="U310" s="1244"/>
      <c r="V310" s="1244"/>
      <c r="W310" s="1244"/>
      <c r="X310" s="1244"/>
      <c r="Y310" s="1244"/>
      <c r="Z310" s="1244"/>
      <c r="AA310" s="1244"/>
      <c r="AB310" s="1244"/>
      <c r="AC310" s="1244"/>
      <c r="AD310" s="1244"/>
      <c r="AE310" s="1244"/>
      <c r="AF310" s="1244"/>
      <c r="AG310" s="1244"/>
      <c r="AH310" s="1244"/>
      <c r="AI310" s="1244"/>
      <c r="AJ310" s="1244"/>
      <c r="AK310" s="1244"/>
      <c r="AL310" s="1244"/>
      <c r="AM310" s="1244"/>
      <c r="AN310" s="1244"/>
      <c r="AO310" s="1244"/>
      <c r="AP310" s="1244"/>
      <c r="AQ310" s="1244"/>
      <c r="AR310" s="1244"/>
      <c r="AS310" s="1244"/>
      <c r="AT310" s="1244"/>
      <c r="AU310" s="1244"/>
      <c r="AV310" s="1244"/>
      <c r="AW310" s="1244"/>
      <c r="AX310" s="1244"/>
      <c r="AY310" s="1244"/>
      <c r="AZ310" s="1244"/>
      <c r="BA310" s="1244"/>
      <c r="BB310" s="1244"/>
      <c r="BC310" s="1244"/>
      <c r="BD310" s="1244"/>
      <c r="BE310" s="1244"/>
      <c r="BF310" s="1244"/>
      <c r="BG310" s="1244"/>
      <c r="BH310" s="1244"/>
      <c r="BI310" s="1244"/>
      <c r="BJ310" s="1244"/>
      <c r="BK310" s="1244"/>
      <c r="BL310" s="1244"/>
      <c r="BM310" s="1244"/>
      <c r="BN310" s="1244"/>
      <c r="BO310" s="1244"/>
      <c r="BP310" s="1244"/>
      <c r="BQ310" s="1244"/>
      <c r="BR310" s="1244"/>
      <c r="BS310" s="1244"/>
      <c r="BT310" s="1244"/>
      <c r="BU310" s="1244"/>
      <c r="BV310" s="1244"/>
      <c r="BW310" s="1244"/>
      <c r="BX310" s="1244"/>
      <c r="BY310" s="1244"/>
      <c r="BZ310" s="1244"/>
      <c r="CA310" s="1244"/>
    </row>
    <row r="311" spans="1:79" ht="9" customHeight="1">
      <c r="B311" s="1404"/>
      <c r="C311" s="1405"/>
      <c r="D311" s="1405"/>
      <c r="E311" s="1405"/>
      <c r="F311" s="1441"/>
      <c r="G311" s="1362"/>
      <c r="H311" s="1362"/>
      <c r="I311" s="1244"/>
      <c r="J311" s="1244"/>
      <c r="K311" s="1244"/>
      <c r="L311" s="1244"/>
      <c r="M311" s="1244"/>
      <c r="N311" s="1336"/>
      <c r="O311" s="1244"/>
      <c r="P311" s="1244"/>
      <c r="Q311" s="1244"/>
      <c r="R311" s="1244"/>
      <c r="S311" s="1244"/>
      <c r="T311" s="1244"/>
      <c r="U311" s="1244"/>
      <c r="V311" s="1244"/>
      <c r="W311" s="1244"/>
      <c r="X311" s="1244"/>
      <c r="Y311" s="1244"/>
      <c r="Z311" s="1244"/>
      <c r="AA311" s="1244"/>
      <c r="AB311" s="1244"/>
      <c r="AC311" s="1244"/>
      <c r="AD311" s="1244"/>
      <c r="AE311" s="1244"/>
      <c r="AF311" s="1244"/>
      <c r="AG311" s="1244"/>
      <c r="AH311" s="1244"/>
      <c r="AI311" s="1244"/>
      <c r="AJ311" s="1244"/>
      <c r="AK311" s="1244"/>
      <c r="AL311" s="1244"/>
      <c r="AM311" s="1244"/>
      <c r="AN311" s="1244"/>
      <c r="AO311" s="1244"/>
      <c r="AP311" s="1244"/>
      <c r="AQ311" s="1244"/>
      <c r="AR311" s="1244"/>
      <c r="AS311" s="1244"/>
      <c r="AT311" s="1244"/>
      <c r="AU311" s="1244"/>
      <c r="AV311" s="1244"/>
      <c r="AW311" s="1244"/>
      <c r="AX311" s="1244"/>
      <c r="AY311" s="1244"/>
      <c r="AZ311" s="1244"/>
      <c r="BA311" s="1244"/>
      <c r="BB311" s="1244"/>
      <c r="BC311" s="1244"/>
      <c r="BD311" s="1244"/>
      <c r="BE311" s="1244"/>
      <c r="BF311" s="1244"/>
      <c r="BG311" s="1244"/>
      <c r="BH311" s="1244"/>
      <c r="BI311" s="1244"/>
      <c r="BJ311" s="1244"/>
      <c r="BK311" s="1244"/>
      <c r="BL311" s="1244"/>
      <c r="BM311" s="1244"/>
      <c r="BN311" s="1244"/>
      <c r="BO311" s="1244"/>
      <c r="BP311" s="1244"/>
      <c r="BQ311" s="1244"/>
      <c r="BR311" s="1244"/>
      <c r="BS311" s="1244"/>
      <c r="BT311" s="1244"/>
      <c r="BU311" s="1244"/>
      <c r="BV311" s="1244"/>
      <c r="BW311" s="1244"/>
      <c r="BX311" s="1244"/>
      <c r="BY311" s="1244"/>
      <c r="BZ311" s="1244"/>
      <c r="CA311" s="1244"/>
    </row>
    <row r="312" spans="1:79" ht="18" customHeight="1">
      <c r="A312" s="1193">
        <v>32</v>
      </c>
      <c r="B312" s="1358" t="s">
        <v>992</v>
      </c>
      <c r="C312" s="1359"/>
      <c r="D312" s="1359"/>
      <c r="E312" s="1359"/>
      <c r="F312" s="1441"/>
      <c r="G312" s="1362"/>
      <c r="H312" s="1362"/>
      <c r="I312" s="1244"/>
      <c r="J312" s="1244"/>
      <c r="K312" s="1244"/>
      <c r="L312" s="1244"/>
      <c r="M312" s="1244"/>
      <c r="N312" s="1336"/>
      <c r="O312" s="1244"/>
      <c r="P312" s="1244"/>
      <c r="Q312" s="1244"/>
      <c r="R312" s="1244"/>
      <c r="S312" s="1244"/>
      <c r="T312" s="1244"/>
      <c r="U312" s="1244"/>
      <c r="V312" s="1244"/>
      <c r="W312" s="1244"/>
      <c r="X312" s="1244"/>
      <c r="Y312" s="1244"/>
      <c r="Z312" s="1244"/>
      <c r="AA312" s="1244"/>
      <c r="AB312" s="1244"/>
      <c r="AC312" s="1244"/>
      <c r="AD312" s="1244"/>
      <c r="AE312" s="1244"/>
      <c r="AF312" s="1244"/>
      <c r="AG312" s="1244"/>
      <c r="AH312" s="1244"/>
      <c r="AI312" s="1244"/>
      <c r="AJ312" s="1244"/>
      <c r="AK312" s="1244"/>
      <c r="AL312" s="1244"/>
      <c r="AM312" s="1244"/>
      <c r="AN312" s="1244"/>
      <c r="AO312" s="1244"/>
      <c r="AP312" s="1244"/>
      <c r="AQ312" s="1244"/>
      <c r="AR312" s="1244"/>
      <c r="AS312" s="1244"/>
      <c r="AT312" s="1244"/>
      <c r="AU312" s="1244"/>
      <c r="AV312" s="1244"/>
      <c r="AW312" s="1244"/>
      <c r="AX312" s="1244"/>
      <c r="AY312" s="1244"/>
      <c r="AZ312" s="1244"/>
      <c r="BA312" s="1244"/>
      <c r="BB312" s="1244"/>
      <c r="BC312" s="1244"/>
      <c r="BD312" s="1244"/>
      <c r="BE312" s="1244"/>
      <c r="BF312" s="1244"/>
      <c r="BG312" s="1244"/>
      <c r="BH312" s="1244"/>
      <c r="BI312" s="1244"/>
      <c r="BJ312" s="1244"/>
      <c r="BK312" s="1244"/>
      <c r="BL312" s="1244"/>
      <c r="BM312" s="1244"/>
      <c r="BN312" s="1244"/>
      <c r="BO312" s="1244"/>
      <c r="BP312" s="1244"/>
      <c r="BQ312" s="1244"/>
      <c r="BR312" s="1244"/>
      <c r="BS312" s="1244"/>
      <c r="BT312" s="1244"/>
      <c r="BU312" s="1244"/>
      <c r="BV312" s="1244"/>
      <c r="BW312" s="1244"/>
      <c r="BX312" s="1244"/>
      <c r="BY312" s="1244"/>
      <c r="BZ312" s="1244"/>
      <c r="CA312" s="1244"/>
    </row>
    <row r="313" spans="1:79" ht="35.25" customHeight="1">
      <c r="B313" s="1363" t="s">
        <v>993</v>
      </c>
      <c r="C313" s="1364"/>
      <c r="D313" s="1364"/>
      <c r="E313" s="1365"/>
      <c r="F313" s="1441"/>
      <c r="G313" s="1362"/>
      <c r="H313" s="1362"/>
      <c r="I313" s="1244"/>
      <c r="J313" s="1244"/>
      <c r="K313" s="1244"/>
      <c r="L313" s="1244"/>
      <c r="M313" s="1244"/>
      <c r="N313" s="1336"/>
      <c r="O313" s="1244"/>
      <c r="P313" s="1244"/>
      <c r="Q313" s="1244"/>
      <c r="R313" s="1244"/>
      <c r="S313" s="1244"/>
      <c r="T313" s="1244"/>
      <c r="U313" s="1244"/>
      <c r="V313" s="1244"/>
      <c r="W313" s="1244"/>
      <c r="X313" s="1244"/>
      <c r="Y313" s="1244"/>
      <c r="Z313" s="1244"/>
      <c r="AA313" s="1244"/>
      <c r="AB313" s="1244"/>
      <c r="AC313" s="1244"/>
      <c r="AD313" s="1244"/>
      <c r="AE313" s="1244"/>
      <c r="AF313" s="1244"/>
      <c r="AG313" s="1244"/>
      <c r="AH313" s="1244"/>
      <c r="AI313" s="1244"/>
      <c r="AJ313" s="1244"/>
      <c r="AK313" s="1244"/>
      <c r="AL313" s="1244"/>
      <c r="AM313" s="1244"/>
      <c r="AN313" s="1244"/>
      <c r="AO313" s="1244"/>
      <c r="AP313" s="1244"/>
      <c r="AQ313" s="1244"/>
      <c r="AR313" s="1244"/>
      <c r="AS313" s="1244"/>
      <c r="AT313" s="1244"/>
      <c r="AU313" s="1244"/>
      <c r="AV313" s="1244"/>
      <c r="AW313" s="1244"/>
      <c r="AX313" s="1244"/>
      <c r="AY313" s="1244"/>
      <c r="AZ313" s="1244"/>
      <c r="BA313" s="1244"/>
      <c r="BB313" s="1244"/>
      <c r="BC313" s="1244"/>
      <c r="BD313" s="1244"/>
      <c r="BE313" s="1244"/>
      <c r="BF313" s="1244"/>
      <c r="BG313" s="1244"/>
      <c r="BH313" s="1244"/>
      <c r="BI313" s="1244"/>
      <c r="BJ313" s="1244"/>
      <c r="BK313" s="1244"/>
      <c r="BL313" s="1244"/>
      <c r="BM313" s="1244"/>
      <c r="BN313" s="1244"/>
      <c r="BO313" s="1244"/>
      <c r="BP313" s="1244"/>
      <c r="BQ313" s="1244"/>
      <c r="BR313" s="1244"/>
      <c r="BS313" s="1244"/>
      <c r="BT313" s="1244"/>
      <c r="BU313" s="1244"/>
      <c r="BV313" s="1244"/>
      <c r="BW313" s="1244"/>
      <c r="BX313" s="1244"/>
      <c r="BY313" s="1244"/>
      <c r="BZ313" s="1244"/>
      <c r="CA313" s="1244"/>
    </row>
    <row r="314" spans="1:79" ht="16.5" customHeight="1" thickBot="1">
      <c r="B314" s="1358" t="s">
        <v>842</v>
      </c>
      <c r="C314" s="1366"/>
      <c r="F314" s="1441"/>
      <c r="G314" s="1362"/>
      <c r="H314" s="1362"/>
      <c r="I314" s="1244"/>
      <c r="J314" s="1244"/>
      <c r="K314" s="1244"/>
      <c r="L314" s="1244"/>
      <c r="M314" s="1244"/>
      <c r="N314" s="1336"/>
      <c r="O314" s="1244"/>
      <c r="P314" s="1244"/>
      <c r="Q314" s="1244"/>
      <c r="R314" s="1244"/>
      <c r="S314" s="1244"/>
      <c r="T314" s="1244"/>
      <c r="U314" s="1244"/>
      <c r="V314" s="1244"/>
      <c r="W314" s="1244"/>
      <c r="X314" s="1244"/>
      <c r="Y314" s="1244"/>
      <c r="Z314" s="1244"/>
      <c r="AA314" s="1244"/>
      <c r="AB314" s="1244"/>
      <c r="AC314" s="1244"/>
      <c r="AD314" s="1244"/>
      <c r="AE314" s="1244"/>
      <c r="AF314" s="1244"/>
      <c r="AG314" s="1244"/>
      <c r="AH314" s="1244"/>
      <c r="AI314" s="1244"/>
      <c r="AJ314" s="1244"/>
      <c r="AK314" s="1244"/>
      <c r="AL314" s="1244"/>
      <c r="AM314" s="1244"/>
      <c r="AN314" s="1244"/>
      <c r="AO314" s="1244"/>
      <c r="AP314" s="1244"/>
      <c r="AQ314" s="1244"/>
      <c r="AR314" s="1244"/>
      <c r="AS314" s="1244"/>
      <c r="AT314" s="1244"/>
      <c r="AU314" s="1244"/>
      <c r="AV314" s="1244"/>
      <c r="AW314" s="1244"/>
      <c r="AX314" s="1244"/>
      <c r="AY314" s="1244"/>
      <c r="AZ314" s="1244"/>
      <c r="BA314" s="1244"/>
      <c r="BB314" s="1244"/>
      <c r="BC314" s="1244"/>
      <c r="BD314" s="1244"/>
      <c r="BE314" s="1244"/>
      <c r="BF314" s="1244"/>
      <c r="BG314" s="1244"/>
      <c r="BH314" s="1244"/>
      <c r="BI314" s="1244"/>
      <c r="BJ314" s="1244"/>
      <c r="BK314" s="1244"/>
      <c r="BL314" s="1244"/>
      <c r="BM314" s="1244"/>
      <c r="BN314" s="1244"/>
      <c r="BO314" s="1244"/>
      <c r="BP314" s="1244"/>
      <c r="BQ314" s="1244"/>
      <c r="BR314" s="1244"/>
      <c r="BS314" s="1244"/>
      <c r="BT314" s="1244"/>
      <c r="BU314" s="1244"/>
      <c r="BV314" s="1244"/>
      <c r="BW314" s="1244"/>
      <c r="BX314" s="1244"/>
      <c r="BY314" s="1244"/>
      <c r="BZ314" s="1244"/>
      <c r="CA314" s="1244"/>
    </row>
    <row r="315" spans="1:79" ht="33.75" customHeight="1" thickBot="1">
      <c r="B315" s="1367" t="s">
        <v>843</v>
      </c>
      <c r="C315" s="1368" t="s">
        <v>844</v>
      </c>
      <c r="D315" s="1368" t="s">
        <v>845</v>
      </c>
      <c r="E315" s="1369" t="s">
        <v>846</v>
      </c>
      <c r="F315" s="1413" t="s">
        <v>847</v>
      </c>
      <c r="G315" s="1406">
        <v>6</v>
      </c>
      <c r="H315" s="1362"/>
      <c r="I315" s="1244"/>
      <c r="J315" s="1244"/>
      <c r="K315" s="1244"/>
      <c r="L315" s="1244"/>
      <c r="M315" s="1244"/>
      <c r="N315" s="1336"/>
      <c r="O315" s="1244"/>
      <c r="P315" s="1244"/>
      <c r="Q315" s="1244"/>
      <c r="R315" s="1244"/>
      <c r="S315" s="1244"/>
      <c r="T315" s="1244"/>
      <c r="U315" s="1244"/>
      <c r="V315" s="1244"/>
      <c r="W315" s="1244"/>
      <c r="X315" s="1244"/>
      <c r="Y315" s="1244"/>
      <c r="Z315" s="1244"/>
      <c r="AA315" s="1244"/>
      <c r="AB315" s="1244"/>
      <c r="AC315" s="1244"/>
      <c r="AD315" s="1244"/>
      <c r="AE315" s="1244"/>
      <c r="AF315" s="1244"/>
      <c r="AG315" s="1244"/>
      <c r="AH315" s="1244"/>
      <c r="AI315" s="1244"/>
      <c r="AJ315" s="1244"/>
      <c r="AK315" s="1244"/>
      <c r="AL315" s="1244"/>
      <c r="AM315" s="1244"/>
      <c r="AN315" s="1244"/>
      <c r="AO315" s="1244"/>
      <c r="AP315" s="1244"/>
      <c r="AQ315" s="1244"/>
      <c r="AR315" s="1244"/>
      <c r="AS315" s="1244"/>
      <c r="AT315" s="1244"/>
      <c r="AU315" s="1244"/>
      <c r="AV315" s="1244"/>
      <c r="AW315" s="1244"/>
      <c r="AX315" s="1244"/>
      <c r="AY315" s="1244"/>
      <c r="AZ315" s="1244"/>
      <c r="BA315" s="1244"/>
      <c r="BB315" s="1244"/>
      <c r="BC315" s="1244"/>
      <c r="BD315" s="1244"/>
      <c r="BE315" s="1244"/>
      <c r="BF315" s="1244"/>
      <c r="BG315" s="1244"/>
      <c r="BH315" s="1244"/>
      <c r="BI315" s="1244"/>
      <c r="BJ315" s="1244"/>
      <c r="BK315" s="1244"/>
      <c r="BL315" s="1244"/>
      <c r="BM315" s="1244"/>
      <c r="BN315" s="1244"/>
      <c r="BO315" s="1244"/>
      <c r="BP315" s="1244"/>
      <c r="BQ315" s="1244"/>
      <c r="BR315" s="1244"/>
      <c r="BS315" s="1244"/>
      <c r="BT315" s="1244"/>
      <c r="BU315" s="1244"/>
      <c r="BV315" s="1244"/>
      <c r="BW315" s="1244"/>
      <c r="BX315" s="1244"/>
      <c r="BY315" s="1244"/>
      <c r="BZ315" s="1244"/>
      <c r="CA315" s="1244"/>
    </row>
    <row r="316" spans="1:79" ht="21" customHeight="1">
      <c r="B316" s="1378" t="s">
        <v>849</v>
      </c>
      <c r="C316" s="1379">
        <v>0</v>
      </c>
      <c r="D316" s="1380">
        <v>3</v>
      </c>
      <c r="E316" s="1381">
        <v>0</v>
      </c>
      <c r="F316" s="1414"/>
      <c r="G316" s="1407"/>
      <c r="H316" s="1407"/>
      <c r="I316" s="1408"/>
      <c r="J316" s="1244"/>
      <c r="K316" s="1244"/>
      <c r="L316" s="1244"/>
      <c r="M316" s="1244"/>
      <c r="N316" s="1336"/>
      <c r="O316" s="1244"/>
      <c r="P316" s="1244"/>
      <c r="Q316" s="1244"/>
      <c r="R316" s="1244"/>
      <c r="S316" s="1244"/>
      <c r="T316" s="1244"/>
      <c r="U316" s="1244"/>
      <c r="V316" s="1244"/>
      <c r="W316" s="1244"/>
      <c r="X316" s="1244"/>
      <c r="Y316" s="1244"/>
      <c r="Z316" s="1244"/>
      <c r="AA316" s="1244"/>
      <c r="AB316" s="1244"/>
      <c r="AC316" s="1244"/>
      <c r="AD316" s="1244"/>
      <c r="AE316" s="1244"/>
      <c r="AF316" s="1244"/>
      <c r="AG316" s="1244"/>
      <c r="AH316" s="1244"/>
      <c r="AI316" s="1244"/>
      <c r="AJ316" s="1244"/>
      <c r="AK316" s="1244"/>
      <c r="AL316" s="1244"/>
      <c r="AM316" s="1244"/>
      <c r="AN316" s="1244"/>
      <c r="AO316" s="1244"/>
      <c r="AP316" s="1244"/>
      <c r="AQ316" s="1244"/>
      <c r="AR316" s="1244"/>
      <c r="AS316" s="1244"/>
      <c r="AT316" s="1244"/>
      <c r="AU316" s="1244"/>
      <c r="AV316" s="1244"/>
      <c r="AW316" s="1244"/>
      <c r="AX316" s="1244"/>
      <c r="AY316" s="1244"/>
      <c r="AZ316" s="1244"/>
      <c r="BA316" s="1244"/>
      <c r="BB316" s="1244"/>
      <c r="BC316" s="1244"/>
      <c r="BD316" s="1244"/>
      <c r="BE316" s="1244"/>
      <c r="BF316" s="1244"/>
      <c r="BG316" s="1244"/>
      <c r="BH316" s="1244"/>
      <c r="BI316" s="1244"/>
      <c r="BJ316" s="1244"/>
      <c r="BK316" s="1244"/>
      <c r="BL316" s="1244"/>
      <c r="BM316" s="1244"/>
      <c r="BN316" s="1244"/>
      <c r="BO316" s="1244"/>
      <c r="BP316" s="1244"/>
      <c r="BQ316" s="1244"/>
      <c r="BR316" s="1244"/>
      <c r="BS316" s="1244"/>
      <c r="BT316" s="1244"/>
      <c r="BU316" s="1244"/>
      <c r="BV316" s="1244"/>
      <c r="BW316" s="1244"/>
      <c r="BX316" s="1244"/>
      <c r="BY316" s="1244"/>
      <c r="BZ316" s="1244"/>
      <c r="CA316" s="1244"/>
    </row>
    <row r="317" spans="1:79" ht="20.25" customHeight="1">
      <c r="B317" s="1388" t="s">
        <v>851</v>
      </c>
      <c r="C317" s="1389">
        <v>1</v>
      </c>
      <c r="D317" s="1390">
        <v>3</v>
      </c>
      <c r="E317" s="1391">
        <v>3</v>
      </c>
      <c r="F317" s="1414"/>
      <c r="G317" s="1409"/>
      <c r="H317" s="1409"/>
      <c r="I317" s="1410"/>
      <c r="J317" s="1244"/>
      <c r="K317" s="1244"/>
      <c r="L317" s="1244"/>
      <c r="M317" s="1244"/>
      <c r="N317" s="1336"/>
      <c r="O317" s="1244"/>
      <c r="P317" s="1244"/>
      <c r="Q317" s="1244"/>
      <c r="R317" s="1244"/>
      <c r="S317" s="1244"/>
      <c r="T317" s="1244"/>
      <c r="U317" s="1244"/>
      <c r="V317" s="1244"/>
      <c r="W317" s="1244"/>
      <c r="X317" s="1244"/>
      <c r="Y317" s="1244"/>
      <c r="Z317" s="1244"/>
      <c r="AA317" s="1244"/>
      <c r="AB317" s="1244"/>
      <c r="AC317" s="1244"/>
      <c r="AD317" s="1244"/>
      <c r="AE317" s="1244"/>
      <c r="AF317" s="1244"/>
      <c r="AG317" s="1244"/>
      <c r="AH317" s="1244"/>
      <c r="AI317" s="1244"/>
      <c r="AJ317" s="1244"/>
      <c r="AK317" s="1244"/>
      <c r="AL317" s="1244"/>
      <c r="AM317" s="1244"/>
      <c r="AN317" s="1244"/>
      <c r="AO317" s="1244"/>
      <c r="AP317" s="1244"/>
      <c r="AQ317" s="1244"/>
      <c r="AR317" s="1244"/>
      <c r="AS317" s="1244"/>
      <c r="AT317" s="1244"/>
      <c r="AU317" s="1244"/>
      <c r="AV317" s="1244"/>
      <c r="AW317" s="1244"/>
      <c r="AX317" s="1244"/>
      <c r="AY317" s="1244"/>
      <c r="AZ317" s="1244"/>
      <c r="BA317" s="1244"/>
      <c r="BB317" s="1244"/>
      <c r="BC317" s="1244"/>
      <c r="BD317" s="1244"/>
      <c r="BE317" s="1244"/>
      <c r="BF317" s="1244"/>
      <c r="BG317" s="1244"/>
      <c r="BH317" s="1244"/>
      <c r="BI317" s="1244"/>
      <c r="BJ317" s="1244"/>
      <c r="BK317" s="1244"/>
      <c r="BL317" s="1244"/>
      <c r="BM317" s="1244"/>
      <c r="BN317" s="1244"/>
      <c r="BO317" s="1244"/>
      <c r="BP317" s="1244"/>
      <c r="BQ317" s="1244"/>
      <c r="BR317" s="1244"/>
      <c r="BS317" s="1244"/>
      <c r="BT317" s="1244"/>
      <c r="BU317" s="1244"/>
      <c r="BV317" s="1244"/>
      <c r="BW317" s="1244"/>
      <c r="BX317" s="1244"/>
      <c r="BY317" s="1244"/>
      <c r="BZ317" s="1244"/>
      <c r="CA317" s="1244"/>
    </row>
    <row r="318" spans="1:79" ht="20.25" customHeight="1" thickBot="1">
      <c r="B318" s="1394" t="s">
        <v>853</v>
      </c>
      <c r="C318" s="1395">
        <v>2</v>
      </c>
      <c r="D318" s="1396">
        <v>3</v>
      </c>
      <c r="E318" s="1397">
        <v>6</v>
      </c>
      <c r="F318" s="1415"/>
      <c r="G318" s="1411"/>
      <c r="H318" s="1411"/>
      <c r="I318" s="1412"/>
      <c r="J318" s="1244"/>
      <c r="K318" s="1244"/>
      <c r="L318" s="1244"/>
      <c r="M318" s="1244"/>
      <c r="N318" s="1336"/>
      <c r="O318" s="1244"/>
      <c r="P318" s="1244"/>
      <c r="Q318" s="1244"/>
      <c r="R318" s="1244"/>
      <c r="S318" s="1244"/>
      <c r="T318" s="1244"/>
      <c r="U318" s="1244"/>
      <c r="V318" s="1244"/>
      <c r="W318" s="1244"/>
      <c r="X318" s="1244"/>
      <c r="Y318" s="1244"/>
      <c r="Z318" s="1244"/>
      <c r="AA318" s="1244"/>
      <c r="AB318" s="1244"/>
      <c r="AC318" s="1244"/>
      <c r="AD318" s="1244"/>
      <c r="AE318" s="1244"/>
      <c r="AF318" s="1244"/>
      <c r="AG318" s="1244"/>
      <c r="AH318" s="1244"/>
      <c r="AI318" s="1244"/>
      <c r="AJ318" s="1244"/>
      <c r="AK318" s="1244"/>
      <c r="AL318" s="1244"/>
      <c r="AM318" s="1244"/>
      <c r="AN318" s="1244"/>
      <c r="AO318" s="1244"/>
      <c r="AP318" s="1244"/>
      <c r="AQ318" s="1244"/>
      <c r="AR318" s="1244"/>
      <c r="AS318" s="1244"/>
      <c r="AT318" s="1244"/>
      <c r="AU318" s="1244"/>
      <c r="AV318" s="1244"/>
      <c r="AW318" s="1244"/>
      <c r="AX318" s="1244"/>
      <c r="AY318" s="1244"/>
      <c r="AZ318" s="1244"/>
      <c r="BA318" s="1244"/>
      <c r="BB318" s="1244"/>
      <c r="BC318" s="1244"/>
      <c r="BD318" s="1244"/>
      <c r="BE318" s="1244"/>
      <c r="BF318" s="1244"/>
      <c r="BG318" s="1244"/>
      <c r="BH318" s="1244"/>
      <c r="BI318" s="1244"/>
      <c r="BJ318" s="1244"/>
      <c r="BK318" s="1244"/>
      <c r="BL318" s="1244"/>
      <c r="BM318" s="1244"/>
      <c r="BN318" s="1244"/>
      <c r="BO318" s="1244"/>
      <c r="BP318" s="1244"/>
      <c r="BQ318" s="1244"/>
      <c r="BR318" s="1244"/>
      <c r="BS318" s="1244"/>
      <c r="BT318" s="1244"/>
      <c r="BU318" s="1244"/>
      <c r="BV318" s="1244"/>
      <c r="BW318" s="1244"/>
      <c r="BX318" s="1244"/>
      <c r="BY318" s="1244"/>
      <c r="BZ318" s="1244"/>
      <c r="CA318" s="1244"/>
    </row>
    <row r="319" spans="1:79" ht="9" customHeight="1">
      <c r="B319" s="1404"/>
      <c r="C319" s="1405"/>
      <c r="D319" s="1405"/>
      <c r="E319" s="1405"/>
      <c r="F319" s="1441"/>
      <c r="G319" s="1362"/>
      <c r="H319" s="1362"/>
      <c r="I319" s="1244"/>
      <c r="J319" s="1244"/>
      <c r="K319" s="1244"/>
      <c r="L319" s="1244"/>
      <c r="M319" s="1244"/>
      <c r="N319" s="1336"/>
      <c r="O319" s="1244"/>
      <c r="P319" s="1244"/>
      <c r="Q319" s="1244"/>
      <c r="R319" s="1244"/>
      <c r="S319" s="1244"/>
      <c r="T319" s="1244"/>
      <c r="U319" s="1244"/>
      <c r="V319" s="1244"/>
      <c r="W319" s="1244"/>
      <c r="X319" s="1244"/>
      <c r="Y319" s="1244"/>
      <c r="Z319" s="1244"/>
      <c r="AA319" s="1244"/>
      <c r="AB319" s="1244"/>
      <c r="AC319" s="1244"/>
      <c r="AD319" s="1244"/>
      <c r="AE319" s="1244"/>
      <c r="AF319" s="1244"/>
      <c r="AG319" s="1244"/>
      <c r="AH319" s="1244"/>
      <c r="AI319" s="1244"/>
      <c r="AJ319" s="1244"/>
      <c r="AK319" s="1244"/>
      <c r="AL319" s="1244"/>
      <c r="AM319" s="1244"/>
      <c r="AN319" s="1244"/>
      <c r="AO319" s="1244"/>
      <c r="AP319" s="1244"/>
      <c r="AQ319" s="1244"/>
      <c r="AR319" s="1244"/>
      <c r="AS319" s="1244"/>
      <c r="AT319" s="1244"/>
      <c r="AU319" s="1244"/>
      <c r="AV319" s="1244"/>
      <c r="AW319" s="1244"/>
      <c r="AX319" s="1244"/>
      <c r="AY319" s="1244"/>
      <c r="AZ319" s="1244"/>
      <c r="BA319" s="1244"/>
      <c r="BB319" s="1244"/>
      <c r="BC319" s="1244"/>
      <c r="BD319" s="1244"/>
      <c r="BE319" s="1244"/>
      <c r="BF319" s="1244"/>
      <c r="BG319" s="1244"/>
      <c r="BH319" s="1244"/>
      <c r="BI319" s="1244"/>
      <c r="BJ319" s="1244"/>
      <c r="BK319" s="1244"/>
      <c r="BL319" s="1244"/>
      <c r="BM319" s="1244"/>
      <c r="BN319" s="1244"/>
      <c r="BO319" s="1244"/>
      <c r="BP319" s="1244"/>
      <c r="BQ319" s="1244"/>
      <c r="BR319" s="1244"/>
      <c r="BS319" s="1244"/>
      <c r="BT319" s="1244"/>
      <c r="BU319" s="1244"/>
      <c r="BV319" s="1244"/>
      <c r="BW319" s="1244"/>
      <c r="BX319" s="1244"/>
      <c r="BY319" s="1244"/>
      <c r="BZ319" s="1244"/>
      <c r="CA319" s="1244"/>
    </row>
    <row r="320" spans="1:79">
      <c r="C320" s="1199"/>
      <c r="D320" s="1199"/>
      <c r="E320" s="1199"/>
      <c r="F320" s="1441"/>
      <c r="G320" s="1362"/>
      <c r="I320" s="1244"/>
      <c r="J320" s="1244"/>
      <c r="K320" s="1244"/>
      <c r="L320" s="1244"/>
      <c r="M320" s="1244"/>
      <c r="N320" s="1336"/>
      <c r="O320" s="1244"/>
      <c r="P320" s="1244"/>
      <c r="Q320" s="1244"/>
      <c r="R320" s="1244"/>
      <c r="S320" s="1244"/>
      <c r="T320" s="1244"/>
      <c r="U320" s="1244"/>
      <c r="V320" s="1244"/>
      <c r="W320" s="1244"/>
      <c r="X320" s="1244"/>
      <c r="Y320" s="1244"/>
      <c r="Z320" s="1244"/>
      <c r="AA320" s="1244"/>
      <c r="AB320" s="1244"/>
      <c r="AC320" s="1244"/>
      <c r="AD320" s="1244"/>
      <c r="AE320" s="1244"/>
      <c r="AF320" s="1244"/>
      <c r="AG320" s="1244"/>
      <c r="AH320" s="1244"/>
      <c r="AI320" s="1244"/>
      <c r="AJ320" s="1244"/>
      <c r="AK320" s="1244"/>
      <c r="AL320" s="1244"/>
      <c r="AM320" s="1244"/>
      <c r="AN320" s="1244"/>
      <c r="AO320" s="1244"/>
      <c r="AP320" s="1244"/>
      <c r="AQ320" s="1244"/>
      <c r="AR320" s="1244"/>
      <c r="AS320" s="1244"/>
      <c r="AT320" s="1244"/>
      <c r="AU320" s="1244"/>
      <c r="AV320" s="1244"/>
      <c r="AW320" s="1244"/>
      <c r="AX320" s="1244"/>
      <c r="AY320" s="1244"/>
      <c r="AZ320" s="1244"/>
      <c r="BA320" s="1244"/>
      <c r="BB320" s="1244"/>
      <c r="BC320" s="1244"/>
      <c r="BD320" s="1244"/>
      <c r="BE320" s="1244"/>
      <c r="BF320" s="1244"/>
      <c r="BG320" s="1244"/>
      <c r="BH320" s="1244"/>
      <c r="BI320" s="1244"/>
      <c r="BJ320" s="1244"/>
      <c r="BK320" s="1244"/>
      <c r="BL320" s="1244"/>
      <c r="BM320" s="1244"/>
      <c r="BN320" s="1244"/>
      <c r="BO320" s="1244"/>
      <c r="BP320" s="1244"/>
      <c r="BQ320" s="1244"/>
      <c r="BR320" s="1244"/>
      <c r="BS320" s="1244"/>
      <c r="BT320" s="1244"/>
      <c r="BU320" s="1244"/>
      <c r="BV320" s="1244"/>
      <c r="BW320" s="1244"/>
      <c r="BX320" s="1244"/>
      <c r="BY320" s="1244"/>
      <c r="BZ320" s="1244"/>
      <c r="CA320" s="1244"/>
    </row>
    <row r="321" spans="1:79" ht="6.75" customHeight="1" thickBot="1">
      <c r="F321" s="1441"/>
      <c r="I321" s="1196"/>
      <c r="J321" s="1244"/>
      <c r="K321" s="1244"/>
      <c r="L321" s="1244"/>
      <c r="M321" s="1244"/>
      <c r="N321" s="1336"/>
      <c r="O321" s="1244"/>
      <c r="P321" s="1244"/>
      <c r="Q321" s="1244"/>
      <c r="R321" s="1244"/>
      <c r="S321" s="1244"/>
      <c r="T321" s="1244"/>
      <c r="U321" s="1244"/>
      <c r="V321" s="1244"/>
      <c r="W321" s="1244"/>
      <c r="X321" s="1244"/>
      <c r="Y321" s="1244"/>
      <c r="Z321" s="1244"/>
      <c r="AA321" s="1244"/>
      <c r="AB321" s="1244"/>
      <c r="AC321" s="1244"/>
      <c r="AD321" s="1244"/>
      <c r="AE321" s="1244"/>
      <c r="AF321" s="1244"/>
      <c r="AG321" s="1244"/>
      <c r="AH321" s="1244"/>
      <c r="AI321" s="1244"/>
      <c r="AJ321" s="1244"/>
      <c r="AK321" s="1244"/>
      <c r="AL321" s="1244"/>
      <c r="AM321" s="1244"/>
      <c r="AN321" s="1244"/>
      <c r="AO321" s="1244"/>
      <c r="AP321" s="1244"/>
      <c r="AQ321" s="1244"/>
      <c r="AR321" s="1244"/>
      <c r="AS321" s="1244"/>
      <c r="AT321" s="1244"/>
      <c r="AU321" s="1244"/>
      <c r="AV321" s="1244"/>
      <c r="AW321" s="1244"/>
      <c r="AX321" s="1244"/>
      <c r="AY321" s="1244"/>
      <c r="AZ321" s="1244"/>
      <c r="BA321" s="1244"/>
      <c r="BB321" s="1244"/>
      <c r="BC321" s="1244"/>
      <c r="BD321" s="1244"/>
      <c r="BE321" s="1244"/>
      <c r="BF321" s="1244"/>
      <c r="BG321" s="1244"/>
      <c r="BH321" s="1244"/>
      <c r="BI321" s="1244"/>
      <c r="BJ321" s="1244"/>
      <c r="BK321" s="1244"/>
      <c r="BL321" s="1244"/>
      <c r="BM321" s="1244"/>
      <c r="BN321" s="1244"/>
      <c r="BO321" s="1244"/>
      <c r="BP321" s="1244"/>
      <c r="BQ321" s="1244"/>
      <c r="BR321" s="1244"/>
      <c r="BS321" s="1244"/>
      <c r="BT321" s="1244"/>
      <c r="BU321" s="1244"/>
      <c r="BV321" s="1244"/>
      <c r="BW321" s="1244"/>
      <c r="BX321" s="1244"/>
      <c r="BY321" s="1244"/>
      <c r="BZ321" s="1244"/>
      <c r="CA321" s="1244"/>
    </row>
    <row r="322" spans="1:79" s="1350" customFormat="1" ht="23.25" customHeight="1" thickBot="1">
      <c r="A322" s="1343"/>
      <c r="B322" s="1344"/>
      <c r="C322" s="1345"/>
      <c r="D322" s="1345"/>
      <c r="E322" s="1346"/>
      <c r="F322" s="1347" t="s">
        <v>836</v>
      </c>
      <c r="G322" s="1348"/>
      <c r="H322" s="1347" t="s">
        <v>837</v>
      </c>
      <c r="I322" s="1349"/>
      <c r="J322" s="1244"/>
      <c r="K322" s="1244"/>
      <c r="L322" s="1244"/>
      <c r="M322" s="1244"/>
      <c r="N322" s="1336"/>
      <c r="O322" s="1244"/>
      <c r="P322" s="1244"/>
      <c r="Q322" s="1244"/>
      <c r="R322" s="1244"/>
      <c r="S322" s="1244"/>
      <c r="T322" s="1244"/>
      <c r="U322" s="1244"/>
      <c r="V322" s="1244"/>
      <c r="W322" s="1244"/>
      <c r="X322" s="1244"/>
      <c r="Y322" s="1244"/>
      <c r="Z322" s="1244"/>
      <c r="AA322" s="1244"/>
      <c r="AB322" s="1244"/>
      <c r="AC322" s="1244"/>
      <c r="AD322" s="1244"/>
      <c r="AE322" s="1244"/>
      <c r="AF322" s="1244"/>
      <c r="AG322" s="1244"/>
      <c r="AH322" s="1244"/>
      <c r="AI322" s="1244"/>
      <c r="AJ322" s="1244"/>
      <c r="AK322" s="1244"/>
      <c r="AL322" s="1244"/>
      <c r="AM322" s="1244"/>
      <c r="AN322" s="1244"/>
      <c r="AO322" s="1244"/>
      <c r="AP322" s="1244"/>
      <c r="AQ322" s="1244"/>
      <c r="AR322" s="1244"/>
      <c r="AS322" s="1244"/>
      <c r="AT322" s="1244"/>
      <c r="AU322" s="1244"/>
      <c r="AV322" s="1244"/>
      <c r="AW322" s="1244"/>
      <c r="AX322" s="1244"/>
      <c r="AY322" s="1244"/>
      <c r="AZ322" s="1244"/>
      <c r="BA322" s="1244"/>
      <c r="BB322" s="1244"/>
      <c r="BC322" s="1244"/>
      <c r="BD322" s="1244"/>
      <c r="BE322" s="1244"/>
      <c r="BF322" s="1244"/>
      <c r="BG322" s="1244"/>
      <c r="BH322" s="1244"/>
      <c r="BI322" s="1244"/>
      <c r="BJ322" s="1244"/>
      <c r="BK322" s="1244"/>
      <c r="BL322" s="1244"/>
      <c r="BM322" s="1244"/>
      <c r="BN322" s="1244"/>
      <c r="BO322" s="1244"/>
      <c r="BP322" s="1244"/>
      <c r="BQ322" s="1244"/>
      <c r="BR322" s="1244"/>
      <c r="BS322" s="1244"/>
      <c r="BT322" s="1244"/>
      <c r="BU322" s="1244"/>
      <c r="BV322" s="1244"/>
      <c r="BW322" s="1244"/>
      <c r="BX322" s="1244"/>
      <c r="BY322" s="1244"/>
      <c r="BZ322" s="1244"/>
      <c r="CA322" s="1244"/>
    </row>
    <row r="323" spans="1:79" ht="47.45" customHeight="1" thickBot="1">
      <c r="B323" s="1351" t="s">
        <v>994</v>
      </c>
      <c r="C323" s="1352" t="s">
        <v>839</v>
      </c>
      <c r="D323" s="1352"/>
      <c r="E323" s="1353"/>
      <c r="F323" s="1354">
        <v>4</v>
      </c>
      <c r="G323" s="1355"/>
      <c r="H323" s="1356">
        <v>12</v>
      </c>
      <c r="I323" s="1357">
        <f>SUM(G328,G336)</f>
        <v>12</v>
      </c>
      <c r="J323" s="1244"/>
      <c r="K323" s="1244"/>
      <c r="L323" s="1244"/>
      <c r="M323" s="1244"/>
      <c r="N323" s="1336"/>
      <c r="O323" s="1244"/>
      <c r="P323" s="1244"/>
      <c r="Q323" s="1244"/>
      <c r="R323" s="1244"/>
      <c r="S323" s="1244"/>
      <c r="T323" s="1244"/>
      <c r="U323" s="1244"/>
      <c r="V323" s="1244"/>
      <c r="W323" s="1244"/>
      <c r="X323" s="1244"/>
      <c r="Y323" s="1244"/>
      <c r="Z323" s="1244"/>
      <c r="AA323" s="1244"/>
      <c r="AB323" s="1244"/>
      <c r="AC323" s="1244"/>
      <c r="AD323" s="1244"/>
      <c r="AE323" s="1244"/>
      <c r="AF323" s="1244"/>
      <c r="AG323" s="1244"/>
      <c r="AH323" s="1244"/>
      <c r="AI323" s="1244"/>
      <c r="AJ323" s="1244"/>
      <c r="AK323" s="1244"/>
      <c r="AL323" s="1244"/>
      <c r="AM323" s="1244"/>
      <c r="AN323" s="1244"/>
      <c r="AO323" s="1244"/>
      <c r="AP323" s="1244"/>
      <c r="AQ323" s="1244"/>
      <c r="AR323" s="1244"/>
      <c r="AS323" s="1244"/>
      <c r="AT323" s="1244"/>
      <c r="AU323" s="1244"/>
      <c r="AV323" s="1244"/>
      <c r="AW323" s="1244"/>
      <c r="AX323" s="1244"/>
      <c r="AY323" s="1244"/>
      <c r="AZ323" s="1244"/>
      <c r="BA323" s="1244"/>
      <c r="BB323" s="1244"/>
      <c r="BC323" s="1244"/>
      <c r="BD323" s="1244"/>
      <c r="BE323" s="1244"/>
      <c r="BF323" s="1244"/>
      <c r="BG323" s="1244"/>
      <c r="BH323" s="1244"/>
      <c r="BI323" s="1244"/>
      <c r="BJ323" s="1244"/>
      <c r="BK323" s="1244"/>
      <c r="BL323" s="1244"/>
      <c r="BM323" s="1244"/>
      <c r="BN323" s="1244"/>
      <c r="BO323" s="1244"/>
      <c r="BP323" s="1244"/>
      <c r="BQ323" s="1244"/>
      <c r="BR323" s="1244"/>
      <c r="BS323" s="1244"/>
      <c r="BT323" s="1244"/>
      <c r="BU323" s="1244"/>
      <c r="BV323" s="1244"/>
      <c r="BW323" s="1244"/>
      <c r="BX323" s="1244"/>
      <c r="BY323" s="1244"/>
      <c r="BZ323" s="1244"/>
      <c r="CA323" s="1244"/>
    </row>
    <row r="324" spans="1:79" ht="6.75" customHeight="1">
      <c r="B324" s="1358"/>
      <c r="C324" s="1359"/>
      <c r="D324" s="1359"/>
      <c r="E324" s="1359"/>
      <c r="F324" s="1441"/>
      <c r="G324" s="1361"/>
      <c r="H324" s="1361"/>
      <c r="I324" s="1244"/>
      <c r="J324" s="1244"/>
      <c r="K324" s="1244"/>
      <c r="L324" s="1244"/>
      <c r="M324" s="1244"/>
      <c r="N324" s="1336"/>
      <c r="O324" s="1244"/>
      <c r="P324" s="1244"/>
      <c r="Q324" s="1244"/>
      <c r="R324" s="1244"/>
      <c r="S324" s="1244"/>
      <c r="T324" s="1244"/>
      <c r="U324" s="1244"/>
      <c r="V324" s="1244"/>
      <c r="W324" s="1244"/>
      <c r="X324" s="1244"/>
      <c r="Y324" s="1244"/>
      <c r="Z324" s="1244"/>
      <c r="AA324" s="1244"/>
      <c r="AB324" s="1244"/>
      <c r="AC324" s="1244"/>
      <c r="AD324" s="1244"/>
      <c r="AE324" s="1244"/>
      <c r="AF324" s="1244"/>
      <c r="AG324" s="1244"/>
      <c r="AH324" s="1244"/>
      <c r="AI324" s="1244"/>
      <c r="AJ324" s="1244"/>
      <c r="AK324" s="1244"/>
      <c r="AL324" s="1244"/>
      <c r="AM324" s="1244"/>
      <c r="AN324" s="1244"/>
      <c r="AO324" s="1244"/>
      <c r="AP324" s="1244"/>
      <c r="AQ324" s="1244"/>
      <c r="AR324" s="1244"/>
      <c r="AS324" s="1244"/>
      <c r="AT324" s="1244"/>
      <c r="AU324" s="1244"/>
      <c r="AV324" s="1244"/>
      <c r="AW324" s="1244"/>
      <c r="AX324" s="1244"/>
      <c r="AY324" s="1244"/>
      <c r="AZ324" s="1244"/>
      <c r="BA324" s="1244"/>
      <c r="BB324" s="1244"/>
      <c r="BC324" s="1244"/>
      <c r="BD324" s="1244"/>
      <c r="BE324" s="1244"/>
      <c r="BF324" s="1244"/>
      <c r="BG324" s="1244"/>
      <c r="BH324" s="1244"/>
      <c r="BI324" s="1244"/>
      <c r="BJ324" s="1244"/>
      <c r="BK324" s="1244"/>
      <c r="BL324" s="1244"/>
      <c r="BM324" s="1244"/>
      <c r="BN324" s="1244"/>
      <c r="BO324" s="1244"/>
      <c r="BP324" s="1244"/>
      <c r="BQ324" s="1244"/>
      <c r="BR324" s="1244"/>
      <c r="BS324" s="1244"/>
      <c r="BT324" s="1244"/>
      <c r="BU324" s="1244"/>
      <c r="BV324" s="1244"/>
      <c r="BW324" s="1244"/>
      <c r="BX324" s="1244"/>
      <c r="BY324" s="1244"/>
      <c r="BZ324" s="1244"/>
      <c r="CA324" s="1244"/>
    </row>
    <row r="325" spans="1:79" ht="18" customHeight="1">
      <c r="A325" s="1193">
        <v>33</v>
      </c>
      <c r="B325" s="1358" t="s">
        <v>995</v>
      </c>
      <c r="C325" s="1359"/>
      <c r="D325" s="1359"/>
      <c r="E325" s="1359"/>
      <c r="F325" s="1441"/>
      <c r="G325" s="1362"/>
      <c r="H325" s="1362"/>
      <c r="I325" s="1244"/>
      <c r="J325" s="1244"/>
      <c r="K325" s="1244"/>
      <c r="L325" s="1244"/>
      <c r="M325" s="1244"/>
      <c r="N325" s="1336"/>
      <c r="O325" s="1244"/>
      <c r="P325" s="1244"/>
      <c r="Q325" s="1244"/>
      <c r="R325" s="1244"/>
      <c r="S325" s="1244"/>
      <c r="T325" s="1244"/>
      <c r="U325" s="1244"/>
      <c r="V325" s="1244"/>
      <c r="W325" s="1244"/>
      <c r="X325" s="1244"/>
      <c r="Y325" s="1244"/>
      <c r="Z325" s="1244"/>
      <c r="AA325" s="1244"/>
      <c r="AB325" s="1244"/>
      <c r="AC325" s="1244"/>
      <c r="AD325" s="1244"/>
      <c r="AE325" s="1244"/>
      <c r="AF325" s="1244"/>
      <c r="AG325" s="1244"/>
      <c r="AH325" s="1244"/>
      <c r="AI325" s="1244"/>
      <c r="AJ325" s="1244"/>
      <c r="AK325" s="1244"/>
      <c r="AL325" s="1244"/>
      <c r="AM325" s="1244"/>
      <c r="AN325" s="1244"/>
      <c r="AO325" s="1244"/>
      <c r="AP325" s="1244"/>
      <c r="AQ325" s="1244"/>
      <c r="AR325" s="1244"/>
      <c r="AS325" s="1244"/>
      <c r="AT325" s="1244"/>
      <c r="AU325" s="1244"/>
      <c r="AV325" s="1244"/>
      <c r="AW325" s="1244"/>
      <c r="AX325" s="1244"/>
      <c r="AY325" s="1244"/>
      <c r="AZ325" s="1244"/>
      <c r="BA325" s="1244"/>
      <c r="BB325" s="1244"/>
      <c r="BC325" s="1244"/>
      <c r="BD325" s="1244"/>
      <c r="BE325" s="1244"/>
      <c r="BF325" s="1244"/>
      <c r="BG325" s="1244"/>
      <c r="BH325" s="1244"/>
      <c r="BI325" s="1244"/>
      <c r="BJ325" s="1244"/>
      <c r="BK325" s="1244"/>
      <c r="BL325" s="1244"/>
      <c r="BM325" s="1244"/>
      <c r="BN325" s="1244"/>
      <c r="BO325" s="1244"/>
      <c r="BP325" s="1244"/>
      <c r="BQ325" s="1244"/>
      <c r="BR325" s="1244"/>
      <c r="BS325" s="1244"/>
      <c r="BT325" s="1244"/>
      <c r="BU325" s="1244"/>
      <c r="BV325" s="1244"/>
      <c r="BW325" s="1244"/>
      <c r="BX325" s="1244"/>
      <c r="BY325" s="1244"/>
      <c r="BZ325" s="1244"/>
      <c r="CA325" s="1244"/>
    </row>
    <row r="326" spans="1:79" ht="35.25" customHeight="1">
      <c r="B326" s="1363" t="s">
        <v>996</v>
      </c>
      <c r="C326" s="1364"/>
      <c r="D326" s="1364"/>
      <c r="E326" s="1365"/>
      <c r="F326" s="1441"/>
      <c r="G326" s="1362"/>
      <c r="H326" s="1362"/>
      <c r="I326" s="1244"/>
      <c r="J326" s="1244"/>
      <c r="K326" s="1244"/>
      <c r="L326" s="1244"/>
      <c r="M326" s="1244"/>
      <c r="N326" s="1336"/>
      <c r="O326" s="1244"/>
      <c r="P326" s="1244"/>
      <c r="Q326" s="1244"/>
      <c r="R326" s="1244"/>
      <c r="S326" s="1244"/>
      <c r="T326" s="1244"/>
      <c r="U326" s="1244"/>
      <c r="V326" s="1244"/>
      <c r="W326" s="1244"/>
      <c r="X326" s="1244"/>
      <c r="Y326" s="1244"/>
      <c r="Z326" s="1244"/>
      <c r="AA326" s="1244"/>
      <c r="AB326" s="1244"/>
      <c r="AC326" s="1244"/>
      <c r="AD326" s="1244"/>
      <c r="AE326" s="1244"/>
      <c r="AF326" s="1244"/>
      <c r="AG326" s="1244"/>
      <c r="AH326" s="1244"/>
      <c r="AI326" s="1244"/>
      <c r="AJ326" s="1244"/>
      <c r="AK326" s="1244"/>
      <c r="AL326" s="1244"/>
      <c r="AM326" s="1244"/>
      <c r="AN326" s="1244"/>
      <c r="AO326" s="1244"/>
      <c r="AP326" s="1244"/>
      <c r="AQ326" s="1244"/>
      <c r="AR326" s="1244"/>
      <c r="AS326" s="1244"/>
      <c r="AT326" s="1244"/>
      <c r="AU326" s="1244"/>
      <c r="AV326" s="1244"/>
      <c r="AW326" s="1244"/>
      <c r="AX326" s="1244"/>
      <c r="AY326" s="1244"/>
      <c r="AZ326" s="1244"/>
      <c r="BA326" s="1244"/>
      <c r="BB326" s="1244"/>
      <c r="BC326" s="1244"/>
      <c r="BD326" s="1244"/>
      <c r="BE326" s="1244"/>
      <c r="BF326" s="1244"/>
      <c r="BG326" s="1244"/>
      <c r="BH326" s="1244"/>
      <c r="BI326" s="1244"/>
      <c r="BJ326" s="1244"/>
      <c r="BK326" s="1244"/>
      <c r="BL326" s="1244"/>
      <c r="BM326" s="1244"/>
      <c r="BN326" s="1244"/>
      <c r="BO326" s="1244"/>
      <c r="BP326" s="1244"/>
      <c r="BQ326" s="1244"/>
      <c r="BR326" s="1244"/>
      <c r="BS326" s="1244"/>
      <c r="BT326" s="1244"/>
      <c r="BU326" s="1244"/>
      <c r="BV326" s="1244"/>
      <c r="BW326" s="1244"/>
      <c r="BX326" s="1244"/>
      <c r="BY326" s="1244"/>
      <c r="BZ326" s="1244"/>
      <c r="CA326" s="1244"/>
    </row>
    <row r="327" spans="1:79" ht="16.5" customHeight="1" thickBot="1">
      <c r="B327" s="1358" t="s">
        <v>842</v>
      </c>
      <c r="C327" s="1366"/>
      <c r="F327" s="1441"/>
      <c r="G327" s="1362"/>
      <c r="H327" s="1362"/>
      <c r="I327" s="1244"/>
      <c r="J327" s="1244"/>
      <c r="K327" s="1244"/>
      <c r="L327" s="1244"/>
      <c r="M327" s="1244"/>
      <c r="N327" s="1336"/>
      <c r="O327" s="1244"/>
      <c r="P327" s="1244"/>
      <c r="Q327" s="1244"/>
      <c r="R327" s="1244"/>
      <c r="S327" s="1244"/>
      <c r="T327" s="1244"/>
      <c r="U327" s="1244"/>
      <c r="V327" s="1244"/>
      <c r="W327" s="1244"/>
      <c r="X327" s="1244"/>
      <c r="Y327" s="1244"/>
      <c r="Z327" s="1244"/>
      <c r="AA327" s="1244"/>
      <c r="AB327" s="1244"/>
      <c r="AC327" s="1244"/>
      <c r="AD327" s="1244"/>
      <c r="AE327" s="1244"/>
      <c r="AF327" s="1244"/>
      <c r="AG327" s="1244"/>
      <c r="AH327" s="1244"/>
      <c r="AI327" s="1244"/>
      <c r="AJ327" s="1244"/>
      <c r="AK327" s="1244"/>
      <c r="AL327" s="1244"/>
      <c r="AM327" s="1244"/>
      <c r="AN327" s="1244"/>
      <c r="AO327" s="1244"/>
      <c r="AP327" s="1244"/>
      <c r="AQ327" s="1244"/>
      <c r="AR327" s="1244"/>
      <c r="AS327" s="1244"/>
      <c r="AT327" s="1244"/>
      <c r="AU327" s="1244"/>
      <c r="AV327" s="1244"/>
      <c r="AW327" s="1244"/>
      <c r="AX327" s="1244"/>
      <c r="AY327" s="1244"/>
      <c r="AZ327" s="1244"/>
      <c r="BA327" s="1244"/>
      <c r="BB327" s="1244"/>
      <c r="BC327" s="1244"/>
      <c r="BD327" s="1244"/>
      <c r="BE327" s="1244"/>
      <c r="BF327" s="1244"/>
      <c r="BG327" s="1244"/>
      <c r="BH327" s="1244"/>
      <c r="BI327" s="1244"/>
      <c r="BJ327" s="1244"/>
      <c r="BK327" s="1244"/>
      <c r="BL327" s="1244"/>
      <c r="BM327" s="1244"/>
      <c r="BN327" s="1244"/>
      <c r="BO327" s="1244"/>
      <c r="BP327" s="1244"/>
      <c r="BQ327" s="1244"/>
      <c r="BR327" s="1244"/>
      <c r="BS327" s="1244"/>
      <c r="BT327" s="1244"/>
      <c r="BU327" s="1244"/>
      <c r="BV327" s="1244"/>
      <c r="BW327" s="1244"/>
      <c r="BX327" s="1244"/>
      <c r="BY327" s="1244"/>
      <c r="BZ327" s="1244"/>
      <c r="CA327" s="1244"/>
    </row>
    <row r="328" spans="1:79" ht="33.75" customHeight="1" thickBot="1">
      <c r="B328" s="1367" t="s">
        <v>843</v>
      </c>
      <c r="C328" s="1368" t="s">
        <v>844</v>
      </c>
      <c r="D328" s="1368" t="s">
        <v>845</v>
      </c>
      <c r="E328" s="1369" t="s">
        <v>846</v>
      </c>
      <c r="F328" s="1413" t="s">
        <v>847</v>
      </c>
      <c r="G328" s="1406">
        <v>6</v>
      </c>
      <c r="H328" s="1362"/>
      <c r="I328" s="1244"/>
      <c r="J328" s="1244"/>
      <c r="K328" s="1244"/>
      <c r="L328" s="1244"/>
      <c r="M328" s="1244"/>
      <c r="N328" s="1336"/>
      <c r="O328" s="1244"/>
      <c r="P328" s="1244"/>
      <c r="Q328" s="1244"/>
      <c r="R328" s="1244"/>
      <c r="S328" s="1244"/>
      <c r="T328" s="1244"/>
      <c r="U328" s="1244"/>
      <c r="V328" s="1244"/>
      <c r="W328" s="1244"/>
      <c r="X328" s="1244"/>
      <c r="Y328" s="1244"/>
      <c r="Z328" s="1244"/>
      <c r="AA328" s="1244"/>
      <c r="AB328" s="1244"/>
      <c r="AC328" s="1244"/>
      <c r="AD328" s="1244"/>
      <c r="AE328" s="1244"/>
      <c r="AF328" s="1244"/>
      <c r="AG328" s="1244"/>
      <c r="AH328" s="1244"/>
      <c r="AI328" s="1244"/>
      <c r="AJ328" s="1244"/>
      <c r="AK328" s="1244"/>
      <c r="AL328" s="1244"/>
      <c r="AM328" s="1244"/>
      <c r="AN328" s="1244"/>
      <c r="AO328" s="1244"/>
      <c r="AP328" s="1244"/>
      <c r="AQ328" s="1244"/>
      <c r="AR328" s="1244"/>
      <c r="AS328" s="1244"/>
      <c r="AT328" s="1244"/>
      <c r="AU328" s="1244"/>
      <c r="AV328" s="1244"/>
      <c r="AW328" s="1244"/>
      <c r="AX328" s="1244"/>
      <c r="AY328" s="1244"/>
      <c r="AZ328" s="1244"/>
      <c r="BA328" s="1244"/>
      <c r="BB328" s="1244"/>
      <c r="BC328" s="1244"/>
      <c r="BD328" s="1244"/>
      <c r="BE328" s="1244"/>
      <c r="BF328" s="1244"/>
      <c r="BG328" s="1244"/>
      <c r="BH328" s="1244"/>
      <c r="BI328" s="1244"/>
      <c r="BJ328" s="1244"/>
      <c r="BK328" s="1244"/>
      <c r="BL328" s="1244"/>
      <c r="BM328" s="1244"/>
      <c r="BN328" s="1244"/>
      <c r="BO328" s="1244"/>
      <c r="BP328" s="1244"/>
      <c r="BQ328" s="1244"/>
      <c r="BR328" s="1244"/>
      <c r="BS328" s="1244"/>
      <c r="BT328" s="1244"/>
      <c r="BU328" s="1244"/>
      <c r="BV328" s="1244"/>
      <c r="BW328" s="1244"/>
      <c r="BX328" s="1244"/>
      <c r="BY328" s="1244"/>
      <c r="BZ328" s="1244"/>
      <c r="CA328" s="1244"/>
    </row>
    <row r="329" spans="1:79" ht="42" customHeight="1">
      <c r="B329" s="1378" t="s">
        <v>997</v>
      </c>
      <c r="C329" s="1379">
        <v>1</v>
      </c>
      <c r="D329" s="1380">
        <v>2</v>
      </c>
      <c r="E329" s="1381">
        <v>2</v>
      </c>
      <c r="F329" s="1414"/>
      <c r="G329" s="1407"/>
      <c r="H329" s="1407"/>
      <c r="I329" s="1408"/>
      <c r="J329" s="1244"/>
      <c r="K329" s="1244"/>
      <c r="L329" s="1244"/>
      <c r="M329" s="1244"/>
      <c r="N329" s="1336"/>
      <c r="O329" s="1244"/>
      <c r="P329" s="1244"/>
      <c r="Q329" s="1244"/>
      <c r="R329" s="1244"/>
      <c r="S329" s="1244"/>
      <c r="T329" s="1244"/>
      <c r="U329" s="1244"/>
      <c r="V329" s="1244"/>
      <c r="W329" s="1244"/>
      <c r="X329" s="1244"/>
      <c r="Y329" s="1244"/>
      <c r="Z329" s="1244"/>
      <c r="AA329" s="1244"/>
      <c r="AB329" s="1244"/>
      <c r="AC329" s="1244"/>
      <c r="AD329" s="1244"/>
      <c r="AE329" s="1244"/>
      <c r="AF329" s="1244"/>
      <c r="AG329" s="1244"/>
      <c r="AH329" s="1244"/>
      <c r="AI329" s="1244"/>
      <c r="AJ329" s="1244"/>
      <c r="AK329" s="1244"/>
      <c r="AL329" s="1244"/>
      <c r="AM329" s="1244"/>
      <c r="AN329" s="1244"/>
      <c r="AO329" s="1244"/>
      <c r="AP329" s="1244"/>
      <c r="AQ329" s="1244"/>
      <c r="AR329" s="1244"/>
      <c r="AS329" s="1244"/>
      <c r="AT329" s="1244"/>
      <c r="AU329" s="1244"/>
      <c r="AV329" s="1244"/>
      <c r="AW329" s="1244"/>
      <c r="AX329" s="1244"/>
      <c r="AY329" s="1244"/>
      <c r="AZ329" s="1244"/>
      <c r="BA329" s="1244"/>
      <c r="BB329" s="1244"/>
      <c r="BC329" s="1244"/>
      <c r="BD329" s="1244"/>
      <c r="BE329" s="1244"/>
      <c r="BF329" s="1244"/>
      <c r="BG329" s="1244"/>
      <c r="BH329" s="1244"/>
      <c r="BI329" s="1244"/>
      <c r="BJ329" s="1244"/>
      <c r="BK329" s="1244"/>
      <c r="BL329" s="1244"/>
      <c r="BM329" s="1244"/>
      <c r="BN329" s="1244"/>
      <c r="BO329" s="1244"/>
      <c r="BP329" s="1244"/>
      <c r="BQ329" s="1244"/>
      <c r="BR329" s="1244"/>
      <c r="BS329" s="1244"/>
      <c r="BT329" s="1244"/>
      <c r="BU329" s="1244"/>
      <c r="BV329" s="1244"/>
      <c r="BW329" s="1244"/>
      <c r="BX329" s="1244"/>
      <c r="BY329" s="1244"/>
      <c r="BZ329" s="1244"/>
      <c r="CA329" s="1244"/>
    </row>
    <row r="330" spans="1:79" ht="50.1" customHeight="1">
      <c r="B330" s="1388" t="s">
        <v>998</v>
      </c>
      <c r="C330" s="1389">
        <v>2</v>
      </c>
      <c r="D330" s="1390">
        <v>2</v>
      </c>
      <c r="E330" s="1391">
        <v>4</v>
      </c>
      <c r="F330" s="1414"/>
      <c r="G330" s="1409"/>
      <c r="H330" s="1409"/>
      <c r="I330" s="1410"/>
      <c r="J330" s="1244"/>
      <c r="K330" s="1244"/>
      <c r="L330" s="1244"/>
      <c r="M330" s="1244"/>
      <c r="N330" s="1336"/>
      <c r="O330" s="1244"/>
      <c r="P330" s="1244"/>
      <c r="Q330" s="1244"/>
      <c r="R330" s="1244"/>
      <c r="S330" s="1244"/>
      <c r="T330" s="1244"/>
      <c r="U330" s="1244"/>
      <c r="V330" s="1244"/>
      <c r="W330" s="1244"/>
      <c r="X330" s="1244"/>
      <c r="Y330" s="1244"/>
      <c r="Z330" s="1244"/>
      <c r="AA330" s="1244"/>
      <c r="AB330" s="1244"/>
      <c r="AC330" s="1244"/>
      <c r="AD330" s="1244"/>
      <c r="AE330" s="1244"/>
      <c r="AF330" s="1244"/>
      <c r="AG330" s="1244"/>
      <c r="AH330" s="1244"/>
      <c r="AI330" s="1244"/>
      <c r="AJ330" s="1244"/>
      <c r="AK330" s="1244"/>
      <c r="AL330" s="1244"/>
      <c r="AM330" s="1244"/>
      <c r="AN330" s="1244"/>
      <c r="AO330" s="1244"/>
      <c r="AP330" s="1244"/>
      <c r="AQ330" s="1244"/>
      <c r="AR330" s="1244"/>
      <c r="AS330" s="1244"/>
      <c r="AT330" s="1244"/>
      <c r="AU330" s="1244"/>
      <c r="AV330" s="1244"/>
      <c r="AW330" s="1244"/>
      <c r="AX330" s="1244"/>
      <c r="AY330" s="1244"/>
      <c r="AZ330" s="1244"/>
      <c r="BA330" s="1244"/>
      <c r="BB330" s="1244"/>
      <c r="BC330" s="1244"/>
      <c r="BD330" s="1244"/>
      <c r="BE330" s="1244"/>
      <c r="BF330" s="1244"/>
      <c r="BG330" s="1244"/>
      <c r="BH330" s="1244"/>
      <c r="BI330" s="1244"/>
      <c r="BJ330" s="1244"/>
      <c r="BK330" s="1244"/>
      <c r="BL330" s="1244"/>
      <c r="BM330" s="1244"/>
      <c r="BN330" s="1244"/>
      <c r="BO330" s="1244"/>
      <c r="BP330" s="1244"/>
      <c r="BQ330" s="1244"/>
      <c r="BR330" s="1244"/>
      <c r="BS330" s="1244"/>
      <c r="BT330" s="1244"/>
      <c r="BU330" s="1244"/>
      <c r="BV330" s="1244"/>
      <c r="BW330" s="1244"/>
      <c r="BX330" s="1244"/>
      <c r="BY330" s="1244"/>
      <c r="BZ330" s="1244"/>
      <c r="CA330" s="1244"/>
    </row>
    <row r="331" spans="1:79" ht="50.45" customHeight="1" thickBot="1">
      <c r="B331" s="1394" t="s">
        <v>999</v>
      </c>
      <c r="C331" s="1395">
        <v>3</v>
      </c>
      <c r="D331" s="1396">
        <v>2</v>
      </c>
      <c r="E331" s="1397">
        <v>6</v>
      </c>
      <c r="F331" s="1415"/>
      <c r="G331" s="1411"/>
      <c r="H331" s="1411"/>
      <c r="I331" s="1412"/>
      <c r="J331" s="1244"/>
      <c r="K331" s="1244"/>
      <c r="L331" s="1244"/>
      <c r="M331" s="1244"/>
      <c r="N331" s="1336"/>
      <c r="O331" s="1244"/>
      <c r="P331" s="1244"/>
      <c r="Q331" s="1244"/>
      <c r="R331" s="1244"/>
      <c r="S331" s="1244"/>
      <c r="T331" s="1244"/>
      <c r="U331" s="1244"/>
      <c r="V331" s="1244"/>
      <c r="W331" s="1244"/>
      <c r="X331" s="1244"/>
      <c r="Y331" s="1244"/>
      <c r="Z331" s="1244"/>
      <c r="AA331" s="1244"/>
      <c r="AB331" s="1244"/>
      <c r="AC331" s="1244"/>
      <c r="AD331" s="1244"/>
      <c r="AE331" s="1244"/>
      <c r="AF331" s="1244"/>
      <c r="AG331" s="1244"/>
      <c r="AH331" s="1244"/>
      <c r="AI331" s="1244"/>
      <c r="AJ331" s="1244"/>
      <c r="AK331" s="1244"/>
      <c r="AL331" s="1244"/>
      <c r="AM331" s="1244"/>
      <c r="AN331" s="1244"/>
      <c r="AO331" s="1244"/>
      <c r="AP331" s="1244"/>
      <c r="AQ331" s="1244"/>
      <c r="AR331" s="1244"/>
      <c r="AS331" s="1244"/>
      <c r="AT331" s="1244"/>
      <c r="AU331" s="1244"/>
      <c r="AV331" s="1244"/>
      <c r="AW331" s="1244"/>
      <c r="AX331" s="1244"/>
      <c r="AY331" s="1244"/>
      <c r="AZ331" s="1244"/>
      <c r="BA331" s="1244"/>
      <c r="BB331" s="1244"/>
      <c r="BC331" s="1244"/>
      <c r="BD331" s="1244"/>
      <c r="BE331" s="1244"/>
      <c r="BF331" s="1244"/>
      <c r="BG331" s="1244"/>
      <c r="BH331" s="1244"/>
      <c r="BI331" s="1244"/>
      <c r="BJ331" s="1244"/>
      <c r="BK331" s="1244"/>
      <c r="BL331" s="1244"/>
      <c r="BM331" s="1244"/>
      <c r="BN331" s="1244"/>
      <c r="BO331" s="1244"/>
      <c r="BP331" s="1244"/>
      <c r="BQ331" s="1244"/>
      <c r="BR331" s="1244"/>
      <c r="BS331" s="1244"/>
      <c r="BT331" s="1244"/>
      <c r="BU331" s="1244"/>
      <c r="BV331" s="1244"/>
      <c r="BW331" s="1244"/>
      <c r="BX331" s="1244"/>
      <c r="BY331" s="1244"/>
      <c r="BZ331" s="1244"/>
      <c r="CA331" s="1244"/>
    </row>
    <row r="332" spans="1:79" ht="9" customHeight="1">
      <c r="B332" s="1404"/>
      <c r="C332" s="1405"/>
      <c r="D332" s="1405"/>
      <c r="E332" s="1405"/>
      <c r="F332" s="1441"/>
      <c r="G332" s="1362"/>
      <c r="H332" s="1362"/>
      <c r="I332" s="1244"/>
      <c r="J332" s="1244"/>
      <c r="K332" s="1244"/>
      <c r="L332" s="1244"/>
      <c r="M332" s="1244"/>
      <c r="N332" s="1336"/>
      <c r="O332" s="1244"/>
      <c r="P332" s="1244"/>
      <c r="Q332" s="1244"/>
      <c r="R332" s="1244"/>
      <c r="S332" s="1244"/>
      <c r="T332" s="1244"/>
      <c r="U332" s="1244"/>
      <c r="V332" s="1244"/>
      <c r="W332" s="1244"/>
      <c r="X332" s="1244"/>
      <c r="Y332" s="1244"/>
      <c r="Z332" s="1244"/>
      <c r="AA332" s="1244"/>
      <c r="AB332" s="1244"/>
      <c r="AC332" s="1244"/>
      <c r="AD332" s="1244"/>
      <c r="AE332" s="1244"/>
      <c r="AF332" s="1244"/>
      <c r="AG332" s="1244"/>
      <c r="AH332" s="1244"/>
      <c r="AI332" s="1244"/>
      <c r="AJ332" s="1244"/>
      <c r="AK332" s="1244"/>
      <c r="AL332" s="1244"/>
      <c r="AM332" s="1244"/>
      <c r="AN332" s="1244"/>
      <c r="AO332" s="1244"/>
      <c r="AP332" s="1244"/>
      <c r="AQ332" s="1244"/>
      <c r="AR332" s="1244"/>
      <c r="AS332" s="1244"/>
      <c r="AT332" s="1244"/>
      <c r="AU332" s="1244"/>
      <c r="AV332" s="1244"/>
      <c r="AW332" s="1244"/>
      <c r="AX332" s="1244"/>
      <c r="AY332" s="1244"/>
      <c r="AZ332" s="1244"/>
      <c r="BA332" s="1244"/>
      <c r="BB332" s="1244"/>
      <c r="BC332" s="1244"/>
      <c r="BD332" s="1244"/>
      <c r="BE332" s="1244"/>
      <c r="BF332" s="1244"/>
      <c r="BG332" s="1244"/>
      <c r="BH332" s="1244"/>
      <c r="BI332" s="1244"/>
      <c r="BJ332" s="1244"/>
      <c r="BK332" s="1244"/>
      <c r="BL332" s="1244"/>
      <c r="BM332" s="1244"/>
      <c r="BN332" s="1244"/>
      <c r="BO332" s="1244"/>
      <c r="BP332" s="1244"/>
      <c r="BQ332" s="1244"/>
      <c r="BR332" s="1244"/>
      <c r="BS332" s="1244"/>
      <c r="BT332" s="1244"/>
      <c r="BU332" s="1244"/>
      <c r="BV332" s="1244"/>
      <c r="BW332" s="1244"/>
      <c r="BX332" s="1244"/>
      <c r="BY332" s="1244"/>
      <c r="BZ332" s="1244"/>
      <c r="CA332" s="1244"/>
    </row>
    <row r="333" spans="1:79" ht="18" customHeight="1">
      <c r="A333" s="1193">
        <v>34</v>
      </c>
      <c r="B333" s="1358" t="s">
        <v>1000</v>
      </c>
      <c r="C333" s="1359"/>
      <c r="D333" s="1359"/>
      <c r="E333" s="1359"/>
      <c r="F333" s="1441"/>
      <c r="G333" s="1362"/>
      <c r="H333" s="1362"/>
      <c r="I333" s="1244"/>
      <c r="J333" s="1244"/>
      <c r="K333" s="1244"/>
      <c r="L333" s="1244"/>
      <c r="M333" s="1244"/>
      <c r="N333" s="1336"/>
      <c r="O333" s="1244"/>
      <c r="P333" s="1244"/>
      <c r="Q333" s="1244"/>
      <c r="R333" s="1244"/>
      <c r="S333" s="1244"/>
      <c r="T333" s="1244"/>
      <c r="U333" s="1244"/>
      <c r="V333" s="1244"/>
      <c r="W333" s="1244"/>
      <c r="X333" s="1244"/>
      <c r="Y333" s="1244"/>
      <c r="Z333" s="1244"/>
      <c r="AA333" s="1244"/>
      <c r="AB333" s="1244"/>
      <c r="AC333" s="1244"/>
      <c r="AD333" s="1244"/>
      <c r="AE333" s="1244"/>
      <c r="AF333" s="1244"/>
      <c r="AG333" s="1244"/>
      <c r="AH333" s="1244"/>
      <c r="AI333" s="1244"/>
      <c r="AJ333" s="1244"/>
      <c r="AK333" s="1244"/>
      <c r="AL333" s="1244"/>
      <c r="AM333" s="1244"/>
      <c r="AN333" s="1244"/>
      <c r="AO333" s="1244"/>
      <c r="AP333" s="1244"/>
      <c r="AQ333" s="1244"/>
      <c r="AR333" s="1244"/>
      <c r="AS333" s="1244"/>
      <c r="AT333" s="1244"/>
      <c r="AU333" s="1244"/>
      <c r="AV333" s="1244"/>
      <c r="AW333" s="1244"/>
      <c r="AX333" s="1244"/>
      <c r="AY333" s="1244"/>
      <c r="AZ333" s="1244"/>
      <c r="BA333" s="1244"/>
      <c r="BB333" s="1244"/>
      <c r="BC333" s="1244"/>
      <c r="BD333" s="1244"/>
      <c r="BE333" s="1244"/>
      <c r="BF333" s="1244"/>
      <c r="BG333" s="1244"/>
      <c r="BH333" s="1244"/>
      <c r="BI333" s="1244"/>
      <c r="BJ333" s="1244"/>
      <c r="BK333" s="1244"/>
      <c r="BL333" s="1244"/>
      <c r="BM333" s="1244"/>
      <c r="BN333" s="1244"/>
      <c r="BO333" s="1244"/>
      <c r="BP333" s="1244"/>
      <c r="BQ333" s="1244"/>
      <c r="BR333" s="1244"/>
      <c r="BS333" s="1244"/>
      <c r="BT333" s="1244"/>
      <c r="BU333" s="1244"/>
      <c r="BV333" s="1244"/>
      <c r="BW333" s="1244"/>
      <c r="BX333" s="1244"/>
      <c r="BY333" s="1244"/>
      <c r="BZ333" s="1244"/>
      <c r="CA333" s="1244"/>
    </row>
    <row r="334" spans="1:79" ht="35.25" customHeight="1">
      <c r="B334" s="1363" t="s">
        <v>1001</v>
      </c>
      <c r="C334" s="1364"/>
      <c r="D334" s="1364"/>
      <c r="E334" s="1365"/>
      <c r="F334" s="1441"/>
      <c r="G334" s="1362"/>
      <c r="H334" s="1362"/>
      <c r="I334" s="1244"/>
      <c r="J334" s="1244"/>
      <c r="K334" s="1244"/>
      <c r="L334" s="1244"/>
      <c r="M334" s="1244"/>
      <c r="N334" s="1336"/>
      <c r="O334" s="1244"/>
      <c r="P334" s="1244"/>
      <c r="Q334" s="1244"/>
      <c r="R334" s="1244"/>
      <c r="S334" s="1244"/>
      <c r="T334" s="1244"/>
      <c r="U334" s="1244"/>
      <c r="V334" s="1244"/>
      <c r="W334" s="1244"/>
      <c r="X334" s="1244"/>
      <c r="Y334" s="1244"/>
      <c r="Z334" s="1244"/>
      <c r="AA334" s="1244"/>
      <c r="AB334" s="1244"/>
      <c r="AC334" s="1244"/>
      <c r="AD334" s="1244"/>
      <c r="AE334" s="1244"/>
      <c r="AF334" s="1244"/>
      <c r="AG334" s="1244"/>
      <c r="AH334" s="1244"/>
      <c r="AI334" s="1244"/>
      <c r="AJ334" s="1244"/>
      <c r="AK334" s="1244"/>
      <c r="AL334" s="1244"/>
      <c r="AM334" s="1244"/>
      <c r="AN334" s="1244"/>
      <c r="AO334" s="1244"/>
      <c r="AP334" s="1244"/>
      <c r="AQ334" s="1244"/>
      <c r="AR334" s="1244"/>
      <c r="AS334" s="1244"/>
      <c r="AT334" s="1244"/>
      <c r="AU334" s="1244"/>
      <c r="AV334" s="1244"/>
      <c r="AW334" s="1244"/>
      <c r="AX334" s="1244"/>
      <c r="AY334" s="1244"/>
      <c r="AZ334" s="1244"/>
      <c r="BA334" s="1244"/>
      <c r="BB334" s="1244"/>
      <c r="BC334" s="1244"/>
      <c r="BD334" s="1244"/>
      <c r="BE334" s="1244"/>
      <c r="BF334" s="1244"/>
      <c r="BG334" s="1244"/>
      <c r="BH334" s="1244"/>
      <c r="BI334" s="1244"/>
      <c r="BJ334" s="1244"/>
      <c r="BK334" s="1244"/>
      <c r="BL334" s="1244"/>
      <c r="BM334" s="1244"/>
      <c r="BN334" s="1244"/>
      <c r="BO334" s="1244"/>
      <c r="BP334" s="1244"/>
      <c r="BQ334" s="1244"/>
      <c r="BR334" s="1244"/>
      <c r="BS334" s="1244"/>
      <c r="BT334" s="1244"/>
      <c r="BU334" s="1244"/>
      <c r="BV334" s="1244"/>
      <c r="BW334" s="1244"/>
      <c r="BX334" s="1244"/>
      <c r="BY334" s="1244"/>
      <c r="BZ334" s="1244"/>
      <c r="CA334" s="1244"/>
    </row>
    <row r="335" spans="1:79" ht="16.5" customHeight="1" thickBot="1">
      <c r="B335" s="1358" t="s">
        <v>842</v>
      </c>
      <c r="C335" s="1366"/>
      <c r="F335" s="1441"/>
      <c r="G335" s="1362"/>
      <c r="H335" s="1362"/>
      <c r="I335" s="1244"/>
      <c r="J335" s="1244"/>
      <c r="K335" s="1244"/>
      <c r="L335" s="1244"/>
      <c r="M335" s="1244"/>
      <c r="N335" s="1336"/>
      <c r="O335" s="1244"/>
      <c r="P335" s="1244"/>
      <c r="Q335" s="1244"/>
      <c r="R335" s="1244"/>
      <c r="S335" s="1244"/>
      <c r="T335" s="1244"/>
      <c r="U335" s="1244"/>
      <c r="V335" s="1244"/>
      <c r="W335" s="1244"/>
      <c r="X335" s="1244"/>
      <c r="Y335" s="1244"/>
      <c r="Z335" s="1244"/>
      <c r="AA335" s="1244"/>
      <c r="AB335" s="1244"/>
      <c r="AC335" s="1244"/>
      <c r="AD335" s="1244"/>
      <c r="AE335" s="1244"/>
      <c r="AF335" s="1244"/>
      <c r="AG335" s="1244"/>
      <c r="AH335" s="1244"/>
      <c r="AI335" s="1244"/>
      <c r="AJ335" s="1244"/>
      <c r="AK335" s="1244"/>
      <c r="AL335" s="1244"/>
      <c r="AM335" s="1244"/>
      <c r="AN335" s="1244"/>
      <c r="AO335" s="1244"/>
      <c r="AP335" s="1244"/>
      <c r="AQ335" s="1244"/>
      <c r="AR335" s="1244"/>
      <c r="AS335" s="1244"/>
      <c r="AT335" s="1244"/>
      <c r="AU335" s="1244"/>
      <c r="AV335" s="1244"/>
      <c r="AW335" s="1244"/>
      <c r="AX335" s="1244"/>
      <c r="AY335" s="1244"/>
      <c r="AZ335" s="1244"/>
      <c r="BA335" s="1244"/>
      <c r="BB335" s="1244"/>
      <c r="BC335" s="1244"/>
      <c r="BD335" s="1244"/>
      <c r="BE335" s="1244"/>
      <c r="BF335" s="1244"/>
      <c r="BG335" s="1244"/>
      <c r="BH335" s="1244"/>
      <c r="BI335" s="1244"/>
      <c r="BJ335" s="1244"/>
      <c r="BK335" s="1244"/>
      <c r="BL335" s="1244"/>
      <c r="BM335" s="1244"/>
      <c r="BN335" s="1244"/>
      <c r="BO335" s="1244"/>
      <c r="BP335" s="1244"/>
      <c r="BQ335" s="1244"/>
      <c r="BR335" s="1244"/>
      <c r="BS335" s="1244"/>
      <c r="BT335" s="1244"/>
      <c r="BU335" s="1244"/>
      <c r="BV335" s="1244"/>
      <c r="BW335" s="1244"/>
      <c r="BX335" s="1244"/>
      <c r="BY335" s="1244"/>
      <c r="BZ335" s="1244"/>
      <c r="CA335" s="1244"/>
    </row>
    <row r="336" spans="1:79" ht="33.75" customHeight="1" thickBot="1">
      <c r="B336" s="1367" t="s">
        <v>843</v>
      </c>
      <c r="C336" s="1368" t="s">
        <v>844</v>
      </c>
      <c r="D336" s="1368" t="s">
        <v>845</v>
      </c>
      <c r="E336" s="1369" t="s">
        <v>846</v>
      </c>
      <c r="F336" s="1413" t="s">
        <v>847</v>
      </c>
      <c r="G336" s="1406">
        <v>6</v>
      </c>
      <c r="H336" s="1362"/>
      <c r="I336" s="1244"/>
      <c r="J336" s="1244"/>
      <c r="K336" s="1244"/>
      <c r="L336" s="1244"/>
      <c r="M336" s="1244"/>
      <c r="N336" s="1336"/>
      <c r="O336" s="1244"/>
      <c r="P336" s="1244"/>
      <c r="Q336" s="1244"/>
      <c r="R336" s="1244"/>
      <c r="S336" s="1244"/>
      <c r="T336" s="1244"/>
      <c r="U336" s="1244"/>
      <c r="V336" s="1244"/>
      <c r="W336" s="1244"/>
      <c r="X336" s="1244"/>
      <c r="Y336" s="1244"/>
      <c r="Z336" s="1244"/>
      <c r="AA336" s="1244"/>
      <c r="AB336" s="1244"/>
      <c r="AC336" s="1244"/>
      <c r="AD336" s="1244"/>
      <c r="AE336" s="1244"/>
      <c r="AF336" s="1244"/>
      <c r="AG336" s="1244"/>
      <c r="AH336" s="1244"/>
      <c r="AI336" s="1244"/>
      <c r="AJ336" s="1244"/>
      <c r="AK336" s="1244"/>
      <c r="AL336" s="1244"/>
      <c r="AM336" s="1244"/>
      <c r="AN336" s="1244"/>
      <c r="AO336" s="1244"/>
      <c r="AP336" s="1244"/>
      <c r="AQ336" s="1244"/>
      <c r="AR336" s="1244"/>
      <c r="AS336" s="1244"/>
      <c r="AT336" s="1244"/>
      <c r="AU336" s="1244"/>
      <c r="AV336" s="1244"/>
      <c r="AW336" s="1244"/>
      <c r="AX336" s="1244"/>
      <c r="AY336" s="1244"/>
      <c r="AZ336" s="1244"/>
      <c r="BA336" s="1244"/>
      <c r="BB336" s="1244"/>
      <c r="BC336" s="1244"/>
      <c r="BD336" s="1244"/>
      <c r="BE336" s="1244"/>
      <c r="BF336" s="1244"/>
      <c r="BG336" s="1244"/>
      <c r="BH336" s="1244"/>
      <c r="BI336" s="1244"/>
      <c r="BJ336" s="1244"/>
      <c r="BK336" s="1244"/>
      <c r="BL336" s="1244"/>
      <c r="BM336" s="1244"/>
      <c r="BN336" s="1244"/>
      <c r="BO336" s="1244"/>
      <c r="BP336" s="1244"/>
      <c r="BQ336" s="1244"/>
      <c r="BR336" s="1244"/>
      <c r="BS336" s="1244"/>
      <c r="BT336" s="1244"/>
      <c r="BU336" s="1244"/>
      <c r="BV336" s="1244"/>
      <c r="BW336" s="1244"/>
      <c r="BX336" s="1244"/>
      <c r="BY336" s="1244"/>
      <c r="BZ336" s="1244"/>
      <c r="CA336" s="1244"/>
    </row>
    <row r="337" spans="1:79" ht="21" customHeight="1">
      <c r="B337" s="1378" t="s">
        <v>986</v>
      </c>
      <c r="C337" s="1379">
        <v>1</v>
      </c>
      <c r="D337" s="1380">
        <v>2</v>
      </c>
      <c r="E337" s="1381">
        <v>2</v>
      </c>
      <c r="F337" s="1414"/>
      <c r="G337" s="1407"/>
      <c r="H337" s="1407"/>
      <c r="I337" s="1408"/>
      <c r="J337" s="1244"/>
      <c r="K337" s="1244"/>
      <c r="L337" s="1244"/>
      <c r="M337" s="1244"/>
      <c r="N337" s="1336"/>
      <c r="O337" s="1244"/>
      <c r="P337" s="1244"/>
      <c r="Q337" s="1244"/>
      <c r="R337" s="1244"/>
      <c r="S337" s="1244"/>
      <c r="T337" s="1244"/>
      <c r="U337" s="1244"/>
      <c r="V337" s="1244"/>
      <c r="W337" s="1244"/>
      <c r="X337" s="1244"/>
      <c r="Y337" s="1244"/>
      <c r="Z337" s="1244"/>
      <c r="AA337" s="1244"/>
      <c r="AB337" s="1244"/>
      <c r="AC337" s="1244"/>
      <c r="AD337" s="1244"/>
      <c r="AE337" s="1244"/>
      <c r="AF337" s="1244"/>
      <c r="AG337" s="1244"/>
      <c r="AH337" s="1244"/>
      <c r="AI337" s="1244"/>
      <c r="AJ337" s="1244"/>
      <c r="AK337" s="1244"/>
      <c r="AL337" s="1244"/>
      <c r="AM337" s="1244"/>
      <c r="AN337" s="1244"/>
      <c r="AO337" s="1244"/>
      <c r="AP337" s="1244"/>
      <c r="AQ337" s="1244"/>
      <c r="AR337" s="1244"/>
      <c r="AS337" s="1244"/>
      <c r="AT337" s="1244"/>
      <c r="AU337" s="1244"/>
      <c r="AV337" s="1244"/>
      <c r="AW337" s="1244"/>
      <c r="AX337" s="1244"/>
      <c r="AY337" s="1244"/>
      <c r="AZ337" s="1244"/>
      <c r="BA337" s="1244"/>
      <c r="BB337" s="1244"/>
      <c r="BC337" s="1244"/>
      <c r="BD337" s="1244"/>
      <c r="BE337" s="1244"/>
      <c r="BF337" s="1244"/>
      <c r="BG337" s="1244"/>
      <c r="BH337" s="1244"/>
      <c r="BI337" s="1244"/>
      <c r="BJ337" s="1244"/>
      <c r="BK337" s="1244"/>
      <c r="BL337" s="1244"/>
      <c r="BM337" s="1244"/>
      <c r="BN337" s="1244"/>
      <c r="BO337" s="1244"/>
      <c r="BP337" s="1244"/>
      <c r="BQ337" s="1244"/>
      <c r="BR337" s="1244"/>
      <c r="BS337" s="1244"/>
      <c r="BT337" s="1244"/>
      <c r="BU337" s="1244"/>
      <c r="BV337" s="1244"/>
      <c r="BW337" s="1244"/>
      <c r="BX337" s="1244"/>
      <c r="BY337" s="1244"/>
      <c r="BZ337" s="1244"/>
      <c r="CA337" s="1244"/>
    </row>
    <row r="338" spans="1:79" ht="20.25" customHeight="1">
      <c r="B338" s="1388" t="s">
        <v>987</v>
      </c>
      <c r="C338" s="1389">
        <v>2</v>
      </c>
      <c r="D338" s="1390">
        <v>2</v>
      </c>
      <c r="E338" s="1391">
        <v>4</v>
      </c>
      <c r="F338" s="1414"/>
      <c r="G338" s="1409"/>
      <c r="H338" s="1409"/>
      <c r="I338" s="1410"/>
      <c r="J338" s="1244"/>
      <c r="K338" s="1244"/>
      <c r="L338" s="1244"/>
      <c r="M338" s="1244"/>
      <c r="N338" s="1336"/>
      <c r="O338" s="1244"/>
      <c r="P338" s="1244"/>
      <c r="Q338" s="1244"/>
      <c r="R338" s="1244"/>
      <c r="S338" s="1244"/>
      <c r="T338" s="1244"/>
      <c r="U338" s="1244"/>
      <c r="V338" s="1244"/>
      <c r="W338" s="1244"/>
      <c r="X338" s="1244"/>
      <c r="Y338" s="1244"/>
      <c r="Z338" s="1244"/>
      <c r="AA338" s="1244"/>
      <c r="AB338" s="1244"/>
      <c r="AC338" s="1244"/>
      <c r="AD338" s="1244"/>
      <c r="AE338" s="1244"/>
      <c r="AF338" s="1244"/>
      <c r="AG338" s="1244"/>
      <c r="AH338" s="1244"/>
      <c r="AI338" s="1244"/>
      <c r="AJ338" s="1244"/>
      <c r="AK338" s="1244"/>
      <c r="AL338" s="1244"/>
      <c r="AM338" s="1244"/>
      <c r="AN338" s="1244"/>
      <c r="AO338" s="1244"/>
      <c r="AP338" s="1244"/>
      <c r="AQ338" s="1244"/>
      <c r="AR338" s="1244"/>
      <c r="AS338" s="1244"/>
      <c r="AT338" s="1244"/>
      <c r="AU338" s="1244"/>
      <c r="AV338" s="1244"/>
      <c r="AW338" s="1244"/>
      <c r="AX338" s="1244"/>
      <c r="AY338" s="1244"/>
      <c r="AZ338" s="1244"/>
      <c r="BA338" s="1244"/>
      <c r="BB338" s="1244"/>
      <c r="BC338" s="1244"/>
      <c r="BD338" s="1244"/>
      <c r="BE338" s="1244"/>
      <c r="BF338" s="1244"/>
      <c r="BG338" s="1244"/>
      <c r="BH338" s="1244"/>
      <c r="BI338" s="1244"/>
      <c r="BJ338" s="1244"/>
      <c r="BK338" s="1244"/>
      <c r="BL338" s="1244"/>
      <c r="BM338" s="1244"/>
      <c r="BN338" s="1244"/>
      <c r="BO338" s="1244"/>
      <c r="BP338" s="1244"/>
      <c r="BQ338" s="1244"/>
      <c r="BR338" s="1244"/>
      <c r="BS338" s="1244"/>
      <c r="BT338" s="1244"/>
      <c r="BU338" s="1244"/>
      <c r="BV338" s="1244"/>
      <c r="BW338" s="1244"/>
      <c r="BX338" s="1244"/>
      <c r="BY338" s="1244"/>
      <c r="BZ338" s="1244"/>
      <c r="CA338" s="1244"/>
    </row>
    <row r="339" spans="1:79" ht="20.25" customHeight="1" thickBot="1">
      <c r="B339" s="1394" t="s">
        <v>988</v>
      </c>
      <c r="C339" s="1395">
        <v>3</v>
      </c>
      <c r="D339" s="1396">
        <v>2</v>
      </c>
      <c r="E339" s="1397">
        <v>6</v>
      </c>
      <c r="F339" s="1415"/>
      <c r="G339" s="1411"/>
      <c r="H339" s="1411"/>
      <c r="I339" s="1412"/>
      <c r="J339" s="1244"/>
      <c r="K339" s="1244"/>
      <c r="L339" s="1244"/>
      <c r="M339" s="1244"/>
      <c r="N339" s="1336"/>
      <c r="O339" s="1244"/>
      <c r="P339" s="1244"/>
      <c r="Q339" s="1244"/>
      <c r="R339" s="1244"/>
      <c r="S339" s="1244"/>
      <c r="T339" s="1244"/>
      <c r="U339" s="1244"/>
      <c r="V339" s="1244"/>
      <c r="W339" s="1244"/>
      <c r="X339" s="1244"/>
      <c r="Y339" s="1244"/>
      <c r="Z339" s="1244"/>
      <c r="AA339" s="1244"/>
      <c r="AB339" s="1244"/>
      <c r="AC339" s="1244"/>
      <c r="AD339" s="1244"/>
      <c r="AE339" s="1244"/>
      <c r="AF339" s="1244"/>
      <c r="AG339" s="1244"/>
      <c r="AH339" s="1244"/>
      <c r="AI339" s="1244"/>
      <c r="AJ339" s="1244"/>
      <c r="AK339" s="1244"/>
      <c r="AL339" s="1244"/>
      <c r="AM339" s="1244"/>
      <c r="AN339" s="1244"/>
      <c r="AO339" s="1244"/>
      <c r="AP339" s="1244"/>
      <c r="AQ339" s="1244"/>
      <c r="AR339" s="1244"/>
      <c r="AS339" s="1244"/>
      <c r="AT339" s="1244"/>
      <c r="AU339" s="1244"/>
      <c r="AV339" s="1244"/>
      <c r="AW339" s="1244"/>
      <c r="AX339" s="1244"/>
      <c r="AY339" s="1244"/>
      <c r="AZ339" s="1244"/>
      <c r="BA339" s="1244"/>
      <c r="BB339" s="1244"/>
      <c r="BC339" s="1244"/>
      <c r="BD339" s="1244"/>
      <c r="BE339" s="1244"/>
      <c r="BF339" s="1244"/>
      <c r="BG339" s="1244"/>
      <c r="BH339" s="1244"/>
      <c r="BI339" s="1244"/>
      <c r="BJ339" s="1244"/>
      <c r="BK339" s="1244"/>
      <c r="BL339" s="1244"/>
      <c r="BM339" s="1244"/>
      <c r="BN339" s="1244"/>
      <c r="BO339" s="1244"/>
      <c r="BP339" s="1244"/>
      <c r="BQ339" s="1244"/>
      <c r="BR339" s="1244"/>
      <c r="BS339" s="1244"/>
      <c r="BT339" s="1244"/>
      <c r="BU339" s="1244"/>
      <c r="BV339" s="1244"/>
      <c r="BW339" s="1244"/>
      <c r="BX339" s="1244"/>
      <c r="BY339" s="1244"/>
      <c r="BZ339" s="1244"/>
      <c r="CA339" s="1244"/>
    </row>
    <row r="340" spans="1:79" ht="9" customHeight="1">
      <c r="B340" s="1404"/>
      <c r="C340" s="1405"/>
      <c r="D340" s="1405"/>
      <c r="E340" s="1405"/>
      <c r="F340" s="1441"/>
      <c r="G340" s="1362"/>
      <c r="H340" s="1362"/>
      <c r="I340" s="1244"/>
      <c r="J340" s="1244"/>
      <c r="K340" s="1244"/>
      <c r="L340" s="1244"/>
      <c r="M340" s="1244"/>
      <c r="N340" s="1336"/>
      <c r="O340" s="1244"/>
      <c r="P340" s="1244"/>
      <c r="Q340" s="1244"/>
      <c r="R340" s="1244"/>
      <c r="S340" s="1244"/>
      <c r="T340" s="1244"/>
      <c r="U340" s="1244"/>
      <c r="V340" s="1244"/>
      <c r="W340" s="1244"/>
      <c r="X340" s="1244"/>
      <c r="Y340" s="1244"/>
      <c r="Z340" s="1244"/>
      <c r="AA340" s="1244"/>
      <c r="AB340" s="1244"/>
      <c r="AC340" s="1244"/>
      <c r="AD340" s="1244"/>
      <c r="AE340" s="1244"/>
      <c r="AF340" s="1244"/>
      <c r="AG340" s="1244"/>
      <c r="AH340" s="1244"/>
      <c r="AI340" s="1244"/>
      <c r="AJ340" s="1244"/>
      <c r="AK340" s="1244"/>
      <c r="AL340" s="1244"/>
      <c r="AM340" s="1244"/>
      <c r="AN340" s="1244"/>
      <c r="AO340" s="1244"/>
      <c r="AP340" s="1244"/>
      <c r="AQ340" s="1244"/>
      <c r="AR340" s="1244"/>
      <c r="AS340" s="1244"/>
      <c r="AT340" s="1244"/>
      <c r="AU340" s="1244"/>
      <c r="AV340" s="1244"/>
      <c r="AW340" s="1244"/>
      <c r="AX340" s="1244"/>
      <c r="AY340" s="1244"/>
      <c r="AZ340" s="1244"/>
      <c r="BA340" s="1244"/>
      <c r="BB340" s="1244"/>
      <c r="BC340" s="1244"/>
      <c r="BD340" s="1244"/>
      <c r="BE340" s="1244"/>
      <c r="BF340" s="1244"/>
      <c r="BG340" s="1244"/>
      <c r="BH340" s="1244"/>
      <c r="BI340" s="1244"/>
      <c r="BJ340" s="1244"/>
      <c r="BK340" s="1244"/>
      <c r="BL340" s="1244"/>
      <c r="BM340" s="1244"/>
      <c r="BN340" s="1244"/>
      <c r="BO340" s="1244"/>
      <c r="BP340" s="1244"/>
      <c r="BQ340" s="1244"/>
      <c r="BR340" s="1244"/>
      <c r="BS340" s="1244"/>
      <c r="BT340" s="1244"/>
      <c r="BU340" s="1244"/>
      <c r="BV340" s="1244"/>
      <c r="BW340" s="1244"/>
      <c r="BX340" s="1244"/>
      <c r="BY340" s="1244"/>
      <c r="BZ340" s="1244"/>
      <c r="CA340" s="1244"/>
    </row>
    <row r="341" spans="1:79">
      <c r="C341" s="1199"/>
      <c r="D341" s="1199"/>
      <c r="E341" s="1199"/>
      <c r="F341" s="1441"/>
      <c r="G341" s="1362"/>
      <c r="I341" s="1244"/>
      <c r="J341" s="1244"/>
      <c r="K341" s="1244"/>
      <c r="L341" s="1244"/>
      <c r="M341" s="1244"/>
      <c r="N341" s="1336"/>
      <c r="O341" s="1244"/>
      <c r="P341" s="1244"/>
      <c r="Q341" s="1244"/>
      <c r="R341" s="1244"/>
      <c r="S341" s="1244"/>
      <c r="T341" s="1244"/>
      <c r="U341" s="1244"/>
      <c r="V341" s="1244"/>
      <c r="W341" s="1244"/>
      <c r="X341" s="1244"/>
      <c r="Y341" s="1244"/>
      <c r="Z341" s="1244"/>
      <c r="AA341" s="1244"/>
      <c r="AB341" s="1244"/>
      <c r="AC341" s="1244"/>
      <c r="AD341" s="1244"/>
      <c r="AE341" s="1244"/>
      <c r="AF341" s="1244"/>
      <c r="AG341" s="1244"/>
      <c r="AH341" s="1244"/>
      <c r="AI341" s="1244"/>
      <c r="AJ341" s="1244"/>
      <c r="AK341" s="1244"/>
      <c r="AL341" s="1244"/>
      <c r="AM341" s="1244"/>
      <c r="AN341" s="1244"/>
      <c r="AO341" s="1244"/>
      <c r="AP341" s="1244"/>
      <c r="AQ341" s="1244"/>
      <c r="AR341" s="1244"/>
      <c r="AS341" s="1244"/>
      <c r="AT341" s="1244"/>
      <c r="AU341" s="1244"/>
      <c r="AV341" s="1244"/>
      <c r="AW341" s="1244"/>
      <c r="AX341" s="1244"/>
      <c r="AY341" s="1244"/>
      <c r="AZ341" s="1244"/>
      <c r="BA341" s="1244"/>
      <c r="BB341" s="1244"/>
      <c r="BC341" s="1244"/>
      <c r="BD341" s="1244"/>
      <c r="BE341" s="1244"/>
      <c r="BF341" s="1244"/>
      <c r="BG341" s="1244"/>
      <c r="BH341" s="1244"/>
      <c r="BI341" s="1244"/>
      <c r="BJ341" s="1244"/>
      <c r="BK341" s="1244"/>
      <c r="BL341" s="1244"/>
      <c r="BM341" s="1244"/>
      <c r="BN341" s="1244"/>
      <c r="BO341" s="1244"/>
      <c r="BP341" s="1244"/>
      <c r="BQ341" s="1244"/>
      <c r="BR341" s="1244"/>
      <c r="BS341" s="1244"/>
      <c r="BT341" s="1244"/>
      <c r="BU341" s="1244"/>
      <c r="BV341" s="1244"/>
      <c r="BW341" s="1244"/>
      <c r="BX341" s="1244"/>
      <c r="BY341" s="1244"/>
      <c r="BZ341" s="1244"/>
      <c r="CA341" s="1244"/>
    </row>
    <row r="342" spans="1:79" ht="6.75" customHeight="1" thickBot="1">
      <c r="F342" s="1441"/>
      <c r="I342" s="1196"/>
      <c r="J342" s="1244"/>
      <c r="K342" s="1244"/>
      <c r="L342" s="1244"/>
      <c r="M342" s="1244"/>
      <c r="N342" s="1336"/>
      <c r="O342" s="1244"/>
      <c r="P342" s="1244"/>
      <c r="Q342" s="1244"/>
      <c r="R342" s="1244"/>
      <c r="S342" s="1244"/>
      <c r="T342" s="1244"/>
      <c r="U342" s="1244"/>
      <c r="V342" s="1244"/>
      <c r="W342" s="1244"/>
      <c r="X342" s="1244"/>
      <c r="Y342" s="1244"/>
      <c r="Z342" s="1244"/>
      <c r="AA342" s="1244"/>
      <c r="AB342" s="1244"/>
      <c r="AC342" s="1244"/>
      <c r="AD342" s="1244"/>
      <c r="AE342" s="1244"/>
      <c r="AF342" s="1244"/>
      <c r="AG342" s="1244"/>
      <c r="AH342" s="1244"/>
      <c r="AI342" s="1244"/>
      <c r="AJ342" s="1244"/>
      <c r="AK342" s="1244"/>
      <c r="AL342" s="1244"/>
      <c r="AM342" s="1244"/>
      <c r="AN342" s="1244"/>
      <c r="AO342" s="1244"/>
      <c r="AP342" s="1244"/>
      <c r="AQ342" s="1244"/>
      <c r="AR342" s="1244"/>
      <c r="AS342" s="1244"/>
      <c r="AT342" s="1244"/>
      <c r="AU342" s="1244"/>
      <c r="AV342" s="1244"/>
      <c r="AW342" s="1244"/>
      <c r="AX342" s="1244"/>
      <c r="AY342" s="1244"/>
      <c r="AZ342" s="1244"/>
      <c r="BA342" s="1244"/>
      <c r="BB342" s="1244"/>
      <c r="BC342" s="1244"/>
      <c r="BD342" s="1244"/>
      <c r="BE342" s="1244"/>
      <c r="BF342" s="1244"/>
      <c r="BG342" s="1244"/>
      <c r="BH342" s="1244"/>
      <c r="BI342" s="1244"/>
      <c r="BJ342" s="1244"/>
      <c r="BK342" s="1244"/>
      <c r="BL342" s="1244"/>
      <c r="BM342" s="1244"/>
      <c r="BN342" s="1244"/>
      <c r="BO342" s="1244"/>
      <c r="BP342" s="1244"/>
      <c r="BQ342" s="1244"/>
      <c r="BR342" s="1244"/>
      <c r="BS342" s="1244"/>
      <c r="BT342" s="1244"/>
      <c r="BU342" s="1244"/>
      <c r="BV342" s="1244"/>
      <c r="BW342" s="1244"/>
      <c r="BX342" s="1244"/>
      <c r="BY342" s="1244"/>
      <c r="BZ342" s="1244"/>
      <c r="CA342" s="1244"/>
    </row>
    <row r="343" spans="1:79" s="1350" customFormat="1" ht="23.25" customHeight="1" thickBot="1">
      <c r="A343" s="1343"/>
      <c r="B343" s="1344"/>
      <c r="C343" s="1345"/>
      <c r="D343" s="1345"/>
      <c r="E343" s="1346"/>
      <c r="F343" s="1347" t="s">
        <v>836</v>
      </c>
      <c r="G343" s="1348"/>
      <c r="H343" s="1347" t="s">
        <v>837</v>
      </c>
      <c r="I343" s="1416" t="str">
        <f>IF(OR(G357="KO",G366="KO",G374="KO"),"KO","Nincs KO")</f>
        <v>Nincs KO</v>
      </c>
      <c r="J343" s="1244"/>
      <c r="K343" s="1244"/>
      <c r="L343" s="1244"/>
      <c r="M343" s="1244"/>
      <c r="N343" s="1336"/>
      <c r="O343" s="1244"/>
      <c r="P343" s="1244"/>
      <c r="Q343" s="1244"/>
      <c r="R343" s="1244"/>
      <c r="S343" s="1244"/>
      <c r="T343" s="1244"/>
      <c r="U343" s="1244"/>
      <c r="V343" s="1244"/>
      <c r="W343" s="1244"/>
      <c r="X343" s="1244"/>
      <c r="Y343" s="1244"/>
      <c r="Z343" s="1244"/>
      <c r="AA343" s="1244"/>
      <c r="AB343" s="1244"/>
      <c r="AC343" s="1244"/>
      <c r="AD343" s="1244"/>
      <c r="AE343" s="1244"/>
      <c r="AF343" s="1244"/>
      <c r="AG343" s="1244"/>
      <c r="AH343" s="1244"/>
      <c r="AI343" s="1244"/>
      <c r="AJ343" s="1244"/>
      <c r="AK343" s="1244"/>
      <c r="AL343" s="1244"/>
      <c r="AM343" s="1244"/>
      <c r="AN343" s="1244"/>
      <c r="AO343" s="1244"/>
      <c r="AP343" s="1244"/>
      <c r="AQ343" s="1244"/>
      <c r="AR343" s="1244"/>
      <c r="AS343" s="1244"/>
      <c r="AT343" s="1244"/>
      <c r="AU343" s="1244"/>
      <c r="AV343" s="1244"/>
      <c r="AW343" s="1244"/>
      <c r="AX343" s="1244"/>
      <c r="AY343" s="1244"/>
      <c r="AZ343" s="1244"/>
      <c r="BA343" s="1244"/>
      <c r="BB343" s="1244"/>
      <c r="BC343" s="1244"/>
      <c r="BD343" s="1244"/>
      <c r="BE343" s="1244"/>
      <c r="BF343" s="1244"/>
      <c r="BG343" s="1244"/>
      <c r="BH343" s="1244"/>
      <c r="BI343" s="1244"/>
      <c r="BJ343" s="1244"/>
      <c r="BK343" s="1244"/>
      <c r="BL343" s="1244"/>
      <c r="BM343" s="1244"/>
      <c r="BN343" s="1244"/>
      <c r="BO343" s="1244"/>
      <c r="BP343" s="1244"/>
      <c r="BQ343" s="1244"/>
      <c r="BR343" s="1244"/>
      <c r="BS343" s="1244"/>
      <c r="BT343" s="1244"/>
      <c r="BU343" s="1244"/>
      <c r="BV343" s="1244"/>
      <c r="BW343" s="1244"/>
      <c r="BX343" s="1244"/>
      <c r="BY343" s="1244"/>
      <c r="BZ343" s="1244"/>
      <c r="CA343" s="1244"/>
    </row>
    <row r="344" spans="1:79" ht="45.6" customHeight="1" thickBot="1">
      <c r="B344" s="1351" t="s">
        <v>1002</v>
      </c>
      <c r="C344" s="1352" t="s">
        <v>1003</v>
      </c>
      <c r="D344" s="1352"/>
      <c r="E344" s="1353"/>
      <c r="F344" s="1354">
        <f>+E350+E359+E368+E376+E382</f>
        <v>8</v>
      </c>
      <c r="G344" s="1355"/>
      <c r="H344" s="1356">
        <v>27</v>
      </c>
      <c r="I344" s="1357">
        <f>SUM(G349,G357,G366,G374,G381)</f>
        <v>15</v>
      </c>
      <c r="J344" s="1244"/>
      <c r="K344" s="1244"/>
      <c r="L344" s="1244"/>
      <c r="M344" s="1244"/>
      <c r="N344" s="1336"/>
      <c r="O344" s="1244"/>
      <c r="P344" s="1244"/>
      <c r="Q344" s="1244"/>
      <c r="R344" s="1244"/>
      <c r="S344" s="1244"/>
      <c r="T344" s="1244"/>
      <c r="U344" s="1244"/>
      <c r="V344" s="1244"/>
      <c r="W344" s="1244"/>
      <c r="X344" s="1244"/>
      <c r="Y344" s="1244"/>
      <c r="Z344" s="1244"/>
      <c r="AA344" s="1244"/>
      <c r="AB344" s="1244"/>
      <c r="AC344" s="1244"/>
      <c r="AD344" s="1244"/>
      <c r="AE344" s="1244"/>
      <c r="AF344" s="1244"/>
      <c r="AG344" s="1244"/>
      <c r="AH344" s="1244"/>
      <c r="AI344" s="1244"/>
      <c r="AJ344" s="1244"/>
      <c r="AK344" s="1244"/>
      <c r="AL344" s="1244"/>
      <c r="AM344" s="1244"/>
      <c r="AN344" s="1244"/>
      <c r="AO344" s="1244"/>
      <c r="AP344" s="1244"/>
      <c r="AQ344" s="1244"/>
      <c r="AR344" s="1244"/>
      <c r="AS344" s="1244"/>
      <c r="AT344" s="1244"/>
      <c r="AU344" s="1244"/>
      <c r="AV344" s="1244"/>
      <c r="AW344" s="1244"/>
      <c r="AX344" s="1244"/>
      <c r="AY344" s="1244"/>
      <c r="AZ344" s="1244"/>
      <c r="BA344" s="1244"/>
      <c r="BB344" s="1244"/>
      <c r="BC344" s="1244"/>
      <c r="BD344" s="1244"/>
      <c r="BE344" s="1244"/>
      <c r="BF344" s="1244"/>
      <c r="BG344" s="1244"/>
      <c r="BH344" s="1244"/>
      <c r="BI344" s="1244"/>
      <c r="BJ344" s="1244"/>
      <c r="BK344" s="1244"/>
      <c r="BL344" s="1244"/>
      <c r="BM344" s="1244"/>
      <c r="BN344" s="1244"/>
      <c r="BO344" s="1244"/>
      <c r="BP344" s="1244"/>
      <c r="BQ344" s="1244"/>
      <c r="BR344" s="1244"/>
      <c r="BS344" s="1244"/>
      <c r="BT344" s="1244"/>
      <c r="BU344" s="1244"/>
      <c r="BV344" s="1244"/>
      <c r="BW344" s="1244"/>
      <c r="BX344" s="1244"/>
      <c r="BY344" s="1244"/>
      <c r="BZ344" s="1244"/>
      <c r="CA344" s="1244"/>
    </row>
    <row r="345" spans="1:79" ht="20.25" customHeight="1">
      <c r="B345" s="1358" t="s">
        <v>1004</v>
      </c>
      <c r="C345" s="1359"/>
      <c r="D345" s="1359"/>
      <c r="E345" s="1359"/>
      <c r="F345" s="1441"/>
      <c r="G345" s="1361"/>
      <c r="H345" s="1361"/>
      <c r="I345" s="1244"/>
      <c r="J345" s="1244"/>
      <c r="K345" s="1244"/>
      <c r="L345" s="1244"/>
      <c r="M345" s="1244"/>
      <c r="N345" s="1336"/>
      <c r="O345" s="1244"/>
      <c r="P345" s="1244"/>
      <c r="Q345" s="1244"/>
      <c r="R345" s="1244"/>
      <c r="S345" s="1244"/>
      <c r="T345" s="1244"/>
      <c r="U345" s="1244"/>
      <c r="V345" s="1244"/>
      <c r="W345" s="1244"/>
      <c r="X345" s="1244"/>
      <c r="Y345" s="1244"/>
      <c r="Z345" s="1244"/>
      <c r="AA345" s="1244"/>
      <c r="AB345" s="1244"/>
      <c r="AC345" s="1244"/>
      <c r="AD345" s="1244"/>
      <c r="AE345" s="1244"/>
      <c r="AF345" s="1244"/>
      <c r="AG345" s="1244"/>
      <c r="AH345" s="1244"/>
      <c r="AI345" s="1244"/>
      <c r="AJ345" s="1244"/>
      <c r="AK345" s="1244"/>
      <c r="AL345" s="1244"/>
      <c r="AM345" s="1244"/>
      <c r="AN345" s="1244"/>
      <c r="AO345" s="1244"/>
      <c r="AP345" s="1244"/>
      <c r="AQ345" s="1244"/>
      <c r="AR345" s="1244"/>
      <c r="AS345" s="1244"/>
      <c r="AT345" s="1244"/>
      <c r="AU345" s="1244"/>
      <c r="AV345" s="1244"/>
      <c r="AW345" s="1244"/>
      <c r="AX345" s="1244"/>
      <c r="AY345" s="1244"/>
      <c r="AZ345" s="1244"/>
      <c r="BA345" s="1244"/>
      <c r="BB345" s="1244"/>
      <c r="BC345" s="1244"/>
      <c r="BD345" s="1244"/>
      <c r="BE345" s="1244"/>
      <c r="BF345" s="1244"/>
      <c r="BG345" s="1244"/>
      <c r="BH345" s="1244"/>
      <c r="BI345" s="1244"/>
      <c r="BJ345" s="1244"/>
      <c r="BK345" s="1244"/>
      <c r="BL345" s="1244"/>
      <c r="BM345" s="1244"/>
      <c r="BN345" s="1244"/>
      <c r="BO345" s="1244"/>
      <c r="BP345" s="1244"/>
      <c r="BQ345" s="1244"/>
      <c r="BR345" s="1244"/>
      <c r="BS345" s="1244"/>
      <c r="BT345" s="1244"/>
      <c r="BU345" s="1244"/>
      <c r="BV345" s="1244"/>
      <c r="BW345" s="1244"/>
      <c r="BX345" s="1244"/>
      <c r="BY345" s="1244"/>
      <c r="BZ345" s="1244"/>
      <c r="CA345" s="1244"/>
    </row>
    <row r="346" spans="1:79" ht="18" customHeight="1">
      <c r="A346" s="1193">
        <v>35</v>
      </c>
      <c r="B346" s="1358" t="s">
        <v>1005</v>
      </c>
      <c r="C346" s="1359"/>
      <c r="D346" s="1359"/>
      <c r="E346" s="1359"/>
      <c r="F346" s="1441"/>
      <c r="G346" s="1362"/>
      <c r="H346" s="1362"/>
      <c r="I346" s="1244"/>
      <c r="J346" s="1244"/>
      <c r="K346" s="1244"/>
      <c r="L346" s="1244"/>
      <c r="M346" s="1244"/>
      <c r="N346" s="1336"/>
      <c r="O346" s="1244"/>
      <c r="P346" s="1244"/>
      <c r="Q346" s="1244"/>
      <c r="R346" s="1244"/>
      <c r="S346" s="1244"/>
      <c r="T346" s="1244"/>
      <c r="U346" s="1244"/>
      <c r="V346" s="1244"/>
      <c r="W346" s="1244"/>
      <c r="X346" s="1244"/>
      <c r="Y346" s="1244"/>
      <c r="Z346" s="1244"/>
      <c r="AA346" s="1244"/>
      <c r="AB346" s="1244"/>
      <c r="AC346" s="1244"/>
      <c r="AD346" s="1244"/>
      <c r="AE346" s="1244"/>
      <c r="AF346" s="1244"/>
      <c r="AG346" s="1244"/>
      <c r="AH346" s="1244"/>
      <c r="AI346" s="1244"/>
      <c r="AJ346" s="1244"/>
      <c r="AK346" s="1244"/>
      <c r="AL346" s="1244"/>
      <c r="AM346" s="1244"/>
      <c r="AN346" s="1244"/>
      <c r="AO346" s="1244"/>
      <c r="AP346" s="1244"/>
      <c r="AQ346" s="1244"/>
      <c r="AR346" s="1244"/>
      <c r="AS346" s="1244"/>
      <c r="AT346" s="1244"/>
      <c r="AU346" s="1244"/>
      <c r="AV346" s="1244"/>
      <c r="AW346" s="1244"/>
      <c r="AX346" s="1244"/>
      <c r="AY346" s="1244"/>
      <c r="AZ346" s="1244"/>
      <c r="BA346" s="1244"/>
      <c r="BB346" s="1244"/>
      <c r="BC346" s="1244"/>
      <c r="BD346" s="1244"/>
      <c r="BE346" s="1244"/>
      <c r="BF346" s="1244"/>
      <c r="BG346" s="1244"/>
      <c r="BH346" s="1244"/>
      <c r="BI346" s="1244"/>
      <c r="BJ346" s="1244"/>
      <c r="BK346" s="1244"/>
      <c r="BL346" s="1244"/>
      <c r="BM346" s="1244"/>
      <c r="BN346" s="1244"/>
      <c r="BO346" s="1244"/>
      <c r="BP346" s="1244"/>
      <c r="BQ346" s="1244"/>
      <c r="BR346" s="1244"/>
      <c r="BS346" s="1244"/>
      <c r="BT346" s="1244"/>
      <c r="BU346" s="1244"/>
      <c r="BV346" s="1244"/>
      <c r="BW346" s="1244"/>
      <c r="BX346" s="1244"/>
      <c r="BY346" s="1244"/>
      <c r="BZ346" s="1244"/>
      <c r="CA346" s="1244"/>
    </row>
    <row r="347" spans="1:79" ht="35.25" customHeight="1">
      <c r="B347" s="1363" t="s">
        <v>1006</v>
      </c>
      <c r="C347" s="1364"/>
      <c r="D347" s="1364"/>
      <c r="E347" s="1365"/>
      <c r="F347" s="1441"/>
      <c r="G347" s="1362"/>
      <c r="H347" s="1362"/>
      <c r="I347" s="1244"/>
      <c r="J347" s="1244"/>
      <c r="K347" s="1244"/>
      <c r="L347" s="1244"/>
      <c r="M347" s="1244"/>
      <c r="N347" s="1336"/>
      <c r="O347" s="1244"/>
      <c r="P347" s="1244"/>
      <c r="Q347" s="1244"/>
      <c r="R347" s="1244"/>
      <c r="S347" s="1244"/>
      <c r="T347" s="1244"/>
      <c r="U347" s="1244"/>
      <c r="V347" s="1244"/>
      <c r="W347" s="1244"/>
      <c r="X347" s="1244"/>
      <c r="Y347" s="1244"/>
      <c r="Z347" s="1244"/>
      <c r="AA347" s="1244"/>
      <c r="AB347" s="1244"/>
      <c r="AC347" s="1244"/>
      <c r="AD347" s="1244"/>
      <c r="AE347" s="1244"/>
      <c r="AF347" s="1244"/>
      <c r="AG347" s="1244"/>
      <c r="AH347" s="1244"/>
      <c r="AI347" s="1244"/>
      <c r="AJ347" s="1244"/>
      <c r="AK347" s="1244"/>
      <c r="AL347" s="1244"/>
      <c r="AM347" s="1244"/>
      <c r="AN347" s="1244"/>
      <c r="AO347" s="1244"/>
      <c r="AP347" s="1244"/>
      <c r="AQ347" s="1244"/>
      <c r="AR347" s="1244"/>
      <c r="AS347" s="1244"/>
      <c r="AT347" s="1244"/>
      <c r="AU347" s="1244"/>
      <c r="AV347" s="1244"/>
      <c r="AW347" s="1244"/>
      <c r="AX347" s="1244"/>
      <c r="AY347" s="1244"/>
      <c r="AZ347" s="1244"/>
      <c r="BA347" s="1244"/>
      <c r="BB347" s="1244"/>
      <c r="BC347" s="1244"/>
      <c r="BD347" s="1244"/>
      <c r="BE347" s="1244"/>
      <c r="BF347" s="1244"/>
      <c r="BG347" s="1244"/>
      <c r="BH347" s="1244"/>
      <c r="BI347" s="1244"/>
      <c r="BJ347" s="1244"/>
      <c r="BK347" s="1244"/>
      <c r="BL347" s="1244"/>
      <c r="BM347" s="1244"/>
      <c r="BN347" s="1244"/>
      <c r="BO347" s="1244"/>
      <c r="BP347" s="1244"/>
      <c r="BQ347" s="1244"/>
      <c r="BR347" s="1244"/>
      <c r="BS347" s="1244"/>
      <c r="BT347" s="1244"/>
      <c r="BU347" s="1244"/>
      <c r="BV347" s="1244"/>
      <c r="BW347" s="1244"/>
      <c r="BX347" s="1244"/>
      <c r="BY347" s="1244"/>
      <c r="BZ347" s="1244"/>
      <c r="CA347" s="1244"/>
    </row>
    <row r="348" spans="1:79" ht="16.5" customHeight="1" thickBot="1">
      <c r="B348" s="1358" t="s">
        <v>842</v>
      </c>
      <c r="C348" s="1366"/>
      <c r="F348" s="1441"/>
      <c r="G348" s="1362"/>
      <c r="H348" s="1362"/>
      <c r="I348" s="1244"/>
      <c r="J348" s="1244"/>
      <c r="K348" s="1244"/>
      <c r="L348" s="1244"/>
      <c r="M348" s="1244"/>
      <c r="N348" s="1336"/>
      <c r="O348" s="1244"/>
      <c r="P348" s="1244"/>
      <c r="Q348" s="1244"/>
      <c r="R348" s="1244"/>
      <c r="S348" s="1244"/>
      <c r="T348" s="1244"/>
      <c r="U348" s="1244"/>
      <c r="V348" s="1244"/>
      <c r="W348" s="1244"/>
      <c r="X348" s="1244"/>
      <c r="Y348" s="1244"/>
      <c r="Z348" s="1244"/>
      <c r="AA348" s="1244"/>
      <c r="AB348" s="1244"/>
      <c r="AC348" s="1244"/>
      <c r="AD348" s="1244"/>
      <c r="AE348" s="1244"/>
      <c r="AF348" s="1244"/>
      <c r="AG348" s="1244"/>
      <c r="AH348" s="1244"/>
      <c r="AI348" s="1244"/>
      <c r="AJ348" s="1244"/>
      <c r="AK348" s="1244"/>
      <c r="AL348" s="1244"/>
      <c r="AM348" s="1244"/>
      <c r="AN348" s="1244"/>
      <c r="AO348" s="1244"/>
      <c r="AP348" s="1244"/>
      <c r="AQ348" s="1244"/>
      <c r="AR348" s="1244"/>
      <c r="AS348" s="1244"/>
      <c r="AT348" s="1244"/>
      <c r="AU348" s="1244"/>
      <c r="AV348" s="1244"/>
      <c r="AW348" s="1244"/>
      <c r="AX348" s="1244"/>
      <c r="AY348" s="1244"/>
      <c r="AZ348" s="1244"/>
      <c r="BA348" s="1244"/>
      <c r="BB348" s="1244"/>
      <c r="BC348" s="1244"/>
      <c r="BD348" s="1244"/>
      <c r="BE348" s="1244"/>
      <c r="BF348" s="1244"/>
      <c r="BG348" s="1244"/>
      <c r="BH348" s="1244"/>
      <c r="BI348" s="1244"/>
      <c r="BJ348" s="1244"/>
      <c r="BK348" s="1244"/>
      <c r="BL348" s="1244"/>
      <c r="BM348" s="1244"/>
      <c r="BN348" s="1244"/>
      <c r="BO348" s="1244"/>
      <c r="BP348" s="1244"/>
      <c r="BQ348" s="1244"/>
      <c r="BR348" s="1244"/>
      <c r="BS348" s="1244"/>
      <c r="BT348" s="1244"/>
      <c r="BU348" s="1244"/>
      <c r="BV348" s="1244"/>
      <c r="BW348" s="1244"/>
      <c r="BX348" s="1244"/>
      <c r="BY348" s="1244"/>
      <c r="BZ348" s="1244"/>
      <c r="CA348" s="1244"/>
    </row>
    <row r="349" spans="1:79" ht="33.75" customHeight="1" thickBot="1">
      <c r="B349" s="1367" t="s">
        <v>843</v>
      </c>
      <c r="C349" s="1368" t="s">
        <v>844</v>
      </c>
      <c r="D349" s="1368" t="s">
        <v>845</v>
      </c>
      <c r="E349" s="1369" t="s">
        <v>846</v>
      </c>
      <c r="F349" s="1413" t="s">
        <v>847</v>
      </c>
      <c r="G349" s="1406">
        <v>3</v>
      </c>
      <c r="H349" s="1362"/>
      <c r="I349" s="1244"/>
      <c r="J349" s="1244"/>
      <c r="K349" s="1244"/>
      <c r="L349" s="1244"/>
      <c r="M349" s="1244"/>
      <c r="N349" s="1336"/>
      <c r="O349" s="1244"/>
      <c r="P349" s="1244"/>
      <c r="Q349" s="1244"/>
      <c r="R349" s="1244"/>
      <c r="S349" s="1244"/>
      <c r="T349" s="1244"/>
      <c r="U349" s="1244"/>
      <c r="V349" s="1244"/>
      <c r="W349" s="1244"/>
      <c r="X349" s="1244"/>
      <c r="Y349" s="1244"/>
      <c r="Z349" s="1244"/>
      <c r="AA349" s="1244"/>
      <c r="AB349" s="1244"/>
      <c r="AC349" s="1244"/>
      <c r="AD349" s="1244"/>
      <c r="AE349" s="1244"/>
      <c r="AF349" s="1244"/>
      <c r="AG349" s="1244"/>
      <c r="AH349" s="1244"/>
      <c r="AI349" s="1244"/>
      <c r="AJ349" s="1244"/>
      <c r="AK349" s="1244"/>
      <c r="AL349" s="1244"/>
      <c r="AM349" s="1244"/>
      <c r="AN349" s="1244"/>
      <c r="AO349" s="1244"/>
      <c r="AP349" s="1244"/>
      <c r="AQ349" s="1244"/>
      <c r="AR349" s="1244"/>
      <c r="AS349" s="1244"/>
      <c r="AT349" s="1244"/>
      <c r="AU349" s="1244"/>
      <c r="AV349" s="1244"/>
      <c r="AW349" s="1244"/>
      <c r="AX349" s="1244"/>
      <c r="AY349" s="1244"/>
      <c r="AZ349" s="1244"/>
      <c r="BA349" s="1244"/>
      <c r="BB349" s="1244"/>
      <c r="BC349" s="1244"/>
      <c r="BD349" s="1244"/>
      <c r="BE349" s="1244"/>
      <c r="BF349" s="1244"/>
      <c r="BG349" s="1244"/>
      <c r="BH349" s="1244"/>
      <c r="BI349" s="1244"/>
      <c r="BJ349" s="1244"/>
      <c r="BK349" s="1244"/>
      <c r="BL349" s="1244"/>
      <c r="BM349" s="1244"/>
      <c r="BN349" s="1244"/>
      <c r="BO349" s="1244"/>
      <c r="BP349" s="1244"/>
      <c r="BQ349" s="1244"/>
      <c r="BR349" s="1244"/>
      <c r="BS349" s="1244"/>
      <c r="BT349" s="1244"/>
      <c r="BU349" s="1244"/>
      <c r="BV349" s="1244"/>
      <c r="BW349" s="1244"/>
      <c r="BX349" s="1244"/>
      <c r="BY349" s="1244"/>
      <c r="BZ349" s="1244"/>
      <c r="CA349" s="1244"/>
    </row>
    <row r="350" spans="1:79" ht="21" customHeight="1">
      <c r="B350" s="1378" t="s">
        <v>849</v>
      </c>
      <c r="C350" s="1379">
        <v>0</v>
      </c>
      <c r="D350" s="1380">
        <v>3</v>
      </c>
      <c r="E350" s="1381">
        <v>0</v>
      </c>
      <c r="F350" s="1414"/>
      <c r="G350" s="1407"/>
      <c r="H350" s="1407"/>
      <c r="I350" s="1408"/>
      <c r="J350" s="1244"/>
      <c r="K350" s="1244"/>
      <c r="L350" s="1244"/>
      <c r="M350" s="1244"/>
      <c r="N350" s="1336"/>
      <c r="O350" s="1244"/>
      <c r="P350" s="1244"/>
      <c r="Q350" s="1244"/>
      <c r="R350" s="1244"/>
      <c r="S350" s="1244"/>
      <c r="T350" s="1244"/>
      <c r="U350" s="1244"/>
      <c r="V350" s="1244"/>
      <c r="W350" s="1244"/>
      <c r="X350" s="1244"/>
      <c r="Y350" s="1244"/>
      <c r="Z350" s="1244"/>
      <c r="AA350" s="1244"/>
      <c r="AB350" s="1244"/>
      <c r="AC350" s="1244"/>
      <c r="AD350" s="1244"/>
      <c r="AE350" s="1244"/>
      <c r="AF350" s="1244"/>
      <c r="AG350" s="1244"/>
      <c r="AH350" s="1244"/>
      <c r="AI350" s="1244"/>
      <c r="AJ350" s="1244"/>
      <c r="AK350" s="1244"/>
      <c r="AL350" s="1244"/>
      <c r="AM350" s="1244"/>
      <c r="AN350" s="1244"/>
      <c r="AO350" s="1244"/>
      <c r="AP350" s="1244"/>
      <c r="AQ350" s="1244"/>
      <c r="AR350" s="1244"/>
      <c r="AS350" s="1244"/>
      <c r="AT350" s="1244"/>
      <c r="AU350" s="1244"/>
      <c r="AV350" s="1244"/>
      <c r="AW350" s="1244"/>
      <c r="AX350" s="1244"/>
      <c r="AY350" s="1244"/>
      <c r="AZ350" s="1244"/>
      <c r="BA350" s="1244"/>
      <c r="BB350" s="1244"/>
      <c r="BC350" s="1244"/>
      <c r="BD350" s="1244"/>
      <c r="BE350" s="1244"/>
      <c r="BF350" s="1244"/>
      <c r="BG350" s="1244"/>
      <c r="BH350" s="1244"/>
      <c r="BI350" s="1244"/>
      <c r="BJ350" s="1244"/>
      <c r="BK350" s="1244"/>
      <c r="BL350" s="1244"/>
      <c r="BM350" s="1244"/>
      <c r="BN350" s="1244"/>
      <c r="BO350" s="1244"/>
      <c r="BP350" s="1244"/>
      <c r="BQ350" s="1244"/>
      <c r="BR350" s="1244"/>
      <c r="BS350" s="1244"/>
      <c r="BT350" s="1244"/>
      <c r="BU350" s="1244"/>
      <c r="BV350" s="1244"/>
      <c r="BW350" s="1244"/>
      <c r="BX350" s="1244"/>
      <c r="BY350" s="1244"/>
      <c r="BZ350" s="1244"/>
      <c r="CA350" s="1244"/>
    </row>
    <row r="351" spans="1:79" ht="20.25" customHeight="1">
      <c r="B351" s="1388" t="s">
        <v>1007</v>
      </c>
      <c r="C351" s="1389">
        <v>1</v>
      </c>
      <c r="D351" s="1390">
        <v>3</v>
      </c>
      <c r="E351" s="1391">
        <v>3</v>
      </c>
      <c r="F351" s="1414"/>
      <c r="G351" s="1409"/>
      <c r="H351" s="1409"/>
      <c r="I351" s="1410"/>
      <c r="J351" s="1244"/>
      <c r="K351" s="1244"/>
      <c r="L351" s="1244"/>
      <c r="M351" s="1244"/>
      <c r="N351" s="1336"/>
      <c r="O351" s="1244"/>
      <c r="P351" s="1244"/>
      <c r="Q351" s="1244"/>
      <c r="R351" s="1244"/>
      <c r="S351" s="1244"/>
      <c r="T351" s="1244"/>
      <c r="U351" s="1244"/>
      <c r="V351" s="1244"/>
      <c r="W351" s="1244"/>
      <c r="X351" s="1244"/>
      <c r="Y351" s="1244"/>
      <c r="Z351" s="1244"/>
      <c r="AA351" s="1244"/>
      <c r="AB351" s="1244"/>
      <c r="AC351" s="1244"/>
      <c r="AD351" s="1244"/>
      <c r="AE351" s="1244"/>
      <c r="AF351" s="1244"/>
      <c r="AG351" s="1244"/>
      <c r="AH351" s="1244"/>
      <c r="AI351" s="1244"/>
      <c r="AJ351" s="1244"/>
      <c r="AK351" s="1244"/>
      <c r="AL351" s="1244"/>
      <c r="AM351" s="1244"/>
      <c r="AN351" s="1244"/>
      <c r="AO351" s="1244"/>
      <c r="AP351" s="1244"/>
      <c r="AQ351" s="1244"/>
      <c r="AR351" s="1244"/>
      <c r="AS351" s="1244"/>
      <c r="AT351" s="1244"/>
      <c r="AU351" s="1244"/>
      <c r="AV351" s="1244"/>
      <c r="AW351" s="1244"/>
      <c r="AX351" s="1244"/>
      <c r="AY351" s="1244"/>
      <c r="AZ351" s="1244"/>
      <c r="BA351" s="1244"/>
      <c r="BB351" s="1244"/>
      <c r="BC351" s="1244"/>
      <c r="BD351" s="1244"/>
      <c r="BE351" s="1244"/>
      <c r="BF351" s="1244"/>
      <c r="BG351" s="1244"/>
      <c r="BH351" s="1244"/>
      <c r="BI351" s="1244"/>
      <c r="BJ351" s="1244"/>
      <c r="BK351" s="1244"/>
      <c r="BL351" s="1244"/>
      <c r="BM351" s="1244"/>
      <c r="BN351" s="1244"/>
      <c r="BO351" s="1244"/>
      <c r="BP351" s="1244"/>
      <c r="BQ351" s="1244"/>
      <c r="BR351" s="1244"/>
      <c r="BS351" s="1244"/>
      <c r="BT351" s="1244"/>
      <c r="BU351" s="1244"/>
      <c r="BV351" s="1244"/>
      <c r="BW351" s="1244"/>
      <c r="BX351" s="1244"/>
      <c r="BY351" s="1244"/>
      <c r="BZ351" s="1244"/>
      <c r="CA351" s="1244"/>
    </row>
    <row r="352" spans="1:79" ht="20.25" customHeight="1" thickBot="1">
      <c r="B352" s="1394" t="s">
        <v>1008</v>
      </c>
      <c r="C352" s="1395">
        <v>2</v>
      </c>
      <c r="D352" s="1396">
        <v>3</v>
      </c>
      <c r="E352" s="1397">
        <v>6</v>
      </c>
      <c r="F352" s="1415"/>
      <c r="G352" s="1411"/>
      <c r="H352" s="1411"/>
      <c r="I352" s="1412"/>
      <c r="J352" s="1244"/>
      <c r="K352" s="1244"/>
      <c r="L352" s="1244"/>
      <c r="M352" s="1244"/>
      <c r="N352" s="1336"/>
      <c r="O352" s="1244"/>
      <c r="P352" s="1244"/>
      <c r="Q352" s="1244"/>
      <c r="R352" s="1244"/>
      <c r="S352" s="1244"/>
      <c r="T352" s="1244"/>
      <c r="U352" s="1244"/>
      <c r="V352" s="1244"/>
      <c r="W352" s="1244"/>
      <c r="X352" s="1244"/>
      <c r="Y352" s="1244"/>
      <c r="Z352" s="1244"/>
      <c r="AA352" s="1244"/>
      <c r="AB352" s="1244"/>
      <c r="AC352" s="1244"/>
      <c r="AD352" s="1244"/>
      <c r="AE352" s="1244"/>
      <c r="AF352" s="1244"/>
      <c r="AG352" s="1244"/>
      <c r="AH352" s="1244"/>
      <c r="AI352" s="1244"/>
      <c r="AJ352" s="1244"/>
      <c r="AK352" s="1244"/>
      <c r="AL352" s="1244"/>
      <c r="AM352" s="1244"/>
      <c r="AN352" s="1244"/>
      <c r="AO352" s="1244"/>
      <c r="AP352" s="1244"/>
      <c r="AQ352" s="1244"/>
      <c r="AR352" s="1244"/>
      <c r="AS352" s="1244"/>
      <c r="AT352" s="1244"/>
      <c r="AU352" s="1244"/>
      <c r="AV352" s="1244"/>
      <c r="AW352" s="1244"/>
      <c r="AX352" s="1244"/>
      <c r="AY352" s="1244"/>
      <c r="AZ352" s="1244"/>
      <c r="BA352" s="1244"/>
      <c r="BB352" s="1244"/>
      <c r="BC352" s="1244"/>
      <c r="BD352" s="1244"/>
      <c r="BE352" s="1244"/>
      <c r="BF352" s="1244"/>
      <c r="BG352" s="1244"/>
      <c r="BH352" s="1244"/>
      <c r="BI352" s="1244"/>
      <c r="BJ352" s="1244"/>
      <c r="BK352" s="1244"/>
      <c r="BL352" s="1244"/>
      <c r="BM352" s="1244"/>
      <c r="BN352" s="1244"/>
      <c r="BO352" s="1244"/>
      <c r="BP352" s="1244"/>
      <c r="BQ352" s="1244"/>
      <c r="BR352" s="1244"/>
      <c r="BS352" s="1244"/>
      <c r="BT352" s="1244"/>
      <c r="BU352" s="1244"/>
      <c r="BV352" s="1244"/>
      <c r="BW352" s="1244"/>
      <c r="BX352" s="1244"/>
      <c r="BY352" s="1244"/>
      <c r="BZ352" s="1244"/>
      <c r="CA352" s="1244"/>
    </row>
    <row r="353" spans="1:79" ht="9" customHeight="1">
      <c r="B353" s="1404"/>
      <c r="C353" s="1405"/>
      <c r="D353" s="1405"/>
      <c r="E353" s="1405"/>
      <c r="F353" s="1441"/>
      <c r="G353" s="1362"/>
      <c r="H353" s="1362"/>
      <c r="I353" s="1244"/>
      <c r="J353" s="1244"/>
      <c r="K353" s="1244"/>
      <c r="L353" s="1244"/>
      <c r="M353" s="1244"/>
      <c r="N353" s="1336"/>
      <c r="O353" s="1244"/>
      <c r="P353" s="1244"/>
      <c r="Q353" s="1244"/>
      <c r="R353" s="1244"/>
      <c r="S353" s="1244"/>
      <c r="T353" s="1244"/>
      <c r="U353" s="1244"/>
      <c r="V353" s="1244"/>
      <c r="W353" s="1244"/>
      <c r="X353" s="1244"/>
      <c r="Y353" s="1244"/>
      <c r="Z353" s="1244"/>
      <c r="AA353" s="1244"/>
      <c r="AB353" s="1244"/>
      <c r="AC353" s="1244"/>
      <c r="AD353" s="1244"/>
      <c r="AE353" s="1244"/>
      <c r="AF353" s="1244"/>
      <c r="AG353" s="1244"/>
      <c r="AH353" s="1244"/>
      <c r="AI353" s="1244"/>
      <c r="AJ353" s="1244"/>
      <c r="AK353" s="1244"/>
      <c r="AL353" s="1244"/>
      <c r="AM353" s="1244"/>
      <c r="AN353" s="1244"/>
      <c r="AO353" s="1244"/>
      <c r="AP353" s="1244"/>
      <c r="AQ353" s="1244"/>
      <c r="AR353" s="1244"/>
      <c r="AS353" s="1244"/>
      <c r="AT353" s="1244"/>
      <c r="AU353" s="1244"/>
      <c r="AV353" s="1244"/>
      <c r="AW353" s="1244"/>
      <c r="AX353" s="1244"/>
      <c r="AY353" s="1244"/>
      <c r="AZ353" s="1244"/>
      <c r="BA353" s="1244"/>
      <c r="BB353" s="1244"/>
      <c r="BC353" s="1244"/>
      <c r="BD353" s="1244"/>
      <c r="BE353" s="1244"/>
      <c r="BF353" s="1244"/>
      <c r="BG353" s="1244"/>
      <c r="BH353" s="1244"/>
      <c r="BI353" s="1244"/>
      <c r="BJ353" s="1244"/>
      <c r="BK353" s="1244"/>
      <c r="BL353" s="1244"/>
      <c r="BM353" s="1244"/>
      <c r="BN353" s="1244"/>
      <c r="BO353" s="1244"/>
      <c r="BP353" s="1244"/>
      <c r="BQ353" s="1244"/>
      <c r="BR353" s="1244"/>
      <c r="BS353" s="1244"/>
      <c r="BT353" s="1244"/>
      <c r="BU353" s="1244"/>
      <c r="BV353" s="1244"/>
      <c r="BW353" s="1244"/>
      <c r="BX353" s="1244"/>
      <c r="BY353" s="1244"/>
      <c r="BZ353" s="1244"/>
      <c r="CA353" s="1244"/>
    </row>
    <row r="354" spans="1:79" ht="18" customHeight="1">
      <c r="A354" s="1193">
        <v>36</v>
      </c>
      <c r="B354" s="1358" t="s">
        <v>1009</v>
      </c>
      <c r="C354" s="1359"/>
      <c r="D354" s="1359"/>
      <c r="E354" s="1359"/>
      <c r="F354" s="1441"/>
      <c r="G354" s="1362"/>
      <c r="H354" s="1362"/>
      <c r="I354" s="1244"/>
      <c r="J354" s="1244"/>
      <c r="K354" s="1244"/>
      <c r="L354" s="1244"/>
      <c r="M354" s="1244"/>
      <c r="N354" s="1336"/>
      <c r="O354" s="1244"/>
      <c r="P354" s="1244"/>
      <c r="Q354" s="1244"/>
      <c r="R354" s="1244"/>
      <c r="S354" s="1244"/>
      <c r="T354" s="1244"/>
      <c r="U354" s="1244"/>
      <c r="V354" s="1244"/>
      <c r="W354" s="1244"/>
      <c r="X354" s="1244"/>
      <c r="Y354" s="1244"/>
      <c r="Z354" s="1244"/>
      <c r="AA354" s="1244"/>
      <c r="AB354" s="1244"/>
      <c r="AC354" s="1244"/>
      <c r="AD354" s="1244"/>
      <c r="AE354" s="1244"/>
      <c r="AF354" s="1244"/>
      <c r="AG354" s="1244"/>
      <c r="AH354" s="1244"/>
      <c r="AI354" s="1244"/>
      <c r="AJ354" s="1244"/>
      <c r="AK354" s="1244"/>
      <c r="AL354" s="1244"/>
      <c r="AM354" s="1244"/>
      <c r="AN354" s="1244"/>
      <c r="AO354" s="1244"/>
      <c r="AP354" s="1244"/>
      <c r="AQ354" s="1244"/>
      <c r="AR354" s="1244"/>
      <c r="AS354" s="1244"/>
      <c r="AT354" s="1244"/>
      <c r="AU354" s="1244"/>
      <c r="AV354" s="1244"/>
      <c r="AW354" s="1244"/>
      <c r="AX354" s="1244"/>
      <c r="AY354" s="1244"/>
      <c r="AZ354" s="1244"/>
      <c r="BA354" s="1244"/>
      <c r="BB354" s="1244"/>
      <c r="BC354" s="1244"/>
      <c r="BD354" s="1244"/>
      <c r="BE354" s="1244"/>
      <c r="BF354" s="1244"/>
      <c r="BG354" s="1244"/>
      <c r="BH354" s="1244"/>
      <c r="BI354" s="1244"/>
      <c r="BJ354" s="1244"/>
      <c r="BK354" s="1244"/>
      <c r="BL354" s="1244"/>
      <c r="BM354" s="1244"/>
      <c r="BN354" s="1244"/>
      <c r="BO354" s="1244"/>
      <c r="BP354" s="1244"/>
      <c r="BQ354" s="1244"/>
      <c r="BR354" s="1244"/>
      <c r="BS354" s="1244"/>
      <c r="BT354" s="1244"/>
      <c r="BU354" s="1244"/>
      <c r="BV354" s="1244"/>
      <c r="BW354" s="1244"/>
      <c r="BX354" s="1244"/>
      <c r="BY354" s="1244"/>
      <c r="BZ354" s="1244"/>
      <c r="CA354" s="1244"/>
    </row>
    <row r="355" spans="1:79" ht="50.25" customHeight="1">
      <c r="B355" s="1363" t="s">
        <v>1010</v>
      </c>
      <c r="C355" s="1364"/>
      <c r="D355" s="1364"/>
      <c r="E355" s="1365"/>
      <c r="F355" s="1441"/>
      <c r="G355" s="1362"/>
      <c r="H355" s="1362"/>
      <c r="I355" s="1244"/>
      <c r="J355" s="1244"/>
      <c r="K355" s="1244"/>
      <c r="L355" s="1244"/>
      <c r="M355" s="1244"/>
      <c r="N355" s="1336"/>
      <c r="O355" s="1244"/>
      <c r="P355" s="1244"/>
      <c r="Q355" s="1244"/>
      <c r="R355" s="1244"/>
      <c r="S355" s="1244"/>
      <c r="T355" s="1244"/>
      <c r="U355" s="1244"/>
      <c r="V355" s="1244"/>
      <c r="W355" s="1244"/>
      <c r="X355" s="1244"/>
      <c r="Y355" s="1244"/>
      <c r="Z355" s="1244"/>
      <c r="AA355" s="1244"/>
      <c r="AB355" s="1244"/>
      <c r="AC355" s="1244"/>
      <c r="AD355" s="1244"/>
      <c r="AE355" s="1244"/>
      <c r="AF355" s="1244"/>
      <c r="AG355" s="1244"/>
      <c r="AH355" s="1244"/>
      <c r="AI355" s="1244"/>
      <c r="AJ355" s="1244"/>
      <c r="AK355" s="1244"/>
      <c r="AL355" s="1244"/>
      <c r="AM355" s="1244"/>
      <c r="AN355" s="1244"/>
      <c r="AO355" s="1244"/>
      <c r="AP355" s="1244"/>
      <c r="AQ355" s="1244"/>
      <c r="AR355" s="1244"/>
      <c r="AS355" s="1244"/>
      <c r="AT355" s="1244"/>
      <c r="AU355" s="1244"/>
      <c r="AV355" s="1244"/>
      <c r="AW355" s="1244"/>
      <c r="AX355" s="1244"/>
      <c r="AY355" s="1244"/>
      <c r="AZ355" s="1244"/>
      <c r="BA355" s="1244"/>
      <c r="BB355" s="1244"/>
      <c r="BC355" s="1244"/>
      <c r="BD355" s="1244"/>
      <c r="BE355" s="1244"/>
      <c r="BF355" s="1244"/>
      <c r="BG355" s="1244"/>
      <c r="BH355" s="1244"/>
      <c r="BI355" s="1244"/>
      <c r="BJ355" s="1244"/>
      <c r="BK355" s="1244"/>
      <c r="BL355" s="1244"/>
      <c r="BM355" s="1244"/>
      <c r="BN355" s="1244"/>
      <c r="BO355" s="1244"/>
      <c r="BP355" s="1244"/>
      <c r="BQ355" s="1244"/>
      <c r="BR355" s="1244"/>
      <c r="BS355" s="1244"/>
      <c r="BT355" s="1244"/>
      <c r="BU355" s="1244"/>
      <c r="BV355" s="1244"/>
      <c r="BW355" s="1244"/>
      <c r="BX355" s="1244"/>
      <c r="BY355" s="1244"/>
      <c r="BZ355" s="1244"/>
      <c r="CA355" s="1244"/>
    </row>
    <row r="356" spans="1:79" ht="16.5" customHeight="1" thickBot="1">
      <c r="B356" s="1358" t="s">
        <v>842</v>
      </c>
      <c r="C356" s="1366"/>
      <c r="F356" s="1441"/>
      <c r="G356" s="1362"/>
      <c r="H356" s="1362"/>
      <c r="I356" s="1244"/>
      <c r="J356" s="1244"/>
      <c r="K356" s="1244"/>
      <c r="L356" s="1244"/>
      <c r="M356" s="1244"/>
      <c r="N356" s="1336"/>
      <c r="O356" s="1244"/>
      <c r="P356" s="1244"/>
      <c r="Q356" s="1244"/>
      <c r="R356" s="1244"/>
      <c r="S356" s="1244"/>
      <c r="T356" s="1244"/>
      <c r="U356" s="1244"/>
      <c r="V356" s="1244"/>
      <c r="W356" s="1244"/>
      <c r="X356" s="1244"/>
      <c r="Y356" s="1244"/>
      <c r="Z356" s="1244"/>
      <c r="AA356" s="1244"/>
      <c r="AB356" s="1244"/>
      <c r="AC356" s="1244"/>
      <c r="AD356" s="1244"/>
      <c r="AE356" s="1244"/>
      <c r="AF356" s="1244"/>
      <c r="AG356" s="1244"/>
      <c r="AH356" s="1244"/>
      <c r="AI356" s="1244"/>
      <c r="AJ356" s="1244"/>
      <c r="AK356" s="1244"/>
      <c r="AL356" s="1244"/>
      <c r="AM356" s="1244"/>
      <c r="AN356" s="1244"/>
      <c r="AO356" s="1244"/>
      <c r="AP356" s="1244"/>
      <c r="AQ356" s="1244"/>
      <c r="AR356" s="1244"/>
      <c r="AS356" s="1244"/>
      <c r="AT356" s="1244"/>
      <c r="AU356" s="1244"/>
      <c r="AV356" s="1244"/>
      <c r="AW356" s="1244"/>
      <c r="AX356" s="1244"/>
      <c r="AY356" s="1244"/>
      <c r="AZ356" s="1244"/>
      <c r="BA356" s="1244"/>
      <c r="BB356" s="1244"/>
      <c r="BC356" s="1244"/>
      <c r="BD356" s="1244"/>
      <c r="BE356" s="1244"/>
      <c r="BF356" s="1244"/>
      <c r="BG356" s="1244"/>
      <c r="BH356" s="1244"/>
      <c r="BI356" s="1244"/>
      <c r="BJ356" s="1244"/>
      <c r="BK356" s="1244"/>
      <c r="BL356" s="1244"/>
      <c r="BM356" s="1244"/>
      <c r="BN356" s="1244"/>
      <c r="BO356" s="1244"/>
      <c r="BP356" s="1244"/>
      <c r="BQ356" s="1244"/>
      <c r="BR356" s="1244"/>
      <c r="BS356" s="1244"/>
      <c r="BT356" s="1244"/>
      <c r="BU356" s="1244"/>
      <c r="BV356" s="1244"/>
      <c r="BW356" s="1244"/>
      <c r="BX356" s="1244"/>
      <c r="BY356" s="1244"/>
      <c r="BZ356" s="1244"/>
      <c r="CA356" s="1244"/>
    </row>
    <row r="357" spans="1:79" ht="33.75" customHeight="1" thickBot="1">
      <c r="B357" s="1417" t="s">
        <v>843</v>
      </c>
      <c r="C357" s="1418" t="s">
        <v>844</v>
      </c>
      <c r="D357" s="1418" t="s">
        <v>845</v>
      </c>
      <c r="E357" s="1419" t="s">
        <v>846</v>
      </c>
      <c r="F357" s="1413" t="s">
        <v>847</v>
      </c>
      <c r="G357" s="1371">
        <v>0</v>
      </c>
      <c r="H357" s="1362"/>
      <c r="I357" s="1244"/>
      <c r="J357" s="1244"/>
      <c r="K357" s="1244"/>
      <c r="L357" s="1244"/>
      <c r="M357" s="1244"/>
      <c r="N357" s="1336"/>
      <c r="O357" s="1244"/>
      <c r="P357" s="1244"/>
      <c r="Q357" s="1244"/>
      <c r="R357" s="1244"/>
      <c r="S357" s="1244"/>
      <c r="T357" s="1244"/>
      <c r="U357" s="1244"/>
      <c r="V357" s="1244"/>
      <c r="W357" s="1244"/>
      <c r="X357" s="1244"/>
      <c r="Y357" s="1244"/>
      <c r="Z357" s="1244"/>
      <c r="AA357" s="1244"/>
      <c r="AB357" s="1244"/>
      <c r="AC357" s="1244"/>
      <c r="AD357" s="1244"/>
      <c r="AE357" s="1244"/>
      <c r="AF357" s="1244"/>
      <c r="AG357" s="1244"/>
      <c r="AH357" s="1244"/>
      <c r="AI357" s="1244"/>
      <c r="AJ357" s="1244"/>
      <c r="AK357" s="1244"/>
      <c r="AL357" s="1244"/>
      <c r="AM357" s="1244"/>
      <c r="AN357" s="1244"/>
      <c r="AO357" s="1244"/>
      <c r="AP357" s="1244"/>
      <c r="AQ357" s="1244"/>
      <c r="AR357" s="1244"/>
      <c r="AS357" s="1244"/>
      <c r="AT357" s="1244"/>
      <c r="AU357" s="1244"/>
      <c r="AV357" s="1244"/>
      <c r="AW357" s="1244"/>
      <c r="AX357" s="1244"/>
      <c r="AY357" s="1244"/>
      <c r="AZ357" s="1244"/>
      <c r="BA357" s="1244"/>
      <c r="BB357" s="1244"/>
      <c r="BC357" s="1244"/>
      <c r="BD357" s="1244"/>
      <c r="BE357" s="1244"/>
      <c r="BF357" s="1244"/>
      <c r="BG357" s="1244"/>
      <c r="BH357" s="1244"/>
      <c r="BI357" s="1244"/>
      <c r="BJ357" s="1244"/>
      <c r="BK357" s="1244"/>
      <c r="BL357" s="1244"/>
      <c r="BM357" s="1244"/>
      <c r="BN357" s="1244"/>
      <c r="BO357" s="1244"/>
      <c r="BP357" s="1244"/>
      <c r="BQ357" s="1244"/>
      <c r="BR357" s="1244"/>
      <c r="BS357" s="1244"/>
      <c r="BT357" s="1244"/>
      <c r="BU357" s="1244"/>
      <c r="BV357" s="1244"/>
      <c r="BW357" s="1244"/>
      <c r="BX357" s="1244"/>
      <c r="BY357" s="1244"/>
      <c r="BZ357" s="1244"/>
      <c r="CA357" s="1244"/>
    </row>
    <row r="358" spans="1:79" ht="29.25" customHeight="1" thickBot="1">
      <c r="B358" s="1446" t="s">
        <v>1011</v>
      </c>
      <c r="C358" s="1447" t="s">
        <v>879</v>
      </c>
      <c r="D358" s="1448"/>
      <c r="E358" s="1449" t="s">
        <v>824</v>
      </c>
      <c r="F358" s="1414"/>
      <c r="G358" s="1407"/>
      <c r="H358" s="1407"/>
      <c r="I358" s="1408"/>
      <c r="J358" s="1244"/>
      <c r="K358" s="1244"/>
      <c r="L358" s="1244"/>
      <c r="M358" s="1244"/>
      <c r="N358" s="1336"/>
      <c r="O358" s="1244"/>
      <c r="P358" s="1244"/>
      <c r="Q358" s="1244"/>
      <c r="R358" s="1244"/>
      <c r="S358" s="1244"/>
      <c r="T358" s="1244"/>
      <c r="U358" s="1244"/>
      <c r="V358" s="1244"/>
      <c r="W358" s="1244"/>
      <c r="X358" s="1244"/>
      <c r="Y358" s="1244"/>
      <c r="Z358" s="1244"/>
      <c r="AA358" s="1244"/>
      <c r="AB358" s="1244"/>
      <c r="AC358" s="1244"/>
      <c r="AD358" s="1244"/>
      <c r="AE358" s="1244"/>
      <c r="AF358" s="1244"/>
      <c r="AG358" s="1244"/>
      <c r="AH358" s="1244"/>
      <c r="AI358" s="1244"/>
      <c r="AJ358" s="1244"/>
      <c r="AK358" s="1244"/>
      <c r="AL358" s="1244"/>
      <c r="AM358" s="1244"/>
      <c r="AN358" s="1244"/>
      <c r="AO358" s="1244"/>
      <c r="AP358" s="1244"/>
      <c r="AQ358" s="1244"/>
      <c r="AR358" s="1244"/>
      <c r="AS358" s="1244"/>
      <c r="AT358" s="1244"/>
      <c r="AU358" s="1244"/>
      <c r="AV358" s="1244"/>
      <c r="AW358" s="1244"/>
      <c r="AX358" s="1244"/>
      <c r="AY358" s="1244"/>
      <c r="AZ358" s="1244"/>
      <c r="BA358" s="1244"/>
      <c r="BB358" s="1244"/>
      <c r="BC358" s="1244"/>
      <c r="BD358" s="1244"/>
      <c r="BE358" s="1244"/>
      <c r="BF358" s="1244"/>
      <c r="BG358" s="1244"/>
      <c r="BH358" s="1244"/>
      <c r="BI358" s="1244"/>
      <c r="BJ358" s="1244"/>
      <c r="BK358" s="1244"/>
      <c r="BL358" s="1244"/>
      <c r="BM358" s="1244"/>
      <c r="BN358" s="1244"/>
      <c r="BO358" s="1244"/>
      <c r="BP358" s="1244"/>
      <c r="BQ358" s="1244"/>
      <c r="BR358" s="1244"/>
      <c r="BS358" s="1244"/>
      <c r="BT358" s="1244"/>
      <c r="BU358" s="1244"/>
      <c r="BV358" s="1244"/>
      <c r="BW358" s="1244"/>
      <c r="BX358" s="1244"/>
      <c r="BY358" s="1244"/>
      <c r="BZ358" s="1244"/>
      <c r="CA358" s="1244"/>
    </row>
    <row r="359" spans="1:79" ht="29.25" customHeight="1" thickBot="1">
      <c r="B359" s="1450" t="s">
        <v>1012</v>
      </c>
      <c r="C359" s="1451">
        <v>0</v>
      </c>
      <c r="D359" s="1432">
        <v>3</v>
      </c>
      <c r="E359" s="1452">
        <v>0</v>
      </c>
      <c r="F359" s="1414"/>
      <c r="G359" s="1409"/>
      <c r="H359" s="1409"/>
      <c r="I359" s="1410"/>
      <c r="J359" s="1244"/>
      <c r="K359" s="1244"/>
      <c r="L359" s="1244"/>
      <c r="M359" s="1244"/>
      <c r="N359" s="1336"/>
      <c r="O359" s="1244"/>
      <c r="P359" s="1244"/>
      <c r="Q359" s="1244"/>
      <c r="R359" s="1244"/>
      <c r="S359" s="1244"/>
      <c r="T359" s="1244"/>
      <c r="U359" s="1244"/>
      <c r="V359" s="1244"/>
      <c r="W359" s="1244"/>
      <c r="X359" s="1244"/>
      <c r="Y359" s="1244"/>
      <c r="Z359" s="1244"/>
      <c r="AA359" s="1244"/>
      <c r="AB359" s="1244"/>
      <c r="AC359" s="1244"/>
      <c r="AD359" s="1244"/>
      <c r="AE359" s="1244"/>
      <c r="AF359" s="1244"/>
      <c r="AG359" s="1244"/>
      <c r="AH359" s="1244"/>
      <c r="AI359" s="1244"/>
      <c r="AJ359" s="1244"/>
      <c r="AK359" s="1244"/>
      <c r="AL359" s="1244"/>
      <c r="AM359" s="1244"/>
      <c r="AN359" s="1244"/>
      <c r="AO359" s="1244"/>
      <c r="AP359" s="1244"/>
      <c r="AQ359" s="1244"/>
      <c r="AR359" s="1244"/>
      <c r="AS359" s="1244"/>
      <c r="AT359" s="1244"/>
      <c r="AU359" s="1244"/>
      <c r="AV359" s="1244"/>
      <c r="AW359" s="1244"/>
      <c r="AX359" s="1244"/>
      <c r="AY359" s="1244"/>
      <c r="AZ359" s="1244"/>
      <c r="BA359" s="1244"/>
      <c r="BB359" s="1244"/>
      <c r="BC359" s="1244"/>
      <c r="BD359" s="1244"/>
      <c r="BE359" s="1244"/>
      <c r="BF359" s="1244"/>
      <c r="BG359" s="1244"/>
      <c r="BH359" s="1244"/>
      <c r="BI359" s="1244"/>
      <c r="BJ359" s="1244"/>
      <c r="BK359" s="1244"/>
      <c r="BL359" s="1244"/>
      <c r="BM359" s="1244"/>
      <c r="BN359" s="1244"/>
      <c r="BO359" s="1244"/>
      <c r="BP359" s="1244"/>
      <c r="BQ359" s="1244"/>
      <c r="BR359" s="1244"/>
      <c r="BS359" s="1244"/>
      <c r="BT359" s="1244"/>
      <c r="BU359" s="1244"/>
      <c r="BV359" s="1244"/>
      <c r="BW359" s="1244"/>
      <c r="BX359" s="1244"/>
      <c r="BY359" s="1244"/>
      <c r="BZ359" s="1244"/>
      <c r="CA359" s="1244"/>
    </row>
    <row r="360" spans="1:79" ht="29.25" customHeight="1" thickBot="1">
      <c r="B360" s="1430" t="s">
        <v>1013</v>
      </c>
      <c r="C360" s="1453">
        <v>1</v>
      </c>
      <c r="D360" s="1436">
        <v>3</v>
      </c>
      <c r="E360" s="1454">
        <v>3</v>
      </c>
      <c r="F360" s="1414"/>
      <c r="G360" s="1409"/>
      <c r="H360" s="1409"/>
      <c r="I360" s="1410"/>
      <c r="J360" s="1244"/>
      <c r="K360" s="1244"/>
      <c r="L360" s="1244"/>
      <c r="M360" s="1244"/>
      <c r="N360" s="1336"/>
      <c r="O360" s="1244"/>
      <c r="P360" s="1244"/>
      <c r="Q360" s="1244"/>
      <c r="R360" s="1244"/>
      <c r="S360" s="1244"/>
      <c r="T360" s="1244"/>
      <c r="U360" s="1244"/>
      <c r="V360" s="1244"/>
      <c r="W360" s="1244"/>
      <c r="X360" s="1244"/>
      <c r="Y360" s="1244"/>
      <c r="Z360" s="1244"/>
      <c r="AA360" s="1244"/>
      <c r="AB360" s="1244"/>
      <c r="AC360" s="1244"/>
      <c r="AD360" s="1244"/>
      <c r="AE360" s="1244"/>
      <c r="AF360" s="1244"/>
      <c r="AG360" s="1244"/>
      <c r="AH360" s="1244"/>
      <c r="AI360" s="1244"/>
      <c r="AJ360" s="1244"/>
      <c r="AK360" s="1244"/>
      <c r="AL360" s="1244"/>
      <c r="AM360" s="1244"/>
      <c r="AN360" s="1244"/>
      <c r="AO360" s="1244"/>
      <c r="AP360" s="1244"/>
      <c r="AQ360" s="1244"/>
      <c r="AR360" s="1244"/>
      <c r="AS360" s="1244"/>
      <c r="AT360" s="1244"/>
      <c r="AU360" s="1244"/>
      <c r="AV360" s="1244"/>
      <c r="AW360" s="1244"/>
      <c r="AX360" s="1244"/>
      <c r="AY360" s="1244"/>
      <c r="AZ360" s="1244"/>
      <c r="BA360" s="1244"/>
      <c r="BB360" s="1244"/>
      <c r="BC360" s="1244"/>
      <c r="BD360" s="1244"/>
      <c r="BE360" s="1244"/>
      <c r="BF360" s="1244"/>
      <c r="BG360" s="1244"/>
      <c r="BH360" s="1244"/>
      <c r="BI360" s="1244"/>
      <c r="BJ360" s="1244"/>
      <c r="BK360" s="1244"/>
      <c r="BL360" s="1244"/>
      <c r="BM360" s="1244"/>
      <c r="BN360" s="1244"/>
      <c r="BO360" s="1244"/>
      <c r="BP360" s="1244"/>
      <c r="BQ360" s="1244"/>
      <c r="BR360" s="1244"/>
      <c r="BS360" s="1244"/>
      <c r="BT360" s="1244"/>
      <c r="BU360" s="1244"/>
      <c r="BV360" s="1244"/>
      <c r="BW360" s="1244"/>
      <c r="BX360" s="1244"/>
      <c r="BY360" s="1244"/>
      <c r="BZ360" s="1244"/>
      <c r="CA360" s="1244"/>
    </row>
    <row r="361" spans="1:79" ht="29.25" customHeight="1" thickBot="1">
      <c r="B361" s="1434" t="s">
        <v>1014</v>
      </c>
      <c r="C361" s="1451">
        <v>2</v>
      </c>
      <c r="D361" s="1438">
        <v>3</v>
      </c>
      <c r="E361" s="1452">
        <v>6</v>
      </c>
      <c r="F361" s="1415"/>
      <c r="G361" s="1411"/>
      <c r="H361" s="1411"/>
      <c r="I361" s="1412"/>
      <c r="J361" s="1244"/>
      <c r="K361" s="1244"/>
      <c r="L361" s="1244"/>
      <c r="M361" s="1244"/>
      <c r="N361" s="1336"/>
      <c r="O361" s="1244"/>
      <c r="P361" s="1244"/>
      <c r="Q361" s="1244"/>
      <c r="R361" s="1244"/>
      <c r="S361" s="1244"/>
      <c r="T361" s="1244"/>
      <c r="U361" s="1244"/>
      <c r="V361" s="1244"/>
      <c r="W361" s="1244"/>
      <c r="X361" s="1244"/>
      <c r="Y361" s="1244"/>
      <c r="Z361" s="1244"/>
      <c r="AA361" s="1244"/>
      <c r="AB361" s="1244"/>
      <c r="AC361" s="1244"/>
      <c r="AD361" s="1244"/>
      <c r="AE361" s="1244"/>
      <c r="AF361" s="1244"/>
      <c r="AG361" s="1244"/>
      <c r="AH361" s="1244"/>
      <c r="AI361" s="1244"/>
      <c r="AJ361" s="1244"/>
      <c r="AK361" s="1244"/>
      <c r="AL361" s="1244"/>
      <c r="AM361" s="1244"/>
      <c r="AN361" s="1244"/>
      <c r="AO361" s="1244"/>
      <c r="AP361" s="1244"/>
      <c r="AQ361" s="1244"/>
      <c r="AR361" s="1244"/>
      <c r="AS361" s="1244"/>
      <c r="AT361" s="1244"/>
      <c r="AU361" s="1244"/>
      <c r="AV361" s="1244"/>
      <c r="AW361" s="1244"/>
      <c r="AX361" s="1244"/>
      <c r="AY361" s="1244"/>
      <c r="AZ361" s="1244"/>
      <c r="BA361" s="1244"/>
      <c r="BB361" s="1244"/>
      <c r="BC361" s="1244"/>
      <c r="BD361" s="1244"/>
      <c r="BE361" s="1244"/>
      <c r="BF361" s="1244"/>
      <c r="BG361" s="1244"/>
      <c r="BH361" s="1244"/>
      <c r="BI361" s="1244"/>
      <c r="BJ361" s="1244"/>
      <c r="BK361" s="1244"/>
      <c r="BL361" s="1244"/>
      <c r="BM361" s="1244"/>
      <c r="BN361" s="1244"/>
      <c r="BO361" s="1244"/>
      <c r="BP361" s="1244"/>
      <c r="BQ361" s="1244"/>
      <c r="BR361" s="1244"/>
      <c r="BS361" s="1244"/>
      <c r="BT361" s="1244"/>
      <c r="BU361" s="1244"/>
      <c r="BV361" s="1244"/>
      <c r="BW361" s="1244"/>
      <c r="BX361" s="1244"/>
      <c r="BY361" s="1244"/>
      <c r="BZ361" s="1244"/>
      <c r="CA361" s="1244"/>
    </row>
    <row r="362" spans="1:79" ht="11.25" customHeight="1">
      <c r="B362" s="1358"/>
      <c r="C362" s="1199"/>
      <c r="D362" s="1199"/>
      <c r="E362" s="1199"/>
      <c r="F362" s="1441"/>
      <c r="I362" s="1244"/>
      <c r="J362" s="1244"/>
      <c r="K362" s="1244"/>
      <c r="L362" s="1244"/>
      <c r="M362" s="1244"/>
      <c r="N362" s="1336"/>
      <c r="O362" s="1244"/>
      <c r="P362" s="1244"/>
      <c r="Q362" s="1244"/>
      <c r="R362" s="1244"/>
      <c r="S362" s="1244"/>
      <c r="T362" s="1244"/>
      <c r="U362" s="1244"/>
      <c r="V362" s="1244"/>
      <c r="W362" s="1244"/>
      <c r="X362" s="1244"/>
      <c r="Y362" s="1244"/>
      <c r="Z362" s="1244"/>
      <c r="AA362" s="1244"/>
      <c r="AB362" s="1244"/>
      <c r="AC362" s="1244"/>
      <c r="AD362" s="1244"/>
      <c r="AE362" s="1244"/>
      <c r="AF362" s="1244"/>
      <c r="AG362" s="1244"/>
      <c r="AH362" s="1244"/>
      <c r="AI362" s="1244"/>
      <c r="AJ362" s="1244"/>
      <c r="AK362" s="1244"/>
      <c r="AL362" s="1244"/>
      <c r="AM362" s="1244"/>
      <c r="AN362" s="1244"/>
      <c r="AO362" s="1244"/>
      <c r="AP362" s="1244"/>
      <c r="AQ362" s="1244"/>
      <c r="AR362" s="1244"/>
      <c r="AS362" s="1244"/>
      <c r="AT362" s="1244"/>
      <c r="AU362" s="1244"/>
      <c r="AV362" s="1244"/>
      <c r="AW362" s="1244"/>
      <c r="AX362" s="1244"/>
      <c r="AY362" s="1244"/>
      <c r="AZ362" s="1244"/>
      <c r="BA362" s="1244"/>
      <c r="BB362" s="1244"/>
      <c r="BC362" s="1244"/>
      <c r="BD362" s="1244"/>
      <c r="BE362" s="1244"/>
      <c r="BF362" s="1244"/>
      <c r="BG362" s="1244"/>
      <c r="BH362" s="1244"/>
      <c r="BI362" s="1244"/>
      <c r="BJ362" s="1244"/>
      <c r="BK362" s="1244"/>
      <c r="BL362" s="1244"/>
      <c r="BM362" s="1244"/>
      <c r="BN362" s="1244"/>
      <c r="BO362" s="1244"/>
      <c r="BP362" s="1244"/>
      <c r="BQ362" s="1244"/>
      <c r="BR362" s="1244"/>
      <c r="BS362" s="1244"/>
      <c r="BT362" s="1244"/>
      <c r="BU362" s="1244"/>
      <c r="BV362" s="1244"/>
      <c r="BW362" s="1244"/>
      <c r="BX362" s="1244"/>
      <c r="BY362" s="1244"/>
      <c r="BZ362" s="1244"/>
      <c r="CA362" s="1244"/>
    </row>
    <row r="363" spans="1:79" ht="18" customHeight="1">
      <c r="A363" s="1193">
        <v>37</v>
      </c>
      <c r="B363" s="1358" t="s">
        <v>1015</v>
      </c>
      <c r="C363" s="1359"/>
      <c r="D363" s="1359"/>
      <c r="E363" s="1359"/>
      <c r="F363" s="1441"/>
      <c r="G363" s="1362"/>
      <c r="H363" s="1362"/>
      <c r="I363" s="1244"/>
      <c r="J363" s="1244"/>
      <c r="K363" s="1244"/>
      <c r="L363" s="1244"/>
      <c r="M363" s="1244"/>
      <c r="N363" s="1336"/>
      <c r="O363" s="1244"/>
      <c r="P363" s="1244"/>
      <c r="Q363" s="1244"/>
      <c r="R363" s="1244"/>
      <c r="S363" s="1244"/>
      <c r="T363" s="1244"/>
      <c r="U363" s="1244"/>
      <c r="V363" s="1244"/>
      <c r="W363" s="1244"/>
      <c r="X363" s="1244"/>
      <c r="Y363" s="1244"/>
      <c r="Z363" s="1244"/>
      <c r="AA363" s="1244"/>
      <c r="AB363" s="1244"/>
      <c r="AC363" s="1244"/>
      <c r="AD363" s="1244"/>
      <c r="AE363" s="1244"/>
      <c r="AF363" s="1244"/>
      <c r="AG363" s="1244"/>
      <c r="AH363" s="1244"/>
      <c r="AI363" s="1244"/>
      <c r="AJ363" s="1244"/>
      <c r="AK363" s="1244"/>
      <c r="AL363" s="1244"/>
      <c r="AM363" s="1244"/>
      <c r="AN363" s="1244"/>
      <c r="AO363" s="1244"/>
      <c r="AP363" s="1244"/>
      <c r="AQ363" s="1244"/>
      <c r="AR363" s="1244"/>
      <c r="AS363" s="1244"/>
      <c r="AT363" s="1244"/>
      <c r="AU363" s="1244"/>
      <c r="AV363" s="1244"/>
      <c r="AW363" s="1244"/>
      <c r="AX363" s="1244"/>
      <c r="AY363" s="1244"/>
      <c r="AZ363" s="1244"/>
      <c r="BA363" s="1244"/>
      <c r="BB363" s="1244"/>
      <c r="BC363" s="1244"/>
      <c r="BD363" s="1244"/>
      <c r="BE363" s="1244"/>
      <c r="BF363" s="1244"/>
      <c r="BG363" s="1244"/>
      <c r="BH363" s="1244"/>
      <c r="BI363" s="1244"/>
      <c r="BJ363" s="1244"/>
      <c r="BK363" s="1244"/>
      <c r="BL363" s="1244"/>
      <c r="BM363" s="1244"/>
      <c r="BN363" s="1244"/>
      <c r="BO363" s="1244"/>
      <c r="BP363" s="1244"/>
      <c r="BQ363" s="1244"/>
      <c r="BR363" s="1244"/>
      <c r="BS363" s="1244"/>
      <c r="BT363" s="1244"/>
      <c r="BU363" s="1244"/>
      <c r="BV363" s="1244"/>
      <c r="BW363" s="1244"/>
      <c r="BX363" s="1244"/>
      <c r="BY363" s="1244"/>
      <c r="BZ363" s="1244"/>
      <c r="CA363" s="1244"/>
    </row>
    <row r="364" spans="1:79" ht="35.25" customHeight="1">
      <c r="B364" s="1363" t="s">
        <v>1016</v>
      </c>
      <c r="C364" s="1364"/>
      <c r="D364" s="1364"/>
      <c r="E364" s="1365"/>
      <c r="F364" s="1441"/>
      <c r="G364" s="1362"/>
      <c r="H364" s="1362"/>
      <c r="I364" s="1244"/>
      <c r="J364" s="1244"/>
      <c r="K364" s="1244"/>
      <c r="L364" s="1244"/>
      <c r="M364" s="1244"/>
      <c r="N364" s="1336"/>
      <c r="O364" s="1244"/>
      <c r="P364" s="1244"/>
      <c r="Q364" s="1244"/>
      <c r="R364" s="1244"/>
      <c r="S364" s="1244"/>
      <c r="T364" s="1244"/>
      <c r="U364" s="1244"/>
      <c r="V364" s="1244"/>
      <c r="W364" s="1244"/>
      <c r="X364" s="1244"/>
      <c r="Y364" s="1244"/>
      <c r="Z364" s="1244"/>
      <c r="AA364" s="1244"/>
      <c r="AB364" s="1244"/>
      <c r="AC364" s="1244"/>
      <c r="AD364" s="1244"/>
      <c r="AE364" s="1244"/>
      <c r="AF364" s="1244"/>
      <c r="AG364" s="1244"/>
      <c r="AH364" s="1244"/>
      <c r="AI364" s="1244"/>
      <c r="AJ364" s="1244"/>
      <c r="AK364" s="1244"/>
      <c r="AL364" s="1244"/>
      <c r="AM364" s="1244"/>
      <c r="AN364" s="1244"/>
      <c r="AO364" s="1244"/>
      <c r="AP364" s="1244"/>
      <c r="AQ364" s="1244"/>
      <c r="AR364" s="1244"/>
      <c r="AS364" s="1244"/>
      <c r="AT364" s="1244"/>
      <c r="AU364" s="1244"/>
      <c r="AV364" s="1244"/>
      <c r="AW364" s="1244"/>
      <c r="AX364" s="1244"/>
      <c r="AY364" s="1244"/>
      <c r="AZ364" s="1244"/>
      <c r="BA364" s="1244"/>
      <c r="BB364" s="1244"/>
      <c r="BC364" s="1244"/>
      <c r="BD364" s="1244"/>
      <c r="BE364" s="1244"/>
      <c r="BF364" s="1244"/>
      <c r="BG364" s="1244"/>
      <c r="BH364" s="1244"/>
      <c r="BI364" s="1244"/>
      <c r="BJ364" s="1244"/>
      <c r="BK364" s="1244"/>
      <c r="BL364" s="1244"/>
      <c r="BM364" s="1244"/>
      <c r="BN364" s="1244"/>
      <c r="BO364" s="1244"/>
      <c r="BP364" s="1244"/>
      <c r="BQ364" s="1244"/>
      <c r="BR364" s="1244"/>
      <c r="BS364" s="1244"/>
      <c r="BT364" s="1244"/>
      <c r="BU364" s="1244"/>
      <c r="BV364" s="1244"/>
      <c r="BW364" s="1244"/>
      <c r="BX364" s="1244"/>
      <c r="BY364" s="1244"/>
      <c r="BZ364" s="1244"/>
      <c r="CA364" s="1244"/>
    </row>
    <row r="365" spans="1:79" ht="16.5" customHeight="1" thickBot="1">
      <c r="B365" s="1358" t="s">
        <v>842</v>
      </c>
      <c r="C365" s="1366"/>
      <c r="F365" s="1441"/>
      <c r="G365" s="1362"/>
      <c r="H365" s="1362"/>
      <c r="I365" s="1244"/>
      <c r="J365" s="1244"/>
      <c r="K365" s="1244"/>
      <c r="L365" s="1244"/>
      <c r="M365" s="1244"/>
      <c r="N365" s="1336"/>
      <c r="O365" s="1244"/>
      <c r="P365" s="1244"/>
      <c r="Q365" s="1244"/>
      <c r="R365" s="1244"/>
      <c r="S365" s="1244"/>
      <c r="T365" s="1244"/>
      <c r="U365" s="1244"/>
      <c r="V365" s="1244"/>
      <c r="W365" s="1244"/>
      <c r="X365" s="1244"/>
      <c r="Y365" s="1244"/>
      <c r="Z365" s="1244"/>
      <c r="AA365" s="1244"/>
      <c r="AB365" s="1244"/>
      <c r="AC365" s="1244"/>
      <c r="AD365" s="1244"/>
      <c r="AE365" s="1244"/>
      <c r="AF365" s="1244"/>
      <c r="AG365" s="1244"/>
      <c r="AH365" s="1244"/>
      <c r="AI365" s="1244"/>
      <c r="AJ365" s="1244"/>
      <c r="AK365" s="1244"/>
      <c r="AL365" s="1244"/>
      <c r="AM365" s="1244"/>
      <c r="AN365" s="1244"/>
      <c r="AO365" s="1244"/>
      <c r="AP365" s="1244"/>
      <c r="AQ365" s="1244"/>
      <c r="AR365" s="1244"/>
      <c r="AS365" s="1244"/>
      <c r="AT365" s="1244"/>
      <c r="AU365" s="1244"/>
      <c r="AV365" s="1244"/>
      <c r="AW365" s="1244"/>
      <c r="AX365" s="1244"/>
      <c r="AY365" s="1244"/>
      <c r="AZ365" s="1244"/>
      <c r="BA365" s="1244"/>
      <c r="BB365" s="1244"/>
      <c r="BC365" s="1244"/>
      <c r="BD365" s="1244"/>
      <c r="BE365" s="1244"/>
      <c r="BF365" s="1244"/>
      <c r="BG365" s="1244"/>
      <c r="BH365" s="1244"/>
      <c r="BI365" s="1244"/>
      <c r="BJ365" s="1244"/>
      <c r="BK365" s="1244"/>
      <c r="BL365" s="1244"/>
      <c r="BM365" s="1244"/>
      <c r="BN365" s="1244"/>
      <c r="BO365" s="1244"/>
      <c r="BP365" s="1244"/>
      <c r="BQ365" s="1244"/>
      <c r="BR365" s="1244"/>
      <c r="BS365" s="1244"/>
      <c r="BT365" s="1244"/>
      <c r="BU365" s="1244"/>
      <c r="BV365" s="1244"/>
      <c r="BW365" s="1244"/>
      <c r="BX365" s="1244"/>
      <c r="BY365" s="1244"/>
      <c r="BZ365" s="1244"/>
      <c r="CA365" s="1244"/>
    </row>
    <row r="366" spans="1:79" ht="33.75" customHeight="1" thickBot="1">
      <c r="B366" s="1455" t="s">
        <v>843</v>
      </c>
      <c r="C366" s="1456" t="s">
        <v>844</v>
      </c>
      <c r="D366" s="1456" t="s">
        <v>845</v>
      </c>
      <c r="E366" s="1457" t="s">
        <v>846</v>
      </c>
      <c r="F366" s="1413" t="s">
        <v>847</v>
      </c>
      <c r="G366" s="1406">
        <v>3</v>
      </c>
      <c r="H366" s="1362"/>
      <c r="I366" s="1244"/>
      <c r="J366" s="1244"/>
      <c r="K366" s="1244"/>
      <c r="L366" s="1244"/>
      <c r="M366" s="1244"/>
      <c r="N366" s="1336"/>
      <c r="O366" s="1244"/>
      <c r="P366" s="1244"/>
      <c r="Q366" s="1244"/>
      <c r="R366" s="1244"/>
      <c r="S366" s="1244"/>
      <c r="T366" s="1244"/>
      <c r="U366" s="1244"/>
      <c r="V366" s="1244"/>
      <c r="W366" s="1244"/>
      <c r="X366" s="1244"/>
      <c r="Y366" s="1244"/>
      <c r="Z366" s="1244"/>
      <c r="AA366" s="1244"/>
      <c r="AB366" s="1244"/>
      <c r="AC366" s="1244"/>
      <c r="AD366" s="1244"/>
      <c r="AE366" s="1244"/>
      <c r="AF366" s="1244"/>
      <c r="AG366" s="1244"/>
      <c r="AH366" s="1244"/>
      <c r="AI366" s="1244"/>
      <c r="AJ366" s="1244"/>
      <c r="AK366" s="1244"/>
      <c r="AL366" s="1244"/>
      <c r="AM366" s="1244"/>
      <c r="AN366" s="1244"/>
      <c r="AO366" s="1244"/>
      <c r="AP366" s="1244"/>
      <c r="AQ366" s="1244"/>
      <c r="AR366" s="1244"/>
      <c r="AS366" s="1244"/>
      <c r="AT366" s="1244"/>
      <c r="AU366" s="1244"/>
      <c r="AV366" s="1244"/>
      <c r="AW366" s="1244"/>
      <c r="AX366" s="1244"/>
      <c r="AY366" s="1244"/>
      <c r="AZ366" s="1244"/>
      <c r="BA366" s="1244"/>
      <c r="BB366" s="1244"/>
      <c r="BC366" s="1244"/>
      <c r="BD366" s="1244"/>
      <c r="BE366" s="1244"/>
      <c r="BF366" s="1244"/>
      <c r="BG366" s="1244"/>
      <c r="BH366" s="1244"/>
      <c r="BI366" s="1244"/>
      <c r="BJ366" s="1244"/>
      <c r="BK366" s="1244"/>
      <c r="BL366" s="1244"/>
      <c r="BM366" s="1244"/>
      <c r="BN366" s="1244"/>
      <c r="BO366" s="1244"/>
      <c r="BP366" s="1244"/>
      <c r="BQ366" s="1244"/>
      <c r="BR366" s="1244"/>
      <c r="BS366" s="1244"/>
      <c r="BT366" s="1244"/>
      <c r="BU366" s="1244"/>
      <c r="BV366" s="1244"/>
      <c r="BW366" s="1244"/>
      <c r="BX366" s="1244"/>
      <c r="BY366" s="1244"/>
      <c r="BZ366" s="1244"/>
      <c r="CA366" s="1244"/>
    </row>
    <row r="367" spans="1:79" ht="25.5" customHeight="1">
      <c r="B367" s="1458" t="s">
        <v>1017</v>
      </c>
      <c r="C367" s="1459" t="s">
        <v>879</v>
      </c>
      <c r="D367" s="1459"/>
      <c r="E367" s="1460" t="s">
        <v>824</v>
      </c>
      <c r="F367" s="1414"/>
      <c r="G367" s="1407"/>
      <c r="H367" s="1407"/>
      <c r="I367" s="1408"/>
      <c r="J367" s="1244"/>
      <c r="K367" s="1244"/>
      <c r="L367" s="1244"/>
      <c r="M367" s="1244"/>
      <c r="N367" s="1336"/>
      <c r="O367" s="1244"/>
      <c r="P367" s="1244"/>
      <c r="Q367" s="1244"/>
      <c r="R367" s="1244"/>
      <c r="S367" s="1244"/>
      <c r="T367" s="1244"/>
      <c r="U367" s="1244"/>
      <c r="V367" s="1244"/>
      <c r="W367" s="1244"/>
      <c r="X367" s="1244"/>
      <c r="Y367" s="1244"/>
      <c r="Z367" s="1244"/>
      <c r="AA367" s="1244"/>
      <c r="AB367" s="1244"/>
      <c r="AC367" s="1244"/>
      <c r="AD367" s="1244"/>
      <c r="AE367" s="1244"/>
      <c r="AF367" s="1244"/>
      <c r="AG367" s="1244"/>
      <c r="AH367" s="1244"/>
      <c r="AI367" s="1244"/>
      <c r="AJ367" s="1244"/>
      <c r="AK367" s="1244"/>
      <c r="AL367" s="1244"/>
      <c r="AM367" s="1244"/>
      <c r="AN367" s="1244"/>
      <c r="AO367" s="1244"/>
      <c r="AP367" s="1244"/>
      <c r="AQ367" s="1244"/>
      <c r="AR367" s="1244"/>
      <c r="AS367" s="1244"/>
      <c r="AT367" s="1244"/>
      <c r="AU367" s="1244"/>
      <c r="AV367" s="1244"/>
      <c r="AW367" s="1244"/>
      <c r="AX367" s="1244"/>
      <c r="AY367" s="1244"/>
      <c r="AZ367" s="1244"/>
      <c r="BA367" s="1244"/>
      <c r="BB367" s="1244"/>
      <c r="BC367" s="1244"/>
      <c r="BD367" s="1244"/>
      <c r="BE367" s="1244"/>
      <c r="BF367" s="1244"/>
      <c r="BG367" s="1244"/>
      <c r="BH367" s="1244"/>
      <c r="BI367" s="1244"/>
      <c r="BJ367" s="1244"/>
      <c r="BK367" s="1244"/>
      <c r="BL367" s="1244"/>
      <c r="BM367" s="1244"/>
      <c r="BN367" s="1244"/>
      <c r="BO367" s="1244"/>
      <c r="BP367" s="1244"/>
      <c r="BQ367" s="1244"/>
      <c r="BR367" s="1244"/>
      <c r="BS367" s="1244"/>
      <c r="BT367" s="1244"/>
      <c r="BU367" s="1244"/>
      <c r="BV367" s="1244"/>
      <c r="BW367" s="1244"/>
      <c r="BX367" s="1244"/>
      <c r="BY367" s="1244"/>
      <c r="BZ367" s="1244"/>
      <c r="CA367" s="1244"/>
    </row>
    <row r="368" spans="1:79" ht="25.5" customHeight="1">
      <c r="B368" s="1388" t="s">
        <v>1018</v>
      </c>
      <c r="C368" s="1461">
        <v>1</v>
      </c>
      <c r="D368" s="1390">
        <v>3</v>
      </c>
      <c r="E368" s="1391">
        <v>3</v>
      </c>
      <c r="F368" s="1414"/>
      <c r="G368" s="1409"/>
      <c r="H368" s="1409"/>
      <c r="I368" s="1410"/>
      <c r="J368" s="1244"/>
      <c r="K368" s="1244"/>
      <c r="L368" s="1244"/>
      <c r="M368" s="1244"/>
      <c r="N368" s="1336"/>
      <c r="O368" s="1244"/>
      <c r="P368" s="1244"/>
      <c r="Q368" s="1244"/>
      <c r="R368" s="1244"/>
      <c r="S368" s="1244"/>
      <c r="T368" s="1244"/>
      <c r="U368" s="1244"/>
      <c r="V368" s="1244"/>
      <c r="W368" s="1244"/>
      <c r="X368" s="1244"/>
      <c r="Y368" s="1244"/>
      <c r="Z368" s="1244"/>
      <c r="AA368" s="1244"/>
      <c r="AB368" s="1244"/>
      <c r="AC368" s="1244"/>
      <c r="AD368" s="1244"/>
      <c r="AE368" s="1244"/>
      <c r="AF368" s="1244"/>
      <c r="AG368" s="1244"/>
      <c r="AH368" s="1244"/>
      <c r="AI368" s="1244"/>
      <c r="AJ368" s="1244"/>
      <c r="AK368" s="1244"/>
      <c r="AL368" s="1244"/>
      <c r="AM368" s="1244"/>
      <c r="AN368" s="1244"/>
      <c r="AO368" s="1244"/>
      <c r="AP368" s="1244"/>
      <c r="AQ368" s="1244"/>
      <c r="AR368" s="1244"/>
      <c r="AS368" s="1244"/>
      <c r="AT368" s="1244"/>
      <c r="AU368" s="1244"/>
      <c r="AV368" s="1244"/>
      <c r="AW368" s="1244"/>
      <c r="AX368" s="1244"/>
      <c r="AY368" s="1244"/>
      <c r="AZ368" s="1244"/>
      <c r="BA368" s="1244"/>
      <c r="BB368" s="1244"/>
      <c r="BC368" s="1244"/>
      <c r="BD368" s="1244"/>
      <c r="BE368" s="1244"/>
      <c r="BF368" s="1244"/>
      <c r="BG368" s="1244"/>
      <c r="BH368" s="1244"/>
      <c r="BI368" s="1244"/>
      <c r="BJ368" s="1244"/>
      <c r="BK368" s="1244"/>
      <c r="BL368" s="1244"/>
      <c r="BM368" s="1244"/>
      <c r="BN368" s="1244"/>
      <c r="BO368" s="1244"/>
      <c r="BP368" s="1244"/>
      <c r="BQ368" s="1244"/>
      <c r="BR368" s="1244"/>
      <c r="BS368" s="1244"/>
      <c r="BT368" s="1244"/>
      <c r="BU368" s="1244"/>
      <c r="BV368" s="1244"/>
      <c r="BW368" s="1244"/>
      <c r="BX368" s="1244"/>
      <c r="BY368" s="1244"/>
      <c r="BZ368" s="1244"/>
      <c r="CA368" s="1244"/>
    </row>
    <row r="369" spans="1:79" ht="25.5" customHeight="1" thickBot="1">
      <c r="B369" s="1394" t="s">
        <v>1019</v>
      </c>
      <c r="C369" s="1423">
        <v>2</v>
      </c>
      <c r="D369" s="1396">
        <v>3</v>
      </c>
      <c r="E369" s="1397">
        <v>6</v>
      </c>
      <c r="F369" s="1415"/>
      <c r="G369" s="1411"/>
      <c r="H369" s="1411"/>
      <c r="I369" s="1412"/>
      <c r="J369" s="1244"/>
      <c r="K369" s="1244"/>
      <c r="L369" s="1244"/>
      <c r="M369" s="1244"/>
      <c r="N369" s="1336"/>
      <c r="O369" s="1244"/>
      <c r="P369" s="1244"/>
      <c r="Q369" s="1244"/>
      <c r="R369" s="1244"/>
      <c r="S369" s="1244"/>
      <c r="T369" s="1244"/>
      <c r="U369" s="1244"/>
      <c r="V369" s="1244"/>
      <c r="W369" s="1244"/>
      <c r="X369" s="1244"/>
      <c r="Y369" s="1244"/>
      <c r="Z369" s="1244"/>
      <c r="AA369" s="1244"/>
      <c r="AB369" s="1244"/>
      <c r="AC369" s="1244"/>
      <c r="AD369" s="1244"/>
      <c r="AE369" s="1244"/>
      <c r="AF369" s="1244"/>
      <c r="AG369" s="1244"/>
      <c r="AH369" s="1244"/>
      <c r="AI369" s="1244"/>
      <c r="AJ369" s="1244"/>
      <c r="AK369" s="1244"/>
      <c r="AL369" s="1244"/>
      <c r="AM369" s="1244"/>
      <c r="AN369" s="1244"/>
      <c r="AO369" s="1244"/>
      <c r="AP369" s="1244"/>
      <c r="AQ369" s="1244"/>
      <c r="AR369" s="1244"/>
      <c r="AS369" s="1244"/>
      <c r="AT369" s="1244"/>
      <c r="AU369" s="1244"/>
      <c r="AV369" s="1244"/>
      <c r="AW369" s="1244"/>
      <c r="AX369" s="1244"/>
      <c r="AY369" s="1244"/>
      <c r="AZ369" s="1244"/>
      <c r="BA369" s="1244"/>
      <c r="BB369" s="1244"/>
      <c r="BC369" s="1244"/>
      <c r="BD369" s="1244"/>
      <c r="BE369" s="1244"/>
      <c r="BF369" s="1244"/>
      <c r="BG369" s="1244"/>
      <c r="BH369" s="1244"/>
      <c r="BI369" s="1244"/>
      <c r="BJ369" s="1244"/>
      <c r="BK369" s="1244"/>
      <c r="BL369" s="1244"/>
      <c r="BM369" s="1244"/>
      <c r="BN369" s="1244"/>
      <c r="BO369" s="1244"/>
      <c r="BP369" s="1244"/>
      <c r="BQ369" s="1244"/>
      <c r="BR369" s="1244"/>
      <c r="BS369" s="1244"/>
      <c r="BT369" s="1244"/>
      <c r="BU369" s="1244"/>
      <c r="BV369" s="1244"/>
      <c r="BW369" s="1244"/>
      <c r="BX369" s="1244"/>
      <c r="BY369" s="1244"/>
      <c r="BZ369" s="1244"/>
      <c r="CA369" s="1244"/>
    </row>
    <row r="370" spans="1:79">
      <c r="B370" s="1404"/>
      <c r="C370" s="1462"/>
      <c r="D370" s="1462"/>
      <c r="E370" s="1462"/>
      <c r="F370" s="1441"/>
      <c r="I370" s="1244"/>
      <c r="J370" s="1244"/>
      <c r="K370" s="1244"/>
      <c r="L370" s="1244"/>
      <c r="M370" s="1244"/>
      <c r="N370" s="1336"/>
      <c r="O370" s="1244"/>
      <c r="P370" s="1244"/>
      <c r="Q370" s="1244"/>
      <c r="R370" s="1244"/>
      <c r="S370" s="1244"/>
      <c r="T370" s="1244"/>
      <c r="U370" s="1244"/>
      <c r="V370" s="1244"/>
      <c r="W370" s="1244"/>
      <c r="X370" s="1244"/>
      <c r="Y370" s="1244"/>
      <c r="Z370" s="1244"/>
      <c r="AA370" s="1244"/>
      <c r="AB370" s="1244"/>
      <c r="AC370" s="1244"/>
      <c r="AD370" s="1244"/>
      <c r="AE370" s="1244"/>
      <c r="AF370" s="1244"/>
      <c r="AG370" s="1244"/>
      <c r="AH370" s="1244"/>
      <c r="AI370" s="1244"/>
      <c r="AJ370" s="1244"/>
      <c r="AK370" s="1244"/>
      <c r="AL370" s="1244"/>
      <c r="AM370" s="1244"/>
      <c r="AN370" s="1244"/>
      <c r="AO370" s="1244"/>
      <c r="AP370" s="1244"/>
      <c r="AQ370" s="1244"/>
      <c r="AR370" s="1244"/>
      <c r="AS370" s="1244"/>
      <c r="AT370" s="1244"/>
      <c r="AU370" s="1244"/>
      <c r="AV370" s="1244"/>
      <c r="AW370" s="1244"/>
      <c r="AX370" s="1244"/>
      <c r="AY370" s="1244"/>
      <c r="AZ370" s="1244"/>
      <c r="BA370" s="1244"/>
      <c r="BB370" s="1244"/>
      <c r="BC370" s="1244"/>
      <c r="BD370" s="1244"/>
      <c r="BE370" s="1244"/>
      <c r="BF370" s="1244"/>
      <c r="BG370" s="1244"/>
      <c r="BH370" s="1244"/>
      <c r="BI370" s="1244"/>
      <c r="BJ370" s="1244"/>
      <c r="BK370" s="1244"/>
      <c r="BL370" s="1244"/>
      <c r="BM370" s="1244"/>
      <c r="BN370" s="1244"/>
      <c r="BO370" s="1244"/>
      <c r="BP370" s="1244"/>
      <c r="BQ370" s="1244"/>
      <c r="BR370" s="1244"/>
      <c r="BS370" s="1244"/>
      <c r="BT370" s="1244"/>
      <c r="BU370" s="1244"/>
      <c r="BV370" s="1244"/>
      <c r="BW370" s="1244"/>
      <c r="BX370" s="1244"/>
      <c r="BY370" s="1244"/>
      <c r="BZ370" s="1244"/>
      <c r="CA370" s="1244"/>
    </row>
    <row r="371" spans="1:79" ht="18" customHeight="1">
      <c r="A371" s="1193">
        <v>38</v>
      </c>
      <c r="B371" s="1358" t="s">
        <v>1020</v>
      </c>
      <c r="C371" s="1359"/>
      <c r="D371" s="1359"/>
      <c r="E371" s="1359"/>
      <c r="F371" s="1441"/>
      <c r="G371" s="1362"/>
      <c r="H371" s="1362"/>
      <c r="I371" s="1244"/>
      <c r="J371" s="1244"/>
      <c r="K371" s="1244"/>
      <c r="L371" s="1244"/>
      <c r="M371" s="1244"/>
      <c r="N371" s="1336"/>
      <c r="O371" s="1244"/>
      <c r="P371" s="1244"/>
      <c r="Q371" s="1244"/>
      <c r="R371" s="1244"/>
      <c r="S371" s="1244"/>
      <c r="T371" s="1244"/>
      <c r="U371" s="1244"/>
      <c r="V371" s="1244"/>
      <c r="W371" s="1244"/>
      <c r="X371" s="1244"/>
      <c r="Y371" s="1244"/>
      <c r="Z371" s="1244"/>
      <c r="AA371" s="1244"/>
      <c r="AB371" s="1244"/>
      <c r="AC371" s="1244"/>
      <c r="AD371" s="1244"/>
      <c r="AE371" s="1244"/>
      <c r="AF371" s="1244"/>
      <c r="AG371" s="1244"/>
      <c r="AH371" s="1244"/>
      <c r="AI371" s="1244"/>
      <c r="AJ371" s="1244"/>
      <c r="AK371" s="1244"/>
      <c r="AL371" s="1244"/>
      <c r="AM371" s="1244"/>
      <c r="AN371" s="1244"/>
      <c r="AO371" s="1244"/>
      <c r="AP371" s="1244"/>
      <c r="AQ371" s="1244"/>
      <c r="AR371" s="1244"/>
      <c r="AS371" s="1244"/>
      <c r="AT371" s="1244"/>
      <c r="AU371" s="1244"/>
      <c r="AV371" s="1244"/>
      <c r="AW371" s="1244"/>
      <c r="AX371" s="1244"/>
      <c r="AY371" s="1244"/>
      <c r="AZ371" s="1244"/>
      <c r="BA371" s="1244"/>
      <c r="BB371" s="1244"/>
      <c r="BC371" s="1244"/>
      <c r="BD371" s="1244"/>
      <c r="BE371" s="1244"/>
      <c r="BF371" s="1244"/>
      <c r="BG371" s="1244"/>
      <c r="BH371" s="1244"/>
      <c r="BI371" s="1244"/>
      <c r="BJ371" s="1244"/>
      <c r="BK371" s="1244"/>
      <c r="BL371" s="1244"/>
      <c r="BM371" s="1244"/>
      <c r="BN371" s="1244"/>
      <c r="BO371" s="1244"/>
      <c r="BP371" s="1244"/>
      <c r="BQ371" s="1244"/>
      <c r="BR371" s="1244"/>
      <c r="BS371" s="1244"/>
      <c r="BT371" s="1244"/>
      <c r="BU371" s="1244"/>
      <c r="BV371" s="1244"/>
      <c r="BW371" s="1244"/>
      <c r="BX371" s="1244"/>
      <c r="BY371" s="1244"/>
      <c r="BZ371" s="1244"/>
      <c r="CA371" s="1244"/>
    </row>
    <row r="372" spans="1:79" ht="35.25" customHeight="1">
      <c r="B372" s="1363" t="s">
        <v>1021</v>
      </c>
      <c r="C372" s="1364"/>
      <c r="D372" s="1364"/>
      <c r="E372" s="1365"/>
      <c r="F372" s="1441"/>
      <c r="G372" s="1362"/>
      <c r="H372" s="1362"/>
      <c r="I372" s="1244"/>
      <c r="J372" s="1244"/>
      <c r="K372" s="1244"/>
      <c r="L372" s="1244"/>
      <c r="M372" s="1244"/>
      <c r="N372" s="1336"/>
      <c r="O372" s="1244"/>
      <c r="P372" s="1244"/>
      <c r="Q372" s="1244"/>
      <c r="R372" s="1244"/>
      <c r="S372" s="1244"/>
      <c r="T372" s="1244"/>
      <c r="U372" s="1244"/>
      <c r="V372" s="1244"/>
      <c r="W372" s="1244"/>
      <c r="X372" s="1244"/>
      <c r="Y372" s="1244"/>
      <c r="Z372" s="1244"/>
      <c r="AA372" s="1244"/>
      <c r="AB372" s="1244"/>
      <c r="AC372" s="1244"/>
      <c r="AD372" s="1244"/>
      <c r="AE372" s="1244"/>
      <c r="AF372" s="1244"/>
      <c r="AG372" s="1244"/>
      <c r="AH372" s="1244"/>
      <c r="AI372" s="1244"/>
      <c r="AJ372" s="1244"/>
      <c r="AK372" s="1244"/>
      <c r="AL372" s="1244"/>
      <c r="AM372" s="1244"/>
      <c r="AN372" s="1244"/>
      <c r="AO372" s="1244"/>
      <c r="AP372" s="1244"/>
      <c r="AQ372" s="1244"/>
      <c r="AR372" s="1244"/>
      <c r="AS372" s="1244"/>
      <c r="AT372" s="1244"/>
      <c r="AU372" s="1244"/>
      <c r="AV372" s="1244"/>
      <c r="AW372" s="1244"/>
      <c r="AX372" s="1244"/>
      <c r="AY372" s="1244"/>
      <c r="AZ372" s="1244"/>
      <c r="BA372" s="1244"/>
      <c r="BB372" s="1244"/>
      <c r="BC372" s="1244"/>
      <c r="BD372" s="1244"/>
      <c r="BE372" s="1244"/>
      <c r="BF372" s="1244"/>
      <c r="BG372" s="1244"/>
      <c r="BH372" s="1244"/>
      <c r="BI372" s="1244"/>
      <c r="BJ372" s="1244"/>
      <c r="BK372" s="1244"/>
      <c r="BL372" s="1244"/>
      <c r="BM372" s="1244"/>
      <c r="BN372" s="1244"/>
      <c r="BO372" s="1244"/>
      <c r="BP372" s="1244"/>
      <c r="BQ372" s="1244"/>
      <c r="BR372" s="1244"/>
      <c r="BS372" s="1244"/>
      <c r="BT372" s="1244"/>
      <c r="BU372" s="1244"/>
      <c r="BV372" s="1244"/>
      <c r="BW372" s="1244"/>
      <c r="BX372" s="1244"/>
      <c r="BY372" s="1244"/>
      <c r="BZ372" s="1244"/>
      <c r="CA372" s="1244"/>
    </row>
    <row r="373" spans="1:79" ht="16.5" customHeight="1" thickBot="1">
      <c r="B373" s="1358" t="s">
        <v>842</v>
      </c>
      <c r="C373" s="1366"/>
      <c r="F373" s="1441"/>
      <c r="G373" s="1362"/>
      <c r="H373" s="1362"/>
      <c r="I373" s="1244"/>
      <c r="J373" s="1244"/>
      <c r="K373" s="1244"/>
      <c r="L373" s="1244"/>
      <c r="M373" s="1244"/>
      <c r="N373" s="1336"/>
      <c r="O373" s="1244"/>
      <c r="P373" s="1244"/>
      <c r="Q373" s="1244"/>
      <c r="R373" s="1244"/>
      <c r="S373" s="1244"/>
      <c r="T373" s="1244"/>
      <c r="U373" s="1244"/>
      <c r="V373" s="1244"/>
      <c r="W373" s="1244"/>
      <c r="X373" s="1244"/>
      <c r="Y373" s="1244"/>
      <c r="Z373" s="1244"/>
      <c r="AA373" s="1244"/>
      <c r="AB373" s="1244"/>
      <c r="AC373" s="1244"/>
      <c r="AD373" s="1244"/>
      <c r="AE373" s="1244"/>
      <c r="AF373" s="1244"/>
      <c r="AG373" s="1244"/>
      <c r="AH373" s="1244"/>
      <c r="AI373" s="1244"/>
      <c r="AJ373" s="1244"/>
      <c r="AK373" s="1244"/>
      <c r="AL373" s="1244"/>
      <c r="AM373" s="1244"/>
      <c r="AN373" s="1244"/>
      <c r="AO373" s="1244"/>
      <c r="AP373" s="1244"/>
      <c r="AQ373" s="1244"/>
      <c r="AR373" s="1244"/>
      <c r="AS373" s="1244"/>
      <c r="AT373" s="1244"/>
      <c r="AU373" s="1244"/>
      <c r="AV373" s="1244"/>
      <c r="AW373" s="1244"/>
      <c r="AX373" s="1244"/>
      <c r="AY373" s="1244"/>
      <c r="AZ373" s="1244"/>
      <c r="BA373" s="1244"/>
      <c r="BB373" s="1244"/>
      <c r="BC373" s="1244"/>
      <c r="BD373" s="1244"/>
      <c r="BE373" s="1244"/>
      <c r="BF373" s="1244"/>
      <c r="BG373" s="1244"/>
      <c r="BH373" s="1244"/>
      <c r="BI373" s="1244"/>
      <c r="BJ373" s="1244"/>
      <c r="BK373" s="1244"/>
      <c r="BL373" s="1244"/>
      <c r="BM373" s="1244"/>
      <c r="BN373" s="1244"/>
      <c r="BO373" s="1244"/>
      <c r="BP373" s="1244"/>
      <c r="BQ373" s="1244"/>
      <c r="BR373" s="1244"/>
      <c r="BS373" s="1244"/>
      <c r="BT373" s="1244"/>
      <c r="BU373" s="1244"/>
      <c r="BV373" s="1244"/>
      <c r="BW373" s="1244"/>
      <c r="BX373" s="1244"/>
      <c r="BY373" s="1244"/>
      <c r="BZ373" s="1244"/>
      <c r="CA373" s="1244"/>
    </row>
    <row r="374" spans="1:79" ht="33.75" customHeight="1" thickBot="1">
      <c r="B374" s="1455" t="s">
        <v>843</v>
      </c>
      <c r="C374" s="1456" t="s">
        <v>844</v>
      </c>
      <c r="D374" s="1456" t="s">
        <v>845</v>
      </c>
      <c r="E374" s="1457" t="s">
        <v>846</v>
      </c>
      <c r="F374" s="1413" t="s">
        <v>847</v>
      </c>
      <c r="G374" s="1406">
        <v>5</v>
      </c>
      <c r="H374" s="1362"/>
      <c r="I374" s="1244"/>
      <c r="J374" s="1244"/>
      <c r="K374" s="1244"/>
      <c r="L374" s="1244"/>
      <c r="M374" s="1244"/>
      <c r="N374" s="1336"/>
      <c r="O374" s="1244"/>
      <c r="P374" s="1244"/>
      <c r="Q374" s="1244"/>
      <c r="R374" s="1244"/>
      <c r="S374" s="1244"/>
      <c r="T374" s="1244"/>
      <c r="U374" s="1244"/>
      <c r="V374" s="1244"/>
      <c r="W374" s="1244"/>
      <c r="X374" s="1244"/>
      <c r="Y374" s="1244"/>
      <c r="Z374" s="1244"/>
      <c r="AA374" s="1244"/>
      <c r="AB374" s="1244"/>
      <c r="AC374" s="1244"/>
      <c r="AD374" s="1244"/>
      <c r="AE374" s="1244"/>
      <c r="AF374" s="1244"/>
      <c r="AG374" s="1244"/>
      <c r="AH374" s="1244"/>
      <c r="AI374" s="1244"/>
      <c r="AJ374" s="1244"/>
      <c r="AK374" s="1244"/>
      <c r="AL374" s="1244"/>
      <c r="AM374" s="1244"/>
      <c r="AN374" s="1244"/>
      <c r="AO374" s="1244"/>
      <c r="AP374" s="1244"/>
      <c r="AQ374" s="1244"/>
      <c r="AR374" s="1244"/>
      <c r="AS374" s="1244"/>
      <c r="AT374" s="1244"/>
      <c r="AU374" s="1244"/>
      <c r="AV374" s="1244"/>
      <c r="AW374" s="1244"/>
      <c r="AX374" s="1244"/>
      <c r="AY374" s="1244"/>
      <c r="AZ374" s="1244"/>
      <c r="BA374" s="1244"/>
      <c r="BB374" s="1244"/>
      <c r="BC374" s="1244"/>
      <c r="BD374" s="1244"/>
      <c r="BE374" s="1244"/>
      <c r="BF374" s="1244"/>
      <c r="BG374" s="1244"/>
      <c r="BH374" s="1244"/>
      <c r="BI374" s="1244"/>
      <c r="BJ374" s="1244"/>
      <c r="BK374" s="1244"/>
      <c r="BL374" s="1244"/>
      <c r="BM374" s="1244"/>
      <c r="BN374" s="1244"/>
      <c r="BO374" s="1244"/>
      <c r="BP374" s="1244"/>
      <c r="BQ374" s="1244"/>
      <c r="BR374" s="1244"/>
      <c r="BS374" s="1244"/>
      <c r="BT374" s="1244"/>
      <c r="BU374" s="1244"/>
      <c r="BV374" s="1244"/>
      <c r="BW374" s="1244"/>
      <c r="BX374" s="1244"/>
      <c r="BY374" s="1244"/>
      <c r="BZ374" s="1244"/>
      <c r="CA374" s="1244"/>
    </row>
    <row r="375" spans="1:79" ht="27" customHeight="1">
      <c r="B375" s="1442" t="s">
        <v>878</v>
      </c>
      <c r="C375" s="1459" t="s">
        <v>879</v>
      </c>
      <c r="D375" s="1459"/>
      <c r="E375" s="1460" t="s">
        <v>824</v>
      </c>
      <c r="F375" s="1414"/>
      <c r="G375" s="1407"/>
      <c r="H375" s="1407"/>
      <c r="I375" s="1408"/>
    </row>
    <row r="376" spans="1:79" ht="25.5" thickBot="1">
      <c r="B376" s="1394" t="s">
        <v>880</v>
      </c>
      <c r="C376" s="1423">
        <v>5</v>
      </c>
      <c r="D376" s="1396">
        <v>1</v>
      </c>
      <c r="E376" s="1397">
        <v>5</v>
      </c>
      <c r="F376" s="1415"/>
      <c r="G376" s="1411"/>
      <c r="H376" s="1411"/>
      <c r="I376" s="1412"/>
    </row>
    <row r="377" spans="1:79" ht="9" customHeight="1">
      <c r="B377" s="1404"/>
      <c r="C377" s="1424"/>
      <c r="D377" s="1424"/>
      <c r="E377" s="1424"/>
      <c r="F377" s="1424"/>
      <c r="G377" s="1362"/>
      <c r="H377" s="1362"/>
      <c r="I377" s="1244"/>
      <c r="J377" s="1244"/>
      <c r="K377" s="1244"/>
      <c r="L377" s="1244"/>
      <c r="M377" s="1244"/>
      <c r="N377" s="1336"/>
      <c r="O377" s="1244"/>
      <c r="P377" s="1244"/>
      <c r="Q377" s="1244"/>
      <c r="R377" s="1244"/>
      <c r="S377" s="1244"/>
      <c r="T377" s="1244"/>
      <c r="U377" s="1244"/>
      <c r="V377" s="1244"/>
      <c r="W377" s="1244"/>
      <c r="X377" s="1244"/>
      <c r="Y377" s="1244"/>
      <c r="Z377" s="1244"/>
      <c r="AA377" s="1244"/>
      <c r="AB377" s="1244"/>
      <c r="AC377" s="1244"/>
      <c r="AD377" s="1244"/>
      <c r="AE377" s="1244"/>
      <c r="AF377" s="1244"/>
      <c r="AG377" s="1244"/>
      <c r="AH377" s="1244"/>
      <c r="AI377" s="1244"/>
      <c r="AJ377" s="1244"/>
      <c r="AK377" s="1244"/>
      <c r="AL377" s="1244"/>
      <c r="AM377" s="1244"/>
      <c r="AN377" s="1244"/>
      <c r="AO377" s="1244"/>
      <c r="AP377" s="1244"/>
      <c r="AQ377" s="1244"/>
      <c r="AR377" s="1244"/>
      <c r="AS377" s="1244"/>
      <c r="AT377" s="1244"/>
      <c r="AU377" s="1244"/>
      <c r="AV377" s="1244"/>
      <c r="AW377" s="1244"/>
      <c r="AX377" s="1244"/>
      <c r="AY377" s="1244"/>
      <c r="AZ377" s="1244"/>
      <c r="BA377" s="1244"/>
      <c r="BB377" s="1244"/>
      <c r="BC377" s="1244"/>
      <c r="BD377" s="1244"/>
      <c r="BE377" s="1244"/>
      <c r="BF377" s="1244"/>
      <c r="BG377" s="1244"/>
      <c r="BH377" s="1244"/>
      <c r="BI377" s="1244"/>
      <c r="BJ377" s="1244"/>
      <c r="BK377" s="1244"/>
      <c r="BL377" s="1244"/>
      <c r="BM377" s="1244"/>
      <c r="BN377" s="1244"/>
      <c r="BO377" s="1244"/>
      <c r="BP377" s="1244"/>
      <c r="BQ377" s="1244"/>
      <c r="BR377" s="1244"/>
      <c r="BS377" s="1244"/>
      <c r="BT377" s="1244"/>
      <c r="BU377" s="1244"/>
      <c r="BV377" s="1244"/>
      <c r="BW377" s="1244"/>
      <c r="BX377" s="1244"/>
      <c r="BY377" s="1244"/>
      <c r="BZ377" s="1244"/>
      <c r="CA377" s="1244"/>
    </row>
    <row r="378" spans="1:79" ht="18" customHeight="1">
      <c r="A378" s="1193">
        <v>39</v>
      </c>
      <c r="B378" s="1358" t="s">
        <v>1022</v>
      </c>
      <c r="C378" s="1359"/>
      <c r="D378" s="1359"/>
      <c r="E378" s="1359"/>
      <c r="F378" s="1441"/>
      <c r="G378" s="1362"/>
      <c r="H378" s="1362"/>
      <c r="I378" s="1244"/>
      <c r="J378" s="1244"/>
      <c r="K378" s="1244"/>
      <c r="L378" s="1244"/>
      <c r="M378" s="1244"/>
      <c r="N378" s="1336"/>
      <c r="O378" s="1244"/>
      <c r="P378" s="1244"/>
      <c r="Q378" s="1244"/>
      <c r="R378" s="1244"/>
      <c r="S378" s="1244"/>
      <c r="T378" s="1244"/>
      <c r="U378" s="1244"/>
      <c r="V378" s="1244"/>
      <c r="W378" s="1244"/>
      <c r="X378" s="1244"/>
      <c r="Y378" s="1244"/>
      <c r="Z378" s="1244"/>
      <c r="AA378" s="1244"/>
      <c r="AB378" s="1244"/>
      <c r="AC378" s="1244"/>
      <c r="AD378" s="1244"/>
      <c r="AE378" s="1244"/>
      <c r="AF378" s="1244"/>
      <c r="AG378" s="1244"/>
      <c r="AH378" s="1244"/>
      <c r="AI378" s="1244"/>
      <c r="AJ378" s="1244"/>
      <c r="AK378" s="1244"/>
      <c r="AL378" s="1244"/>
      <c r="AM378" s="1244"/>
      <c r="AN378" s="1244"/>
      <c r="AO378" s="1244"/>
      <c r="AP378" s="1244"/>
      <c r="AQ378" s="1244"/>
      <c r="AR378" s="1244"/>
      <c r="AS378" s="1244"/>
      <c r="AT378" s="1244"/>
      <c r="AU378" s="1244"/>
      <c r="AV378" s="1244"/>
      <c r="AW378" s="1244"/>
      <c r="AX378" s="1244"/>
      <c r="AY378" s="1244"/>
      <c r="AZ378" s="1244"/>
      <c r="BA378" s="1244"/>
      <c r="BB378" s="1244"/>
      <c r="BC378" s="1244"/>
      <c r="BD378" s="1244"/>
      <c r="BE378" s="1244"/>
      <c r="BF378" s="1244"/>
      <c r="BG378" s="1244"/>
      <c r="BH378" s="1244"/>
      <c r="BI378" s="1244"/>
      <c r="BJ378" s="1244"/>
      <c r="BK378" s="1244"/>
      <c r="BL378" s="1244"/>
      <c r="BM378" s="1244"/>
      <c r="BN378" s="1244"/>
      <c r="BO378" s="1244"/>
      <c r="BP378" s="1244"/>
      <c r="BQ378" s="1244"/>
      <c r="BR378" s="1244"/>
      <c r="BS378" s="1244"/>
      <c r="BT378" s="1244"/>
      <c r="BU378" s="1244"/>
      <c r="BV378" s="1244"/>
      <c r="BW378" s="1244"/>
      <c r="BX378" s="1244"/>
      <c r="BY378" s="1244"/>
      <c r="BZ378" s="1244"/>
      <c r="CA378" s="1244"/>
    </row>
    <row r="379" spans="1:79" ht="35.25" customHeight="1">
      <c r="B379" s="1363" t="s">
        <v>1023</v>
      </c>
      <c r="C379" s="1364"/>
      <c r="D379" s="1364"/>
      <c r="E379" s="1365"/>
      <c r="F379" s="1441"/>
      <c r="G379" s="1362"/>
      <c r="H379" s="1362"/>
      <c r="I379" s="1244"/>
      <c r="J379" s="1244"/>
      <c r="K379" s="1244"/>
      <c r="L379" s="1244"/>
      <c r="M379" s="1244"/>
      <c r="N379" s="1336"/>
      <c r="O379" s="1244"/>
      <c r="P379" s="1244"/>
      <c r="Q379" s="1244"/>
      <c r="R379" s="1244"/>
      <c r="S379" s="1244"/>
      <c r="T379" s="1244"/>
      <c r="U379" s="1244"/>
      <c r="V379" s="1244"/>
      <c r="W379" s="1244"/>
      <c r="X379" s="1244"/>
      <c r="Y379" s="1244"/>
      <c r="Z379" s="1244"/>
      <c r="AA379" s="1244"/>
      <c r="AB379" s="1244"/>
      <c r="AC379" s="1244"/>
      <c r="AD379" s="1244"/>
      <c r="AE379" s="1244"/>
      <c r="AF379" s="1244"/>
      <c r="AG379" s="1244"/>
      <c r="AH379" s="1244"/>
      <c r="AI379" s="1244"/>
      <c r="AJ379" s="1244"/>
      <c r="AK379" s="1244"/>
      <c r="AL379" s="1244"/>
      <c r="AM379" s="1244"/>
      <c r="AN379" s="1244"/>
      <c r="AO379" s="1244"/>
      <c r="AP379" s="1244"/>
      <c r="AQ379" s="1244"/>
      <c r="AR379" s="1244"/>
      <c r="AS379" s="1244"/>
      <c r="AT379" s="1244"/>
      <c r="AU379" s="1244"/>
      <c r="AV379" s="1244"/>
      <c r="AW379" s="1244"/>
      <c r="AX379" s="1244"/>
      <c r="AY379" s="1244"/>
      <c r="AZ379" s="1244"/>
      <c r="BA379" s="1244"/>
      <c r="BB379" s="1244"/>
      <c r="BC379" s="1244"/>
      <c r="BD379" s="1244"/>
      <c r="BE379" s="1244"/>
      <c r="BF379" s="1244"/>
      <c r="BG379" s="1244"/>
      <c r="BH379" s="1244"/>
      <c r="BI379" s="1244"/>
      <c r="BJ379" s="1244"/>
      <c r="BK379" s="1244"/>
      <c r="BL379" s="1244"/>
      <c r="BM379" s="1244"/>
      <c r="BN379" s="1244"/>
      <c r="BO379" s="1244"/>
      <c r="BP379" s="1244"/>
      <c r="BQ379" s="1244"/>
      <c r="BR379" s="1244"/>
      <c r="BS379" s="1244"/>
      <c r="BT379" s="1244"/>
      <c r="BU379" s="1244"/>
      <c r="BV379" s="1244"/>
      <c r="BW379" s="1244"/>
      <c r="BX379" s="1244"/>
      <c r="BY379" s="1244"/>
      <c r="BZ379" s="1244"/>
      <c r="CA379" s="1244"/>
    </row>
    <row r="380" spans="1:79" ht="16.5" customHeight="1" thickBot="1">
      <c r="B380" s="1358" t="s">
        <v>842</v>
      </c>
      <c r="C380" s="1366"/>
      <c r="F380" s="1441"/>
      <c r="G380" s="1362"/>
      <c r="H380" s="1362"/>
      <c r="I380" s="1244"/>
      <c r="J380" s="1244"/>
      <c r="K380" s="1244"/>
      <c r="L380" s="1244"/>
      <c r="M380" s="1244"/>
      <c r="N380" s="1336"/>
      <c r="O380" s="1244"/>
      <c r="P380" s="1244"/>
      <c r="Q380" s="1244"/>
      <c r="R380" s="1244"/>
      <c r="S380" s="1244"/>
      <c r="T380" s="1244"/>
      <c r="U380" s="1244"/>
      <c r="V380" s="1244"/>
      <c r="W380" s="1244"/>
      <c r="X380" s="1244"/>
      <c r="Y380" s="1244"/>
      <c r="Z380" s="1244"/>
      <c r="AA380" s="1244"/>
      <c r="AB380" s="1244"/>
      <c r="AC380" s="1244"/>
      <c r="AD380" s="1244"/>
      <c r="AE380" s="1244"/>
      <c r="AF380" s="1244"/>
      <c r="AG380" s="1244"/>
      <c r="AH380" s="1244"/>
      <c r="AI380" s="1244"/>
      <c r="AJ380" s="1244"/>
      <c r="AK380" s="1244"/>
      <c r="AL380" s="1244"/>
      <c r="AM380" s="1244"/>
      <c r="AN380" s="1244"/>
      <c r="AO380" s="1244"/>
      <c r="AP380" s="1244"/>
      <c r="AQ380" s="1244"/>
      <c r="AR380" s="1244"/>
      <c r="AS380" s="1244"/>
      <c r="AT380" s="1244"/>
      <c r="AU380" s="1244"/>
      <c r="AV380" s="1244"/>
      <c r="AW380" s="1244"/>
      <c r="AX380" s="1244"/>
      <c r="AY380" s="1244"/>
      <c r="AZ380" s="1244"/>
      <c r="BA380" s="1244"/>
      <c r="BB380" s="1244"/>
      <c r="BC380" s="1244"/>
      <c r="BD380" s="1244"/>
      <c r="BE380" s="1244"/>
      <c r="BF380" s="1244"/>
      <c r="BG380" s="1244"/>
      <c r="BH380" s="1244"/>
      <c r="BI380" s="1244"/>
      <c r="BJ380" s="1244"/>
      <c r="BK380" s="1244"/>
      <c r="BL380" s="1244"/>
      <c r="BM380" s="1244"/>
      <c r="BN380" s="1244"/>
      <c r="BO380" s="1244"/>
      <c r="BP380" s="1244"/>
      <c r="BQ380" s="1244"/>
      <c r="BR380" s="1244"/>
      <c r="BS380" s="1244"/>
      <c r="BT380" s="1244"/>
      <c r="BU380" s="1244"/>
      <c r="BV380" s="1244"/>
      <c r="BW380" s="1244"/>
      <c r="BX380" s="1244"/>
      <c r="BY380" s="1244"/>
      <c r="BZ380" s="1244"/>
      <c r="CA380" s="1244"/>
    </row>
    <row r="381" spans="1:79" ht="33.75" customHeight="1" thickBot="1">
      <c r="B381" s="1463" t="s">
        <v>843</v>
      </c>
      <c r="C381" s="1464" t="s">
        <v>844</v>
      </c>
      <c r="D381" s="1464" t="s">
        <v>845</v>
      </c>
      <c r="E381" s="1465" t="s">
        <v>846</v>
      </c>
      <c r="F381" s="1413" t="s">
        <v>847</v>
      </c>
      <c r="G381" s="1406">
        <v>4</v>
      </c>
      <c r="H381" s="1362"/>
      <c r="I381" s="1244"/>
      <c r="J381" s="1244"/>
      <c r="K381" s="1244"/>
      <c r="L381" s="1244"/>
      <c r="M381" s="1244"/>
      <c r="N381" s="1336"/>
      <c r="O381" s="1244"/>
      <c r="P381" s="1244"/>
      <c r="Q381" s="1244"/>
      <c r="R381" s="1244"/>
      <c r="S381" s="1244"/>
      <c r="T381" s="1244"/>
      <c r="U381" s="1244"/>
      <c r="V381" s="1244"/>
      <c r="W381" s="1244"/>
      <c r="X381" s="1244"/>
      <c r="Y381" s="1244"/>
      <c r="Z381" s="1244"/>
      <c r="AA381" s="1244"/>
      <c r="AB381" s="1244"/>
      <c r="AC381" s="1244"/>
      <c r="AD381" s="1244"/>
      <c r="AE381" s="1244"/>
      <c r="AF381" s="1244"/>
      <c r="AG381" s="1244"/>
      <c r="AH381" s="1244"/>
      <c r="AI381" s="1244"/>
      <c r="AJ381" s="1244"/>
      <c r="AK381" s="1244"/>
      <c r="AL381" s="1244"/>
      <c r="AM381" s="1244"/>
      <c r="AN381" s="1244"/>
      <c r="AO381" s="1244"/>
      <c r="AP381" s="1244"/>
      <c r="AQ381" s="1244"/>
      <c r="AR381" s="1244"/>
      <c r="AS381" s="1244"/>
      <c r="AT381" s="1244"/>
      <c r="AU381" s="1244"/>
      <c r="AV381" s="1244"/>
      <c r="AW381" s="1244"/>
      <c r="AX381" s="1244"/>
      <c r="AY381" s="1244"/>
      <c r="AZ381" s="1244"/>
      <c r="BA381" s="1244"/>
      <c r="BB381" s="1244"/>
      <c r="BC381" s="1244"/>
      <c r="BD381" s="1244"/>
      <c r="BE381" s="1244"/>
      <c r="BF381" s="1244"/>
      <c r="BG381" s="1244"/>
      <c r="BH381" s="1244"/>
      <c r="BI381" s="1244"/>
      <c r="BJ381" s="1244"/>
      <c r="BK381" s="1244"/>
      <c r="BL381" s="1244"/>
      <c r="BM381" s="1244"/>
      <c r="BN381" s="1244"/>
      <c r="BO381" s="1244"/>
      <c r="BP381" s="1244"/>
      <c r="BQ381" s="1244"/>
      <c r="BR381" s="1244"/>
      <c r="BS381" s="1244"/>
      <c r="BT381" s="1244"/>
      <c r="BU381" s="1244"/>
      <c r="BV381" s="1244"/>
      <c r="BW381" s="1244"/>
      <c r="BX381" s="1244"/>
      <c r="BY381" s="1244"/>
      <c r="BZ381" s="1244"/>
      <c r="CA381" s="1244"/>
    </row>
    <row r="382" spans="1:79" ht="27.75" customHeight="1">
      <c r="B382" s="1388" t="s">
        <v>849</v>
      </c>
      <c r="C382" s="1461">
        <v>0</v>
      </c>
      <c r="D382" s="1390">
        <v>2</v>
      </c>
      <c r="E382" s="1391">
        <v>0</v>
      </c>
      <c r="F382" s="1414"/>
      <c r="G382" s="1466"/>
      <c r="H382" s="1407"/>
      <c r="I382" s="1408"/>
      <c r="J382" s="1244"/>
      <c r="K382" s="1244"/>
      <c r="L382" s="1244"/>
      <c r="M382" s="1244"/>
      <c r="N382" s="1336"/>
      <c r="O382" s="1244"/>
      <c r="P382" s="1244"/>
      <c r="Q382" s="1244"/>
      <c r="R382" s="1244"/>
      <c r="S382" s="1244"/>
      <c r="T382" s="1244"/>
      <c r="U382" s="1244"/>
      <c r="V382" s="1244"/>
      <c r="W382" s="1244"/>
      <c r="X382" s="1244"/>
      <c r="Y382" s="1244"/>
      <c r="Z382" s="1244"/>
      <c r="AA382" s="1244"/>
      <c r="AB382" s="1244"/>
      <c r="AC382" s="1244"/>
      <c r="AD382" s="1244"/>
      <c r="AE382" s="1244"/>
      <c r="AF382" s="1244"/>
      <c r="AG382" s="1244"/>
      <c r="AH382" s="1244"/>
      <c r="AI382" s="1244"/>
      <c r="AJ382" s="1244"/>
      <c r="AK382" s="1244"/>
      <c r="AL382" s="1244"/>
      <c r="AM382" s="1244"/>
      <c r="AN382" s="1244"/>
      <c r="AO382" s="1244"/>
      <c r="AP382" s="1244"/>
      <c r="AQ382" s="1244"/>
      <c r="AR382" s="1244"/>
      <c r="AS382" s="1244"/>
      <c r="AT382" s="1244"/>
      <c r="AU382" s="1244"/>
      <c r="AV382" s="1244"/>
      <c r="AW382" s="1244"/>
      <c r="AX382" s="1244"/>
      <c r="AY382" s="1244"/>
      <c r="AZ382" s="1244"/>
      <c r="BA382" s="1244"/>
      <c r="BB382" s="1244"/>
      <c r="BC382" s="1244"/>
      <c r="BD382" s="1244"/>
      <c r="BE382" s="1244"/>
      <c r="BF382" s="1244"/>
      <c r="BG382" s="1244"/>
      <c r="BH382" s="1244"/>
      <c r="BI382" s="1244"/>
      <c r="BJ382" s="1244"/>
      <c r="BK382" s="1244"/>
      <c r="BL382" s="1244"/>
      <c r="BM382" s="1244"/>
      <c r="BN382" s="1244"/>
      <c r="BO382" s="1244"/>
      <c r="BP382" s="1244"/>
      <c r="BQ382" s="1244"/>
      <c r="BR382" s="1244"/>
      <c r="BS382" s="1244"/>
      <c r="BT382" s="1244"/>
      <c r="BU382" s="1244"/>
      <c r="BV382" s="1244"/>
      <c r="BW382" s="1244"/>
      <c r="BX382" s="1244"/>
      <c r="BY382" s="1244"/>
      <c r="BZ382" s="1244"/>
      <c r="CA382" s="1244"/>
    </row>
    <row r="383" spans="1:79" ht="27" customHeight="1">
      <c r="B383" s="1388" t="s">
        <v>851</v>
      </c>
      <c r="C383" s="1461">
        <v>1</v>
      </c>
      <c r="D383" s="1390">
        <v>2</v>
      </c>
      <c r="E383" s="1391">
        <v>2</v>
      </c>
      <c r="F383" s="1414"/>
      <c r="G383" s="1467"/>
      <c r="H383" s="1409"/>
      <c r="I383" s="1410"/>
      <c r="J383" s="1244"/>
      <c r="K383" s="1244"/>
      <c r="L383" s="1244"/>
      <c r="M383" s="1244"/>
      <c r="N383" s="1336"/>
      <c r="O383" s="1244"/>
      <c r="P383" s="1244"/>
      <c r="Q383" s="1244"/>
      <c r="R383" s="1244"/>
      <c r="S383" s="1244"/>
      <c r="T383" s="1244"/>
      <c r="U383" s="1244"/>
      <c r="V383" s="1244"/>
      <c r="W383" s="1244"/>
      <c r="X383" s="1244"/>
      <c r="Y383" s="1244"/>
      <c r="Z383" s="1244"/>
      <c r="AA383" s="1244"/>
      <c r="AB383" s="1244"/>
      <c r="AC383" s="1244"/>
      <c r="AD383" s="1244"/>
      <c r="AE383" s="1244"/>
      <c r="AF383" s="1244"/>
      <c r="AG383" s="1244"/>
      <c r="AH383" s="1244"/>
      <c r="AI383" s="1244"/>
      <c r="AJ383" s="1244"/>
      <c r="AK383" s="1244"/>
      <c r="AL383" s="1244"/>
      <c r="AM383" s="1244"/>
      <c r="AN383" s="1244"/>
      <c r="AO383" s="1244"/>
      <c r="AP383" s="1244"/>
      <c r="AQ383" s="1244"/>
      <c r="AR383" s="1244"/>
      <c r="AS383" s="1244"/>
      <c r="AT383" s="1244"/>
      <c r="AU383" s="1244"/>
      <c r="AV383" s="1244"/>
      <c r="AW383" s="1244"/>
      <c r="AX383" s="1244"/>
      <c r="AY383" s="1244"/>
      <c r="AZ383" s="1244"/>
      <c r="BA383" s="1244"/>
      <c r="BB383" s="1244"/>
      <c r="BC383" s="1244"/>
      <c r="BD383" s="1244"/>
      <c r="BE383" s="1244"/>
      <c r="BF383" s="1244"/>
      <c r="BG383" s="1244"/>
      <c r="BH383" s="1244"/>
      <c r="BI383" s="1244"/>
      <c r="BJ383" s="1244"/>
      <c r="BK383" s="1244"/>
      <c r="BL383" s="1244"/>
      <c r="BM383" s="1244"/>
      <c r="BN383" s="1244"/>
      <c r="BO383" s="1244"/>
      <c r="BP383" s="1244"/>
      <c r="BQ383" s="1244"/>
      <c r="BR383" s="1244"/>
      <c r="BS383" s="1244"/>
      <c r="BT383" s="1244"/>
      <c r="BU383" s="1244"/>
      <c r="BV383" s="1244"/>
      <c r="BW383" s="1244"/>
      <c r="BX383" s="1244"/>
      <c r="BY383" s="1244"/>
      <c r="BZ383" s="1244"/>
      <c r="CA383" s="1244"/>
    </row>
    <row r="384" spans="1:79" ht="27" customHeight="1" thickBot="1">
      <c r="B384" s="1394" t="s">
        <v>853</v>
      </c>
      <c r="C384" s="1423">
        <v>2</v>
      </c>
      <c r="D384" s="1396">
        <v>2</v>
      </c>
      <c r="E384" s="1397">
        <v>4</v>
      </c>
      <c r="F384" s="1415"/>
      <c r="G384" s="1468"/>
      <c r="H384" s="1411"/>
      <c r="I384" s="1412"/>
      <c r="J384" s="1244"/>
      <c r="K384" s="1244"/>
      <c r="L384" s="1244"/>
      <c r="M384" s="1244"/>
      <c r="N384" s="1336"/>
      <c r="O384" s="1244"/>
      <c r="P384" s="1244"/>
      <c r="Q384" s="1244"/>
      <c r="R384" s="1244"/>
      <c r="S384" s="1244"/>
      <c r="T384" s="1244"/>
      <c r="U384" s="1244"/>
      <c r="V384" s="1244"/>
      <c r="W384" s="1244"/>
      <c r="X384" s="1244"/>
      <c r="Y384" s="1244"/>
      <c r="Z384" s="1244"/>
      <c r="AA384" s="1244"/>
      <c r="AB384" s="1244"/>
      <c r="AC384" s="1244"/>
      <c r="AD384" s="1244"/>
      <c r="AE384" s="1244"/>
      <c r="AF384" s="1244"/>
      <c r="AG384" s="1244"/>
      <c r="AH384" s="1244"/>
      <c r="AI384" s="1244"/>
      <c r="AJ384" s="1244"/>
      <c r="AK384" s="1244"/>
      <c r="AL384" s="1244"/>
      <c r="AM384" s="1244"/>
      <c r="AN384" s="1244"/>
      <c r="AO384" s="1244"/>
      <c r="AP384" s="1244"/>
      <c r="AQ384" s="1244"/>
      <c r="AR384" s="1244"/>
      <c r="AS384" s="1244"/>
      <c r="AT384" s="1244"/>
      <c r="AU384" s="1244"/>
      <c r="AV384" s="1244"/>
      <c r="AW384" s="1244"/>
      <c r="AX384" s="1244"/>
      <c r="AY384" s="1244"/>
      <c r="AZ384" s="1244"/>
      <c r="BA384" s="1244"/>
      <c r="BB384" s="1244"/>
      <c r="BC384" s="1244"/>
      <c r="BD384" s="1244"/>
      <c r="BE384" s="1244"/>
      <c r="BF384" s="1244"/>
      <c r="BG384" s="1244"/>
      <c r="BH384" s="1244"/>
      <c r="BI384" s="1244"/>
      <c r="BJ384" s="1244"/>
      <c r="BK384" s="1244"/>
      <c r="BL384" s="1244"/>
      <c r="BM384" s="1244"/>
      <c r="BN384" s="1244"/>
      <c r="BO384" s="1244"/>
      <c r="BP384" s="1244"/>
      <c r="BQ384" s="1244"/>
      <c r="BR384" s="1244"/>
      <c r="BS384" s="1244"/>
      <c r="BT384" s="1244"/>
      <c r="BU384" s="1244"/>
      <c r="BV384" s="1244"/>
      <c r="BW384" s="1244"/>
      <c r="BX384" s="1244"/>
      <c r="BY384" s="1244"/>
      <c r="BZ384" s="1244"/>
      <c r="CA384" s="1244"/>
    </row>
    <row r="385" spans="2:79" ht="9" customHeight="1">
      <c r="B385" s="1404"/>
      <c r="C385" s="1405"/>
      <c r="D385" s="1405"/>
      <c r="E385" s="1405"/>
      <c r="F385" s="1469"/>
      <c r="G385" s="1362"/>
      <c r="H385" s="1362"/>
      <c r="I385" s="1244"/>
      <c r="J385" s="1244"/>
      <c r="K385" s="1244"/>
      <c r="L385" s="1244"/>
      <c r="M385" s="1244"/>
      <c r="N385" s="1336"/>
      <c r="O385" s="1244"/>
      <c r="P385" s="1244"/>
      <c r="Q385" s="1244"/>
      <c r="R385" s="1244"/>
      <c r="S385" s="1244"/>
      <c r="T385" s="1244"/>
      <c r="U385" s="1244"/>
      <c r="V385" s="1244"/>
      <c r="W385" s="1244"/>
      <c r="X385" s="1244"/>
      <c r="Y385" s="1244"/>
      <c r="Z385" s="1244"/>
      <c r="AA385" s="1244"/>
      <c r="AB385" s="1244"/>
      <c r="AC385" s="1244"/>
      <c r="AD385" s="1244"/>
      <c r="AE385" s="1244"/>
      <c r="AF385" s="1244"/>
      <c r="AG385" s="1244"/>
      <c r="AH385" s="1244"/>
      <c r="AI385" s="1244"/>
      <c r="AJ385" s="1244"/>
      <c r="AK385" s="1244"/>
      <c r="AL385" s="1244"/>
      <c r="AM385" s="1244"/>
      <c r="AN385" s="1244"/>
      <c r="AO385" s="1244"/>
      <c r="AP385" s="1244"/>
      <c r="AQ385" s="1244"/>
      <c r="AR385" s="1244"/>
      <c r="AS385" s="1244"/>
      <c r="AT385" s="1244"/>
      <c r="AU385" s="1244"/>
      <c r="AV385" s="1244"/>
      <c r="AW385" s="1244"/>
      <c r="AX385" s="1244"/>
      <c r="AY385" s="1244"/>
      <c r="AZ385" s="1244"/>
      <c r="BA385" s="1244"/>
      <c r="BB385" s="1244"/>
      <c r="BC385" s="1244"/>
      <c r="BD385" s="1244"/>
      <c r="BE385" s="1244"/>
      <c r="BF385" s="1244"/>
      <c r="BG385" s="1244"/>
      <c r="BH385" s="1244"/>
      <c r="BI385" s="1244"/>
      <c r="BJ385" s="1244"/>
      <c r="BK385" s="1244"/>
      <c r="BL385" s="1244"/>
      <c r="BM385" s="1244"/>
      <c r="BN385" s="1244"/>
      <c r="BO385" s="1244"/>
      <c r="BP385" s="1244"/>
      <c r="BQ385" s="1244"/>
      <c r="BR385" s="1244"/>
      <c r="BS385" s="1244"/>
      <c r="BT385" s="1244"/>
      <c r="BU385" s="1244"/>
      <c r="BV385" s="1244"/>
      <c r="BW385" s="1244"/>
      <c r="BX385" s="1244"/>
      <c r="BY385" s="1244"/>
      <c r="BZ385" s="1244"/>
      <c r="CA385" s="1244"/>
    </row>
    <row r="386" spans="2:79">
      <c r="C386" s="1199"/>
      <c r="D386" s="1199"/>
      <c r="E386" s="1199"/>
      <c r="F386" s="1469"/>
      <c r="G386" s="1197"/>
    </row>
    <row r="387" spans="2:79">
      <c r="C387" s="1199"/>
      <c r="D387" s="1199"/>
      <c r="E387" s="1199"/>
      <c r="G387" s="1197"/>
    </row>
    <row r="388" spans="2:79">
      <c r="C388" s="1199"/>
      <c r="D388" s="1199"/>
      <c r="E388" s="1199"/>
    </row>
  </sheetData>
  <mergeCells count="123">
    <mergeCell ref="B379:E379"/>
    <mergeCell ref="F381:F384"/>
    <mergeCell ref="B364:E364"/>
    <mergeCell ref="F366:F369"/>
    <mergeCell ref="C367:D367"/>
    <mergeCell ref="B372:E372"/>
    <mergeCell ref="F374:F376"/>
    <mergeCell ref="C375:D375"/>
    <mergeCell ref="F336:F339"/>
    <mergeCell ref="B343:E343"/>
    <mergeCell ref="B347:E347"/>
    <mergeCell ref="F349:F352"/>
    <mergeCell ref="B355:E355"/>
    <mergeCell ref="F357:F361"/>
    <mergeCell ref="C358:D358"/>
    <mergeCell ref="B313:E313"/>
    <mergeCell ref="F315:F318"/>
    <mergeCell ref="B322:E322"/>
    <mergeCell ref="B326:E326"/>
    <mergeCell ref="F328:F331"/>
    <mergeCell ref="B334:E334"/>
    <mergeCell ref="F286:F289"/>
    <mergeCell ref="B292:E292"/>
    <mergeCell ref="F294:F297"/>
    <mergeCell ref="B301:E301"/>
    <mergeCell ref="B305:E305"/>
    <mergeCell ref="F307:F310"/>
    <mergeCell ref="B266:E266"/>
    <mergeCell ref="F268:F271"/>
    <mergeCell ref="B274:E274"/>
    <mergeCell ref="F276:F281"/>
    <mergeCell ref="B282:E282"/>
    <mergeCell ref="B284:E284"/>
    <mergeCell ref="B243:E243"/>
    <mergeCell ref="F245:F248"/>
    <mergeCell ref="B251:E251"/>
    <mergeCell ref="F253:F256"/>
    <mergeCell ref="B259:E259"/>
    <mergeCell ref="F261:F263"/>
    <mergeCell ref="B218:E218"/>
    <mergeCell ref="F220:F223"/>
    <mergeCell ref="B227:E227"/>
    <mergeCell ref="B231:E231"/>
    <mergeCell ref="F233:F236"/>
    <mergeCell ref="B239:E239"/>
    <mergeCell ref="F193:F196"/>
    <mergeCell ref="B199:E199"/>
    <mergeCell ref="F201:F206"/>
    <mergeCell ref="B207:E207"/>
    <mergeCell ref="B209:E209"/>
    <mergeCell ref="F211:F215"/>
    <mergeCell ref="B171:E171"/>
    <mergeCell ref="B175:E175"/>
    <mergeCell ref="F177:F180"/>
    <mergeCell ref="B183:E183"/>
    <mergeCell ref="F185:F188"/>
    <mergeCell ref="B191:E191"/>
    <mergeCell ref="B145:E145"/>
    <mergeCell ref="F147:F150"/>
    <mergeCell ref="B153:E153"/>
    <mergeCell ref="F155:F158"/>
    <mergeCell ref="B161:E161"/>
    <mergeCell ref="F163:F166"/>
    <mergeCell ref="F118:F121"/>
    <mergeCell ref="B124:E124"/>
    <mergeCell ref="F126:F129"/>
    <mergeCell ref="B132:E132"/>
    <mergeCell ref="F134:F137"/>
    <mergeCell ref="B141:E141"/>
    <mergeCell ref="B101:E101"/>
    <mergeCell ref="F103:F106"/>
    <mergeCell ref="B109:E109"/>
    <mergeCell ref="F111:F113"/>
    <mergeCell ref="C112:D112"/>
    <mergeCell ref="B116:E116"/>
    <mergeCell ref="B87:E87"/>
    <mergeCell ref="F89:F91"/>
    <mergeCell ref="C90:D90"/>
    <mergeCell ref="B94:E94"/>
    <mergeCell ref="F96:F98"/>
    <mergeCell ref="C97:D97"/>
    <mergeCell ref="F61:F64"/>
    <mergeCell ref="B67:E67"/>
    <mergeCell ref="F69:F72"/>
    <mergeCell ref="B75:E75"/>
    <mergeCell ref="F77:F80"/>
    <mergeCell ref="B83:E83"/>
    <mergeCell ref="B39:E39"/>
    <mergeCell ref="F41:F44"/>
    <mergeCell ref="B47:E47"/>
    <mergeCell ref="B51:E51"/>
    <mergeCell ref="F53:F56"/>
    <mergeCell ref="B59:E59"/>
    <mergeCell ref="B24:E24"/>
    <mergeCell ref="B27:E27"/>
    <mergeCell ref="B31:E31"/>
    <mergeCell ref="F33:F36"/>
    <mergeCell ref="L33:L36"/>
    <mergeCell ref="M33:N36"/>
    <mergeCell ref="D18:D19"/>
    <mergeCell ref="E18:E19"/>
    <mergeCell ref="F18:F19"/>
    <mergeCell ref="G18:G19"/>
    <mergeCell ref="H18:H19"/>
    <mergeCell ref="I18:I19"/>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27">
    <cfRule type="expression" dxfId="109" priority="18">
      <formula>$I$28=0</formula>
    </cfRule>
  </conditionalFormatting>
  <conditionalFormatting sqref="B47">
    <cfRule type="expression" dxfId="107" priority="17">
      <formula>$I$28=0</formula>
    </cfRule>
  </conditionalFormatting>
  <conditionalFormatting sqref="B83">
    <cfRule type="expression" dxfId="105" priority="16">
      <formula>$I$28=0</formula>
    </cfRule>
  </conditionalFormatting>
  <conditionalFormatting sqref="B141">
    <cfRule type="expression" dxfId="103" priority="15">
      <formula>$I$28=0</formula>
    </cfRule>
  </conditionalFormatting>
  <conditionalFormatting sqref="B171">
    <cfRule type="expression" dxfId="101" priority="14">
      <formula>$I$28=0</formula>
    </cfRule>
  </conditionalFormatting>
  <conditionalFormatting sqref="B227">
    <cfRule type="expression" dxfId="99" priority="13">
      <formula>$I$28=0</formula>
    </cfRule>
  </conditionalFormatting>
  <conditionalFormatting sqref="B239">
    <cfRule type="expression" dxfId="97" priority="12">
      <formula>$I$28=0</formula>
    </cfRule>
  </conditionalFormatting>
  <conditionalFormatting sqref="B301">
    <cfRule type="expression" dxfId="95" priority="11">
      <formula>$I$28=0</formula>
    </cfRule>
  </conditionalFormatting>
  <conditionalFormatting sqref="B322">
    <cfRule type="expression" dxfId="93" priority="10">
      <formula>$I$28=0</formula>
    </cfRule>
  </conditionalFormatting>
  <conditionalFormatting sqref="B343">
    <cfRule type="expression" dxfId="91" priority="9">
      <formula>$I$28=0</formula>
    </cfRule>
  </conditionalFormatting>
  <conditionalFormatting sqref="N11 Q11 T11 O33">
    <cfRule type="cellIs" dxfId="89" priority="8" operator="equal">
      <formula>$M$11</formula>
    </cfRule>
  </conditionalFormatting>
  <conditionalFormatting sqref="M12">
    <cfRule type="cellIs" dxfId="87" priority="7" operator="equal">
      <formula>$M$11</formula>
    </cfRule>
  </conditionalFormatting>
  <conditionalFormatting sqref="H24">
    <cfRule type="cellIs" dxfId="85" priority="6" operator="equal">
      <formula>$M$11</formula>
    </cfRule>
  </conditionalFormatting>
  <conditionalFormatting sqref="O34:O35">
    <cfRule type="cellIs" dxfId="83" priority="5" operator="equal">
      <formula>$M$11</formula>
    </cfRule>
  </conditionalFormatting>
  <conditionalFormatting sqref="D16">
    <cfRule type="cellIs" dxfId="81" priority="4" operator="equal">
      <formula>$M$11</formula>
    </cfRule>
  </conditionalFormatting>
  <conditionalFormatting sqref="E12">
    <cfRule type="cellIs" dxfId="79" priority="3" operator="equal">
      <formula>$M$11</formula>
    </cfRule>
  </conditionalFormatting>
  <conditionalFormatting sqref="O36">
    <cfRule type="cellIs" dxfId="77" priority="2" operator="equal">
      <formula>$M$11</formula>
    </cfRule>
  </conditionalFormatting>
  <conditionalFormatting sqref="M14">
    <cfRule type="cellIs" dxfId="75" priority="1" operator="equal">
      <formula>$M$11</formula>
    </cfRule>
  </conditionalFormatting>
  <dataValidations count="6">
    <dataValidation type="whole" allowBlank="1" showInputMessage="1" showErrorMessage="1" sqref="H14:I14">
      <formula1>60</formula1>
      <formula2>200</formula2>
    </dataValidation>
    <dataValidation type="list" allowBlank="1" showInputMessage="1" showErrorMessage="1" sqref="D16:I16">
      <formula1>$O$33:$O$36</formula1>
    </dataValidation>
    <dataValidation type="list" allowBlank="1" showInputMessage="1" showErrorMessage="1" sqref="J12:J15 D15:I15 D13:I13 O22:T22">
      <formula1>$O$33:$O$35</formula1>
    </dataValidation>
    <dataValidation type="list" allowBlank="1" showErrorMessage="1" errorTitle="HIBA!" error="Nem beírható pontszám!!" sqref="G201 JE201 TA201 ACW201 AMS201 AWO201 BGK201 BQG201 CAC201 CJY201 CTU201 DDQ201 DNM201 DXI201 EHE201 ERA201 FAW201 FKS201 FUO201 GEK201 GOG201 GYC201 HHY201 HRU201 IBQ201 ILM201 IVI201 JFE201 JPA201 JYW201 KIS201 KSO201 LCK201 LMG201 LWC201 MFY201 MPU201 MZQ201 NJM201 NTI201 ODE201 ONA201 OWW201 PGS201 PQO201 QAK201 QKG201 QUC201 RDY201 RNU201 RXQ201 SHM201 SRI201 TBE201 TLA201 TUW201 UES201 UOO201 UYK201 VIG201 VSC201 WBY201 WLU201 WVQ201 G65737 JE65737 TA65737 ACW65737 AMS65737 AWO65737 BGK65737 BQG65737 CAC65737 CJY65737 CTU65737 DDQ65737 DNM65737 DXI65737 EHE65737 ERA65737 FAW65737 FKS65737 FUO65737 GEK65737 GOG65737 GYC65737 HHY65737 HRU65737 IBQ65737 ILM65737 IVI65737 JFE65737 JPA65737 JYW65737 KIS65737 KSO65737 LCK65737 LMG65737 LWC65737 MFY65737 MPU65737 MZQ65737 NJM65737 NTI65737 ODE65737 ONA65737 OWW65737 PGS65737 PQO65737 QAK65737 QKG65737 QUC65737 RDY65737 RNU65737 RXQ65737 SHM65737 SRI65737 TBE65737 TLA65737 TUW65737 UES65737 UOO65737 UYK65737 VIG65737 VSC65737 WBY65737 WLU65737 WVQ65737 G131273 JE131273 TA131273 ACW131273 AMS131273 AWO131273 BGK131273 BQG131273 CAC131273 CJY131273 CTU131273 DDQ131273 DNM131273 DXI131273 EHE131273 ERA131273 FAW131273 FKS131273 FUO131273 GEK131273 GOG131273 GYC131273 HHY131273 HRU131273 IBQ131273 ILM131273 IVI131273 JFE131273 JPA131273 JYW131273 KIS131273 KSO131273 LCK131273 LMG131273 LWC131273 MFY131273 MPU131273 MZQ131273 NJM131273 NTI131273 ODE131273 ONA131273 OWW131273 PGS131273 PQO131273 QAK131273 QKG131273 QUC131273 RDY131273 RNU131273 RXQ131273 SHM131273 SRI131273 TBE131273 TLA131273 TUW131273 UES131273 UOO131273 UYK131273 VIG131273 VSC131273 WBY131273 WLU131273 WVQ131273 G196809 JE196809 TA196809 ACW196809 AMS196809 AWO196809 BGK196809 BQG196809 CAC196809 CJY196809 CTU196809 DDQ196809 DNM196809 DXI196809 EHE196809 ERA196809 FAW196809 FKS196809 FUO196809 GEK196809 GOG196809 GYC196809 HHY196809 HRU196809 IBQ196809 ILM196809 IVI196809 JFE196809 JPA196809 JYW196809 KIS196809 KSO196809 LCK196809 LMG196809 LWC196809 MFY196809 MPU196809 MZQ196809 NJM196809 NTI196809 ODE196809 ONA196809 OWW196809 PGS196809 PQO196809 QAK196809 QKG196809 QUC196809 RDY196809 RNU196809 RXQ196809 SHM196809 SRI196809 TBE196809 TLA196809 TUW196809 UES196809 UOO196809 UYK196809 VIG196809 VSC196809 WBY196809 WLU196809 WVQ196809 G262345 JE262345 TA262345 ACW262345 AMS262345 AWO262345 BGK262345 BQG262345 CAC262345 CJY262345 CTU262345 DDQ262345 DNM262345 DXI262345 EHE262345 ERA262345 FAW262345 FKS262345 FUO262345 GEK262345 GOG262345 GYC262345 HHY262345 HRU262345 IBQ262345 ILM262345 IVI262345 JFE262345 JPA262345 JYW262345 KIS262345 KSO262345 LCK262345 LMG262345 LWC262345 MFY262345 MPU262345 MZQ262345 NJM262345 NTI262345 ODE262345 ONA262345 OWW262345 PGS262345 PQO262345 QAK262345 QKG262345 QUC262345 RDY262345 RNU262345 RXQ262345 SHM262345 SRI262345 TBE262345 TLA262345 TUW262345 UES262345 UOO262345 UYK262345 VIG262345 VSC262345 WBY262345 WLU262345 WVQ262345 G327881 JE327881 TA327881 ACW327881 AMS327881 AWO327881 BGK327881 BQG327881 CAC327881 CJY327881 CTU327881 DDQ327881 DNM327881 DXI327881 EHE327881 ERA327881 FAW327881 FKS327881 FUO327881 GEK327881 GOG327881 GYC327881 HHY327881 HRU327881 IBQ327881 ILM327881 IVI327881 JFE327881 JPA327881 JYW327881 KIS327881 KSO327881 LCK327881 LMG327881 LWC327881 MFY327881 MPU327881 MZQ327881 NJM327881 NTI327881 ODE327881 ONA327881 OWW327881 PGS327881 PQO327881 QAK327881 QKG327881 QUC327881 RDY327881 RNU327881 RXQ327881 SHM327881 SRI327881 TBE327881 TLA327881 TUW327881 UES327881 UOO327881 UYK327881 VIG327881 VSC327881 WBY327881 WLU327881 WVQ327881 G393417 JE393417 TA393417 ACW393417 AMS393417 AWO393417 BGK393417 BQG393417 CAC393417 CJY393417 CTU393417 DDQ393417 DNM393417 DXI393417 EHE393417 ERA393417 FAW393417 FKS393417 FUO393417 GEK393417 GOG393417 GYC393417 HHY393417 HRU393417 IBQ393417 ILM393417 IVI393417 JFE393417 JPA393417 JYW393417 KIS393417 KSO393417 LCK393417 LMG393417 LWC393417 MFY393417 MPU393417 MZQ393417 NJM393417 NTI393417 ODE393417 ONA393417 OWW393417 PGS393417 PQO393417 QAK393417 QKG393417 QUC393417 RDY393417 RNU393417 RXQ393417 SHM393417 SRI393417 TBE393417 TLA393417 TUW393417 UES393417 UOO393417 UYK393417 VIG393417 VSC393417 WBY393417 WLU393417 WVQ393417 G458953 JE458953 TA458953 ACW458953 AMS458953 AWO458953 BGK458953 BQG458953 CAC458953 CJY458953 CTU458953 DDQ458953 DNM458953 DXI458953 EHE458953 ERA458953 FAW458953 FKS458953 FUO458953 GEK458953 GOG458953 GYC458953 HHY458953 HRU458953 IBQ458953 ILM458953 IVI458953 JFE458953 JPA458953 JYW458953 KIS458953 KSO458953 LCK458953 LMG458953 LWC458953 MFY458953 MPU458953 MZQ458953 NJM458953 NTI458953 ODE458953 ONA458953 OWW458953 PGS458953 PQO458953 QAK458953 QKG458953 QUC458953 RDY458953 RNU458953 RXQ458953 SHM458953 SRI458953 TBE458953 TLA458953 TUW458953 UES458953 UOO458953 UYK458953 VIG458953 VSC458953 WBY458953 WLU458953 WVQ458953 G524489 JE524489 TA524489 ACW524489 AMS524489 AWO524489 BGK524489 BQG524489 CAC524489 CJY524489 CTU524489 DDQ524489 DNM524489 DXI524489 EHE524489 ERA524489 FAW524489 FKS524489 FUO524489 GEK524489 GOG524489 GYC524489 HHY524489 HRU524489 IBQ524489 ILM524489 IVI524489 JFE524489 JPA524489 JYW524489 KIS524489 KSO524489 LCK524489 LMG524489 LWC524489 MFY524489 MPU524489 MZQ524489 NJM524489 NTI524489 ODE524489 ONA524489 OWW524489 PGS524489 PQO524489 QAK524489 QKG524489 QUC524489 RDY524489 RNU524489 RXQ524489 SHM524489 SRI524489 TBE524489 TLA524489 TUW524489 UES524489 UOO524489 UYK524489 VIG524489 VSC524489 WBY524489 WLU524489 WVQ524489 G590025 JE590025 TA590025 ACW590025 AMS590025 AWO590025 BGK590025 BQG590025 CAC590025 CJY590025 CTU590025 DDQ590025 DNM590025 DXI590025 EHE590025 ERA590025 FAW590025 FKS590025 FUO590025 GEK590025 GOG590025 GYC590025 HHY590025 HRU590025 IBQ590025 ILM590025 IVI590025 JFE590025 JPA590025 JYW590025 KIS590025 KSO590025 LCK590025 LMG590025 LWC590025 MFY590025 MPU590025 MZQ590025 NJM590025 NTI590025 ODE590025 ONA590025 OWW590025 PGS590025 PQO590025 QAK590025 QKG590025 QUC590025 RDY590025 RNU590025 RXQ590025 SHM590025 SRI590025 TBE590025 TLA590025 TUW590025 UES590025 UOO590025 UYK590025 VIG590025 VSC590025 WBY590025 WLU590025 WVQ590025 G655561 JE655561 TA655561 ACW655561 AMS655561 AWO655561 BGK655561 BQG655561 CAC655561 CJY655561 CTU655561 DDQ655561 DNM655561 DXI655561 EHE655561 ERA655561 FAW655561 FKS655561 FUO655561 GEK655561 GOG655561 GYC655561 HHY655561 HRU655561 IBQ655561 ILM655561 IVI655561 JFE655561 JPA655561 JYW655561 KIS655561 KSO655561 LCK655561 LMG655561 LWC655561 MFY655561 MPU655561 MZQ655561 NJM655561 NTI655561 ODE655561 ONA655561 OWW655561 PGS655561 PQO655561 QAK655561 QKG655561 QUC655561 RDY655561 RNU655561 RXQ655561 SHM655561 SRI655561 TBE655561 TLA655561 TUW655561 UES655561 UOO655561 UYK655561 VIG655561 VSC655561 WBY655561 WLU655561 WVQ655561 G721097 JE721097 TA721097 ACW721097 AMS721097 AWO721097 BGK721097 BQG721097 CAC721097 CJY721097 CTU721097 DDQ721097 DNM721097 DXI721097 EHE721097 ERA721097 FAW721097 FKS721097 FUO721097 GEK721097 GOG721097 GYC721097 HHY721097 HRU721097 IBQ721097 ILM721097 IVI721097 JFE721097 JPA721097 JYW721097 KIS721097 KSO721097 LCK721097 LMG721097 LWC721097 MFY721097 MPU721097 MZQ721097 NJM721097 NTI721097 ODE721097 ONA721097 OWW721097 PGS721097 PQO721097 QAK721097 QKG721097 QUC721097 RDY721097 RNU721097 RXQ721097 SHM721097 SRI721097 TBE721097 TLA721097 TUW721097 UES721097 UOO721097 UYK721097 VIG721097 VSC721097 WBY721097 WLU721097 WVQ721097 G786633 JE786633 TA786633 ACW786633 AMS786633 AWO786633 BGK786633 BQG786633 CAC786633 CJY786633 CTU786633 DDQ786633 DNM786633 DXI786633 EHE786633 ERA786633 FAW786633 FKS786633 FUO786633 GEK786633 GOG786633 GYC786633 HHY786633 HRU786633 IBQ786633 ILM786633 IVI786633 JFE786633 JPA786633 JYW786633 KIS786633 KSO786633 LCK786633 LMG786633 LWC786633 MFY786633 MPU786633 MZQ786633 NJM786633 NTI786633 ODE786633 ONA786633 OWW786633 PGS786633 PQO786633 QAK786633 QKG786633 QUC786633 RDY786633 RNU786633 RXQ786633 SHM786633 SRI786633 TBE786633 TLA786633 TUW786633 UES786633 UOO786633 UYK786633 VIG786633 VSC786633 WBY786633 WLU786633 WVQ786633 G852169 JE852169 TA852169 ACW852169 AMS852169 AWO852169 BGK852169 BQG852169 CAC852169 CJY852169 CTU852169 DDQ852169 DNM852169 DXI852169 EHE852169 ERA852169 FAW852169 FKS852169 FUO852169 GEK852169 GOG852169 GYC852169 HHY852169 HRU852169 IBQ852169 ILM852169 IVI852169 JFE852169 JPA852169 JYW852169 KIS852169 KSO852169 LCK852169 LMG852169 LWC852169 MFY852169 MPU852169 MZQ852169 NJM852169 NTI852169 ODE852169 ONA852169 OWW852169 PGS852169 PQO852169 QAK852169 QKG852169 QUC852169 RDY852169 RNU852169 RXQ852169 SHM852169 SRI852169 TBE852169 TLA852169 TUW852169 UES852169 UOO852169 UYK852169 VIG852169 VSC852169 WBY852169 WLU852169 WVQ852169 G917705 JE917705 TA917705 ACW917705 AMS917705 AWO917705 BGK917705 BQG917705 CAC917705 CJY917705 CTU917705 DDQ917705 DNM917705 DXI917705 EHE917705 ERA917705 FAW917705 FKS917705 FUO917705 GEK917705 GOG917705 GYC917705 HHY917705 HRU917705 IBQ917705 ILM917705 IVI917705 JFE917705 JPA917705 JYW917705 KIS917705 KSO917705 LCK917705 LMG917705 LWC917705 MFY917705 MPU917705 MZQ917705 NJM917705 NTI917705 ODE917705 ONA917705 OWW917705 PGS917705 PQO917705 QAK917705 QKG917705 QUC917705 RDY917705 RNU917705 RXQ917705 SHM917705 SRI917705 TBE917705 TLA917705 TUW917705 UES917705 UOO917705 UYK917705 VIG917705 VSC917705 WBY917705 WLU917705 WVQ917705 G983241 JE983241 TA983241 ACW983241 AMS983241 AWO983241 BGK983241 BQG983241 CAC983241 CJY983241 CTU983241 DDQ983241 DNM983241 DXI983241 EHE983241 ERA983241 FAW983241 FKS983241 FUO983241 GEK983241 GOG983241 GYC983241 HHY983241 HRU983241 IBQ983241 ILM983241 IVI983241 JFE983241 JPA983241 JYW983241 KIS983241 KSO983241 LCK983241 LMG983241 LWC983241 MFY983241 MPU983241 MZQ983241 NJM983241 NTI983241 ODE983241 ONA983241 OWW983241 PGS983241 PQO983241 QAK983241 QKG983241 QUC983241 RDY983241 RNU983241 RXQ983241 SHM983241 SRI983241 TBE983241 TLA983241 TUW983241 UES983241 UOO983241 UYK983241 VIG983241 VSC983241 WBY983241 WLU983241 WVQ983241 G276 JE276 TA276 ACW276 AMS276 AWO276 BGK276 BQG276 CAC276 CJY276 CTU276 DDQ276 DNM276 DXI276 EHE276 ERA276 FAW276 FKS276 FUO276 GEK276 GOG276 GYC276 HHY276 HRU276 IBQ276 ILM276 IVI276 JFE276 JPA276 JYW276 KIS276 KSO276 LCK276 LMG276 LWC276 MFY276 MPU276 MZQ276 NJM276 NTI276 ODE276 ONA276 OWW276 PGS276 PQO276 QAK276 QKG276 QUC276 RDY276 RNU276 RXQ276 SHM276 SRI276 TBE276 TLA276 TUW276 UES276 UOO276 UYK276 VIG276 VSC276 WBY276 WLU276 WVQ276 G65812 JE65812 TA65812 ACW65812 AMS65812 AWO65812 BGK65812 BQG65812 CAC65812 CJY65812 CTU65812 DDQ65812 DNM65812 DXI65812 EHE65812 ERA65812 FAW65812 FKS65812 FUO65812 GEK65812 GOG65812 GYC65812 HHY65812 HRU65812 IBQ65812 ILM65812 IVI65812 JFE65812 JPA65812 JYW65812 KIS65812 KSO65812 LCK65812 LMG65812 LWC65812 MFY65812 MPU65812 MZQ65812 NJM65812 NTI65812 ODE65812 ONA65812 OWW65812 PGS65812 PQO65812 QAK65812 QKG65812 QUC65812 RDY65812 RNU65812 RXQ65812 SHM65812 SRI65812 TBE65812 TLA65812 TUW65812 UES65812 UOO65812 UYK65812 VIG65812 VSC65812 WBY65812 WLU65812 WVQ65812 G131348 JE131348 TA131348 ACW131348 AMS131348 AWO131348 BGK131348 BQG131348 CAC131348 CJY131348 CTU131348 DDQ131348 DNM131348 DXI131348 EHE131348 ERA131348 FAW131348 FKS131348 FUO131348 GEK131348 GOG131348 GYC131348 HHY131348 HRU131348 IBQ131348 ILM131348 IVI131348 JFE131348 JPA131348 JYW131348 KIS131348 KSO131348 LCK131348 LMG131348 LWC131348 MFY131348 MPU131348 MZQ131348 NJM131348 NTI131348 ODE131348 ONA131348 OWW131348 PGS131348 PQO131348 QAK131348 QKG131348 QUC131348 RDY131348 RNU131348 RXQ131348 SHM131348 SRI131348 TBE131348 TLA131348 TUW131348 UES131348 UOO131348 UYK131348 VIG131348 VSC131348 WBY131348 WLU131348 WVQ131348 G196884 JE196884 TA196884 ACW196884 AMS196884 AWO196884 BGK196884 BQG196884 CAC196884 CJY196884 CTU196884 DDQ196884 DNM196884 DXI196884 EHE196884 ERA196884 FAW196884 FKS196884 FUO196884 GEK196884 GOG196884 GYC196884 HHY196884 HRU196884 IBQ196884 ILM196884 IVI196884 JFE196884 JPA196884 JYW196884 KIS196884 KSO196884 LCK196884 LMG196884 LWC196884 MFY196884 MPU196884 MZQ196884 NJM196884 NTI196884 ODE196884 ONA196884 OWW196884 PGS196884 PQO196884 QAK196884 QKG196884 QUC196884 RDY196884 RNU196884 RXQ196884 SHM196884 SRI196884 TBE196884 TLA196884 TUW196884 UES196884 UOO196884 UYK196884 VIG196884 VSC196884 WBY196884 WLU196884 WVQ196884 G262420 JE262420 TA262420 ACW262420 AMS262420 AWO262420 BGK262420 BQG262420 CAC262420 CJY262420 CTU262420 DDQ262420 DNM262420 DXI262420 EHE262420 ERA262420 FAW262420 FKS262420 FUO262420 GEK262420 GOG262420 GYC262420 HHY262420 HRU262420 IBQ262420 ILM262420 IVI262420 JFE262420 JPA262420 JYW262420 KIS262420 KSO262420 LCK262420 LMG262420 LWC262420 MFY262420 MPU262420 MZQ262420 NJM262420 NTI262420 ODE262420 ONA262420 OWW262420 PGS262420 PQO262420 QAK262420 QKG262420 QUC262420 RDY262420 RNU262420 RXQ262420 SHM262420 SRI262420 TBE262420 TLA262420 TUW262420 UES262420 UOO262420 UYK262420 VIG262420 VSC262420 WBY262420 WLU262420 WVQ262420 G327956 JE327956 TA327956 ACW327956 AMS327956 AWO327956 BGK327956 BQG327956 CAC327956 CJY327956 CTU327956 DDQ327956 DNM327956 DXI327956 EHE327956 ERA327956 FAW327956 FKS327956 FUO327956 GEK327956 GOG327956 GYC327956 HHY327956 HRU327956 IBQ327956 ILM327956 IVI327956 JFE327956 JPA327956 JYW327956 KIS327956 KSO327956 LCK327956 LMG327956 LWC327956 MFY327956 MPU327956 MZQ327956 NJM327956 NTI327956 ODE327956 ONA327956 OWW327956 PGS327956 PQO327956 QAK327956 QKG327956 QUC327956 RDY327956 RNU327956 RXQ327956 SHM327956 SRI327956 TBE327956 TLA327956 TUW327956 UES327956 UOO327956 UYK327956 VIG327956 VSC327956 WBY327956 WLU327956 WVQ327956 G393492 JE393492 TA393492 ACW393492 AMS393492 AWO393492 BGK393492 BQG393492 CAC393492 CJY393492 CTU393492 DDQ393492 DNM393492 DXI393492 EHE393492 ERA393492 FAW393492 FKS393492 FUO393492 GEK393492 GOG393492 GYC393492 HHY393492 HRU393492 IBQ393492 ILM393492 IVI393492 JFE393492 JPA393492 JYW393492 KIS393492 KSO393492 LCK393492 LMG393492 LWC393492 MFY393492 MPU393492 MZQ393492 NJM393492 NTI393492 ODE393492 ONA393492 OWW393492 PGS393492 PQO393492 QAK393492 QKG393492 QUC393492 RDY393492 RNU393492 RXQ393492 SHM393492 SRI393492 TBE393492 TLA393492 TUW393492 UES393492 UOO393492 UYK393492 VIG393492 VSC393492 WBY393492 WLU393492 WVQ393492 G459028 JE459028 TA459028 ACW459028 AMS459028 AWO459028 BGK459028 BQG459028 CAC459028 CJY459028 CTU459028 DDQ459028 DNM459028 DXI459028 EHE459028 ERA459028 FAW459028 FKS459028 FUO459028 GEK459028 GOG459028 GYC459028 HHY459028 HRU459028 IBQ459028 ILM459028 IVI459028 JFE459028 JPA459028 JYW459028 KIS459028 KSO459028 LCK459028 LMG459028 LWC459028 MFY459028 MPU459028 MZQ459028 NJM459028 NTI459028 ODE459028 ONA459028 OWW459028 PGS459028 PQO459028 QAK459028 QKG459028 QUC459028 RDY459028 RNU459028 RXQ459028 SHM459028 SRI459028 TBE459028 TLA459028 TUW459028 UES459028 UOO459028 UYK459028 VIG459028 VSC459028 WBY459028 WLU459028 WVQ459028 G524564 JE524564 TA524564 ACW524564 AMS524564 AWO524564 BGK524564 BQG524564 CAC524564 CJY524564 CTU524564 DDQ524564 DNM524564 DXI524564 EHE524564 ERA524564 FAW524564 FKS524564 FUO524564 GEK524564 GOG524564 GYC524564 HHY524564 HRU524564 IBQ524564 ILM524564 IVI524564 JFE524564 JPA524564 JYW524564 KIS524564 KSO524564 LCK524564 LMG524564 LWC524564 MFY524564 MPU524564 MZQ524564 NJM524564 NTI524564 ODE524564 ONA524564 OWW524564 PGS524564 PQO524564 QAK524564 QKG524564 QUC524564 RDY524564 RNU524564 RXQ524564 SHM524564 SRI524564 TBE524564 TLA524564 TUW524564 UES524564 UOO524564 UYK524564 VIG524564 VSC524564 WBY524564 WLU524564 WVQ524564 G590100 JE590100 TA590100 ACW590100 AMS590100 AWO590100 BGK590100 BQG590100 CAC590100 CJY590100 CTU590100 DDQ590100 DNM590100 DXI590100 EHE590100 ERA590100 FAW590100 FKS590100 FUO590100 GEK590100 GOG590100 GYC590100 HHY590100 HRU590100 IBQ590100 ILM590100 IVI590100 JFE590100 JPA590100 JYW590100 KIS590100 KSO590100 LCK590100 LMG590100 LWC590100 MFY590100 MPU590100 MZQ590100 NJM590100 NTI590100 ODE590100 ONA590100 OWW590100 PGS590100 PQO590100 QAK590100 QKG590100 QUC590100 RDY590100 RNU590100 RXQ590100 SHM590100 SRI590100 TBE590100 TLA590100 TUW590100 UES590100 UOO590100 UYK590100 VIG590100 VSC590100 WBY590100 WLU590100 WVQ590100 G655636 JE655636 TA655636 ACW655636 AMS655636 AWO655636 BGK655636 BQG655636 CAC655636 CJY655636 CTU655636 DDQ655636 DNM655636 DXI655636 EHE655636 ERA655636 FAW655636 FKS655636 FUO655636 GEK655636 GOG655636 GYC655636 HHY655636 HRU655636 IBQ655636 ILM655636 IVI655636 JFE655636 JPA655636 JYW655636 KIS655636 KSO655636 LCK655636 LMG655636 LWC655636 MFY655636 MPU655636 MZQ655636 NJM655636 NTI655636 ODE655636 ONA655636 OWW655636 PGS655636 PQO655636 QAK655636 QKG655636 QUC655636 RDY655636 RNU655636 RXQ655636 SHM655636 SRI655636 TBE655636 TLA655636 TUW655636 UES655636 UOO655636 UYK655636 VIG655636 VSC655636 WBY655636 WLU655636 WVQ655636 G721172 JE721172 TA721172 ACW721172 AMS721172 AWO721172 BGK721172 BQG721172 CAC721172 CJY721172 CTU721172 DDQ721172 DNM721172 DXI721172 EHE721172 ERA721172 FAW721172 FKS721172 FUO721172 GEK721172 GOG721172 GYC721172 HHY721172 HRU721172 IBQ721172 ILM721172 IVI721172 JFE721172 JPA721172 JYW721172 KIS721172 KSO721172 LCK721172 LMG721172 LWC721172 MFY721172 MPU721172 MZQ721172 NJM721172 NTI721172 ODE721172 ONA721172 OWW721172 PGS721172 PQO721172 QAK721172 QKG721172 QUC721172 RDY721172 RNU721172 RXQ721172 SHM721172 SRI721172 TBE721172 TLA721172 TUW721172 UES721172 UOO721172 UYK721172 VIG721172 VSC721172 WBY721172 WLU721172 WVQ721172 G786708 JE786708 TA786708 ACW786708 AMS786708 AWO786708 BGK786708 BQG786708 CAC786708 CJY786708 CTU786708 DDQ786708 DNM786708 DXI786708 EHE786708 ERA786708 FAW786708 FKS786708 FUO786708 GEK786708 GOG786708 GYC786708 HHY786708 HRU786708 IBQ786708 ILM786708 IVI786708 JFE786708 JPA786708 JYW786708 KIS786708 KSO786708 LCK786708 LMG786708 LWC786708 MFY786708 MPU786708 MZQ786708 NJM786708 NTI786708 ODE786708 ONA786708 OWW786708 PGS786708 PQO786708 QAK786708 QKG786708 QUC786708 RDY786708 RNU786708 RXQ786708 SHM786708 SRI786708 TBE786708 TLA786708 TUW786708 UES786708 UOO786708 UYK786708 VIG786708 VSC786708 WBY786708 WLU786708 WVQ786708 G852244 JE852244 TA852244 ACW852244 AMS852244 AWO852244 BGK852244 BQG852244 CAC852244 CJY852244 CTU852244 DDQ852244 DNM852244 DXI852244 EHE852244 ERA852244 FAW852244 FKS852244 FUO852244 GEK852244 GOG852244 GYC852244 HHY852244 HRU852244 IBQ852244 ILM852244 IVI852244 JFE852244 JPA852244 JYW852244 KIS852244 KSO852244 LCK852244 LMG852244 LWC852244 MFY852244 MPU852244 MZQ852244 NJM852244 NTI852244 ODE852244 ONA852244 OWW852244 PGS852244 PQO852244 QAK852244 QKG852244 QUC852244 RDY852244 RNU852244 RXQ852244 SHM852244 SRI852244 TBE852244 TLA852244 TUW852244 UES852244 UOO852244 UYK852244 VIG852244 VSC852244 WBY852244 WLU852244 WVQ852244 G917780 JE917780 TA917780 ACW917780 AMS917780 AWO917780 BGK917780 BQG917780 CAC917780 CJY917780 CTU917780 DDQ917780 DNM917780 DXI917780 EHE917780 ERA917780 FAW917780 FKS917780 FUO917780 GEK917780 GOG917780 GYC917780 HHY917780 HRU917780 IBQ917780 ILM917780 IVI917780 JFE917780 JPA917780 JYW917780 KIS917780 KSO917780 LCK917780 LMG917780 LWC917780 MFY917780 MPU917780 MZQ917780 NJM917780 NTI917780 ODE917780 ONA917780 OWW917780 PGS917780 PQO917780 QAK917780 QKG917780 QUC917780 RDY917780 RNU917780 RXQ917780 SHM917780 SRI917780 TBE917780 TLA917780 TUW917780 UES917780 UOO917780 UYK917780 VIG917780 VSC917780 WBY917780 WLU917780 WVQ917780 G983316 JE983316 TA983316 ACW983316 AMS983316 AWO983316 BGK983316 BQG983316 CAC983316 CJY983316 CTU983316 DDQ983316 DNM983316 DXI983316 EHE983316 ERA983316 FAW983316 FKS983316 FUO983316 GEK983316 GOG983316 GYC983316 HHY983316 HRU983316 IBQ983316 ILM983316 IVI983316 JFE983316 JPA983316 JYW983316 KIS983316 KSO983316 LCK983316 LMG983316 LWC983316 MFY983316 MPU983316 MZQ983316 NJM983316 NTI983316 ODE983316 ONA983316 OWW983316 PGS983316 PQO983316 QAK983316 QKG983316 QUC983316 RDY983316 RNU983316 RXQ983316 SHM983316 SRI983316 TBE983316 TLA983316 TUW983316 UES983316 UOO983316 UYK983316 VIG983316 VSC983316 WBY983316 WLU983316 WVQ983316">
      <formula1>E202:E206</formula1>
    </dataValidation>
    <dataValidation type="list" allowBlank="1" showErrorMessage="1" errorTitle="HIBA!" error="Nem beírható pontszám!!" sqref="G211 JE211 TA211 ACW211 AMS211 AWO211 BGK211 BQG211 CAC211 CJY211 CTU211 DDQ211 DNM211 DXI211 EHE211 ERA211 FAW211 FKS211 FUO211 GEK211 GOG211 GYC211 HHY211 HRU211 IBQ211 ILM211 IVI211 JFE211 JPA211 JYW211 KIS211 KSO211 LCK211 LMG211 LWC211 MFY211 MPU211 MZQ211 NJM211 NTI211 ODE211 ONA211 OWW211 PGS211 PQO211 QAK211 QKG211 QUC211 RDY211 RNU211 RXQ211 SHM211 SRI211 TBE211 TLA211 TUW211 UES211 UOO211 UYK211 VIG211 VSC211 WBY211 WLU211 WVQ211 G65747 JE65747 TA65747 ACW65747 AMS65747 AWO65747 BGK65747 BQG65747 CAC65747 CJY65747 CTU65747 DDQ65747 DNM65747 DXI65747 EHE65747 ERA65747 FAW65747 FKS65747 FUO65747 GEK65747 GOG65747 GYC65747 HHY65747 HRU65747 IBQ65747 ILM65747 IVI65747 JFE65747 JPA65747 JYW65747 KIS65747 KSO65747 LCK65747 LMG65747 LWC65747 MFY65747 MPU65747 MZQ65747 NJM65747 NTI65747 ODE65747 ONA65747 OWW65747 PGS65747 PQO65747 QAK65747 QKG65747 QUC65747 RDY65747 RNU65747 RXQ65747 SHM65747 SRI65747 TBE65747 TLA65747 TUW65747 UES65747 UOO65747 UYK65747 VIG65747 VSC65747 WBY65747 WLU65747 WVQ65747 G131283 JE131283 TA131283 ACW131283 AMS131283 AWO131283 BGK131283 BQG131283 CAC131283 CJY131283 CTU131283 DDQ131283 DNM131283 DXI131283 EHE131283 ERA131283 FAW131283 FKS131283 FUO131283 GEK131283 GOG131283 GYC131283 HHY131283 HRU131283 IBQ131283 ILM131283 IVI131283 JFE131283 JPA131283 JYW131283 KIS131283 KSO131283 LCK131283 LMG131283 LWC131283 MFY131283 MPU131283 MZQ131283 NJM131283 NTI131283 ODE131283 ONA131283 OWW131283 PGS131283 PQO131283 QAK131283 QKG131283 QUC131283 RDY131283 RNU131283 RXQ131283 SHM131283 SRI131283 TBE131283 TLA131283 TUW131283 UES131283 UOO131283 UYK131283 VIG131283 VSC131283 WBY131283 WLU131283 WVQ131283 G196819 JE196819 TA196819 ACW196819 AMS196819 AWO196819 BGK196819 BQG196819 CAC196819 CJY196819 CTU196819 DDQ196819 DNM196819 DXI196819 EHE196819 ERA196819 FAW196819 FKS196819 FUO196819 GEK196819 GOG196819 GYC196819 HHY196819 HRU196819 IBQ196819 ILM196819 IVI196819 JFE196819 JPA196819 JYW196819 KIS196819 KSO196819 LCK196819 LMG196819 LWC196819 MFY196819 MPU196819 MZQ196819 NJM196819 NTI196819 ODE196819 ONA196819 OWW196819 PGS196819 PQO196819 QAK196819 QKG196819 QUC196819 RDY196819 RNU196819 RXQ196819 SHM196819 SRI196819 TBE196819 TLA196819 TUW196819 UES196819 UOO196819 UYK196819 VIG196819 VSC196819 WBY196819 WLU196819 WVQ196819 G262355 JE262355 TA262355 ACW262355 AMS262355 AWO262355 BGK262355 BQG262355 CAC262355 CJY262355 CTU262355 DDQ262355 DNM262355 DXI262355 EHE262355 ERA262355 FAW262355 FKS262355 FUO262355 GEK262355 GOG262355 GYC262355 HHY262355 HRU262355 IBQ262355 ILM262355 IVI262355 JFE262355 JPA262355 JYW262355 KIS262355 KSO262355 LCK262355 LMG262355 LWC262355 MFY262355 MPU262355 MZQ262355 NJM262355 NTI262355 ODE262355 ONA262355 OWW262355 PGS262355 PQO262355 QAK262355 QKG262355 QUC262355 RDY262355 RNU262355 RXQ262355 SHM262355 SRI262355 TBE262355 TLA262355 TUW262355 UES262355 UOO262355 UYK262355 VIG262355 VSC262355 WBY262355 WLU262355 WVQ262355 G327891 JE327891 TA327891 ACW327891 AMS327891 AWO327891 BGK327891 BQG327891 CAC327891 CJY327891 CTU327891 DDQ327891 DNM327891 DXI327891 EHE327891 ERA327891 FAW327891 FKS327891 FUO327891 GEK327891 GOG327891 GYC327891 HHY327891 HRU327891 IBQ327891 ILM327891 IVI327891 JFE327891 JPA327891 JYW327891 KIS327891 KSO327891 LCK327891 LMG327891 LWC327891 MFY327891 MPU327891 MZQ327891 NJM327891 NTI327891 ODE327891 ONA327891 OWW327891 PGS327891 PQO327891 QAK327891 QKG327891 QUC327891 RDY327891 RNU327891 RXQ327891 SHM327891 SRI327891 TBE327891 TLA327891 TUW327891 UES327891 UOO327891 UYK327891 VIG327891 VSC327891 WBY327891 WLU327891 WVQ327891 G393427 JE393427 TA393427 ACW393427 AMS393427 AWO393427 BGK393427 BQG393427 CAC393427 CJY393427 CTU393427 DDQ393427 DNM393427 DXI393427 EHE393427 ERA393427 FAW393427 FKS393427 FUO393427 GEK393427 GOG393427 GYC393427 HHY393427 HRU393427 IBQ393427 ILM393427 IVI393427 JFE393427 JPA393427 JYW393427 KIS393427 KSO393427 LCK393427 LMG393427 LWC393427 MFY393427 MPU393427 MZQ393427 NJM393427 NTI393427 ODE393427 ONA393427 OWW393427 PGS393427 PQO393427 QAK393427 QKG393427 QUC393427 RDY393427 RNU393427 RXQ393427 SHM393427 SRI393427 TBE393427 TLA393427 TUW393427 UES393427 UOO393427 UYK393427 VIG393427 VSC393427 WBY393427 WLU393427 WVQ393427 G458963 JE458963 TA458963 ACW458963 AMS458963 AWO458963 BGK458963 BQG458963 CAC458963 CJY458963 CTU458963 DDQ458963 DNM458963 DXI458963 EHE458963 ERA458963 FAW458963 FKS458963 FUO458963 GEK458963 GOG458963 GYC458963 HHY458963 HRU458963 IBQ458963 ILM458963 IVI458963 JFE458963 JPA458963 JYW458963 KIS458963 KSO458963 LCK458963 LMG458963 LWC458963 MFY458963 MPU458963 MZQ458963 NJM458963 NTI458963 ODE458963 ONA458963 OWW458963 PGS458963 PQO458963 QAK458963 QKG458963 QUC458963 RDY458963 RNU458963 RXQ458963 SHM458963 SRI458963 TBE458963 TLA458963 TUW458963 UES458963 UOO458963 UYK458963 VIG458963 VSC458963 WBY458963 WLU458963 WVQ458963 G524499 JE524499 TA524499 ACW524499 AMS524499 AWO524499 BGK524499 BQG524499 CAC524499 CJY524499 CTU524499 DDQ524499 DNM524499 DXI524499 EHE524499 ERA524499 FAW524499 FKS524499 FUO524499 GEK524499 GOG524499 GYC524499 HHY524499 HRU524499 IBQ524499 ILM524499 IVI524499 JFE524499 JPA524499 JYW524499 KIS524499 KSO524499 LCK524499 LMG524499 LWC524499 MFY524499 MPU524499 MZQ524499 NJM524499 NTI524499 ODE524499 ONA524499 OWW524499 PGS524499 PQO524499 QAK524499 QKG524499 QUC524499 RDY524499 RNU524499 RXQ524499 SHM524499 SRI524499 TBE524499 TLA524499 TUW524499 UES524499 UOO524499 UYK524499 VIG524499 VSC524499 WBY524499 WLU524499 WVQ524499 G590035 JE590035 TA590035 ACW590035 AMS590035 AWO590035 BGK590035 BQG590035 CAC590035 CJY590035 CTU590035 DDQ590035 DNM590035 DXI590035 EHE590035 ERA590035 FAW590035 FKS590035 FUO590035 GEK590035 GOG590035 GYC590035 HHY590035 HRU590035 IBQ590035 ILM590035 IVI590035 JFE590035 JPA590035 JYW590035 KIS590035 KSO590035 LCK590035 LMG590035 LWC590035 MFY590035 MPU590035 MZQ590035 NJM590035 NTI590035 ODE590035 ONA590035 OWW590035 PGS590035 PQO590035 QAK590035 QKG590035 QUC590035 RDY590035 RNU590035 RXQ590035 SHM590035 SRI590035 TBE590035 TLA590035 TUW590035 UES590035 UOO590035 UYK590035 VIG590035 VSC590035 WBY590035 WLU590035 WVQ590035 G655571 JE655571 TA655571 ACW655571 AMS655571 AWO655571 BGK655571 BQG655571 CAC655571 CJY655571 CTU655571 DDQ655571 DNM655571 DXI655571 EHE655571 ERA655571 FAW655571 FKS655571 FUO655571 GEK655571 GOG655571 GYC655571 HHY655571 HRU655571 IBQ655571 ILM655571 IVI655571 JFE655571 JPA655571 JYW655571 KIS655571 KSO655571 LCK655571 LMG655571 LWC655571 MFY655571 MPU655571 MZQ655571 NJM655571 NTI655571 ODE655571 ONA655571 OWW655571 PGS655571 PQO655571 QAK655571 QKG655571 QUC655571 RDY655571 RNU655571 RXQ655571 SHM655571 SRI655571 TBE655571 TLA655571 TUW655571 UES655571 UOO655571 UYK655571 VIG655571 VSC655571 WBY655571 WLU655571 WVQ655571 G721107 JE721107 TA721107 ACW721107 AMS721107 AWO721107 BGK721107 BQG721107 CAC721107 CJY721107 CTU721107 DDQ721107 DNM721107 DXI721107 EHE721107 ERA721107 FAW721107 FKS721107 FUO721107 GEK721107 GOG721107 GYC721107 HHY721107 HRU721107 IBQ721107 ILM721107 IVI721107 JFE721107 JPA721107 JYW721107 KIS721107 KSO721107 LCK721107 LMG721107 LWC721107 MFY721107 MPU721107 MZQ721107 NJM721107 NTI721107 ODE721107 ONA721107 OWW721107 PGS721107 PQO721107 QAK721107 QKG721107 QUC721107 RDY721107 RNU721107 RXQ721107 SHM721107 SRI721107 TBE721107 TLA721107 TUW721107 UES721107 UOO721107 UYK721107 VIG721107 VSC721107 WBY721107 WLU721107 WVQ721107 G786643 JE786643 TA786643 ACW786643 AMS786643 AWO786643 BGK786643 BQG786643 CAC786643 CJY786643 CTU786643 DDQ786643 DNM786643 DXI786643 EHE786643 ERA786643 FAW786643 FKS786643 FUO786643 GEK786643 GOG786643 GYC786643 HHY786643 HRU786643 IBQ786643 ILM786643 IVI786643 JFE786643 JPA786643 JYW786643 KIS786643 KSO786643 LCK786643 LMG786643 LWC786643 MFY786643 MPU786643 MZQ786643 NJM786643 NTI786643 ODE786643 ONA786643 OWW786643 PGS786643 PQO786643 QAK786643 QKG786643 QUC786643 RDY786643 RNU786643 RXQ786643 SHM786643 SRI786643 TBE786643 TLA786643 TUW786643 UES786643 UOO786643 UYK786643 VIG786643 VSC786643 WBY786643 WLU786643 WVQ786643 G852179 JE852179 TA852179 ACW852179 AMS852179 AWO852179 BGK852179 BQG852179 CAC852179 CJY852179 CTU852179 DDQ852179 DNM852179 DXI852179 EHE852179 ERA852179 FAW852179 FKS852179 FUO852179 GEK852179 GOG852179 GYC852179 HHY852179 HRU852179 IBQ852179 ILM852179 IVI852179 JFE852179 JPA852179 JYW852179 KIS852179 KSO852179 LCK852179 LMG852179 LWC852179 MFY852179 MPU852179 MZQ852179 NJM852179 NTI852179 ODE852179 ONA852179 OWW852179 PGS852179 PQO852179 QAK852179 QKG852179 QUC852179 RDY852179 RNU852179 RXQ852179 SHM852179 SRI852179 TBE852179 TLA852179 TUW852179 UES852179 UOO852179 UYK852179 VIG852179 VSC852179 WBY852179 WLU852179 WVQ852179 G917715 JE917715 TA917715 ACW917715 AMS917715 AWO917715 BGK917715 BQG917715 CAC917715 CJY917715 CTU917715 DDQ917715 DNM917715 DXI917715 EHE917715 ERA917715 FAW917715 FKS917715 FUO917715 GEK917715 GOG917715 GYC917715 HHY917715 HRU917715 IBQ917715 ILM917715 IVI917715 JFE917715 JPA917715 JYW917715 KIS917715 KSO917715 LCK917715 LMG917715 LWC917715 MFY917715 MPU917715 MZQ917715 NJM917715 NTI917715 ODE917715 ONA917715 OWW917715 PGS917715 PQO917715 QAK917715 QKG917715 QUC917715 RDY917715 RNU917715 RXQ917715 SHM917715 SRI917715 TBE917715 TLA917715 TUW917715 UES917715 UOO917715 UYK917715 VIG917715 VSC917715 WBY917715 WLU917715 WVQ917715 G983251 JE983251 TA983251 ACW983251 AMS983251 AWO983251 BGK983251 BQG983251 CAC983251 CJY983251 CTU983251 DDQ983251 DNM983251 DXI983251 EHE983251 ERA983251 FAW983251 FKS983251 FUO983251 GEK983251 GOG983251 GYC983251 HHY983251 HRU983251 IBQ983251 ILM983251 IVI983251 JFE983251 JPA983251 JYW983251 KIS983251 KSO983251 LCK983251 LMG983251 LWC983251 MFY983251 MPU983251 MZQ983251 NJM983251 NTI983251 ODE983251 ONA983251 OWW983251 PGS983251 PQO983251 QAK983251 QKG983251 QUC983251 RDY983251 RNU983251 RXQ983251 SHM983251 SRI983251 TBE983251 TLA983251 TUW983251 UES983251 UOO983251 UYK983251 VIG983251 VSC983251 WBY983251 WLU983251 WVQ983251 G357 JE357 TA357 ACW357 AMS357 AWO357 BGK357 BQG357 CAC357 CJY357 CTU357 DDQ357 DNM357 DXI357 EHE357 ERA357 FAW357 FKS357 FUO357 GEK357 GOG357 GYC357 HHY357 HRU357 IBQ357 ILM357 IVI357 JFE357 JPA357 JYW357 KIS357 KSO357 LCK357 LMG357 LWC357 MFY357 MPU357 MZQ357 NJM357 NTI357 ODE357 ONA357 OWW357 PGS357 PQO357 QAK357 QKG357 QUC357 RDY357 RNU357 RXQ357 SHM357 SRI357 TBE357 TLA357 TUW357 UES357 UOO357 UYK357 VIG357 VSC357 WBY357 WLU357 WVQ357 G65893 JE65893 TA65893 ACW65893 AMS65893 AWO65893 BGK65893 BQG65893 CAC65893 CJY65893 CTU65893 DDQ65893 DNM65893 DXI65893 EHE65893 ERA65893 FAW65893 FKS65893 FUO65893 GEK65893 GOG65893 GYC65893 HHY65893 HRU65893 IBQ65893 ILM65893 IVI65893 JFE65893 JPA65893 JYW65893 KIS65893 KSO65893 LCK65893 LMG65893 LWC65893 MFY65893 MPU65893 MZQ65893 NJM65893 NTI65893 ODE65893 ONA65893 OWW65893 PGS65893 PQO65893 QAK65893 QKG65893 QUC65893 RDY65893 RNU65893 RXQ65893 SHM65893 SRI65893 TBE65893 TLA65893 TUW65893 UES65893 UOO65893 UYK65893 VIG65893 VSC65893 WBY65893 WLU65893 WVQ65893 G131429 JE131429 TA131429 ACW131429 AMS131429 AWO131429 BGK131429 BQG131429 CAC131429 CJY131429 CTU131429 DDQ131429 DNM131429 DXI131429 EHE131429 ERA131429 FAW131429 FKS131429 FUO131429 GEK131429 GOG131429 GYC131429 HHY131429 HRU131429 IBQ131429 ILM131429 IVI131429 JFE131429 JPA131429 JYW131429 KIS131429 KSO131429 LCK131429 LMG131429 LWC131429 MFY131429 MPU131429 MZQ131429 NJM131429 NTI131429 ODE131429 ONA131429 OWW131429 PGS131429 PQO131429 QAK131429 QKG131429 QUC131429 RDY131429 RNU131429 RXQ131429 SHM131429 SRI131429 TBE131429 TLA131429 TUW131429 UES131429 UOO131429 UYK131429 VIG131429 VSC131429 WBY131429 WLU131429 WVQ131429 G196965 JE196965 TA196965 ACW196965 AMS196965 AWO196965 BGK196965 BQG196965 CAC196965 CJY196965 CTU196965 DDQ196965 DNM196965 DXI196965 EHE196965 ERA196965 FAW196965 FKS196965 FUO196965 GEK196965 GOG196965 GYC196965 HHY196965 HRU196965 IBQ196965 ILM196965 IVI196965 JFE196965 JPA196965 JYW196965 KIS196965 KSO196965 LCK196965 LMG196965 LWC196965 MFY196965 MPU196965 MZQ196965 NJM196965 NTI196965 ODE196965 ONA196965 OWW196965 PGS196965 PQO196965 QAK196965 QKG196965 QUC196965 RDY196965 RNU196965 RXQ196965 SHM196965 SRI196965 TBE196965 TLA196965 TUW196965 UES196965 UOO196965 UYK196965 VIG196965 VSC196965 WBY196965 WLU196965 WVQ196965 G262501 JE262501 TA262501 ACW262501 AMS262501 AWO262501 BGK262501 BQG262501 CAC262501 CJY262501 CTU262501 DDQ262501 DNM262501 DXI262501 EHE262501 ERA262501 FAW262501 FKS262501 FUO262501 GEK262501 GOG262501 GYC262501 HHY262501 HRU262501 IBQ262501 ILM262501 IVI262501 JFE262501 JPA262501 JYW262501 KIS262501 KSO262501 LCK262501 LMG262501 LWC262501 MFY262501 MPU262501 MZQ262501 NJM262501 NTI262501 ODE262501 ONA262501 OWW262501 PGS262501 PQO262501 QAK262501 QKG262501 QUC262501 RDY262501 RNU262501 RXQ262501 SHM262501 SRI262501 TBE262501 TLA262501 TUW262501 UES262501 UOO262501 UYK262501 VIG262501 VSC262501 WBY262501 WLU262501 WVQ262501 G328037 JE328037 TA328037 ACW328037 AMS328037 AWO328037 BGK328037 BQG328037 CAC328037 CJY328037 CTU328037 DDQ328037 DNM328037 DXI328037 EHE328037 ERA328037 FAW328037 FKS328037 FUO328037 GEK328037 GOG328037 GYC328037 HHY328037 HRU328037 IBQ328037 ILM328037 IVI328037 JFE328037 JPA328037 JYW328037 KIS328037 KSO328037 LCK328037 LMG328037 LWC328037 MFY328037 MPU328037 MZQ328037 NJM328037 NTI328037 ODE328037 ONA328037 OWW328037 PGS328037 PQO328037 QAK328037 QKG328037 QUC328037 RDY328037 RNU328037 RXQ328037 SHM328037 SRI328037 TBE328037 TLA328037 TUW328037 UES328037 UOO328037 UYK328037 VIG328037 VSC328037 WBY328037 WLU328037 WVQ328037 G393573 JE393573 TA393573 ACW393573 AMS393573 AWO393573 BGK393573 BQG393573 CAC393573 CJY393573 CTU393573 DDQ393573 DNM393573 DXI393573 EHE393573 ERA393573 FAW393573 FKS393573 FUO393573 GEK393573 GOG393573 GYC393573 HHY393573 HRU393573 IBQ393573 ILM393573 IVI393573 JFE393573 JPA393573 JYW393573 KIS393573 KSO393573 LCK393573 LMG393573 LWC393573 MFY393573 MPU393573 MZQ393573 NJM393573 NTI393573 ODE393573 ONA393573 OWW393573 PGS393573 PQO393573 QAK393573 QKG393573 QUC393573 RDY393573 RNU393573 RXQ393573 SHM393573 SRI393573 TBE393573 TLA393573 TUW393573 UES393573 UOO393573 UYK393573 VIG393573 VSC393573 WBY393573 WLU393573 WVQ393573 G459109 JE459109 TA459109 ACW459109 AMS459109 AWO459109 BGK459109 BQG459109 CAC459109 CJY459109 CTU459109 DDQ459109 DNM459109 DXI459109 EHE459109 ERA459109 FAW459109 FKS459109 FUO459109 GEK459109 GOG459109 GYC459109 HHY459109 HRU459109 IBQ459109 ILM459109 IVI459109 JFE459109 JPA459109 JYW459109 KIS459109 KSO459109 LCK459109 LMG459109 LWC459109 MFY459109 MPU459109 MZQ459109 NJM459109 NTI459109 ODE459109 ONA459109 OWW459109 PGS459109 PQO459109 QAK459109 QKG459109 QUC459109 RDY459109 RNU459109 RXQ459109 SHM459109 SRI459109 TBE459109 TLA459109 TUW459109 UES459109 UOO459109 UYK459109 VIG459109 VSC459109 WBY459109 WLU459109 WVQ459109 G524645 JE524645 TA524645 ACW524645 AMS524645 AWO524645 BGK524645 BQG524645 CAC524645 CJY524645 CTU524645 DDQ524645 DNM524645 DXI524645 EHE524645 ERA524645 FAW524645 FKS524645 FUO524645 GEK524645 GOG524645 GYC524645 HHY524645 HRU524645 IBQ524645 ILM524645 IVI524645 JFE524645 JPA524645 JYW524645 KIS524645 KSO524645 LCK524645 LMG524645 LWC524645 MFY524645 MPU524645 MZQ524645 NJM524645 NTI524645 ODE524645 ONA524645 OWW524645 PGS524645 PQO524645 QAK524645 QKG524645 QUC524645 RDY524645 RNU524645 RXQ524645 SHM524645 SRI524645 TBE524645 TLA524645 TUW524645 UES524645 UOO524645 UYK524645 VIG524645 VSC524645 WBY524645 WLU524645 WVQ524645 G590181 JE590181 TA590181 ACW590181 AMS590181 AWO590181 BGK590181 BQG590181 CAC590181 CJY590181 CTU590181 DDQ590181 DNM590181 DXI590181 EHE590181 ERA590181 FAW590181 FKS590181 FUO590181 GEK590181 GOG590181 GYC590181 HHY590181 HRU590181 IBQ590181 ILM590181 IVI590181 JFE590181 JPA590181 JYW590181 KIS590181 KSO590181 LCK590181 LMG590181 LWC590181 MFY590181 MPU590181 MZQ590181 NJM590181 NTI590181 ODE590181 ONA590181 OWW590181 PGS590181 PQO590181 QAK590181 QKG590181 QUC590181 RDY590181 RNU590181 RXQ590181 SHM590181 SRI590181 TBE590181 TLA590181 TUW590181 UES590181 UOO590181 UYK590181 VIG590181 VSC590181 WBY590181 WLU590181 WVQ590181 G655717 JE655717 TA655717 ACW655717 AMS655717 AWO655717 BGK655717 BQG655717 CAC655717 CJY655717 CTU655717 DDQ655717 DNM655717 DXI655717 EHE655717 ERA655717 FAW655717 FKS655717 FUO655717 GEK655717 GOG655717 GYC655717 HHY655717 HRU655717 IBQ655717 ILM655717 IVI655717 JFE655717 JPA655717 JYW655717 KIS655717 KSO655717 LCK655717 LMG655717 LWC655717 MFY655717 MPU655717 MZQ655717 NJM655717 NTI655717 ODE655717 ONA655717 OWW655717 PGS655717 PQO655717 QAK655717 QKG655717 QUC655717 RDY655717 RNU655717 RXQ655717 SHM655717 SRI655717 TBE655717 TLA655717 TUW655717 UES655717 UOO655717 UYK655717 VIG655717 VSC655717 WBY655717 WLU655717 WVQ655717 G721253 JE721253 TA721253 ACW721253 AMS721253 AWO721253 BGK721253 BQG721253 CAC721253 CJY721253 CTU721253 DDQ721253 DNM721253 DXI721253 EHE721253 ERA721253 FAW721253 FKS721253 FUO721253 GEK721253 GOG721253 GYC721253 HHY721253 HRU721253 IBQ721253 ILM721253 IVI721253 JFE721253 JPA721253 JYW721253 KIS721253 KSO721253 LCK721253 LMG721253 LWC721253 MFY721253 MPU721253 MZQ721253 NJM721253 NTI721253 ODE721253 ONA721253 OWW721253 PGS721253 PQO721253 QAK721253 QKG721253 QUC721253 RDY721253 RNU721253 RXQ721253 SHM721253 SRI721253 TBE721253 TLA721253 TUW721253 UES721253 UOO721253 UYK721253 VIG721253 VSC721253 WBY721253 WLU721253 WVQ721253 G786789 JE786789 TA786789 ACW786789 AMS786789 AWO786789 BGK786789 BQG786789 CAC786789 CJY786789 CTU786789 DDQ786789 DNM786789 DXI786789 EHE786789 ERA786789 FAW786789 FKS786789 FUO786789 GEK786789 GOG786789 GYC786789 HHY786789 HRU786789 IBQ786789 ILM786789 IVI786789 JFE786789 JPA786789 JYW786789 KIS786789 KSO786789 LCK786789 LMG786789 LWC786789 MFY786789 MPU786789 MZQ786789 NJM786789 NTI786789 ODE786789 ONA786789 OWW786789 PGS786789 PQO786789 QAK786789 QKG786789 QUC786789 RDY786789 RNU786789 RXQ786789 SHM786789 SRI786789 TBE786789 TLA786789 TUW786789 UES786789 UOO786789 UYK786789 VIG786789 VSC786789 WBY786789 WLU786789 WVQ786789 G852325 JE852325 TA852325 ACW852325 AMS852325 AWO852325 BGK852325 BQG852325 CAC852325 CJY852325 CTU852325 DDQ852325 DNM852325 DXI852325 EHE852325 ERA852325 FAW852325 FKS852325 FUO852325 GEK852325 GOG852325 GYC852325 HHY852325 HRU852325 IBQ852325 ILM852325 IVI852325 JFE852325 JPA852325 JYW852325 KIS852325 KSO852325 LCK852325 LMG852325 LWC852325 MFY852325 MPU852325 MZQ852325 NJM852325 NTI852325 ODE852325 ONA852325 OWW852325 PGS852325 PQO852325 QAK852325 QKG852325 QUC852325 RDY852325 RNU852325 RXQ852325 SHM852325 SRI852325 TBE852325 TLA852325 TUW852325 UES852325 UOO852325 UYK852325 VIG852325 VSC852325 WBY852325 WLU852325 WVQ852325 G917861 JE917861 TA917861 ACW917861 AMS917861 AWO917861 BGK917861 BQG917861 CAC917861 CJY917861 CTU917861 DDQ917861 DNM917861 DXI917861 EHE917861 ERA917861 FAW917861 FKS917861 FUO917861 GEK917861 GOG917861 GYC917861 HHY917861 HRU917861 IBQ917861 ILM917861 IVI917861 JFE917861 JPA917861 JYW917861 KIS917861 KSO917861 LCK917861 LMG917861 LWC917861 MFY917861 MPU917861 MZQ917861 NJM917861 NTI917861 ODE917861 ONA917861 OWW917861 PGS917861 PQO917861 QAK917861 QKG917861 QUC917861 RDY917861 RNU917861 RXQ917861 SHM917861 SRI917861 TBE917861 TLA917861 TUW917861 UES917861 UOO917861 UYK917861 VIG917861 VSC917861 WBY917861 WLU917861 WVQ917861 G983397 JE983397 TA983397 ACW983397 AMS983397 AWO983397 BGK983397 BQG983397 CAC983397 CJY983397 CTU983397 DDQ983397 DNM983397 DXI983397 EHE983397 ERA983397 FAW983397 FKS983397 FUO983397 GEK983397 GOG983397 GYC983397 HHY983397 HRU983397 IBQ983397 ILM983397 IVI983397 JFE983397 JPA983397 JYW983397 KIS983397 KSO983397 LCK983397 LMG983397 LWC983397 MFY983397 MPU983397 MZQ983397 NJM983397 NTI983397 ODE983397 ONA983397 OWW983397 PGS983397 PQO983397 QAK983397 QKG983397 QUC983397 RDY983397 RNU983397 RXQ983397 SHM983397 SRI983397 TBE983397 TLA983397 TUW983397 UES983397 UOO983397 UYK983397 VIG983397 VSC983397 WBY983397 WLU983397 WVQ983397">
      <formula1>E212:E215</formula1>
    </dataValidation>
    <dataValidation type="list" allowBlank="1" showErrorMessage="1" errorTitle="HIBA!" error="Nem beírható pontszám!!" sqref="G89 JE89 TA89 ACW89 AMS89 AWO89 BGK89 BQG89 CAC89 CJY89 CTU89 DDQ89 DNM89 DXI89 EHE89 ERA89 FAW89 FKS89 FUO89 GEK89 GOG89 GYC89 HHY89 HRU89 IBQ89 ILM89 IVI89 JFE89 JPA89 JYW89 KIS89 KSO89 LCK89 LMG89 LWC89 MFY89 MPU89 MZQ89 NJM89 NTI89 ODE89 ONA89 OWW89 PGS89 PQO89 QAK89 QKG89 QUC89 RDY89 RNU89 RXQ89 SHM89 SRI89 TBE89 TLA89 TUW89 UES89 UOO89 UYK89 VIG89 VSC89 WBY89 WLU89 WVQ89 G65625 JE65625 TA65625 ACW65625 AMS65625 AWO65625 BGK65625 BQG65625 CAC65625 CJY65625 CTU65625 DDQ65625 DNM65625 DXI65625 EHE65625 ERA65625 FAW65625 FKS65625 FUO65625 GEK65625 GOG65625 GYC65625 HHY65625 HRU65625 IBQ65625 ILM65625 IVI65625 JFE65625 JPA65625 JYW65625 KIS65625 KSO65625 LCK65625 LMG65625 LWC65625 MFY65625 MPU65625 MZQ65625 NJM65625 NTI65625 ODE65625 ONA65625 OWW65625 PGS65625 PQO65625 QAK65625 QKG65625 QUC65625 RDY65625 RNU65625 RXQ65625 SHM65625 SRI65625 TBE65625 TLA65625 TUW65625 UES65625 UOO65625 UYK65625 VIG65625 VSC65625 WBY65625 WLU65625 WVQ65625 G131161 JE131161 TA131161 ACW131161 AMS131161 AWO131161 BGK131161 BQG131161 CAC131161 CJY131161 CTU131161 DDQ131161 DNM131161 DXI131161 EHE131161 ERA131161 FAW131161 FKS131161 FUO131161 GEK131161 GOG131161 GYC131161 HHY131161 HRU131161 IBQ131161 ILM131161 IVI131161 JFE131161 JPA131161 JYW131161 KIS131161 KSO131161 LCK131161 LMG131161 LWC131161 MFY131161 MPU131161 MZQ131161 NJM131161 NTI131161 ODE131161 ONA131161 OWW131161 PGS131161 PQO131161 QAK131161 QKG131161 QUC131161 RDY131161 RNU131161 RXQ131161 SHM131161 SRI131161 TBE131161 TLA131161 TUW131161 UES131161 UOO131161 UYK131161 VIG131161 VSC131161 WBY131161 WLU131161 WVQ131161 G196697 JE196697 TA196697 ACW196697 AMS196697 AWO196697 BGK196697 BQG196697 CAC196697 CJY196697 CTU196697 DDQ196697 DNM196697 DXI196697 EHE196697 ERA196697 FAW196697 FKS196697 FUO196697 GEK196697 GOG196697 GYC196697 HHY196697 HRU196697 IBQ196697 ILM196697 IVI196697 JFE196697 JPA196697 JYW196697 KIS196697 KSO196697 LCK196697 LMG196697 LWC196697 MFY196697 MPU196697 MZQ196697 NJM196697 NTI196697 ODE196697 ONA196697 OWW196697 PGS196697 PQO196697 QAK196697 QKG196697 QUC196697 RDY196697 RNU196697 RXQ196697 SHM196697 SRI196697 TBE196697 TLA196697 TUW196697 UES196697 UOO196697 UYK196697 VIG196697 VSC196697 WBY196697 WLU196697 WVQ196697 G262233 JE262233 TA262233 ACW262233 AMS262233 AWO262233 BGK262233 BQG262233 CAC262233 CJY262233 CTU262233 DDQ262233 DNM262233 DXI262233 EHE262233 ERA262233 FAW262233 FKS262233 FUO262233 GEK262233 GOG262233 GYC262233 HHY262233 HRU262233 IBQ262233 ILM262233 IVI262233 JFE262233 JPA262233 JYW262233 KIS262233 KSO262233 LCK262233 LMG262233 LWC262233 MFY262233 MPU262233 MZQ262233 NJM262233 NTI262233 ODE262233 ONA262233 OWW262233 PGS262233 PQO262233 QAK262233 QKG262233 QUC262233 RDY262233 RNU262233 RXQ262233 SHM262233 SRI262233 TBE262233 TLA262233 TUW262233 UES262233 UOO262233 UYK262233 VIG262233 VSC262233 WBY262233 WLU262233 WVQ262233 G327769 JE327769 TA327769 ACW327769 AMS327769 AWO327769 BGK327769 BQG327769 CAC327769 CJY327769 CTU327769 DDQ327769 DNM327769 DXI327769 EHE327769 ERA327769 FAW327769 FKS327769 FUO327769 GEK327769 GOG327769 GYC327769 HHY327769 HRU327769 IBQ327769 ILM327769 IVI327769 JFE327769 JPA327769 JYW327769 KIS327769 KSO327769 LCK327769 LMG327769 LWC327769 MFY327769 MPU327769 MZQ327769 NJM327769 NTI327769 ODE327769 ONA327769 OWW327769 PGS327769 PQO327769 QAK327769 QKG327769 QUC327769 RDY327769 RNU327769 RXQ327769 SHM327769 SRI327769 TBE327769 TLA327769 TUW327769 UES327769 UOO327769 UYK327769 VIG327769 VSC327769 WBY327769 WLU327769 WVQ327769 G393305 JE393305 TA393305 ACW393305 AMS393305 AWO393305 BGK393305 BQG393305 CAC393305 CJY393305 CTU393305 DDQ393305 DNM393305 DXI393305 EHE393305 ERA393305 FAW393305 FKS393305 FUO393305 GEK393305 GOG393305 GYC393305 HHY393305 HRU393305 IBQ393305 ILM393305 IVI393305 JFE393305 JPA393305 JYW393305 KIS393305 KSO393305 LCK393305 LMG393305 LWC393305 MFY393305 MPU393305 MZQ393305 NJM393305 NTI393305 ODE393305 ONA393305 OWW393305 PGS393305 PQO393305 QAK393305 QKG393305 QUC393305 RDY393305 RNU393305 RXQ393305 SHM393305 SRI393305 TBE393305 TLA393305 TUW393305 UES393305 UOO393305 UYK393305 VIG393305 VSC393305 WBY393305 WLU393305 WVQ393305 G458841 JE458841 TA458841 ACW458841 AMS458841 AWO458841 BGK458841 BQG458841 CAC458841 CJY458841 CTU458841 DDQ458841 DNM458841 DXI458841 EHE458841 ERA458841 FAW458841 FKS458841 FUO458841 GEK458841 GOG458841 GYC458841 HHY458841 HRU458841 IBQ458841 ILM458841 IVI458841 JFE458841 JPA458841 JYW458841 KIS458841 KSO458841 LCK458841 LMG458841 LWC458841 MFY458841 MPU458841 MZQ458841 NJM458841 NTI458841 ODE458841 ONA458841 OWW458841 PGS458841 PQO458841 QAK458841 QKG458841 QUC458841 RDY458841 RNU458841 RXQ458841 SHM458841 SRI458841 TBE458841 TLA458841 TUW458841 UES458841 UOO458841 UYK458841 VIG458841 VSC458841 WBY458841 WLU458841 WVQ458841 G524377 JE524377 TA524377 ACW524377 AMS524377 AWO524377 BGK524377 BQG524377 CAC524377 CJY524377 CTU524377 DDQ524377 DNM524377 DXI524377 EHE524377 ERA524377 FAW524377 FKS524377 FUO524377 GEK524377 GOG524377 GYC524377 HHY524377 HRU524377 IBQ524377 ILM524377 IVI524377 JFE524377 JPA524377 JYW524377 KIS524377 KSO524377 LCK524377 LMG524377 LWC524377 MFY524377 MPU524377 MZQ524377 NJM524377 NTI524377 ODE524377 ONA524377 OWW524377 PGS524377 PQO524377 QAK524377 QKG524377 QUC524377 RDY524377 RNU524377 RXQ524377 SHM524377 SRI524377 TBE524377 TLA524377 TUW524377 UES524377 UOO524377 UYK524377 VIG524377 VSC524377 WBY524377 WLU524377 WVQ524377 G589913 JE589913 TA589913 ACW589913 AMS589913 AWO589913 BGK589913 BQG589913 CAC589913 CJY589913 CTU589913 DDQ589913 DNM589913 DXI589913 EHE589913 ERA589913 FAW589913 FKS589913 FUO589913 GEK589913 GOG589913 GYC589913 HHY589913 HRU589913 IBQ589913 ILM589913 IVI589913 JFE589913 JPA589913 JYW589913 KIS589913 KSO589913 LCK589913 LMG589913 LWC589913 MFY589913 MPU589913 MZQ589913 NJM589913 NTI589913 ODE589913 ONA589913 OWW589913 PGS589913 PQO589913 QAK589913 QKG589913 QUC589913 RDY589913 RNU589913 RXQ589913 SHM589913 SRI589913 TBE589913 TLA589913 TUW589913 UES589913 UOO589913 UYK589913 VIG589913 VSC589913 WBY589913 WLU589913 WVQ589913 G655449 JE655449 TA655449 ACW655449 AMS655449 AWO655449 BGK655449 BQG655449 CAC655449 CJY655449 CTU655449 DDQ655449 DNM655449 DXI655449 EHE655449 ERA655449 FAW655449 FKS655449 FUO655449 GEK655449 GOG655449 GYC655449 HHY655449 HRU655449 IBQ655449 ILM655449 IVI655449 JFE655449 JPA655449 JYW655449 KIS655449 KSO655449 LCK655449 LMG655449 LWC655449 MFY655449 MPU655449 MZQ655449 NJM655449 NTI655449 ODE655449 ONA655449 OWW655449 PGS655449 PQO655449 QAK655449 QKG655449 QUC655449 RDY655449 RNU655449 RXQ655449 SHM655449 SRI655449 TBE655449 TLA655449 TUW655449 UES655449 UOO655449 UYK655449 VIG655449 VSC655449 WBY655449 WLU655449 WVQ655449 G720985 JE720985 TA720985 ACW720985 AMS720985 AWO720985 BGK720985 BQG720985 CAC720985 CJY720985 CTU720985 DDQ720985 DNM720985 DXI720985 EHE720985 ERA720985 FAW720985 FKS720985 FUO720985 GEK720985 GOG720985 GYC720985 HHY720985 HRU720985 IBQ720985 ILM720985 IVI720985 JFE720985 JPA720985 JYW720985 KIS720985 KSO720985 LCK720985 LMG720985 LWC720985 MFY720985 MPU720985 MZQ720985 NJM720985 NTI720985 ODE720985 ONA720985 OWW720985 PGS720985 PQO720985 QAK720985 QKG720985 QUC720985 RDY720985 RNU720985 RXQ720985 SHM720985 SRI720985 TBE720985 TLA720985 TUW720985 UES720985 UOO720985 UYK720985 VIG720985 VSC720985 WBY720985 WLU720985 WVQ720985 G786521 JE786521 TA786521 ACW786521 AMS786521 AWO786521 BGK786521 BQG786521 CAC786521 CJY786521 CTU786521 DDQ786521 DNM786521 DXI786521 EHE786521 ERA786521 FAW786521 FKS786521 FUO786521 GEK786521 GOG786521 GYC786521 HHY786521 HRU786521 IBQ786521 ILM786521 IVI786521 JFE786521 JPA786521 JYW786521 KIS786521 KSO786521 LCK786521 LMG786521 LWC786521 MFY786521 MPU786521 MZQ786521 NJM786521 NTI786521 ODE786521 ONA786521 OWW786521 PGS786521 PQO786521 QAK786521 QKG786521 QUC786521 RDY786521 RNU786521 RXQ786521 SHM786521 SRI786521 TBE786521 TLA786521 TUW786521 UES786521 UOO786521 UYK786521 VIG786521 VSC786521 WBY786521 WLU786521 WVQ786521 G852057 JE852057 TA852057 ACW852057 AMS852057 AWO852057 BGK852057 BQG852057 CAC852057 CJY852057 CTU852057 DDQ852057 DNM852057 DXI852057 EHE852057 ERA852057 FAW852057 FKS852057 FUO852057 GEK852057 GOG852057 GYC852057 HHY852057 HRU852057 IBQ852057 ILM852057 IVI852057 JFE852057 JPA852057 JYW852057 KIS852057 KSO852057 LCK852057 LMG852057 LWC852057 MFY852057 MPU852057 MZQ852057 NJM852057 NTI852057 ODE852057 ONA852057 OWW852057 PGS852057 PQO852057 QAK852057 QKG852057 QUC852057 RDY852057 RNU852057 RXQ852057 SHM852057 SRI852057 TBE852057 TLA852057 TUW852057 UES852057 UOO852057 UYK852057 VIG852057 VSC852057 WBY852057 WLU852057 WVQ852057 G917593 JE917593 TA917593 ACW917593 AMS917593 AWO917593 BGK917593 BQG917593 CAC917593 CJY917593 CTU917593 DDQ917593 DNM917593 DXI917593 EHE917593 ERA917593 FAW917593 FKS917593 FUO917593 GEK917593 GOG917593 GYC917593 HHY917593 HRU917593 IBQ917593 ILM917593 IVI917593 JFE917593 JPA917593 JYW917593 KIS917593 KSO917593 LCK917593 LMG917593 LWC917593 MFY917593 MPU917593 MZQ917593 NJM917593 NTI917593 ODE917593 ONA917593 OWW917593 PGS917593 PQO917593 QAK917593 QKG917593 QUC917593 RDY917593 RNU917593 RXQ917593 SHM917593 SRI917593 TBE917593 TLA917593 TUW917593 UES917593 UOO917593 UYK917593 VIG917593 VSC917593 WBY917593 WLU917593 WVQ917593 G983129 JE983129 TA983129 ACW983129 AMS983129 AWO983129 BGK983129 BQG983129 CAC983129 CJY983129 CTU983129 DDQ983129 DNM983129 DXI983129 EHE983129 ERA983129 FAW983129 FKS983129 FUO983129 GEK983129 GOG983129 GYC983129 HHY983129 HRU983129 IBQ983129 ILM983129 IVI983129 JFE983129 JPA983129 JYW983129 KIS983129 KSO983129 LCK983129 LMG983129 LWC983129 MFY983129 MPU983129 MZQ983129 NJM983129 NTI983129 ODE983129 ONA983129 OWW983129 PGS983129 PQO983129 QAK983129 QKG983129 QUC983129 RDY983129 RNU983129 RXQ983129 SHM983129 SRI983129 TBE983129 TLA983129 TUW983129 UES983129 UOO983129 UYK983129 VIG983129 VSC983129 WBY983129 WLU983129 WVQ983129 G96 JE96 TA96 ACW96 AMS96 AWO96 BGK96 BQG96 CAC96 CJY96 CTU96 DDQ96 DNM96 DXI96 EHE96 ERA96 FAW96 FKS96 FUO96 GEK96 GOG96 GYC96 HHY96 HRU96 IBQ96 ILM96 IVI96 JFE96 JPA96 JYW96 KIS96 KSO96 LCK96 LMG96 LWC96 MFY96 MPU96 MZQ96 NJM96 NTI96 ODE96 ONA96 OWW96 PGS96 PQO96 QAK96 QKG96 QUC96 RDY96 RNU96 RXQ96 SHM96 SRI96 TBE96 TLA96 TUW96 UES96 UOO96 UYK96 VIG96 VSC96 WBY96 WLU96 WVQ96 G65632 JE65632 TA65632 ACW65632 AMS65632 AWO65632 BGK65632 BQG65632 CAC65632 CJY65632 CTU65632 DDQ65632 DNM65632 DXI65632 EHE65632 ERA65632 FAW65632 FKS65632 FUO65632 GEK65632 GOG65632 GYC65632 HHY65632 HRU65632 IBQ65632 ILM65632 IVI65632 JFE65632 JPA65632 JYW65632 KIS65632 KSO65632 LCK65632 LMG65632 LWC65632 MFY65632 MPU65632 MZQ65632 NJM65632 NTI65632 ODE65632 ONA65632 OWW65632 PGS65632 PQO65632 QAK65632 QKG65632 QUC65632 RDY65632 RNU65632 RXQ65632 SHM65632 SRI65632 TBE65632 TLA65632 TUW65632 UES65632 UOO65632 UYK65632 VIG65632 VSC65632 WBY65632 WLU65632 WVQ65632 G131168 JE131168 TA131168 ACW131168 AMS131168 AWO131168 BGK131168 BQG131168 CAC131168 CJY131168 CTU131168 DDQ131168 DNM131168 DXI131168 EHE131168 ERA131168 FAW131168 FKS131168 FUO131168 GEK131168 GOG131168 GYC131168 HHY131168 HRU131168 IBQ131168 ILM131168 IVI131168 JFE131168 JPA131168 JYW131168 KIS131168 KSO131168 LCK131168 LMG131168 LWC131168 MFY131168 MPU131168 MZQ131168 NJM131168 NTI131168 ODE131168 ONA131168 OWW131168 PGS131168 PQO131168 QAK131168 QKG131168 QUC131168 RDY131168 RNU131168 RXQ131168 SHM131168 SRI131168 TBE131168 TLA131168 TUW131168 UES131168 UOO131168 UYK131168 VIG131168 VSC131168 WBY131168 WLU131168 WVQ131168 G196704 JE196704 TA196704 ACW196704 AMS196704 AWO196704 BGK196704 BQG196704 CAC196704 CJY196704 CTU196704 DDQ196704 DNM196704 DXI196704 EHE196704 ERA196704 FAW196704 FKS196704 FUO196704 GEK196704 GOG196704 GYC196704 HHY196704 HRU196704 IBQ196704 ILM196704 IVI196704 JFE196704 JPA196704 JYW196704 KIS196704 KSO196704 LCK196704 LMG196704 LWC196704 MFY196704 MPU196704 MZQ196704 NJM196704 NTI196704 ODE196704 ONA196704 OWW196704 PGS196704 PQO196704 QAK196704 QKG196704 QUC196704 RDY196704 RNU196704 RXQ196704 SHM196704 SRI196704 TBE196704 TLA196704 TUW196704 UES196704 UOO196704 UYK196704 VIG196704 VSC196704 WBY196704 WLU196704 WVQ196704 G262240 JE262240 TA262240 ACW262240 AMS262240 AWO262240 BGK262240 BQG262240 CAC262240 CJY262240 CTU262240 DDQ262240 DNM262240 DXI262240 EHE262240 ERA262240 FAW262240 FKS262240 FUO262240 GEK262240 GOG262240 GYC262240 HHY262240 HRU262240 IBQ262240 ILM262240 IVI262240 JFE262240 JPA262240 JYW262240 KIS262240 KSO262240 LCK262240 LMG262240 LWC262240 MFY262240 MPU262240 MZQ262240 NJM262240 NTI262240 ODE262240 ONA262240 OWW262240 PGS262240 PQO262240 QAK262240 QKG262240 QUC262240 RDY262240 RNU262240 RXQ262240 SHM262240 SRI262240 TBE262240 TLA262240 TUW262240 UES262240 UOO262240 UYK262240 VIG262240 VSC262240 WBY262240 WLU262240 WVQ262240 G327776 JE327776 TA327776 ACW327776 AMS327776 AWO327776 BGK327776 BQG327776 CAC327776 CJY327776 CTU327776 DDQ327776 DNM327776 DXI327776 EHE327776 ERA327776 FAW327776 FKS327776 FUO327776 GEK327776 GOG327776 GYC327776 HHY327776 HRU327776 IBQ327776 ILM327776 IVI327776 JFE327776 JPA327776 JYW327776 KIS327776 KSO327776 LCK327776 LMG327776 LWC327776 MFY327776 MPU327776 MZQ327776 NJM327776 NTI327776 ODE327776 ONA327776 OWW327776 PGS327776 PQO327776 QAK327776 QKG327776 QUC327776 RDY327776 RNU327776 RXQ327776 SHM327776 SRI327776 TBE327776 TLA327776 TUW327776 UES327776 UOO327776 UYK327776 VIG327776 VSC327776 WBY327776 WLU327776 WVQ327776 G393312 JE393312 TA393312 ACW393312 AMS393312 AWO393312 BGK393312 BQG393312 CAC393312 CJY393312 CTU393312 DDQ393312 DNM393312 DXI393312 EHE393312 ERA393312 FAW393312 FKS393312 FUO393312 GEK393312 GOG393312 GYC393312 HHY393312 HRU393312 IBQ393312 ILM393312 IVI393312 JFE393312 JPA393312 JYW393312 KIS393312 KSO393312 LCK393312 LMG393312 LWC393312 MFY393312 MPU393312 MZQ393312 NJM393312 NTI393312 ODE393312 ONA393312 OWW393312 PGS393312 PQO393312 QAK393312 QKG393312 QUC393312 RDY393312 RNU393312 RXQ393312 SHM393312 SRI393312 TBE393312 TLA393312 TUW393312 UES393312 UOO393312 UYK393312 VIG393312 VSC393312 WBY393312 WLU393312 WVQ393312 G458848 JE458848 TA458848 ACW458848 AMS458848 AWO458848 BGK458848 BQG458848 CAC458848 CJY458848 CTU458848 DDQ458848 DNM458848 DXI458848 EHE458848 ERA458848 FAW458848 FKS458848 FUO458848 GEK458848 GOG458848 GYC458848 HHY458848 HRU458848 IBQ458848 ILM458848 IVI458848 JFE458848 JPA458848 JYW458848 KIS458848 KSO458848 LCK458848 LMG458848 LWC458848 MFY458848 MPU458848 MZQ458848 NJM458848 NTI458848 ODE458848 ONA458848 OWW458848 PGS458848 PQO458848 QAK458848 QKG458848 QUC458848 RDY458848 RNU458848 RXQ458848 SHM458848 SRI458848 TBE458848 TLA458848 TUW458848 UES458848 UOO458848 UYK458848 VIG458848 VSC458848 WBY458848 WLU458848 WVQ458848 G524384 JE524384 TA524384 ACW524384 AMS524384 AWO524384 BGK524384 BQG524384 CAC524384 CJY524384 CTU524384 DDQ524384 DNM524384 DXI524384 EHE524384 ERA524384 FAW524384 FKS524384 FUO524384 GEK524384 GOG524384 GYC524384 HHY524384 HRU524384 IBQ524384 ILM524384 IVI524384 JFE524384 JPA524384 JYW524384 KIS524384 KSO524384 LCK524384 LMG524384 LWC524384 MFY524384 MPU524384 MZQ524384 NJM524384 NTI524384 ODE524384 ONA524384 OWW524384 PGS524384 PQO524384 QAK524384 QKG524384 QUC524384 RDY524384 RNU524384 RXQ524384 SHM524384 SRI524384 TBE524384 TLA524384 TUW524384 UES524384 UOO524384 UYK524384 VIG524384 VSC524384 WBY524384 WLU524384 WVQ524384 G589920 JE589920 TA589920 ACW589920 AMS589920 AWO589920 BGK589920 BQG589920 CAC589920 CJY589920 CTU589920 DDQ589920 DNM589920 DXI589920 EHE589920 ERA589920 FAW589920 FKS589920 FUO589920 GEK589920 GOG589920 GYC589920 HHY589920 HRU589920 IBQ589920 ILM589920 IVI589920 JFE589920 JPA589920 JYW589920 KIS589920 KSO589920 LCK589920 LMG589920 LWC589920 MFY589920 MPU589920 MZQ589920 NJM589920 NTI589920 ODE589920 ONA589920 OWW589920 PGS589920 PQO589920 QAK589920 QKG589920 QUC589920 RDY589920 RNU589920 RXQ589920 SHM589920 SRI589920 TBE589920 TLA589920 TUW589920 UES589920 UOO589920 UYK589920 VIG589920 VSC589920 WBY589920 WLU589920 WVQ589920 G655456 JE655456 TA655456 ACW655456 AMS655456 AWO655456 BGK655456 BQG655456 CAC655456 CJY655456 CTU655456 DDQ655456 DNM655456 DXI655456 EHE655456 ERA655456 FAW655456 FKS655456 FUO655456 GEK655456 GOG655456 GYC655456 HHY655456 HRU655456 IBQ655456 ILM655456 IVI655456 JFE655456 JPA655456 JYW655456 KIS655456 KSO655456 LCK655456 LMG655456 LWC655456 MFY655456 MPU655456 MZQ655456 NJM655456 NTI655456 ODE655456 ONA655456 OWW655456 PGS655456 PQO655456 QAK655456 QKG655456 QUC655456 RDY655456 RNU655456 RXQ655456 SHM655456 SRI655456 TBE655456 TLA655456 TUW655456 UES655456 UOO655456 UYK655456 VIG655456 VSC655456 WBY655456 WLU655456 WVQ655456 G720992 JE720992 TA720992 ACW720992 AMS720992 AWO720992 BGK720992 BQG720992 CAC720992 CJY720992 CTU720992 DDQ720992 DNM720992 DXI720992 EHE720992 ERA720992 FAW720992 FKS720992 FUO720992 GEK720992 GOG720992 GYC720992 HHY720992 HRU720992 IBQ720992 ILM720992 IVI720992 JFE720992 JPA720992 JYW720992 KIS720992 KSO720992 LCK720992 LMG720992 LWC720992 MFY720992 MPU720992 MZQ720992 NJM720992 NTI720992 ODE720992 ONA720992 OWW720992 PGS720992 PQO720992 QAK720992 QKG720992 QUC720992 RDY720992 RNU720992 RXQ720992 SHM720992 SRI720992 TBE720992 TLA720992 TUW720992 UES720992 UOO720992 UYK720992 VIG720992 VSC720992 WBY720992 WLU720992 WVQ720992 G786528 JE786528 TA786528 ACW786528 AMS786528 AWO786528 BGK786528 BQG786528 CAC786528 CJY786528 CTU786528 DDQ786528 DNM786528 DXI786528 EHE786528 ERA786528 FAW786528 FKS786528 FUO786528 GEK786528 GOG786528 GYC786528 HHY786528 HRU786528 IBQ786528 ILM786528 IVI786528 JFE786528 JPA786528 JYW786528 KIS786528 KSO786528 LCK786528 LMG786528 LWC786528 MFY786528 MPU786528 MZQ786528 NJM786528 NTI786528 ODE786528 ONA786528 OWW786528 PGS786528 PQO786528 QAK786528 QKG786528 QUC786528 RDY786528 RNU786528 RXQ786528 SHM786528 SRI786528 TBE786528 TLA786528 TUW786528 UES786528 UOO786528 UYK786528 VIG786528 VSC786528 WBY786528 WLU786528 WVQ786528 G852064 JE852064 TA852064 ACW852064 AMS852064 AWO852064 BGK852064 BQG852064 CAC852064 CJY852064 CTU852064 DDQ852064 DNM852064 DXI852064 EHE852064 ERA852064 FAW852064 FKS852064 FUO852064 GEK852064 GOG852064 GYC852064 HHY852064 HRU852064 IBQ852064 ILM852064 IVI852064 JFE852064 JPA852064 JYW852064 KIS852064 KSO852064 LCK852064 LMG852064 LWC852064 MFY852064 MPU852064 MZQ852064 NJM852064 NTI852064 ODE852064 ONA852064 OWW852064 PGS852064 PQO852064 QAK852064 QKG852064 QUC852064 RDY852064 RNU852064 RXQ852064 SHM852064 SRI852064 TBE852064 TLA852064 TUW852064 UES852064 UOO852064 UYK852064 VIG852064 VSC852064 WBY852064 WLU852064 WVQ852064 G917600 JE917600 TA917600 ACW917600 AMS917600 AWO917600 BGK917600 BQG917600 CAC917600 CJY917600 CTU917600 DDQ917600 DNM917600 DXI917600 EHE917600 ERA917600 FAW917600 FKS917600 FUO917600 GEK917600 GOG917600 GYC917600 HHY917600 HRU917600 IBQ917600 ILM917600 IVI917600 JFE917600 JPA917600 JYW917600 KIS917600 KSO917600 LCK917600 LMG917600 LWC917600 MFY917600 MPU917600 MZQ917600 NJM917600 NTI917600 ODE917600 ONA917600 OWW917600 PGS917600 PQO917600 QAK917600 QKG917600 QUC917600 RDY917600 RNU917600 RXQ917600 SHM917600 SRI917600 TBE917600 TLA917600 TUW917600 UES917600 UOO917600 UYK917600 VIG917600 VSC917600 WBY917600 WLU917600 WVQ917600 G983136 JE983136 TA983136 ACW983136 AMS983136 AWO983136 BGK983136 BQG983136 CAC983136 CJY983136 CTU983136 DDQ983136 DNM983136 DXI983136 EHE983136 ERA983136 FAW983136 FKS983136 FUO983136 GEK983136 GOG983136 GYC983136 HHY983136 HRU983136 IBQ983136 ILM983136 IVI983136 JFE983136 JPA983136 JYW983136 KIS983136 KSO983136 LCK983136 LMG983136 LWC983136 MFY983136 MPU983136 MZQ983136 NJM983136 NTI983136 ODE983136 ONA983136 OWW983136 PGS983136 PQO983136 QAK983136 QKG983136 QUC983136 RDY983136 RNU983136 RXQ983136 SHM983136 SRI983136 TBE983136 TLA983136 TUW983136 UES983136 UOO983136 UYK983136 VIG983136 VSC983136 WBY983136 WLU983136 WVQ983136 G111 JE111 TA111 ACW111 AMS111 AWO111 BGK111 BQG111 CAC111 CJY111 CTU111 DDQ111 DNM111 DXI111 EHE111 ERA111 FAW111 FKS111 FUO111 GEK111 GOG111 GYC111 HHY111 HRU111 IBQ111 ILM111 IVI111 JFE111 JPA111 JYW111 KIS111 KSO111 LCK111 LMG111 LWC111 MFY111 MPU111 MZQ111 NJM111 NTI111 ODE111 ONA111 OWW111 PGS111 PQO111 QAK111 QKG111 QUC111 RDY111 RNU111 RXQ111 SHM111 SRI111 TBE111 TLA111 TUW111 UES111 UOO111 UYK111 VIG111 VSC111 WBY111 WLU111 WVQ111 G65647 JE65647 TA65647 ACW65647 AMS65647 AWO65647 BGK65647 BQG65647 CAC65647 CJY65647 CTU65647 DDQ65647 DNM65647 DXI65647 EHE65647 ERA65647 FAW65647 FKS65647 FUO65647 GEK65647 GOG65647 GYC65647 HHY65647 HRU65647 IBQ65647 ILM65647 IVI65647 JFE65647 JPA65647 JYW65647 KIS65647 KSO65647 LCK65647 LMG65647 LWC65647 MFY65647 MPU65647 MZQ65647 NJM65647 NTI65647 ODE65647 ONA65647 OWW65647 PGS65647 PQO65647 QAK65647 QKG65647 QUC65647 RDY65647 RNU65647 RXQ65647 SHM65647 SRI65647 TBE65647 TLA65647 TUW65647 UES65647 UOO65647 UYK65647 VIG65647 VSC65647 WBY65647 WLU65647 WVQ65647 G131183 JE131183 TA131183 ACW131183 AMS131183 AWO131183 BGK131183 BQG131183 CAC131183 CJY131183 CTU131183 DDQ131183 DNM131183 DXI131183 EHE131183 ERA131183 FAW131183 FKS131183 FUO131183 GEK131183 GOG131183 GYC131183 HHY131183 HRU131183 IBQ131183 ILM131183 IVI131183 JFE131183 JPA131183 JYW131183 KIS131183 KSO131183 LCK131183 LMG131183 LWC131183 MFY131183 MPU131183 MZQ131183 NJM131183 NTI131183 ODE131183 ONA131183 OWW131183 PGS131183 PQO131183 QAK131183 QKG131183 QUC131183 RDY131183 RNU131183 RXQ131183 SHM131183 SRI131183 TBE131183 TLA131183 TUW131183 UES131183 UOO131183 UYK131183 VIG131183 VSC131183 WBY131183 WLU131183 WVQ131183 G196719 JE196719 TA196719 ACW196719 AMS196719 AWO196719 BGK196719 BQG196719 CAC196719 CJY196719 CTU196719 DDQ196719 DNM196719 DXI196719 EHE196719 ERA196719 FAW196719 FKS196719 FUO196719 GEK196719 GOG196719 GYC196719 HHY196719 HRU196719 IBQ196719 ILM196719 IVI196719 JFE196719 JPA196719 JYW196719 KIS196719 KSO196719 LCK196719 LMG196719 LWC196719 MFY196719 MPU196719 MZQ196719 NJM196719 NTI196719 ODE196719 ONA196719 OWW196719 PGS196719 PQO196719 QAK196719 QKG196719 QUC196719 RDY196719 RNU196719 RXQ196719 SHM196719 SRI196719 TBE196719 TLA196719 TUW196719 UES196719 UOO196719 UYK196719 VIG196719 VSC196719 WBY196719 WLU196719 WVQ196719 G262255 JE262255 TA262255 ACW262255 AMS262255 AWO262255 BGK262255 BQG262255 CAC262255 CJY262255 CTU262255 DDQ262255 DNM262255 DXI262255 EHE262255 ERA262255 FAW262255 FKS262255 FUO262255 GEK262255 GOG262255 GYC262255 HHY262255 HRU262255 IBQ262255 ILM262255 IVI262255 JFE262255 JPA262255 JYW262255 KIS262255 KSO262255 LCK262255 LMG262255 LWC262255 MFY262255 MPU262255 MZQ262255 NJM262255 NTI262255 ODE262255 ONA262255 OWW262255 PGS262255 PQO262255 QAK262255 QKG262255 QUC262255 RDY262255 RNU262255 RXQ262255 SHM262255 SRI262255 TBE262255 TLA262255 TUW262255 UES262255 UOO262255 UYK262255 VIG262255 VSC262255 WBY262255 WLU262255 WVQ262255 G327791 JE327791 TA327791 ACW327791 AMS327791 AWO327791 BGK327791 BQG327791 CAC327791 CJY327791 CTU327791 DDQ327791 DNM327791 DXI327791 EHE327791 ERA327791 FAW327791 FKS327791 FUO327791 GEK327791 GOG327791 GYC327791 HHY327791 HRU327791 IBQ327791 ILM327791 IVI327791 JFE327791 JPA327791 JYW327791 KIS327791 KSO327791 LCK327791 LMG327791 LWC327791 MFY327791 MPU327791 MZQ327791 NJM327791 NTI327791 ODE327791 ONA327791 OWW327791 PGS327791 PQO327791 QAK327791 QKG327791 QUC327791 RDY327791 RNU327791 RXQ327791 SHM327791 SRI327791 TBE327791 TLA327791 TUW327791 UES327791 UOO327791 UYK327791 VIG327791 VSC327791 WBY327791 WLU327791 WVQ327791 G393327 JE393327 TA393327 ACW393327 AMS393327 AWO393327 BGK393327 BQG393327 CAC393327 CJY393327 CTU393327 DDQ393327 DNM393327 DXI393327 EHE393327 ERA393327 FAW393327 FKS393327 FUO393327 GEK393327 GOG393327 GYC393327 HHY393327 HRU393327 IBQ393327 ILM393327 IVI393327 JFE393327 JPA393327 JYW393327 KIS393327 KSO393327 LCK393327 LMG393327 LWC393327 MFY393327 MPU393327 MZQ393327 NJM393327 NTI393327 ODE393327 ONA393327 OWW393327 PGS393327 PQO393327 QAK393327 QKG393327 QUC393327 RDY393327 RNU393327 RXQ393327 SHM393327 SRI393327 TBE393327 TLA393327 TUW393327 UES393327 UOO393327 UYK393327 VIG393327 VSC393327 WBY393327 WLU393327 WVQ393327 G458863 JE458863 TA458863 ACW458863 AMS458863 AWO458863 BGK458863 BQG458863 CAC458863 CJY458863 CTU458863 DDQ458863 DNM458863 DXI458863 EHE458863 ERA458863 FAW458863 FKS458863 FUO458863 GEK458863 GOG458863 GYC458863 HHY458863 HRU458863 IBQ458863 ILM458863 IVI458863 JFE458863 JPA458863 JYW458863 KIS458863 KSO458863 LCK458863 LMG458863 LWC458863 MFY458863 MPU458863 MZQ458863 NJM458863 NTI458863 ODE458863 ONA458863 OWW458863 PGS458863 PQO458863 QAK458863 QKG458863 QUC458863 RDY458863 RNU458863 RXQ458863 SHM458863 SRI458863 TBE458863 TLA458863 TUW458863 UES458863 UOO458863 UYK458863 VIG458863 VSC458863 WBY458863 WLU458863 WVQ458863 G524399 JE524399 TA524399 ACW524399 AMS524399 AWO524399 BGK524399 BQG524399 CAC524399 CJY524399 CTU524399 DDQ524399 DNM524399 DXI524399 EHE524399 ERA524399 FAW524399 FKS524399 FUO524399 GEK524399 GOG524399 GYC524399 HHY524399 HRU524399 IBQ524399 ILM524399 IVI524399 JFE524399 JPA524399 JYW524399 KIS524399 KSO524399 LCK524399 LMG524399 LWC524399 MFY524399 MPU524399 MZQ524399 NJM524399 NTI524399 ODE524399 ONA524399 OWW524399 PGS524399 PQO524399 QAK524399 QKG524399 QUC524399 RDY524399 RNU524399 RXQ524399 SHM524399 SRI524399 TBE524399 TLA524399 TUW524399 UES524399 UOO524399 UYK524399 VIG524399 VSC524399 WBY524399 WLU524399 WVQ524399 G589935 JE589935 TA589935 ACW589935 AMS589935 AWO589935 BGK589935 BQG589935 CAC589935 CJY589935 CTU589935 DDQ589935 DNM589935 DXI589935 EHE589935 ERA589935 FAW589935 FKS589935 FUO589935 GEK589935 GOG589935 GYC589935 HHY589935 HRU589935 IBQ589935 ILM589935 IVI589935 JFE589935 JPA589935 JYW589935 KIS589935 KSO589935 LCK589935 LMG589935 LWC589935 MFY589935 MPU589935 MZQ589935 NJM589935 NTI589935 ODE589935 ONA589935 OWW589935 PGS589935 PQO589935 QAK589935 QKG589935 QUC589935 RDY589935 RNU589935 RXQ589935 SHM589935 SRI589935 TBE589935 TLA589935 TUW589935 UES589935 UOO589935 UYK589935 VIG589935 VSC589935 WBY589935 WLU589935 WVQ589935 G655471 JE655471 TA655471 ACW655471 AMS655471 AWO655471 BGK655471 BQG655471 CAC655471 CJY655471 CTU655471 DDQ655471 DNM655471 DXI655471 EHE655471 ERA655471 FAW655471 FKS655471 FUO655471 GEK655471 GOG655471 GYC655471 HHY655471 HRU655471 IBQ655471 ILM655471 IVI655471 JFE655471 JPA655471 JYW655471 KIS655471 KSO655471 LCK655471 LMG655471 LWC655471 MFY655471 MPU655471 MZQ655471 NJM655471 NTI655471 ODE655471 ONA655471 OWW655471 PGS655471 PQO655471 QAK655471 QKG655471 QUC655471 RDY655471 RNU655471 RXQ655471 SHM655471 SRI655471 TBE655471 TLA655471 TUW655471 UES655471 UOO655471 UYK655471 VIG655471 VSC655471 WBY655471 WLU655471 WVQ655471 G721007 JE721007 TA721007 ACW721007 AMS721007 AWO721007 BGK721007 BQG721007 CAC721007 CJY721007 CTU721007 DDQ721007 DNM721007 DXI721007 EHE721007 ERA721007 FAW721007 FKS721007 FUO721007 GEK721007 GOG721007 GYC721007 HHY721007 HRU721007 IBQ721007 ILM721007 IVI721007 JFE721007 JPA721007 JYW721007 KIS721007 KSO721007 LCK721007 LMG721007 LWC721007 MFY721007 MPU721007 MZQ721007 NJM721007 NTI721007 ODE721007 ONA721007 OWW721007 PGS721007 PQO721007 QAK721007 QKG721007 QUC721007 RDY721007 RNU721007 RXQ721007 SHM721007 SRI721007 TBE721007 TLA721007 TUW721007 UES721007 UOO721007 UYK721007 VIG721007 VSC721007 WBY721007 WLU721007 WVQ721007 G786543 JE786543 TA786543 ACW786543 AMS786543 AWO786543 BGK786543 BQG786543 CAC786543 CJY786543 CTU786543 DDQ786543 DNM786543 DXI786543 EHE786543 ERA786543 FAW786543 FKS786543 FUO786543 GEK786543 GOG786543 GYC786543 HHY786543 HRU786543 IBQ786543 ILM786543 IVI786543 JFE786543 JPA786543 JYW786543 KIS786543 KSO786543 LCK786543 LMG786543 LWC786543 MFY786543 MPU786543 MZQ786543 NJM786543 NTI786543 ODE786543 ONA786543 OWW786543 PGS786543 PQO786543 QAK786543 QKG786543 QUC786543 RDY786543 RNU786543 RXQ786543 SHM786543 SRI786543 TBE786543 TLA786543 TUW786543 UES786543 UOO786543 UYK786543 VIG786543 VSC786543 WBY786543 WLU786543 WVQ786543 G852079 JE852079 TA852079 ACW852079 AMS852079 AWO852079 BGK852079 BQG852079 CAC852079 CJY852079 CTU852079 DDQ852079 DNM852079 DXI852079 EHE852079 ERA852079 FAW852079 FKS852079 FUO852079 GEK852079 GOG852079 GYC852079 HHY852079 HRU852079 IBQ852079 ILM852079 IVI852079 JFE852079 JPA852079 JYW852079 KIS852079 KSO852079 LCK852079 LMG852079 LWC852079 MFY852079 MPU852079 MZQ852079 NJM852079 NTI852079 ODE852079 ONA852079 OWW852079 PGS852079 PQO852079 QAK852079 QKG852079 QUC852079 RDY852079 RNU852079 RXQ852079 SHM852079 SRI852079 TBE852079 TLA852079 TUW852079 UES852079 UOO852079 UYK852079 VIG852079 VSC852079 WBY852079 WLU852079 WVQ852079 G917615 JE917615 TA917615 ACW917615 AMS917615 AWO917615 BGK917615 BQG917615 CAC917615 CJY917615 CTU917615 DDQ917615 DNM917615 DXI917615 EHE917615 ERA917615 FAW917615 FKS917615 FUO917615 GEK917615 GOG917615 GYC917615 HHY917615 HRU917615 IBQ917615 ILM917615 IVI917615 JFE917615 JPA917615 JYW917615 KIS917615 KSO917615 LCK917615 LMG917615 LWC917615 MFY917615 MPU917615 MZQ917615 NJM917615 NTI917615 ODE917615 ONA917615 OWW917615 PGS917615 PQO917615 QAK917615 QKG917615 QUC917615 RDY917615 RNU917615 RXQ917615 SHM917615 SRI917615 TBE917615 TLA917615 TUW917615 UES917615 UOO917615 UYK917615 VIG917615 VSC917615 WBY917615 WLU917615 WVQ917615 G983151 JE983151 TA983151 ACW983151 AMS983151 AWO983151 BGK983151 BQG983151 CAC983151 CJY983151 CTU983151 DDQ983151 DNM983151 DXI983151 EHE983151 ERA983151 FAW983151 FKS983151 FUO983151 GEK983151 GOG983151 GYC983151 HHY983151 HRU983151 IBQ983151 ILM983151 IVI983151 JFE983151 JPA983151 JYW983151 KIS983151 KSO983151 LCK983151 LMG983151 LWC983151 MFY983151 MPU983151 MZQ983151 NJM983151 NTI983151 ODE983151 ONA983151 OWW983151 PGS983151 PQO983151 QAK983151 QKG983151 QUC983151 RDY983151 RNU983151 RXQ983151 SHM983151 SRI983151 TBE983151 TLA983151 TUW983151 UES983151 UOO983151 UYK983151 VIG983151 VSC983151 WBY983151 WLU983151 WVQ983151 G261 JE261 TA261 ACW261 AMS261 AWO261 BGK261 BQG261 CAC261 CJY261 CTU261 DDQ261 DNM261 DXI261 EHE261 ERA261 FAW261 FKS261 FUO261 GEK261 GOG261 GYC261 HHY261 HRU261 IBQ261 ILM261 IVI261 JFE261 JPA261 JYW261 KIS261 KSO261 LCK261 LMG261 LWC261 MFY261 MPU261 MZQ261 NJM261 NTI261 ODE261 ONA261 OWW261 PGS261 PQO261 QAK261 QKG261 QUC261 RDY261 RNU261 RXQ261 SHM261 SRI261 TBE261 TLA261 TUW261 UES261 UOO261 UYK261 VIG261 VSC261 WBY261 WLU261 WVQ261 G65797 JE65797 TA65797 ACW65797 AMS65797 AWO65797 BGK65797 BQG65797 CAC65797 CJY65797 CTU65797 DDQ65797 DNM65797 DXI65797 EHE65797 ERA65797 FAW65797 FKS65797 FUO65797 GEK65797 GOG65797 GYC65797 HHY65797 HRU65797 IBQ65797 ILM65797 IVI65797 JFE65797 JPA65797 JYW65797 KIS65797 KSO65797 LCK65797 LMG65797 LWC65797 MFY65797 MPU65797 MZQ65797 NJM65797 NTI65797 ODE65797 ONA65797 OWW65797 PGS65797 PQO65797 QAK65797 QKG65797 QUC65797 RDY65797 RNU65797 RXQ65797 SHM65797 SRI65797 TBE65797 TLA65797 TUW65797 UES65797 UOO65797 UYK65797 VIG65797 VSC65797 WBY65797 WLU65797 WVQ65797 G131333 JE131333 TA131333 ACW131333 AMS131333 AWO131333 BGK131333 BQG131333 CAC131333 CJY131333 CTU131333 DDQ131333 DNM131333 DXI131333 EHE131333 ERA131333 FAW131333 FKS131333 FUO131333 GEK131333 GOG131333 GYC131333 HHY131333 HRU131333 IBQ131333 ILM131333 IVI131333 JFE131333 JPA131333 JYW131333 KIS131333 KSO131333 LCK131333 LMG131333 LWC131333 MFY131333 MPU131333 MZQ131333 NJM131333 NTI131333 ODE131333 ONA131333 OWW131333 PGS131333 PQO131333 QAK131333 QKG131333 QUC131333 RDY131333 RNU131333 RXQ131333 SHM131333 SRI131333 TBE131333 TLA131333 TUW131333 UES131333 UOO131333 UYK131333 VIG131333 VSC131333 WBY131333 WLU131333 WVQ131333 G196869 JE196869 TA196869 ACW196869 AMS196869 AWO196869 BGK196869 BQG196869 CAC196869 CJY196869 CTU196869 DDQ196869 DNM196869 DXI196869 EHE196869 ERA196869 FAW196869 FKS196869 FUO196869 GEK196869 GOG196869 GYC196869 HHY196869 HRU196869 IBQ196869 ILM196869 IVI196869 JFE196869 JPA196869 JYW196869 KIS196869 KSO196869 LCK196869 LMG196869 LWC196869 MFY196869 MPU196869 MZQ196869 NJM196869 NTI196869 ODE196869 ONA196869 OWW196869 PGS196869 PQO196869 QAK196869 QKG196869 QUC196869 RDY196869 RNU196869 RXQ196869 SHM196869 SRI196869 TBE196869 TLA196869 TUW196869 UES196869 UOO196869 UYK196869 VIG196869 VSC196869 WBY196869 WLU196869 WVQ196869 G262405 JE262405 TA262405 ACW262405 AMS262405 AWO262405 BGK262405 BQG262405 CAC262405 CJY262405 CTU262405 DDQ262405 DNM262405 DXI262405 EHE262405 ERA262405 FAW262405 FKS262405 FUO262405 GEK262405 GOG262405 GYC262405 HHY262405 HRU262405 IBQ262405 ILM262405 IVI262405 JFE262405 JPA262405 JYW262405 KIS262405 KSO262405 LCK262405 LMG262405 LWC262405 MFY262405 MPU262405 MZQ262405 NJM262405 NTI262405 ODE262405 ONA262405 OWW262405 PGS262405 PQO262405 QAK262405 QKG262405 QUC262405 RDY262405 RNU262405 RXQ262405 SHM262405 SRI262405 TBE262405 TLA262405 TUW262405 UES262405 UOO262405 UYK262405 VIG262405 VSC262405 WBY262405 WLU262405 WVQ262405 G327941 JE327941 TA327941 ACW327941 AMS327941 AWO327941 BGK327941 BQG327941 CAC327941 CJY327941 CTU327941 DDQ327941 DNM327941 DXI327941 EHE327941 ERA327941 FAW327941 FKS327941 FUO327941 GEK327941 GOG327941 GYC327941 HHY327941 HRU327941 IBQ327941 ILM327941 IVI327941 JFE327941 JPA327941 JYW327941 KIS327941 KSO327941 LCK327941 LMG327941 LWC327941 MFY327941 MPU327941 MZQ327941 NJM327941 NTI327941 ODE327941 ONA327941 OWW327941 PGS327941 PQO327941 QAK327941 QKG327941 QUC327941 RDY327941 RNU327941 RXQ327941 SHM327941 SRI327941 TBE327941 TLA327941 TUW327941 UES327941 UOO327941 UYK327941 VIG327941 VSC327941 WBY327941 WLU327941 WVQ327941 G393477 JE393477 TA393477 ACW393477 AMS393477 AWO393477 BGK393477 BQG393477 CAC393477 CJY393477 CTU393477 DDQ393477 DNM393477 DXI393477 EHE393477 ERA393477 FAW393477 FKS393477 FUO393477 GEK393477 GOG393477 GYC393477 HHY393477 HRU393477 IBQ393477 ILM393477 IVI393477 JFE393477 JPA393477 JYW393477 KIS393477 KSO393477 LCK393477 LMG393477 LWC393477 MFY393477 MPU393477 MZQ393477 NJM393477 NTI393477 ODE393477 ONA393477 OWW393477 PGS393477 PQO393477 QAK393477 QKG393477 QUC393477 RDY393477 RNU393477 RXQ393477 SHM393477 SRI393477 TBE393477 TLA393477 TUW393477 UES393477 UOO393477 UYK393477 VIG393477 VSC393477 WBY393477 WLU393477 WVQ393477 G459013 JE459013 TA459013 ACW459013 AMS459013 AWO459013 BGK459013 BQG459013 CAC459013 CJY459013 CTU459013 DDQ459013 DNM459013 DXI459013 EHE459013 ERA459013 FAW459013 FKS459013 FUO459013 GEK459013 GOG459013 GYC459013 HHY459013 HRU459013 IBQ459013 ILM459013 IVI459013 JFE459013 JPA459013 JYW459013 KIS459013 KSO459013 LCK459013 LMG459013 LWC459013 MFY459013 MPU459013 MZQ459013 NJM459013 NTI459013 ODE459013 ONA459013 OWW459013 PGS459013 PQO459013 QAK459013 QKG459013 QUC459013 RDY459013 RNU459013 RXQ459013 SHM459013 SRI459013 TBE459013 TLA459013 TUW459013 UES459013 UOO459013 UYK459013 VIG459013 VSC459013 WBY459013 WLU459013 WVQ459013 G524549 JE524549 TA524549 ACW524549 AMS524549 AWO524549 BGK524549 BQG524549 CAC524549 CJY524549 CTU524549 DDQ524549 DNM524549 DXI524549 EHE524549 ERA524549 FAW524549 FKS524549 FUO524549 GEK524549 GOG524549 GYC524549 HHY524549 HRU524549 IBQ524549 ILM524549 IVI524549 JFE524549 JPA524549 JYW524549 KIS524549 KSO524549 LCK524549 LMG524549 LWC524549 MFY524549 MPU524549 MZQ524549 NJM524549 NTI524549 ODE524549 ONA524549 OWW524549 PGS524549 PQO524549 QAK524549 QKG524549 QUC524549 RDY524549 RNU524549 RXQ524549 SHM524549 SRI524549 TBE524549 TLA524549 TUW524549 UES524549 UOO524549 UYK524549 VIG524549 VSC524549 WBY524549 WLU524549 WVQ524549 G590085 JE590085 TA590085 ACW590085 AMS590085 AWO590085 BGK590085 BQG590085 CAC590085 CJY590085 CTU590085 DDQ590085 DNM590085 DXI590085 EHE590085 ERA590085 FAW590085 FKS590085 FUO590085 GEK590085 GOG590085 GYC590085 HHY590085 HRU590085 IBQ590085 ILM590085 IVI590085 JFE590085 JPA590085 JYW590085 KIS590085 KSO590085 LCK590085 LMG590085 LWC590085 MFY590085 MPU590085 MZQ590085 NJM590085 NTI590085 ODE590085 ONA590085 OWW590085 PGS590085 PQO590085 QAK590085 QKG590085 QUC590085 RDY590085 RNU590085 RXQ590085 SHM590085 SRI590085 TBE590085 TLA590085 TUW590085 UES590085 UOO590085 UYK590085 VIG590085 VSC590085 WBY590085 WLU590085 WVQ590085 G655621 JE655621 TA655621 ACW655621 AMS655621 AWO655621 BGK655621 BQG655621 CAC655621 CJY655621 CTU655621 DDQ655621 DNM655621 DXI655621 EHE655621 ERA655621 FAW655621 FKS655621 FUO655621 GEK655621 GOG655621 GYC655621 HHY655621 HRU655621 IBQ655621 ILM655621 IVI655621 JFE655621 JPA655621 JYW655621 KIS655621 KSO655621 LCK655621 LMG655621 LWC655621 MFY655621 MPU655621 MZQ655621 NJM655621 NTI655621 ODE655621 ONA655621 OWW655621 PGS655621 PQO655621 QAK655621 QKG655621 QUC655621 RDY655621 RNU655621 RXQ655621 SHM655621 SRI655621 TBE655621 TLA655621 TUW655621 UES655621 UOO655621 UYK655621 VIG655621 VSC655621 WBY655621 WLU655621 WVQ655621 G721157 JE721157 TA721157 ACW721157 AMS721157 AWO721157 BGK721157 BQG721157 CAC721157 CJY721157 CTU721157 DDQ721157 DNM721157 DXI721157 EHE721157 ERA721157 FAW721157 FKS721157 FUO721157 GEK721157 GOG721157 GYC721157 HHY721157 HRU721157 IBQ721157 ILM721157 IVI721157 JFE721157 JPA721157 JYW721157 KIS721157 KSO721157 LCK721157 LMG721157 LWC721157 MFY721157 MPU721157 MZQ721157 NJM721157 NTI721157 ODE721157 ONA721157 OWW721157 PGS721157 PQO721157 QAK721157 QKG721157 QUC721157 RDY721157 RNU721157 RXQ721157 SHM721157 SRI721157 TBE721157 TLA721157 TUW721157 UES721157 UOO721157 UYK721157 VIG721157 VSC721157 WBY721157 WLU721157 WVQ721157 G786693 JE786693 TA786693 ACW786693 AMS786693 AWO786693 BGK786693 BQG786693 CAC786693 CJY786693 CTU786693 DDQ786693 DNM786693 DXI786693 EHE786693 ERA786693 FAW786693 FKS786693 FUO786693 GEK786693 GOG786693 GYC786693 HHY786693 HRU786693 IBQ786693 ILM786693 IVI786693 JFE786693 JPA786693 JYW786693 KIS786693 KSO786693 LCK786693 LMG786693 LWC786693 MFY786693 MPU786693 MZQ786693 NJM786693 NTI786693 ODE786693 ONA786693 OWW786693 PGS786693 PQO786693 QAK786693 QKG786693 QUC786693 RDY786693 RNU786693 RXQ786693 SHM786693 SRI786693 TBE786693 TLA786693 TUW786693 UES786693 UOO786693 UYK786693 VIG786693 VSC786693 WBY786693 WLU786693 WVQ786693 G852229 JE852229 TA852229 ACW852229 AMS852229 AWO852229 BGK852229 BQG852229 CAC852229 CJY852229 CTU852229 DDQ852229 DNM852229 DXI852229 EHE852229 ERA852229 FAW852229 FKS852229 FUO852229 GEK852229 GOG852229 GYC852229 HHY852229 HRU852229 IBQ852229 ILM852229 IVI852229 JFE852229 JPA852229 JYW852229 KIS852229 KSO852229 LCK852229 LMG852229 LWC852229 MFY852229 MPU852229 MZQ852229 NJM852229 NTI852229 ODE852229 ONA852229 OWW852229 PGS852229 PQO852229 QAK852229 QKG852229 QUC852229 RDY852229 RNU852229 RXQ852229 SHM852229 SRI852229 TBE852229 TLA852229 TUW852229 UES852229 UOO852229 UYK852229 VIG852229 VSC852229 WBY852229 WLU852229 WVQ852229 G917765 JE917765 TA917765 ACW917765 AMS917765 AWO917765 BGK917765 BQG917765 CAC917765 CJY917765 CTU917765 DDQ917765 DNM917765 DXI917765 EHE917765 ERA917765 FAW917765 FKS917765 FUO917765 GEK917765 GOG917765 GYC917765 HHY917765 HRU917765 IBQ917765 ILM917765 IVI917765 JFE917765 JPA917765 JYW917765 KIS917765 KSO917765 LCK917765 LMG917765 LWC917765 MFY917765 MPU917765 MZQ917765 NJM917765 NTI917765 ODE917765 ONA917765 OWW917765 PGS917765 PQO917765 QAK917765 QKG917765 QUC917765 RDY917765 RNU917765 RXQ917765 SHM917765 SRI917765 TBE917765 TLA917765 TUW917765 UES917765 UOO917765 UYK917765 VIG917765 VSC917765 WBY917765 WLU917765 WVQ917765 G983301 JE983301 TA983301 ACW983301 AMS983301 AWO983301 BGK983301 BQG983301 CAC983301 CJY983301 CTU983301 DDQ983301 DNM983301 DXI983301 EHE983301 ERA983301 FAW983301 FKS983301 FUO983301 GEK983301 GOG983301 GYC983301 HHY983301 HRU983301 IBQ983301 ILM983301 IVI983301 JFE983301 JPA983301 JYW983301 KIS983301 KSO983301 LCK983301 LMG983301 LWC983301 MFY983301 MPU983301 MZQ983301 NJM983301 NTI983301 ODE983301 ONA983301 OWW983301 PGS983301 PQO983301 QAK983301 QKG983301 QUC983301 RDY983301 RNU983301 RXQ983301 SHM983301 SRI983301 TBE983301 TLA983301 TUW983301 UES983301 UOO983301 UYK983301 VIG983301 VSC983301 WBY983301 WLU983301 WVQ983301 G374 JE374 TA374 ACW374 AMS374 AWO374 BGK374 BQG374 CAC374 CJY374 CTU374 DDQ374 DNM374 DXI374 EHE374 ERA374 FAW374 FKS374 FUO374 GEK374 GOG374 GYC374 HHY374 HRU374 IBQ374 ILM374 IVI374 JFE374 JPA374 JYW374 KIS374 KSO374 LCK374 LMG374 LWC374 MFY374 MPU374 MZQ374 NJM374 NTI374 ODE374 ONA374 OWW374 PGS374 PQO374 QAK374 QKG374 QUC374 RDY374 RNU374 RXQ374 SHM374 SRI374 TBE374 TLA374 TUW374 UES374 UOO374 UYK374 VIG374 VSC374 WBY374 WLU374 WVQ374 G65910 JE65910 TA65910 ACW65910 AMS65910 AWO65910 BGK65910 BQG65910 CAC65910 CJY65910 CTU65910 DDQ65910 DNM65910 DXI65910 EHE65910 ERA65910 FAW65910 FKS65910 FUO65910 GEK65910 GOG65910 GYC65910 HHY65910 HRU65910 IBQ65910 ILM65910 IVI65910 JFE65910 JPA65910 JYW65910 KIS65910 KSO65910 LCK65910 LMG65910 LWC65910 MFY65910 MPU65910 MZQ65910 NJM65910 NTI65910 ODE65910 ONA65910 OWW65910 PGS65910 PQO65910 QAK65910 QKG65910 QUC65910 RDY65910 RNU65910 RXQ65910 SHM65910 SRI65910 TBE65910 TLA65910 TUW65910 UES65910 UOO65910 UYK65910 VIG65910 VSC65910 WBY65910 WLU65910 WVQ65910 G131446 JE131446 TA131446 ACW131446 AMS131446 AWO131446 BGK131446 BQG131446 CAC131446 CJY131446 CTU131446 DDQ131446 DNM131446 DXI131446 EHE131446 ERA131446 FAW131446 FKS131446 FUO131446 GEK131446 GOG131446 GYC131446 HHY131446 HRU131446 IBQ131446 ILM131446 IVI131446 JFE131446 JPA131446 JYW131446 KIS131446 KSO131446 LCK131446 LMG131446 LWC131446 MFY131446 MPU131446 MZQ131446 NJM131446 NTI131446 ODE131446 ONA131446 OWW131446 PGS131446 PQO131446 QAK131446 QKG131446 QUC131446 RDY131446 RNU131446 RXQ131446 SHM131446 SRI131446 TBE131446 TLA131446 TUW131446 UES131446 UOO131446 UYK131446 VIG131446 VSC131446 WBY131446 WLU131446 WVQ131446 G196982 JE196982 TA196982 ACW196982 AMS196982 AWO196982 BGK196982 BQG196982 CAC196982 CJY196982 CTU196982 DDQ196982 DNM196982 DXI196982 EHE196982 ERA196982 FAW196982 FKS196982 FUO196982 GEK196982 GOG196982 GYC196982 HHY196982 HRU196982 IBQ196982 ILM196982 IVI196982 JFE196982 JPA196982 JYW196982 KIS196982 KSO196982 LCK196982 LMG196982 LWC196982 MFY196982 MPU196982 MZQ196982 NJM196982 NTI196982 ODE196982 ONA196982 OWW196982 PGS196982 PQO196982 QAK196982 QKG196982 QUC196982 RDY196982 RNU196982 RXQ196982 SHM196982 SRI196982 TBE196982 TLA196982 TUW196982 UES196982 UOO196982 UYK196982 VIG196982 VSC196982 WBY196982 WLU196982 WVQ196982 G262518 JE262518 TA262518 ACW262518 AMS262518 AWO262518 BGK262518 BQG262518 CAC262518 CJY262518 CTU262518 DDQ262518 DNM262518 DXI262518 EHE262518 ERA262518 FAW262518 FKS262518 FUO262518 GEK262518 GOG262518 GYC262518 HHY262518 HRU262518 IBQ262518 ILM262518 IVI262518 JFE262518 JPA262518 JYW262518 KIS262518 KSO262518 LCK262518 LMG262518 LWC262518 MFY262518 MPU262518 MZQ262518 NJM262518 NTI262518 ODE262518 ONA262518 OWW262518 PGS262518 PQO262518 QAK262518 QKG262518 QUC262518 RDY262518 RNU262518 RXQ262518 SHM262518 SRI262518 TBE262518 TLA262518 TUW262518 UES262518 UOO262518 UYK262518 VIG262518 VSC262518 WBY262518 WLU262518 WVQ262518 G328054 JE328054 TA328054 ACW328054 AMS328054 AWO328054 BGK328054 BQG328054 CAC328054 CJY328054 CTU328054 DDQ328054 DNM328054 DXI328054 EHE328054 ERA328054 FAW328054 FKS328054 FUO328054 GEK328054 GOG328054 GYC328054 HHY328054 HRU328054 IBQ328054 ILM328054 IVI328054 JFE328054 JPA328054 JYW328054 KIS328054 KSO328054 LCK328054 LMG328054 LWC328054 MFY328054 MPU328054 MZQ328054 NJM328054 NTI328054 ODE328054 ONA328054 OWW328054 PGS328054 PQO328054 QAK328054 QKG328054 QUC328054 RDY328054 RNU328054 RXQ328054 SHM328054 SRI328054 TBE328054 TLA328054 TUW328054 UES328054 UOO328054 UYK328054 VIG328054 VSC328054 WBY328054 WLU328054 WVQ328054 G393590 JE393590 TA393590 ACW393590 AMS393590 AWO393590 BGK393590 BQG393590 CAC393590 CJY393590 CTU393590 DDQ393590 DNM393590 DXI393590 EHE393590 ERA393590 FAW393590 FKS393590 FUO393590 GEK393590 GOG393590 GYC393590 HHY393590 HRU393590 IBQ393590 ILM393590 IVI393590 JFE393590 JPA393590 JYW393590 KIS393590 KSO393590 LCK393590 LMG393590 LWC393590 MFY393590 MPU393590 MZQ393590 NJM393590 NTI393590 ODE393590 ONA393590 OWW393590 PGS393590 PQO393590 QAK393590 QKG393590 QUC393590 RDY393590 RNU393590 RXQ393590 SHM393590 SRI393590 TBE393590 TLA393590 TUW393590 UES393590 UOO393590 UYK393590 VIG393590 VSC393590 WBY393590 WLU393590 WVQ393590 G459126 JE459126 TA459126 ACW459126 AMS459126 AWO459126 BGK459126 BQG459126 CAC459126 CJY459126 CTU459126 DDQ459126 DNM459126 DXI459126 EHE459126 ERA459126 FAW459126 FKS459126 FUO459126 GEK459126 GOG459126 GYC459126 HHY459126 HRU459126 IBQ459126 ILM459126 IVI459126 JFE459126 JPA459126 JYW459126 KIS459126 KSO459126 LCK459126 LMG459126 LWC459126 MFY459126 MPU459126 MZQ459126 NJM459126 NTI459126 ODE459126 ONA459126 OWW459126 PGS459126 PQO459126 QAK459126 QKG459126 QUC459126 RDY459126 RNU459126 RXQ459126 SHM459126 SRI459126 TBE459126 TLA459126 TUW459126 UES459126 UOO459126 UYK459126 VIG459126 VSC459126 WBY459126 WLU459126 WVQ459126 G524662 JE524662 TA524662 ACW524662 AMS524662 AWO524662 BGK524662 BQG524662 CAC524662 CJY524662 CTU524662 DDQ524662 DNM524662 DXI524662 EHE524662 ERA524662 FAW524662 FKS524662 FUO524662 GEK524662 GOG524662 GYC524662 HHY524662 HRU524662 IBQ524662 ILM524662 IVI524662 JFE524662 JPA524662 JYW524662 KIS524662 KSO524662 LCK524662 LMG524662 LWC524662 MFY524662 MPU524662 MZQ524662 NJM524662 NTI524662 ODE524662 ONA524662 OWW524662 PGS524662 PQO524662 QAK524662 QKG524662 QUC524662 RDY524662 RNU524662 RXQ524662 SHM524662 SRI524662 TBE524662 TLA524662 TUW524662 UES524662 UOO524662 UYK524662 VIG524662 VSC524662 WBY524662 WLU524662 WVQ524662 G590198 JE590198 TA590198 ACW590198 AMS590198 AWO590198 BGK590198 BQG590198 CAC590198 CJY590198 CTU590198 DDQ590198 DNM590198 DXI590198 EHE590198 ERA590198 FAW590198 FKS590198 FUO590198 GEK590198 GOG590198 GYC590198 HHY590198 HRU590198 IBQ590198 ILM590198 IVI590198 JFE590198 JPA590198 JYW590198 KIS590198 KSO590198 LCK590198 LMG590198 LWC590198 MFY590198 MPU590198 MZQ590198 NJM590198 NTI590198 ODE590198 ONA590198 OWW590198 PGS590198 PQO590198 QAK590198 QKG590198 QUC590198 RDY590198 RNU590198 RXQ590198 SHM590198 SRI590198 TBE590198 TLA590198 TUW590198 UES590198 UOO590198 UYK590198 VIG590198 VSC590198 WBY590198 WLU590198 WVQ590198 G655734 JE655734 TA655734 ACW655734 AMS655734 AWO655734 BGK655734 BQG655734 CAC655734 CJY655734 CTU655734 DDQ655734 DNM655734 DXI655734 EHE655734 ERA655734 FAW655734 FKS655734 FUO655734 GEK655734 GOG655734 GYC655734 HHY655734 HRU655734 IBQ655734 ILM655734 IVI655734 JFE655734 JPA655734 JYW655734 KIS655734 KSO655734 LCK655734 LMG655734 LWC655734 MFY655734 MPU655734 MZQ655734 NJM655734 NTI655734 ODE655734 ONA655734 OWW655734 PGS655734 PQO655734 QAK655734 QKG655734 QUC655734 RDY655734 RNU655734 RXQ655734 SHM655734 SRI655734 TBE655734 TLA655734 TUW655734 UES655734 UOO655734 UYK655734 VIG655734 VSC655734 WBY655734 WLU655734 WVQ655734 G721270 JE721270 TA721270 ACW721270 AMS721270 AWO721270 BGK721270 BQG721270 CAC721270 CJY721270 CTU721270 DDQ721270 DNM721270 DXI721270 EHE721270 ERA721270 FAW721270 FKS721270 FUO721270 GEK721270 GOG721270 GYC721270 HHY721270 HRU721270 IBQ721270 ILM721270 IVI721270 JFE721270 JPA721270 JYW721270 KIS721270 KSO721270 LCK721270 LMG721270 LWC721270 MFY721270 MPU721270 MZQ721270 NJM721270 NTI721270 ODE721270 ONA721270 OWW721270 PGS721270 PQO721270 QAK721270 QKG721270 QUC721270 RDY721270 RNU721270 RXQ721270 SHM721270 SRI721270 TBE721270 TLA721270 TUW721270 UES721270 UOO721270 UYK721270 VIG721270 VSC721270 WBY721270 WLU721270 WVQ721270 G786806 JE786806 TA786806 ACW786806 AMS786806 AWO786806 BGK786806 BQG786806 CAC786806 CJY786806 CTU786806 DDQ786806 DNM786806 DXI786806 EHE786806 ERA786806 FAW786806 FKS786806 FUO786806 GEK786806 GOG786806 GYC786806 HHY786806 HRU786806 IBQ786806 ILM786806 IVI786806 JFE786806 JPA786806 JYW786806 KIS786806 KSO786806 LCK786806 LMG786806 LWC786806 MFY786806 MPU786806 MZQ786806 NJM786806 NTI786806 ODE786806 ONA786806 OWW786806 PGS786806 PQO786806 QAK786806 QKG786806 QUC786806 RDY786806 RNU786806 RXQ786806 SHM786806 SRI786806 TBE786806 TLA786806 TUW786806 UES786806 UOO786806 UYK786806 VIG786806 VSC786806 WBY786806 WLU786806 WVQ786806 G852342 JE852342 TA852342 ACW852342 AMS852342 AWO852342 BGK852342 BQG852342 CAC852342 CJY852342 CTU852342 DDQ852342 DNM852342 DXI852342 EHE852342 ERA852342 FAW852342 FKS852342 FUO852342 GEK852342 GOG852342 GYC852342 HHY852342 HRU852342 IBQ852342 ILM852342 IVI852342 JFE852342 JPA852342 JYW852342 KIS852342 KSO852342 LCK852342 LMG852342 LWC852342 MFY852342 MPU852342 MZQ852342 NJM852342 NTI852342 ODE852342 ONA852342 OWW852342 PGS852342 PQO852342 QAK852342 QKG852342 QUC852342 RDY852342 RNU852342 RXQ852342 SHM852342 SRI852342 TBE852342 TLA852342 TUW852342 UES852342 UOO852342 UYK852342 VIG852342 VSC852342 WBY852342 WLU852342 WVQ852342 G917878 JE917878 TA917878 ACW917878 AMS917878 AWO917878 BGK917878 BQG917878 CAC917878 CJY917878 CTU917878 DDQ917878 DNM917878 DXI917878 EHE917878 ERA917878 FAW917878 FKS917878 FUO917878 GEK917878 GOG917878 GYC917878 HHY917878 HRU917878 IBQ917878 ILM917878 IVI917878 JFE917878 JPA917878 JYW917878 KIS917878 KSO917878 LCK917878 LMG917878 LWC917878 MFY917878 MPU917878 MZQ917878 NJM917878 NTI917878 ODE917878 ONA917878 OWW917878 PGS917878 PQO917878 QAK917878 QKG917878 QUC917878 RDY917878 RNU917878 RXQ917878 SHM917878 SRI917878 TBE917878 TLA917878 TUW917878 UES917878 UOO917878 UYK917878 VIG917878 VSC917878 WBY917878 WLU917878 WVQ917878 G983414 JE983414 TA983414 ACW983414 AMS983414 AWO983414 BGK983414 BQG983414 CAC983414 CJY983414 CTU983414 DDQ983414 DNM983414 DXI983414 EHE983414 ERA983414 FAW983414 FKS983414 FUO983414 GEK983414 GOG983414 GYC983414 HHY983414 HRU983414 IBQ983414 ILM983414 IVI983414 JFE983414 JPA983414 JYW983414 KIS983414 KSO983414 LCK983414 LMG983414 LWC983414 MFY983414 MPU983414 MZQ983414 NJM983414 NTI983414 ODE983414 ONA983414 OWW983414 PGS983414 PQO983414 QAK983414 QKG983414 QUC983414 RDY983414 RNU983414 RXQ983414 SHM983414 SRI983414 TBE983414 TLA983414 TUW983414 UES983414 UOO983414 UYK983414 VIG983414 VSC983414 WBY983414 WLU983414 WVQ983414">
      <formula1>E90:E91</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ErrorMessage="1" errorTitle="HIBA!" error="Nem beírható pontszám!!">
          <x14:formula1>
            <xm:f>E34:E36</xm:f>
          </x14:formula1>
          <xm:sqref>G33 JE33 TA33 ACW33 AMS33 AWO33 BGK33 BQG33 CAC33 CJY33 CTU33 DDQ33 DNM33 DXI33 EHE33 ERA33 FAW33 FKS33 FUO33 GEK33 GOG33 GYC33 HHY33 HRU33 IBQ33 ILM33 IVI33 JFE33 JPA33 JYW33 KIS33 KSO33 LCK33 LMG33 LWC33 MFY33 MPU33 MZQ33 NJM33 NTI33 ODE33 ONA33 OWW33 PGS33 PQO33 QAK33 QKG33 QUC33 RDY33 RNU33 RXQ33 SHM33 SRI33 TBE33 TLA33 TUW33 UES33 UOO33 UYK33 VIG33 VSC33 WBY33 WLU33 WVQ33 G65569 JE65569 TA65569 ACW65569 AMS65569 AWO65569 BGK65569 BQG65569 CAC65569 CJY65569 CTU65569 DDQ65569 DNM65569 DXI65569 EHE65569 ERA65569 FAW65569 FKS65569 FUO65569 GEK65569 GOG65569 GYC65569 HHY65569 HRU65569 IBQ65569 ILM65569 IVI65569 JFE65569 JPA65569 JYW65569 KIS65569 KSO65569 LCK65569 LMG65569 LWC65569 MFY65569 MPU65569 MZQ65569 NJM65569 NTI65569 ODE65569 ONA65569 OWW65569 PGS65569 PQO65569 QAK65569 QKG65569 QUC65569 RDY65569 RNU65569 RXQ65569 SHM65569 SRI65569 TBE65569 TLA65569 TUW65569 UES65569 UOO65569 UYK65569 VIG65569 VSC65569 WBY65569 WLU65569 WVQ65569 G131105 JE131105 TA131105 ACW131105 AMS131105 AWO131105 BGK131105 BQG131105 CAC131105 CJY131105 CTU131105 DDQ131105 DNM131105 DXI131105 EHE131105 ERA131105 FAW131105 FKS131105 FUO131105 GEK131105 GOG131105 GYC131105 HHY131105 HRU131105 IBQ131105 ILM131105 IVI131105 JFE131105 JPA131105 JYW131105 KIS131105 KSO131105 LCK131105 LMG131105 LWC131105 MFY131105 MPU131105 MZQ131105 NJM131105 NTI131105 ODE131105 ONA131105 OWW131105 PGS131105 PQO131105 QAK131105 QKG131105 QUC131105 RDY131105 RNU131105 RXQ131105 SHM131105 SRI131105 TBE131105 TLA131105 TUW131105 UES131105 UOO131105 UYK131105 VIG131105 VSC131105 WBY131105 WLU131105 WVQ131105 G196641 JE196641 TA196641 ACW196641 AMS196641 AWO196641 BGK196641 BQG196641 CAC196641 CJY196641 CTU196641 DDQ196641 DNM196641 DXI196641 EHE196641 ERA196641 FAW196641 FKS196641 FUO196641 GEK196641 GOG196641 GYC196641 HHY196641 HRU196641 IBQ196641 ILM196641 IVI196641 JFE196641 JPA196641 JYW196641 KIS196641 KSO196641 LCK196641 LMG196641 LWC196641 MFY196641 MPU196641 MZQ196641 NJM196641 NTI196641 ODE196641 ONA196641 OWW196641 PGS196641 PQO196641 QAK196641 QKG196641 QUC196641 RDY196641 RNU196641 RXQ196641 SHM196641 SRI196641 TBE196641 TLA196641 TUW196641 UES196641 UOO196641 UYK196641 VIG196641 VSC196641 WBY196641 WLU196641 WVQ196641 G262177 JE262177 TA262177 ACW262177 AMS262177 AWO262177 BGK262177 BQG262177 CAC262177 CJY262177 CTU262177 DDQ262177 DNM262177 DXI262177 EHE262177 ERA262177 FAW262177 FKS262177 FUO262177 GEK262177 GOG262177 GYC262177 HHY262177 HRU262177 IBQ262177 ILM262177 IVI262177 JFE262177 JPA262177 JYW262177 KIS262177 KSO262177 LCK262177 LMG262177 LWC262177 MFY262177 MPU262177 MZQ262177 NJM262177 NTI262177 ODE262177 ONA262177 OWW262177 PGS262177 PQO262177 QAK262177 QKG262177 QUC262177 RDY262177 RNU262177 RXQ262177 SHM262177 SRI262177 TBE262177 TLA262177 TUW262177 UES262177 UOO262177 UYK262177 VIG262177 VSC262177 WBY262177 WLU262177 WVQ262177 G327713 JE327713 TA327713 ACW327713 AMS327713 AWO327713 BGK327713 BQG327713 CAC327713 CJY327713 CTU327713 DDQ327713 DNM327713 DXI327713 EHE327713 ERA327713 FAW327713 FKS327713 FUO327713 GEK327713 GOG327713 GYC327713 HHY327713 HRU327713 IBQ327713 ILM327713 IVI327713 JFE327713 JPA327713 JYW327713 KIS327713 KSO327713 LCK327713 LMG327713 LWC327713 MFY327713 MPU327713 MZQ327713 NJM327713 NTI327713 ODE327713 ONA327713 OWW327713 PGS327713 PQO327713 QAK327713 QKG327713 QUC327713 RDY327713 RNU327713 RXQ327713 SHM327713 SRI327713 TBE327713 TLA327713 TUW327713 UES327713 UOO327713 UYK327713 VIG327713 VSC327713 WBY327713 WLU327713 WVQ327713 G393249 JE393249 TA393249 ACW393249 AMS393249 AWO393249 BGK393249 BQG393249 CAC393249 CJY393249 CTU393249 DDQ393249 DNM393249 DXI393249 EHE393249 ERA393249 FAW393249 FKS393249 FUO393249 GEK393249 GOG393249 GYC393249 HHY393249 HRU393249 IBQ393249 ILM393249 IVI393249 JFE393249 JPA393249 JYW393249 KIS393249 KSO393249 LCK393249 LMG393249 LWC393249 MFY393249 MPU393249 MZQ393249 NJM393249 NTI393249 ODE393249 ONA393249 OWW393249 PGS393249 PQO393249 QAK393249 QKG393249 QUC393249 RDY393249 RNU393249 RXQ393249 SHM393249 SRI393249 TBE393249 TLA393249 TUW393249 UES393249 UOO393249 UYK393249 VIG393249 VSC393249 WBY393249 WLU393249 WVQ393249 G458785 JE458785 TA458785 ACW458785 AMS458785 AWO458785 BGK458785 BQG458785 CAC458785 CJY458785 CTU458785 DDQ458785 DNM458785 DXI458785 EHE458785 ERA458785 FAW458785 FKS458785 FUO458785 GEK458785 GOG458785 GYC458785 HHY458785 HRU458785 IBQ458785 ILM458785 IVI458785 JFE458785 JPA458785 JYW458785 KIS458785 KSO458785 LCK458785 LMG458785 LWC458785 MFY458785 MPU458785 MZQ458785 NJM458785 NTI458785 ODE458785 ONA458785 OWW458785 PGS458785 PQO458785 QAK458785 QKG458785 QUC458785 RDY458785 RNU458785 RXQ458785 SHM458785 SRI458785 TBE458785 TLA458785 TUW458785 UES458785 UOO458785 UYK458785 VIG458785 VSC458785 WBY458785 WLU458785 WVQ458785 G524321 JE524321 TA524321 ACW524321 AMS524321 AWO524321 BGK524321 BQG524321 CAC524321 CJY524321 CTU524321 DDQ524321 DNM524321 DXI524321 EHE524321 ERA524321 FAW524321 FKS524321 FUO524321 GEK524321 GOG524321 GYC524321 HHY524321 HRU524321 IBQ524321 ILM524321 IVI524321 JFE524321 JPA524321 JYW524321 KIS524321 KSO524321 LCK524321 LMG524321 LWC524321 MFY524321 MPU524321 MZQ524321 NJM524321 NTI524321 ODE524321 ONA524321 OWW524321 PGS524321 PQO524321 QAK524321 QKG524321 QUC524321 RDY524321 RNU524321 RXQ524321 SHM524321 SRI524321 TBE524321 TLA524321 TUW524321 UES524321 UOO524321 UYK524321 VIG524321 VSC524321 WBY524321 WLU524321 WVQ524321 G589857 JE589857 TA589857 ACW589857 AMS589857 AWO589857 BGK589857 BQG589857 CAC589857 CJY589857 CTU589857 DDQ589857 DNM589857 DXI589857 EHE589857 ERA589857 FAW589857 FKS589857 FUO589857 GEK589857 GOG589857 GYC589857 HHY589857 HRU589857 IBQ589857 ILM589857 IVI589857 JFE589857 JPA589857 JYW589857 KIS589857 KSO589857 LCK589857 LMG589857 LWC589857 MFY589857 MPU589857 MZQ589857 NJM589857 NTI589857 ODE589857 ONA589857 OWW589857 PGS589857 PQO589857 QAK589857 QKG589857 QUC589857 RDY589857 RNU589857 RXQ589857 SHM589857 SRI589857 TBE589857 TLA589857 TUW589857 UES589857 UOO589857 UYK589857 VIG589857 VSC589857 WBY589857 WLU589857 WVQ589857 G655393 JE655393 TA655393 ACW655393 AMS655393 AWO655393 BGK655393 BQG655393 CAC655393 CJY655393 CTU655393 DDQ655393 DNM655393 DXI655393 EHE655393 ERA655393 FAW655393 FKS655393 FUO655393 GEK655393 GOG655393 GYC655393 HHY655393 HRU655393 IBQ655393 ILM655393 IVI655393 JFE655393 JPA655393 JYW655393 KIS655393 KSO655393 LCK655393 LMG655393 LWC655393 MFY655393 MPU655393 MZQ655393 NJM655393 NTI655393 ODE655393 ONA655393 OWW655393 PGS655393 PQO655393 QAK655393 QKG655393 QUC655393 RDY655393 RNU655393 RXQ655393 SHM655393 SRI655393 TBE655393 TLA655393 TUW655393 UES655393 UOO655393 UYK655393 VIG655393 VSC655393 WBY655393 WLU655393 WVQ655393 G720929 JE720929 TA720929 ACW720929 AMS720929 AWO720929 BGK720929 BQG720929 CAC720929 CJY720929 CTU720929 DDQ720929 DNM720929 DXI720929 EHE720929 ERA720929 FAW720929 FKS720929 FUO720929 GEK720929 GOG720929 GYC720929 HHY720929 HRU720929 IBQ720929 ILM720929 IVI720929 JFE720929 JPA720929 JYW720929 KIS720929 KSO720929 LCK720929 LMG720929 LWC720929 MFY720929 MPU720929 MZQ720929 NJM720929 NTI720929 ODE720929 ONA720929 OWW720929 PGS720929 PQO720929 QAK720929 QKG720929 QUC720929 RDY720929 RNU720929 RXQ720929 SHM720929 SRI720929 TBE720929 TLA720929 TUW720929 UES720929 UOO720929 UYK720929 VIG720929 VSC720929 WBY720929 WLU720929 WVQ720929 G786465 JE786465 TA786465 ACW786465 AMS786465 AWO786465 BGK786465 BQG786465 CAC786465 CJY786465 CTU786465 DDQ786465 DNM786465 DXI786465 EHE786465 ERA786465 FAW786465 FKS786465 FUO786465 GEK786465 GOG786465 GYC786465 HHY786465 HRU786465 IBQ786465 ILM786465 IVI786465 JFE786465 JPA786465 JYW786465 KIS786465 KSO786465 LCK786465 LMG786465 LWC786465 MFY786465 MPU786465 MZQ786465 NJM786465 NTI786465 ODE786465 ONA786465 OWW786465 PGS786465 PQO786465 QAK786465 QKG786465 QUC786465 RDY786465 RNU786465 RXQ786465 SHM786465 SRI786465 TBE786465 TLA786465 TUW786465 UES786465 UOO786465 UYK786465 VIG786465 VSC786465 WBY786465 WLU786465 WVQ786465 G852001 JE852001 TA852001 ACW852001 AMS852001 AWO852001 BGK852001 BQG852001 CAC852001 CJY852001 CTU852001 DDQ852001 DNM852001 DXI852001 EHE852001 ERA852001 FAW852001 FKS852001 FUO852001 GEK852001 GOG852001 GYC852001 HHY852001 HRU852001 IBQ852001 ILM852001 IVI852001 JFE852001 JPA852001 JYW852001 KIS852001 KSO852001 LCK852001 LMG852001 LWC852001 MFY852001 MPU852001 MZQ852001 NJM852001 NTI852001 ODE852001 ONA852001 OWW852001 PGS852001 PQO852001 QAK852001 QKG852001 QUC852001 RDY852001 RNU852001 RXQ852001 SHM852001 SRI852001 TBE852001 TLA852001 TUW852001 UES852001 UOO852001 UYK852001 VIG852001 VSC852001 WBY852001 WLU852001 WVQ852001 G917537 JE917537 TA917537 ACW917537 AMS917537 AWO917537 BGK917537 BQG917537 CAC917537 CJY917537 CTU917537 DDQ917537 DNM917537 DXI917537 EHE917537 ERA917537 FAW917537 FKS917537 FUO917537 GEK917537 GOG917537 GYC917537 HHY917537 HRU917537 IBQ917537 ILM917537 IVI917537 JFE917537 JPA917537 JYW917537 KIS917537 KSO917537 LCK917537 LMG917537 LWC917537 MFY917537 MPU917537 MZQ917537 NJM917537 NTI917537 ODE917537 ONA917537 OWW917537 PGS917537 PQO917537 QAK917537 QKG917537 QUC917537 RDY917537 RNU917537 RXQ917537 SHM917537 SRI917537 TBE917537 TLA917537 TUW917537 UES917537 UOO917537 UYK917537 VIG917537 VSC917537 WBY917537 WLU917537 WVQ917537 G983073 JE983073 TA983073 ACW983073 AMS983073 AWO983073 BGK983073 BQG983073 CAC983073 CJY983073 CTU983073 DDQ983073 DNM983073 DXI983073 EHE983073 ERA983073 FAW983073 FKS983073 FUO983073 GEK983073 GOG983073 GYC983073 HHY983073 HRU983073 IBQ983073 ILM983073 IVI983073 JFE983073 JPA983073 JYW983073 KIS983073 KSO983073 LCK983073 LMG983073 LWC983073 MFY983073 MPU983073 MZQ983073 NJM983073 NTI983073 ODE983073 ONA983073 OWW983073 PGS983073 PQO983073 QAK983073 QKG983073 QUC983073 RDY983073 RNU983073 RXQ983073 SHM983073 SRI983073 TBE983073 TLA983073 TUW983073 UES983073 UOO983073 UYK983073 VIG983073 VSC983073 WBY983073 WLU983073 WVQ983073 G41 JE41 TA41 ACW41 AMS41 AWO41 BGK41 BQG41 CAC41 CJY41 CTU41 DDQ41 DNM41 DXI41 EHE41 ERA41 FAW41 FKS41 FUO41 GEK41 GOG41 GYC41 HHY41 HRU41 IBQ41 ILM41 IVI41 JFE41 JPA41 JYW41 KIS41 KSO41 LCK41 LMG41 LWC41 MFY41 MPU41 MZQ41 NJM41 NTI41 ODE41 ONA41 OWW41 PGS41 PQO41 QAK41 QKG41 QUC41 RDY41 RNU41 RXQ41 SHM41 SRI41 TBE41 TLA41 TUW41 UES41 UOO41 UYK41 VIG41 VSC41 WBY41 WLU41 WVQ41 G65577 JE65577 TA65577 ACW65577 AMS65577 AWO65577 BGK65577 BQG65577 CAC65577 CJY65577 CTU65577 DDQ65577 DNM65577 DXI65577 EHE65577 ERA65577 FAW65577 FKS65577 FUO65577 GEK65577 GOG65577 GYC65577 HHY65577 HRU65577 IBQ65577 ILM65577 IVI65577 JFE65577 JPA65577 JYW65577 KIS65577 KSO65577 LCK65577 LMG65577 LWC65577 MFY65577 MPU65577 MZQ65577 NJM65577 NTI65577 ODE65577 ONA65577 OWW65577 PGS65577 PQO65577 QAK65577 QKG65577 QUC65577 RDY65577 RNU65577 RXQ65577 SHM65577 SRI65577 TBE65577 TLA65577 TUW65577 UES65577 UOO65577 UYK65577 VIG65577 VSC65577 WBY65577 WLU65577 WVQ65577 G131113 JE131113 TA131113 ACW131113 AMS131113 AWO131113 BGK131113 BQG131113 CAC131113 CJY131113 CTU131113 DDQ131113 DNM131113 DXI131113 EHE131113 ERA131113 FAW131113 FKS131113 FUO131113 GEK131113 GOG131113 GYC131113 HHY131113 HRU131113 IBQ131113 ILM131113 IVI131113 JFE131113 JPA131113 JYW131113 KIS131113 KSO131113 LCK131113 LMG131113 LWC131113 MFY131113 MPU131113 MZQ131113 NJM131113 NTI131113 ODE131113 ONA131113 OWW131113 PGS131113 PQO131113 QAK131113 QKG131113 QUC131113 RDY131113 RNU131113 RXQ131113 SHM131113 SRI131113 TBE131113 TLA131113 TUW131113 UES131113 UOO131113 UYK131113 VIG131113 VSC131113 WBY131113 WLU131113 WVQ131113 G196649 JE196649 TA196649 ACW196649 AMS196649 AWO196649 BGK196649 BQG196649 CAC196649 CJY196649 CTU196649 DDQ196649 DNM196649 DXI196649 EHE196649 ERA196649 FAW196649 FKS196649 FUO196649 GEK196649 GOG196649 GYC196649 HHY196649 HRU196649 IBQ196649 ILM196649 IVI196649 JFE196649 JPA196649 JYW196649 KIS196649 KSO196649 LCK196649 LMG196649 LWC196649 MFY196649 MPU196649 MZQ196649 NJM196649 NTI196649 ODE196649 ONA196649 OWW196649 PGS196649 PQO196649 QAK196649 QKG196649 QUC196649 RDY196649 RNU196649 RXQ196649 SHM196649 SRI196649 TBE196649 TLA196649 TUW196649 UES196649 UOO196649 UYK196649 VIG196649 VSC196649 WBY196649 WLU196649 WVQ196649 G262185 JE262185 TA262185 ACW262185 AMS262185 AWO262185 BGK262185 BQG262185 CAC262185 CJY262185 CTU262185 DDQ262185 DNM262185 DXI262185 EHE262185 ERA262185 FAW262185 FKS262185 FUO262185 GEK262185 GOG262185 GYC262185 HHY262185 HRU262185 IBQ262185 ILM262185 IVI262185 JFE262185 JPA262185 JYW262185 KIS262185 KSO262185 LCK262185 LMG262185 LWC262185 MFY262185 MPU262185 MZQ262185 NJM262185 NTI262185 ODE262185 ONA262185 OWW262185 PGS262185 PQO262185 QAK262185 QKG262185 QUC262185 RDY262185 RNU262185 RXQ262185 SHM262185 SRI262185 TBE262185 TLA262185 TUW262185 UES262185 UOO262185 UYK262185 VIG262185 VSC262185 WBY262185 WLU262185 WVQ262185 G327721 JE327721 TA327721 ACW327721 AMS327721 AWO327721 BGK327721 BQG327721 CAC327721 CJY327721 CTU327721 DDQ327721 DNM327721 DXI327721 EHE327721 ERA327721 FAW327721 FKS327721 FUO327721 GEK327721 GOG327721 GYC327721 HHY327721 HRU327721 IBQ327721 ILM327721 IVI327721 JFE327721 JPA327721 JYW327721 KIS327721 KSO327721 LCK327721 LMG327721 LWC327721 MFY327721 MPU327721 MZQ327721 NJM327721 NTI327721 ODE327721 ONA327721 OWW327721 PGS327721 PQO327721 QAK327721 QKG327721 QUC327721 RDY327721 RNU327721 RXQ327721 SHM327721 SRI327721 TBE327721 TLA327721 TUW327721 UES327721 UOO327721 UYK327721 VIG327721 VSC327721 WBY327721 WLU327721 WVQ327721 G393257 JE393257 TA393257 ACW393257 AMS393257 AWO393257 BGK393257 BQG393257 CAC393257 CJY393257 CTU393257 DDQ393257 DNM393257 DXI393257 EHE393257 ERA393257 FAW393257 FKS393257 FUO393257 GEK393257 GOG393257 GYC393257 HHY393257 HRU393257 IBQ393257 ILM393257 IVI393257 JFE393257 JPA393257 JYW393257 KIS393257 KSO393257 LCK393257 LMG393257 LWC393257 MFY393257 MPU393257 MZQ393257 NJM393257 NTI393257 ODE393257 ONA393257 OWW393257 PGS393257 PQO393257 QAK393257 QKG393257 QUC393257 RDY393257 RNU393257 RXQ393257 SHM393257 SRI393257 TBE393257 TLA393257 TUW393257 UES393257 UOO393257 UYK393257 VIG393257 VSC393257 WBY393257 WLU393257 WVQ393257 G458793 JE458793 TA458793 ACW458793 AMS458793 AWO458793 BGK458793 BQG458793 CAC458793 CJY458793 CTU458793 DDQ458793 DNM458793 DXI458793 EHE458793 ERA458793 FAW458793 FKS458793 FUO458793 GEK458793 GOG458793 GYC458793 HHY458793 HRU458793 IBQ458793 ILM458793 IVI458793 JFE458793 JPA458793 JYW458793 KIS458793 KSO458793 LCK458793 LMG458793 LWC458793 MFY458793 MPU458793 MZQ458793 NJM458793 NTI458793 ODE458793 ONA458793 OWW458793 PGS458793 PQO458793 QAK458793 QKG458793 QUC458793 RDY458793 RNU458793 RXQ458793 SHM458793 SRI458793 TBE458793 TLA458793 TUW458793 UES458793 UOO458793 UYK458793 VIG458793 VSC458793 WBY458793 WLU458793 WVQ458793 G524329 JE524329 TA524329 ACW524329 AMS524329 AWO524329 BGK524329 BQG524329 CAC524329 CJY524329 CTU524329 DDQ524329 DNM524329 DXI524329 EHE524329 ERA524329 FAW524329 FKS524329 FUO524329 GEK524329 GOG524329 GYC524329 HHY524329 HRU524329 IBQ524329 ILM524329 IVI524329 JFE524329 JPA524329 JYW524329 KIS524329 KSO524329 LCK524329 LMG524329 LWC524329 MFY524329 MPU524329 MZQ524329 NJM524329 NTI524329 ODE524329 ONA524329 OWW524329 PGS524329 PQO524329 QAK524329 QKG524329 QUC524329 RDY524329 RNU524329 RXQ524329 SHM524329 SRI524329 TBE524329 TLA524329 TUW524329 UES524329 UOO524329 UYK524329 VIG524329 VSC524329 WBY524329 WLU524329 WVQ524329 G589865 JE589865 TA589865 ACW589865 AMS589865 AWO589865 BGK589865 BQG589865 CAC589865 CJY589865 CTU589865 DDQ589865 DNM589865 DXI589865 EHE589865 ERA589865 FAW589865 FKS589865 FUO589865 GEK589865 GOG589865 GYC589865 HHY589865 HRU589865 IBQ589865 ILM589865 IVI589865 JFE589865 JPA589865 JYW589865 KIS589865 KSO589865 LCK589865 LMG589865 LWC589865 MFY589865 MPU589865 MZQ589865 NJM589865 NTI589865 ODE589865 ONA589865 OWW589865 PGS589865 PQO589865 QAK589865 QKG589865 QUC589865 RDY589865 RNU589865 RXQ589865 SHM589865 SRI589865 TBE589865 TLA589865 TUW589865 UES589865 UOO589865 UYK589865 VIG589865 VSC589865 WBY589865 WLU589865 WVQ589865 G655401 JE655401 TA655401 ACW655401 AMS655401 AWO655401 BGK655401 BQG655401 CAC655401 CJY655401 CTU655401 DDQ655401 DNM655401 DXI655401 EHE655401 ERA655401 FAW655401 FKS655401 FUO655401 GEK655401 GOG655401 GYC655401 HHY655401 HRU655401 IBQ655401 ILM655401 IVI655401 JFE655401 JPA655401 JYW655401 KIS655401 KSO655401 LCK655401 LMG655401 LWC655401 MFY655401 MPU655401 MZQ655401 NJM655401 NTI655401 ODE655401 ONA655401 OWW655401 PGS655401 PQO655401 QAK655401 QKG655401 QUC655401 RDY655401 RNU655401 RXQ655401 SHM655401 SRI655401 TBE655401 TLA655401 TUW655401 UES655401 UOO655401 UYK655401 VIG655401 VSC655401 WBY655401 WLU655401 WVQ655401 G720937 JE720937 TA720937 ACW720937 AMS720937 AWO720937 BGK720937 BQG720937 CAC720937 CJY720937 CTU720937 DDQ720937 DNM720937 DXI720937 EHE720937 ERA720937 FAW720937 FKS720937 FUO720937 GEK720937 GOG720937 GYC720937 HHY720937 HRU720937 IBQ720937 ILM720937 IVI720937 JFE720937 JPA720937 JYW720937 KIS720937 KSO720937 LCK720937 LMG720937 LWC720937 MFY720937 MPU720937 MZQ720937 NJM720937 NTI720937 ODE720937 ONA720937 OWW720937 PGS720937 PQO720937 QAK720937 QKG720937 QUC720937 RDY720937 RNU720937 RXQ720937 SHM720937 SRI720937 TBE720937 TLA720937 TUW720937 UES720937 UOO720937 UYK720937 VIG720937 VSC720937 WBY720937 WLU720937 WVQ720937 G786473 JE786473 TA786473 ACW786473 AMS786473 AWO786473 BGK786473 BQG786473 CAC786473 CJY786473 CTU786473 DDQ786473 DNM786473 DXI786473 EHE786473 ERA786473 FAW786473 FKS786473 FUO786473 GEK786473 GOG786473 GYC786473 HHY786473 HRU786473 IBQ786473 ILM786473 IVI786473 JFE786473 JPA786473 JYW786473 KIS786473 KSO786473 LCK786473 LMG786473 LWC786473 MFY786473 MPU786473 MZQ786473 NJM786473 NTI786473 ODE786473 ONA786473 OWW786473 PGS786473 PQO786473 QAK786473 QKG786473 QUC786473 RDY786473 RNU786473 RXQ786473 SHM786473 SRI786473 TBE786473 TLA786473 TUW786473 UES786473 UOO786473 UYK786473 VIG786473 VSC786473 WBY786473 WLU786473 WVQ786473 G852009 JE852009 TA852009 ACW852009 AMS852009 AWO852009 BGK852009 BQG852009 CAC852009 CJY852009 CTU852009 DDQ852009 DNM852009 DXI852009 EHE852009 ERA852009 FAW852009 FKS852009 FUO852009 GEK852009 GOG852009 GYC852009 HHY852009 HRU852009 IBQ852009 ILM852009 IVI852009 JFE852009 JPA852009 JYW852009 KIS852009 KSO852009 LCK852009 LMG852009 LWC852009 MFY852009 MPU852009 MZQ852009 NJM852009 NTI852009 ODE852009 ONA852009 OWW852009 PGS852009 PQO852009 QAK852009 QKG852009 QUC852009 RDY852009 RNU852009 RXQ852009 SHM852009 SRI852009 TBE852009 TLA852009 TUW852009 UES852009 UOO852009 UYK852009 VIG852009 VSC852009 WBY852009 WLU852009 WVQ852009 G917545 JE917545 TA917545 ACW917545 AMS917545 AWO917545 BGK917545 BQG917545 CAC917545 CJY917545 CTU917545 DDQ917545 DNM917545 DXI917545 EHE917545 ERA917545 FAW917545 FKS917545 FUO917545 GEK917545 GOG917545 GYC917545 HHY917545 HRU917545 IBQ917545 ILM917545 IVI917545 JFE917545 JPA917545 JYW917545 KIS917545 KSO917545 LCK917545 LMG917545 LWC917545 MFY917545 MPU917545 MZQ917545 NJM917545 NTI917545 ODE917545 ONA917545 OWW917545 PGS917545 PQO917545 QAK917545 QKG917545 QUC917545 RDY917545 RNU917545 RXQ917545 SHM917545 SRI917545 TBE917545 TLA917545 TUW917545 UES917545 UOO917545 UYK917545 VIG917545 VSC917545 WBY917545 WLU917545 WVQ917545 G983081 JE983081 TA983081 ACW983081 AMS983081 AWO983081 BGK983081 BQG983081 CAC983081 CJY983081 CTU983081 DDQ983081 DNM983081 DXI983081 EHE983081 ERA983081 FAW983081 FKS983081 FUO983081 GEK983081 GOG983081 GYC983081 HHY983081 HRU983081 IBQ983081 ILM983081 IVI983081 JFE983081 JPA983081 JYW983081 KIS983081 KSO983081 LCK983081 LMG983081 LWC983081 MFY983081 MPU983081 MZQ983081 NJM983081 NTI983081 ODE983081 ONA983081 OWW983081 PGS983081 PQO983081 QAK983081 QKG983081 QUC983081 RDY983081 RNU983081 RXQ983081 SHM983081 SRI983081 TBE983081 TLA983081 TUW983081 UES983081 UOO983081 UYK983081 VIG983081 VSC983081 WBY983081 WLU983081 WVQ983081 G53 JE53 TA53 ACW53 AMS53 AWO53 BGK53 BQG53 CAC53 CJY53 CTU53 DDQ53 DNM53 DXI53 EHE53 ERA53 FAW53 FKS53 FUO53 GEK53 GOG53 GYC53 HHY53 HRU53 IBQ53 ILM53 IVI53 JFE53 JPA53 JYW53 KIS53 KSO53 LCK53 LMG53 LWC53 MFY53 MPU53 MZQ53 NJM53 NTI53 ODE53 ONA53 OWW53 PGS53 PQO53 QAK53 QKG53 QUC53 RDY53 RNU53 RXQ53 SHM53 SRI53 TBE53 TLA53 TUW53 UES53 UOO53 UYK53 VIG53 VSC53 WBY53 WLU53 WVQ53 G65589 JE65589 TA65589 ACW65589 AMS65589 AWO65589 BGK65589 BQG65589 CAC65589 CJY65589 CTU65589 DDQ65589 DNM65589 DXI65589 EHE65589 ERA65589 FAW65589 FKS65589 FUO65589 GEK65589 GOG65589 GYC65589 HHY65589 HRU65589 IBQ65589 ILM65589 IVI65589 JFE65589 JPA65589 JYW65589 KIS65589 KSO65589 LCK65589 LMG65589 LWC65589 MFY65589 MPU65589 MZQ65589 NJM65589 NTI65589 ODE65589 ONA65589 OWW65589 PGS65589 PQO65589 QAK65589 QKG65589 QUC65589 RDY65589 RNU65589 RXQ65589 SHM65589 SRI65589 TBE65589 TLA65589 TUW65589 UES65589 UOO65589 UYK65589 VIG65589 VSC65589 WBY65589 WLU65589 WVQ65589 G131125 JE131125 TA131125 ACW131125 AMS131125 AWO131125 BGK131125 BQG131125 CAC131125 CJY131125 CTU131125 DDQ131125 DNM131125 DXI131125 EHE131125 ERA131125 FAW131125 FKS131125 FUO131125 GEK131125 GOG131125 GYC131125 HHY131125 HRU131125 IBQ131125 ILM131125 IVI131125 JFE131125 JPA131125 JYW131125 KIS131125 KSO131125 LCK131125 LMG131125 LWC131125 MFY131125 MPU131125 MZQ131125 NJM131125 NTI131125 ODE131125 ONA131125 OWW131125 PGS131125 PQO131125 QAK131125 QKG131125 QUC131125 RDY131125 RNU131125 RXQ131125 SHM131125 SRI131125 TBE131125 TLA131125 TUW131125 UES131125 UOO131125 UYK131125 VIG131125 VSC131125 WBY131125 WLU131125 WVQ131125 G196661 JE196661 TA196661 ACW196661 AMS196661 AWO196661 BGK196661 BQG196661 CAC196661 CJY196661 CTU196661 DDQ196661 DNM196661 DXI196661 EHE196661 ERA196661 FAW196661 FKS196661 FUO196661 GEK196661 GOG196661 GYC196661 HHY196661 HRU196661 IBQ196661 ILM196661 IVI196661 JFE196661 JPA196661 JYW196661 KIS196661 KSO196661 LCK196661 LMG196661 LWC196661 MFY196661 MPU196661 MZQ196661 NJM196661 NTI196661 ODE196661 ONA196661 OWW196661 PGS196661 PQO196661 QAK196661 QKG196661 QUC196661 RDY196661 RNU196661 RXQ196661 SHM196661 SRI196661 TBE196661 TLA196661 TUW196661 UES196661 UOO196661 UYK196661 VIG196661 VSC196661 WBY196661 WLU196661 WVQ196661 G262197 JE262197 TA262197 ACW262197 AMS262197 AWO262197 BGK262197 BQG262197 CAC262197 CJY262197 CTU262197 DDQ262197 DNM262197 DXI262197 EHE262197 ERA262197 FAW262197 FKS262197 FUO262197 GEK262197 GOG262197 GYC262197 HHY262197 HRU262197 IBQ262197 ILM262197 IVI262197 JFE262197 JPA262197 JYW262197 KIS262197 KSO262197 LCK262197 LMG262197 LWC262197 MFY262197 MPU262197 MZQ262197 NJM262197 NTI262197 ODE262197 ONA262197 OWW262197 PGS262197 PQO262197 QAK262197 QKG262197 QUC262197 RDY262197 RNU262197 RXQ262197 SHM262197 SRI262197 TBE262197 TLA262197 TUW262197 UES262197 UOO262197 UYK262197 VIG262197 VSC262197 WBY262197 WLU262197 WVQ262197 G327733 JE327733 TA327733 ACW327733 AMS327733 AWO327733 BGK327733 BQG327733 CAC327733 CJY327733 CTU327733 DDQ327733 DNM327733 DXI327733 EHE327733 ERA327733 FAW327733 FKS327733 FUO327733 GEK327733 GOG327733 GYC327733 HHY327733 HRU327733 IBQ327733 ILM327733 IVI327733 JFE327733 JPA327733 JYW327733 KIS327733 KSO327733 LCK327733 LMG327733 LWC327733 MFY327733 MPU327733 MZQ327733 NJM327733 NTI327733 ODE327733 ONA327733 OWW327733 PGS327733 PQO327733 QAK327733 QKG327733 QUC327733 RDY327733 RNU327733 RXQ327733 SHM327733 SRI327733 TBE327733 TLA327733 TUW327733 UES327733 UOO327733 UYK327733 VIG327733 VSC327733 WBY327733 WLU327733 WVQ327733 G393269 JE393269 TA393269 ACW393269 AMS393269 AWO393269 BGK393269 BQG393269 CAC393269 CJY393269 CTU393269 DDQ393269 DNM393269 DXI393269 EHE393269 ERA393269 FAW393269 FKS393269 FUO393269 GEK393269 GOG393269 GYC393269 HHY393269 HRU393269 IBQ393269 ILM393269 IVI393269 JFE393269 JPA393269 JYW393269 KIS393269 KSO393269 LCK393269 LMG393269 LWC393269 MFY393269 MPU393269 MZQ393269 NJM393269 NTI393269 ODE393269 ONA393269 OWW393269 PGS393269 PQO393269 QAK393269 QKG393269 QUC393269 RDY393269 RNU393269 RXQ393269 SHM393269 SRI393269 TBE393269 TLA393269 TUW393269 UES393269 UOO393269 UYK393269 VIG393269 VSC393269 WBY393269 WLU393269 WVQ393269 G458805 JE458805 TA458805 ACW458805 AMS458805 AWO458805 BGK458805 BQG458805 CAC458805 CJY458805 CTU458805 DDQ458805 DNM458805 DXI458805 EHE458805 ERA458805 FAW458805 FKS458805 FUO458805 GEK458805 GOG458805 GYC458805 HHY458805 HRU458805 IBQ458805 ILM458805 IVI458805 JFE458805 JPA458805 JYW458805 KIS458805 KSO458805 LCK458805 LMG458805 LWC458805 MFY458805 MPU458805 MZQ458805 NJM458805 NTI458805 ODE458805 ONA458805 OWW458805 PGS458805 PQO458805 QAK458805 QKG458805 QUC458805 RDY458805 RNU458805 RXQ458805 SHM458805 SRI458805 TBE458805 TLA458805 TUW458805 UES458805 UOO458805 UYK458805 VIG458805 VSC458805 WBY458805 WLU458805 WVQ458805 G524341 JE524341 TA524341 ACW524341 AMS524341 AWO524341 BGK524341 BQG524341 CAC524341 CJY524341 CTU524341 DDQ524341 DNM524341 DXI524341 EHE524341 ERA524341 FAW524341 FKS524341 FUO524341 GEK524341 GOG524341 GYC524341 HHY524341 HRU524341 IBQ524341 ILM524341 IVI524341 JFE524341 JPA524341 JYW524341 KIS524341 KSO524341 LCK524341 LMG524341 LWC524341 MFY524341 MPU524341 MZQ524341 NJM524341 NTI524341 ODE524341 ONA524341 OWW524341 PGS524341 PQO524341 QAK524341 QKG524341 QUC524341 RDY524341 RNU524341 RXQ524341 SHM524341 SRI524341 TBE524341 TLA524341 TUW524341 UES524341 UOO524341 UYK524341 VIG524341 VSC524341 WBY524341 WLU524341 WVQ524341 G589877 JE589877 TA589877 ACW589877 AMS589877 AWO589877 BGK589877 BQG589877 CAC589877 CJY589877 CTU589877 DDQ589877 DNM589877 DXI589877 EHE589877 ERA589877 FAW589877 FKS589877 FUO589877 GEK589877 GOG589877 GYC589877 HHY589877 HRU589877 IBQ589877 ILM589877 IVI589877 JFE589877 JPA589877 JYW589877 KIS589877 KSO589877 LCK589877 LMG589877 LWC589877 MFY589877 MPU589877 MZQ589877 NJM589877 NTI589877 ODE589877 ONA589877 OWW589877 PGS589877 PQO589877 QAK589877 QKG589877 QUC589877 RDY589877 RNU589877 RXQ589877 SHM589877 SRI589877 TBE589877 TLA589877 TUW589877 UES589877 UOO589877 UYK589877 VIG589877 VSC589877 WBY589877 WLU589877 WVQ589877 G655413 JE655413 TA655413 ACW655413 AMS655413 AWO655413 BGK655413 BQG655413 CAC655413 CJY655413 CTU655413 DDQ655413 DNM655413 DXI655413 EHE655413 ERA655413 FAW655413 FKS655413 FUO655413 GEK655413 GOG655413 GYC655413 HHY655413 HRU655413 IBQ655413 ILM655413 IVI655413 JFE655413 JPA655413 JYW655413 KIS655413 KSO655413 LCK655413 LMG655413 LWC655413 MFY655413 MPU655413 MZQ655413 NJM655413 NTI655413 ODE655413 ONA655413 OWW655413 PGS655413 PQO655413 QAK655413 QKG655413 QUC655413 RDY655413 RNU655413 RXQ655413 SHM655413 SRI655413 TBE655413 TLA655413 TUW655413 UES655413 UOO655413 UYK655413 VIG655413 VSC655413 WBY655413 WLU655413 WVQ655413 G720949 JE720949 TA720949 ACW720949 AMS720949 AWO720949 BGK720949 BQG720949 CAC720949 CJY720949 CTU720949 DDQ720949 DNM720949 DXI720949 EHE720949 ERA720949 FAW720949 FKS720949 FUO720949 GEK720949 GOG720949 GYC720949 HHY720949 HRU720949 IBQ720949 ILM720949 IVI720949 JFE720949 JPA720949 JYW720949 KIS720949 KSO720949 LCK720949 LMG720949 LWC720949 MFY720949 MPU720949 MZQ720949 NJM720949 NTI720949 ODE720949 ONA720949 OWW720949 PGS720949 PQO720949 QAK720949 QKG720949 QUC720949 RDY720949 RNU720949 RXQ720949 SHM720949 SRI720949 TBE720949 TLA720949 TUW720949 UES720949 UOO720949 UYK720949 VIG720949 VSC720949 WBY720949 WLU720949 WVQ720949 G786485 JE786485 TA786485 ACW786485 AMS786485 AWO786485 BGK786485 BQG786485 CAC786485 CJY786485 CTU786485 DDQ786485 DNM786485 DXI786485 EHE786485 ERA786485 FAW786485 FKS786485 FUO786485 GEK786485 GOG786485 GYC786485 HHY786485 HRU786485 IBQ786485 ILM786485 IVI786485 JFE786485 JPA786485 JYW786485 KIS786485 KSO786485 LCK786485 LMG786485 LWC786485 MFY786485 MPU786485 MZQ786485 NJM786485 NTI786485 ODE786485 ONA786485 OWW786485 PGS786485 PQO786485 QAK786485 QKG786485 QUC786485 RDY786485 RNU786485 RXQ786485 SHM786485 SRI786485 TBE786485 TLA786485 TUW786485 UES786485 UOO786485 UYK786485 VIG786485 VSC786485 WBY786485 WLU786485 WVQ786485 G852021 JE852021 TA852021 ACW852021 AMS852021 AWO852021 BGK852021 BQG852021 CAC852021 CJY852021 CTU852021 DDQ852021 DNM852021 DXI852021 EHE852021 ERA852021 FAW852021 FKS852021 FUO852021 GEK852021 GOG852021 GYC852021 HHY852021 HRU852021 IBQ852021 ILM852021 IVI852021 JFE852021 JPA852021 JYW852021 KIS852021 KSO852021 LCK852021 LMG852021 LWC852021 MFY852021 MPU852021 MZQ852021 NJM852021 NTI852021 ODE852021 ONA852021 OWW852021 PGS852021 PQO852021 QAK852021 QKG852021 QUC852021 RDY852021 RNU852021 RXQ852021 SHM852021 SRI852021 TBE852021 TLA852021 TUW852021 UES852021 UOO852021 UYK852021 VIG852021 VSC852021 WBY852021 WLU852021 WVQ852021 G917557 JE917557 TA917557 ACW917557 AMS917557 AWO917557 BGK917557 BQG917557 CAC917557 CJY917557 CTU917557 DDQ917557 DNM917557 DXI917557 EHE917557 ERA917557 FAW917557 FKS917557 FUO917557 GEK917557 GOG917557 GYC917557 HHY917557 HRU917557 IBQ917557 ILM917557 IVI917557 JFE917557 JPA917557 JYW917557 KIS917557 KSO917557 LCK917557 LMG917557 LWC917557 MFY917557 MPU917557 MZQ917557 NJM917557 NTI917557 ODE917557 ONA917557 OWW917557 PGS917557 PQO917557 QAK917557 QKG917557 QUC917557 RDY917557 RNU917557 RXQ917557 SHM917557 SRI917557 TBE917557 TLA917557 TUW917557 UES917557 UOO917557 UYK917557 VIG917557 VSC917557 WBY917557 WLU917557 WVQ917557 G983093 JE983093 TA983093 ACW983093 AMS983093 AWO983093 BGK983093 BQG983093 CAC983093 CJY983093 CTU983093 DDQ983093 DNM983093 DXI983093 EHE983093 ERA983093 FAW983093 FKS983093 FUO983093 GEK983093 GOG983093 GYC983093 HHY983093 HRU983093 IBQ983093 ILM983093 IVI983093 JFE983093 JPA983093 JYW983093 KIS983093 KSO983093 LCK983093 LMG983093 LWC983093 MFY983093 MPU983093 MZQ983093 NJM983093 NTI983093 ODE983093 ONA983093 OWW983093 PGS983093 PQO983093 QAK983093 QKG983093 QUC983093 RDY983093 RNU983093 RXQ983093 SHM983093 SRI983093 TBE983093 TLA983093 TUW983093 UES983093 UOO983093 UYK983093 VIG983093 VSC983093 WBY983093 WLU983093 WVQ983093 G61 JE61 TA61 ACW61 AMS61 AWO61 BGK61 BQG61 CAC61 CJY61 CTU61 DDQ61 DNM61 DXI61 EHE61 ERA61 FAW61 FKS61 FUO61 GEK61 GOG61 GYC61 HHY61 HRU61 IBQ61 ILM61 IVI61 JFE61 JPA61 JYW61 KIS61 KSO61 LCK61 LMG61 LWC61 MFY61 MPU61 MZQ61 NJM61 NTI61 ODE61 ONA61 OWW61 PGS61 PQO61 QAK61 QKG61 QUC61 RDY61 RNU61 RXQ61 SHM61 SRI61 TBE61 TLA61 TUW61 UES61 UOO61 UYK61 VIG61 VSC61 WBY61 WLU61 WVQ61 G65597 JE65597 TA65597 ACW65597 AMS65597 AWO65597 BGK65597 BQG65597 CAC65597 CJY65597 CTU65597 DDQ65597 DNM65597 DXI65597 EHE65597 ERA65597 FAW65597 FKS65597 FUO65597 GEK65597 GOG65597 GYC65597 HHY65597 HRU65597 IBQ65597 ILM65597 IVI65597 JFE65597 JPA65597 JYW65597 KIS65597 KSO65597 LCK65597 LMG65597 LWC65597 MFY65597 MPU65597 MZQ65597 NJM65597 NTI65597 ODE65597 ONA65597 OWW65597 PGS65597 PQO65597 QAK65597 QKG65597 QUC65597 RDY65597 RNU65597 RXQ65597 SHM65597 SRI65597 TBE65597 TLA65597 TUW65597 UES65597 UOO65597 UYK65597 VIG65597 VSC65597 WBY65597 WLU65597 WVQ65597 G131133 JE131133 TA131133 ACW131133 AMS131133 AWO131133 BGK131133 BQG131133 CAC131133 CJY131133 CTU131133 DDQ131133 DNM131133 DXI131133 EHE131133 ERA131133 FAW131133 FKS131133 FUO131133 GEK131133 GOG131133 GYC131133 HHY131133 HRU131133 IBQ131133 ILM131133 IVI131133 JFE131133 JPA131133 JYW131133 KIS131133 KSO131133 LCK131133 LMG131133 LWC131133 MFY131133 MPU131133 MZQ131133 NJM131133 NTI131133 ODE131133 ONA131133 OWW131133 PGS131133 PQO131133 QAK131133 QKG131133 QUC131133 RDY131133 RNU131133 RXQ131133 SHM131133 SRI131133 TBE131133 TLA131133 TUW131133 UES131133 UOO131133 UYK131133 VIG131133 VSC131133 WBY131133 WLU131133 WVQ131133 G196669 JE196669 TA196669 ACW196669 AMS196669 AWO196669 BGK196669 BQG196669 CAC196669 CJY196669 CTU196669 DDQ196669 DNM196669 DXI196669 EHE196669 ERA196669 FAW196669 FKS196669 FUO196669 GEK196669 GOG196669 GYC196669 HHY196669 HRU196669 IBQ196669 ILM196669 IVI196669 JFE196669 JPA196669 JYW196669 KIS196669 KSO196669 LCK196669 LMG196669 LWC196669 MFY196669 MPU196669 MZQ196669 NJM196669 NTI196669 ODE196669 ONA196669 OWW196669 PGS196669 PQO196669 QAK196669 QKG196669 QUC196669 RDY196669 RNU196669 RXQ196669 SHM196669 SRI196669 TBE196669 TLA196669 TUW196669 UES196669 UOO196669 UYK196669 VIG196669 VSC196669 WBY196669 WLU196669 WVQ196669 G262205 JE262205 TA262205 ACW262205 AMS262205 AWO262205 BGK262205 BQG262205 CAC262205 CJY262205 CTU262205 DDQ262205 DNM262205 DXI262205 EHE262205 ERA262205 FAW262205 FKS262205 FUO262205 GEK262205 GOG262205 GYC262205 HHY262205 HRU262205 IBQ262205 ILM262205 IVI262205 JFE262205 JPA262205 JYW262205 KIS262205 KSO262205 LCK262205 LMG262205 LWC262205 MFY262205 MPU262205 MZQ262205 NJM262205 NTI262205 ODE262205 ONA262205 OWW262205 PGS262205 PQO262205 QAK262205 QKG262205 QUC262205 RDY262205 RNU262205 RXQ262205 SHM262205 SRI262205 TBE262205 TLA262205 TUW262205 UES262205 UOO262205 UYK262205 VIG262205 VSC262205 WBY262205 WLU262205 WVQ262205 G327741 JE327741 TA327741 ACW327741 AMS327741 AWO327741 BGK327741 BQG327741 CAC327741 CJY327741 CTU327741 DDQ327741 DNM327741 DXI327741 EHE327741 ERA327741 FAW327741 FKS327741 FUO327741 GEK327741 GOG327741 GYC327741 HHY327741 HRU327741 IBQ327741 ILM327741 IVI327741 JFE327741 JPA327741 JYW327741 KIS327741 KSO327741 LCK327741 LMG327741 LWC327741 MFY327741 MPU327741 MZQ327741 NJM327741 NTI327741 ODE327741 ONA327741 OWW327741 PGS327741 PQO327741 QAK327741 QKG327741 QUC327741 RDY327741 RNU327741 RXQ327741 SHM327741 SRI327741 TBE327741 TLA327741 TUW327741 UES327741 UOO327741 UYK327741 VIG327741 VSC327741 WBY327741 WLU327741 WVQ327741 G393277 JE393277 TA393277 ACW393277 AMS393277 AWO393277 BGK393277 BQG393277 CAC393277 CJY393277 CTU393277 DDQ393277 DNM393277 DXI393277 EHE393277 ERA393277 FAW393277 FKS393277 FUO393277 GEK393277 GOG393277 GYC393277 HHY393277 HRU393277 IBQ393277 ILM393277 IVI393277 JFE393277 JPA393277 JYW393277 KIS393277 KSO393277 LCK393277 LMG393277 LWC393277 MFY393277 MPU393277 MZQ393277 NJM393277 NTI393277 ODE393277 ONA393277 OWW393277 PGS393277 PQO393277 QAK393277 QKG393277 QUC393277 RDY393277 RNU393277 RXQ393277 SHM393277 SRI393277 TBE393277 TLA393277 TUW393277 UES393277 UOO393277 UYK393277 VIG393277 VSC393277 WBY393277 WLU393277 WVQ393277 G458813 JE458813 TA458813 ACW458813 AMS458813 AWO458813 BGK458813 BQG458813 CAC458813 CJY458813 CTU458813 DDQ458813 DNM458813 DXI458813 EHE458813 ERA458813 FAW458813 FKS458813 FUO458813 GEK458813 GOG458813 GYC458813 HHY458813 HRU458813 IBQ458813 ILM458813 IVI458813 JFE458813 JPA458813 JYW458813 KIS458813 KSO458813 LCK458813 LMG458813 LWC458813 MFY458813 MPU458813 MZQ458813 NJM458813 NTI458813 ODE458813 ONA458813 OWW458813 PGS458813 PQO458813 QAK458813 QKG458813 QUC458813 RDY458813 RNU458813 RXQ458813 SHM458813 SRI458813 TBE458813 TLA458813 TUW458813 UES458813 UOO458813 UYK458813 VIG458813 VSC458813 WBY458813 WLU458813 WVQ458813 G524349 JE524349 TA524349 ACW524349 AMS524349 AWO524349 BGK524349 BQG524349 CAC524349 CJY524349 CTU524349 DDQ524349 DNM524349 DXI524349 EHE524349 ERA524349 FAW524349 FKS524349 FUO524349 GEK524349 GOG524349 GYC524349 HHY524349 HRU524349 IBQ524349 ILM524349 IVI524349 JFE524349 JPA524349 JYW524349 KIS524349 KSO524349 LCK524349 LMG524349 LWC524349 MFY524349 MPU524349 MZQ524349 NJM524349 NTI524349 ODE524349 ONA524349 OWW524349 PGS524349 PQO524349 QAK524349 QKG524349 QUC524349 RDY524349 RNU524349 RXQ524349 SHM524349 SRI524349 TBE524349 TLA524349 TUW524349 UES524349 UOO524349 UYK524349 VIG524349 VSC524349 WBY524349 WLU524349 WVQ524349 G589885 JE589885 TA589885 ACW589885 AMS589885 AWO589885 BGK589885 BQG589885 CAC589885 CJY589885 CTU589885 DDQ589885 DNM589885 DXI589885 EHE589885 ERA589885 FAW589885 FKS589885 FUO589885 GEK589885 GOG589885 GYC589885 HHY589885 HRU589885 IBQ589885 ILM589885 IVI589885 JFE589885 JPA589885 JYW589885 KIS589885 KSO589885 LCK589885 LMG589885 LWC589885 MFY589885 MPU589885 MZQ589885 NJM589885 NTI589885 ODE589885 ONA589885 OWW589885 PGS589885 PQO589885 QAK589885 QKG589885 QUC589885 RDY589885 RNU589885 RXQ589885 SHM589885 SRI589885 TBE589885 TLA589885 TUW589885 UES589885 UOO589885 UYK589885 VIG589885 VSC589885 WBY589885 WLU589885 WVQ589885 G655421 JE655421 TA655421 ACW655421 AMS655421 AWO655421 BGK655421 BQG655421 CAC655421 CJY655421 CTU655421 DDQ655421 DNM655421 DXI655421 EHE655421 ERA655421 FAW655421 FKS655421 FUO655421 GEK655421 GOG655421 GYC655421 HHY655421 HRU655421 IBQ655421 ILM655421 IVI655421 JFE655421 JPA655421 JYW655421 KIS655421 KSO655421 LCK655421 LMG655421 LWC655421 MFY655421 MPU655421 MZQ655421 NJM655421 NTI655421 ODE655421 ONA655421 OWW655421 PGS655421 PQO655421 QAK655421 QKG655421 QUC655421 RDY655421 RNU655421 RXQ655421 SHM655421 SRI655421 TBE655421 TLA655421 TUW655421 UES655421 UOO655421 UYK655421 VIG655421 VSC655421 WBY655421 WLU655421 WVQ655421 G720957 JE720957 TA720957 ACW720957 AMS720957 AWO720957 BGK720957 BQG720957 CAC720957 CJY720957 CTU720957 DDQ720957 DNM720957 DXI720957 EHE720957 ERA720957 FAW720957 FKS720957 FUO720957 GEK720957 GOG720957 GYC720957 HHY720957 HRU720957 IBQ720957 ILM720957 IVI720957 JFE720957 JPA720957 JYW720957 KIS720957 KSO720957 LCK720957 LMG720957 LWC720957 MFY720957 MPU720957 MZQ720957 NJM720957 NTI720957 ODE720957 ONA720957 OWW720957 PGS720957 PQO720957 QAK720957 QKG720957 QUC720957 RDY720957 RNU720957 RXQ720957 SHM720957 SRI720957 TBE720957 TLA720957 TUW720957 UES720957 UOO720957 UYK720957 VIG720957 VSC720957 WBY720957 WLU720957 WVQ720957 G786493 JE786493 TA786493 ACW786493 AMS786493 AWO786493 BGK786493 BQG786493 CAC786493 CJY786493 CTU786493 DDQ786493 DNM786493 DXI786493 EHE786493 ERA786493 FAW786493 FKS786493 FUO786493 GEK786493 GOG786493 GYC786493 HHY786493 HRU786493 IBQ786493 ILM786493 IVI786493 JFE786493 JPA786493 JYW786493 KIS786493 KSO786493 LCK786493 LMG786493 LWC786493 MFY786493 MPU786493 MZQ786493 NJM786493 NTI786493 ODE786493 ONA786493 OWW786493 PGS786493 PQO786493 QAK786493 QKG786493 QUC786493 RDY786493 RNU786493 RXQ786493 SHM786493 SRI786493 TBE786493 TLA786493 TUW786493 UES786493 UOO786493 UYK786493 VIG786493 VSC786493 WBY786493 WLU786493 WVQ786493 G852029 JE852029 TA852029 ACW852029 AMS852029 AWO852029 BGK852029 BQG852029 CAC852029 CJY852029 CTU852029 DDQ852029 DNM852029 DXI852029 EHE852029 ERA852029 FAW852029 FKS852029 FUO852029 GEK852029 GOG852029 GYC852029 HHY852029 HRU852029 IBQ852029 ILM852029 IVI852029 JFE852029 JPA852029 JYW852029 KIS852029 KSO852029 LCK852029 LMG852029 LWC852029 MFY852029 MPU852029 MZQ852029 NJM852029 NTI852029 ODE852029 ONA852029 OWW852029 PGS852029 PQO852029 QAK852029 QKG852029 QUC852029 RDY852029 RNU852029 RXQ852029 SHM852029 SRI852029 TBE852029 TLA852029 TUW852029 UES852029 UOO852029 UYK852029 VIG852029 VSC852029 WBY852029 WLU852029 WVQ852029 G917565 JE917565 TA917565 ACW917565 AMS917565 AWO917565 BGK917565 BQG917565 CAC917565 CJY917565 CTU917565 DDQ917565 DNM917565 DXI917565 EHE917565 ERA917565 FAW917565 FKS917565 FUO917565 GEK917565 GOG917565 GYC917565 HHY917565 HRU917565 IBQ917565 ILM917565 IVI917565 JFE917565 JPA917565 JYW917565 KIS917565 KSO917565 LCK917565 LMG917565 LWC917565 MFY917565 MPU917565 MZQ917565 NJM917565 NTI917565 ODE917565 ONA917565 OWW917565 PGS917565 PQO917565 QAK917565 QKG917565 QUC917565 RDY917565 RNU917565 RXQ917565 SHM917565 SRI917565 TBE917565 TLA917565 TUW917565 UES917565 UOO917565 UYK917565 VIG917565 VSC917565 WBY917565 WLU917565 WVQ917565 G983101 JE983101 TA983101 ACW983101 AMS983101 AWO983101 BGK983101 BQG983101 CAC983101 CJY983101 CTU983101 DDQ983101 DNM983101 DXI983101 EHE983101 ERA983101 FAW983101 FKS983101 FUO983101 GEK983101 GOG983101 GYC983101 HHY983101 HRU983101 IBQ983101 ILM983101 IVI983101 JFE983101 JPA983101 JYW983101 KIS983101 KSO983101 LCK983101 LMG983101 LWC983101 MFY983101 MPU983101 MZQ983101 NJM983101 NTI983101 ODE983101 ONA983101 OWW983101 PGS983101 PQO983101 QAK983101 QKG983101 QUC983101 RDY983101 RNU983101 RXQ983101 SHM983101 SRI983101 TBE983101 TLA983101 TUW983101 UES983101 UOO983101 UYK983101 VIG983101 VSC983101 WBY983101 WLU983101 WVQ983101 G69 JE69 TA69 ACW69 AMS69 AWO69 BGK69 BQG69 CAC69 CJY69 CTU69 DDQ69 DNM69 DXI69 EHE69 ERA69 FAW69 FKS69 FUO69 GEK69 GOG69 GYC69 HHY69 HRU69 IBQ69 ILM69 IVI69 JFE69 JPA69 JYW69 KIS69 KSO69 LCK69 LMG69 LWC69 MFY69 MPU69 MZQ69 NJM69 NTI69 ODE69 ONA69 OWW69 PGS69 PQO69 QAK69 QKG69 QUC69 RDY69 RNU69 RXQ69 SHM69 SRI69 TBE69 TLA69 TUW69 UES69 UOO69 UYK69 VIG69 VSC69 WBY69 WLU69 WVQ69 G65605 JE65605 TA65605 ACW65605 AMS65605 AWO65605 BGK65605 BQG65605 CAC65605 CJY65605 CTU65605 DDQ65605 DNM65605 DXI65605 EHE65605 ERA65605 FAW65605 FKS65605 FUO65605 GEK65605 GOG65605 GYC65605 HHY65605 HRU65605 IBQ65605 ILM65605 IVI65605 JFE65605 JPA65605 JYW65605 KIS65605 KSO65605 LCK65605 LMG65605 LWC65605 MFY65605 MPU65605 MZQ65605 NJM65605 NTI65605 ODE65605 ONA65605 OWW65605 PGS65605 PQO65605 QAK65605 QKG65605 QUC65605 RDY65605 RNU65605 RXQ65605 SHM65605 SRI65605 TBE65605 TLA65605 TUW65605 UES65605 UOO65605 UYK65605 VIG65605 VSC65605 WBY65605 WLU65605 WVQ65605 G131141 JE131141 TA131141 ACW131141 AMS131141 AWO131141 BGK131141 BQG131141 CAC131141 CJY131141 CTU131141 DDQ131141 DNM131141 DXI131141 EHE131141 ERA131141 FAW131141 FKS131141 FUO131141 GEK131141 GOG131141 GYC131141 HHY131141 HRU131141 IBQ131141 ILM131141 IVI131141 JFE131141 JPA131141 JYW131141 KIS131141 KSO131141 LCK131141 LMG131141 LWC131141 MFY131141 MPU131141 MZQ131141 NJM131141 NTI131141 ODE131141 ONA131141 OWW131141 PGS131141 PQO131141 QAK131141 QKG131141 QUC131141 RDY131141 RNU131141 RXQ131141 SHM131141 SRI131141 TBE131141 TLA131141 TUW131141 UES131141 UOO131141 UYK131141 VIG131141 VSC131141 WBY131141 WLU131141 WVQ131141 G196677 JE196677 TA196677 ACW196677 AMS196677 AWO196677 BGK196677 BQG196677 CAC196677 CJY196677 CTU196677 DDQ196677 DNM196677 DXI196677 EHE196677 ERA196677 FAW196677 FKS196677 FUO196677 GEK196677 GOG196677 GYC196677 HHY196677 HRU196677 IBQ196677 ILM196677 IVI196677 JFE196677 JPA196677 JYW196677 KIS196677 KSO196677 LCK196677 LMG196677 LWC196677 MFY196677 MPU196677 MZQ196677 NJM196677 NTI196677 ODE196677 ONA196677 OWW196677 PGS196677 PQO196677 QAK196677 QKG196677 QUC196677 RDY196677 RNU196677 RXQ196677 SHM196677 SRI196677 TBE196677 TLA196677 TUW196677 UES196677 UOO196677 UYK196677 VIG196677 VSC196677 WBY196677 WLU196677 WVQ196677 G262213 JE262213 TA262213 ACW262213 AMS262213 AWO262213 BGK262213 BQG262213 CAC262213 CJY262213 CTU262213 DDQ262213 DNM262213 DXI262213 EHE262213 ERA262213 FAW262213 FKS262213 FUO262213 GEK262213 GOG262213 GYC262213 HHY262213 HRU262213 IBQ262213 ILM262213 IVI262213 JFE262213 JPA262213 JYW262213 KIS262213 KSO262213 LCK262213 LMG262213 LWC262213 MFY262213 MPU262213 MZQ262213 NJM262213 NTI262213 ODE262213 ONA262213 OWW262213 PGS262213 PQO262213 QAK262213 QKG262213 QUC262213 RDY262213 RNU262213 RXQ262213 SHM262213 SRI262213 TBE262213 TLA262213 TUW262213 UES262213 UOO262213 UYK262213 VIG262213 VSC262213 WBY262213 WLU262213 WVQ262213 G327749 JE327749 TA327749 ACW327749 AMS327749 AWO327749 BGK327749 BQG327749 CAC327749 CJY327749 CTU327749 DDQ327749 DNM327749 DXI327749 EHE327749 ERA327749 FAW327749 FKS327749 FUO327749 GEK327749 GOG327749 GYC327749 HHY327749 HRU327749 IBQ327749 ILM327749 IVI327749 JFE327749 JPA327749 JYW327749 KIS327749 KSO327749 LCK327749 LMG327749 LWC327749 MFY327749 MPU327749 MZQ327749 NJM327749 NTI327749 ODE327749 ONA327749 OWW327749 PGS327749 PQO327749 QAK327749 QKG327749 QUC327749 RDY327749 RNU327749 RXQ327749 SHM327749 SRI327749 TBE327749 TLA327749 TUW327749 UES327749 UOO327749 UYK327749 VIG327749 VSC327749 WBY327749 WLU327749 WVQ327749 G393285 JE393285 TA393285 ACW393285 AMS393285 AWO393285 BGK393285 BQG393285 CAC393285 CJY393285 CTU393285 DDQ393285 DNM393285 DXI393285 EHE393285 ERA393285 FAW393285 FKS393285 FUO393285 GEK393285 GOG393285 GYC393285 HHY393285 HRU393285 IBQ393285 ILM393285 IVI393285 JFE393285 JPA393285 JYW393285 KIS393285 KSO393285 LCK393285 LMG393285 LWC393285 MFY393285 MPU393285 MZQ393285 NJM393285 NTI393285 ODE393285 ONA393285 OWW393285 PGS393285 PQO393285 QAK393285 QKG393285 QUC393285 RDY393285 RNU393285 RXQ393285 SHM393285 SRI393285 TBE393285 TLA393285 TUW393285 UES393285 UOO393285 UYK393285 VIG393285 VSC393285 WBY393285 WLU393285 WVQ393285 G458821 JE458821 TA458821 ACW458821 AMS458821 AWO458821 BGK458821 BQG458821 CAC458821 CJY458821 CTU458821 DDQ458821 DNM458821 DXI458821 EHE458821 ERA458821 FAW458821 FKS458821 FUO458821 GEK458821 GOG458821 GYC458821 HHY458821 HRU458821 IBQ458821 ILM458821 IVI458821 JFE458821 JPA458821 JYW458821 KIS458821 KSO458821 LCK458821 LMG458821 LWC458821 MFY458821 MPU458821 MZQ458821 NJM458821 NTI458821 ODE458821 ONA458821 OWW458821 PGS458821 PQO458821 QAK458821 QKG458821 QUC458821 RDY458821 RNU458821 RXQ458821 SHM458821 SRI458821 TBE458821 TLA458821 TUW458821 UES458821 UOO458821 UYK458821 VIG458821 VSC458821 WBY458821 WLU458821 WVQ458821 G524357 JE524357 TA524357 ACW524357 AMS524357 AWO524357 BGK524357 BQG524357 CAC524357 CJY524357 CTU524357 DDQ524357 DNM524357 DXI524357 EHE524357 ERA524357 FAW524357 FKS524357 FUO524357 GEK524357 GOG524357 GYC524357 HHY524357 HRU524357 IBQ524357 ILM524357 IVI524357 JFE524357 JPA524357 JYW524357 KIS524357 KSO524357 LCK524357 LMG524357 LWC524357 MFY524357 MPU524357 MZQ524357 NJM524357 NTI524357 ODE524357 ONA524357 OWW524357 PGS524357 PQO524357 QAK524357 QKG524357 QUC524357 RDY524357 RNU524357 RXQ524357 SHM524357 SRI524357 TBE524357 TLA524357 TUW524357 UES524357 UOO524357 UYK524357 VIG524357 VSC524357 WBY524357 WLU524357 WVQ524357 G589893 JE589893 TA589893 ACW589893 AMS589893 AWO589893 BGK589893 BQG589893 CAC589893 CJY589893 CTU589893 DDQ589893 DNM589893 DXI589893 EHE589893 ERA589893 FAW589893 FKS589893 FUO589893 GEK589893 GOG589893 GYC589893 HHY589893 HRU589893 IBQ589893 ILM589893 IVI589893 JFE589893 JPA589893 JYW589893 KIS589893 KSO589893 LCK589893 LMG589893 LWC589893 MFY589893 MPU589893 MZQ589893 NJM589893 NTI589893 ODE589893 ONA589893 OWW589893 PGS589893 PQO589893 QAK589893 QKG589893 QUC589893 RDY589893 RNU589893 RXQ589893 SHM589893 SRI589893 TBE589893 TLA589893 TUW589893 UES589893 UOO589893 UYK589893 VIG589893 VSC589893 WBY589893 WLU589893 WVQ589893 G655429 JE655429 TA655429 ACW655429 AMS655429 AWO655429 BGK655429 BQG655429 CAC655429 CJY655429 CTU655429 DDQ655429 DNM655429 DXI655429 EHE655429 ERA655429 FAW655429 FKS655429 FUO655429 GEK655429 GOG655429 GYC655429 HHY655429 HRU655429 IBQ655429 ILM655429 IVI655429 JFE655429 JPA655429 JYW655429 KIS655429 KSO655429 LCK655429 LMG655429 LWC655429 MFY655429 MPU655429 MZQ655429 NJM655429 NTI655429 ODE655429 ONA655429 OWW655429 PGS655429 PQO655429 QAK655429 QKG655429 QUC655429 RDY655429 RNU655429 RXQ655429 SHM655429 SRI655429 TBE655429 TLA655429 TUW655429 UES655429 UOO655429 UYK655429 VIG655429 VSC655429 WBY655429 WLU655429 WVQ655429 G720965 JE720965 TA720965 ACW720965 AMS720965 AWO720965 BGK720965 BQG720965 CAC720965 CJY720965 CTU720965 DDQ720965 DNM720965 DXI720965 EHE720965 ERA720965 FAW720965 FKS720965 FUO720965 GEK720965 GOG720965 GYC720965 HHY720965 HRU720965 IBQ720965 ILM720965 IVI720965 JFE720965 JPA720965 JYW720965 KIS720965 KSO720965 LCK720965 LMG720965 LWC720965 MFY720965 MPU720965 MZQ720965 NJM720965 NTI720965 ODE720965 ONA720965 OWW720965 PGS720965 PQO720965 QAK720965 QKG720965 QUC720965 RDY720965 RNU720965 RXQ720965 SHM720965 SRI720965 TBE720965 TLA720965 TUW720965 UES720965 UOO720965 UYK720965 VIG720965 VSC720965 WBY720965 WLU720965 WVQ720965 G786501 JE786501 TA786501 ACW786501 AMS786501 AWO786501 BGK786501 BQG786501 CAC786501 CJY786501 CTU786501 DDQ786501 DNM786501 DXI786501 EHE786501 ERA786501 FAW786501 FKS786501 FUO786501 GEK786501 GOG786501 GYC786501 HHY786501 HRU786501 IBQ786501 ILM786501 IVI786501 JFE786501 JPA786501 JYW786501 KIS786501 KSO786501 LCK786501 LMG786501 LWC786501 MFY786501 MPU786501 MZQ786501 NJM786501 NTI786501 ODE786501 ONA786501 OWW786501 PGS786501 PQO786501 QAK786501 QKG786501 QUC786501 RDY786501 RNU786501 RXQ786501 SHM786501 SRI786501 TBE786501 TLA786501 TUW786501 UES786501 UOO786501 UYK786501 VIG786501 VSC786501 WBY786501 WLU786501 WVQ786501 G852037 JE852037 TA852037 ACW852037 AMS852037 AWO852037 BGK852037 BQG852037 CAC852037 CJY852037 CTU852037 DDQ852037 DNM852037 DXI852037 EHE852037 ERA852037 FAW852037 FKS852037 FUO852037 GEK852037 GOG852037 GYC852037 HHY852037 HRU852037 IBQ852037 ILM852037 IVI852037 JFE852037 JPA852037 JYW852037 KIS852037 KSO852037 LCK852037 LMG852037 LWC852037 MFY852037 MPU852037 MZQ852037 NJM852037 NTI852037 ODE852037 ONA852037 OWW852037 PGS852037 PQO852037 QAK852037 QKG852037 QUC852037 RDY852037 RNU852037 RXQ852037 SHM852037 SRI852037 TBE852037 TLA852037 TUW852037 UES852037 UOO852037 UYK852037 VIG852037 VSC852037 WBY852037 WLU852037 WVQ852037 G917573 JE917573 TA917573 ACW917573 AMS917573 AWO917573 BGK917573 BQG917573 CAC917573 CJY917573 CTU917573 DDQ917573 DNM917573 DXI917573 EHE917573 ERA917573 FAW917573 FKS917573 FUO917573 GEK917573 GOG917573 GYC917573 HHY917573 HRU917573 IBQ917573 ILM917573 IVI917573 JFE917573 JPA917573 JYW917573 KIS917573 KSO917573 LCK917573 LMG917573 LWC917573 MFY917573 MPU917573 MZQ917573 NJM917573 NTI917573 ODE917573 ONA917573 OWW917573 PGS917573 PQO917573 QAK917573 QKG917573 QUC917573 RDY917573 RNU917573 RXQ917573 SHM917573 SRI917573 TBE917573 TLA917573 TUW917573 UES917573 UOO917573 UYK917573 VIG917573 VSC917573 WBY917573 WLU917573 WVQ917573 G983109 JE983109 TA983109 ACW983109 AMS983109 AWO983109 BGK983109 BQG983109 CAC983109 CJY983109 CTU983109 DDQ983109 DNM983109 DXI983109 EHE983109 ERA983109 FAW983109 FKS983109 FUO983109 GEK983109 GOG983109 GYC983109 HHY983109 HRU983109 IBQ983109 ILM983109 IVI983109 JFE983109 JPA983109 JYW983109 KIS983109 KSO983109 LCK983109 LMG983109 LWC983109 MFY983109 MPU983109 MZQ983109 NJM983109 NTI983109 ODE983109 ONA983109 OWW983109 PGS983109 PQO983109 QAK983109 QKG983109 QUC983109 RDY983109 RNU983109 RXQ983109 SHM983109 SRI983109 TBE983109 TLA983109 TUW983109 UES983109 UOO983109 UYK983109 VIG983109 VSC983109 WBY983109 WLU983109 WVQ983109 G77 JE77 TA77 ACW77 AMS77 AWO77 BGK77 BQG77 CAC77 CJY77 CTU77 DDQ77 DNM77 DXI77 EHE77 ERA77 FAW77 FKS77 FUO77 GEK77 GOG77 GYC77 HHY77 HRU77 IBQ77 ILM77 IVI77 JFE77 JPA77 JYW77 KIS77 KSO77 LCK77 LMG77 LWC77 MFY77 MPU77 MZQ77 NJM77 NTI77 ODE77 ONA77 OWW77 PGS77 PQO77 QAK77 QKG77 QUC77 RDY77 RNU77 RXQ77 SHM77 SRI77 TBE77 TLA77 TUW77 UES77 UOO77 UYK77 VIG77 VSC77 WBY77 WLU77 WVQ77 G65613 JE65613 TA65613 ACW65613 AMS65613 AWO65613 BGK65613 BQG65613 CAC65613 CJY65613 CTU65613 DDQ65613 DNM65613 DXI65613 EHE65613 ERA65613 FAW65613 FKS65613 FUO65613 GEK65613 GOG65613 GYC65613 HHY65613 HRU65613 IBQ65613 ILM65613 IVI65613 JFE65613 JPA65613 JYW65613 KIS65613 KSO65613 LCK65613 LMG65613 LWC65613 MFY65613 MPU65613 MZQ65613 NJM65613 NTI65613 ODE65613 ONA65613 OWW65613 PGS65613 PQO65613 QAK65613 QKG65613 QUC65613 RDY65613 RNU65613 RXQ65613 SHM65613 SRI65613 TBE65613 TLA65613 TUW65613 UES65613 UOO65613 UYK65613 VIG65613 VSC65613 WBY65613 WLU65613 WVQ65613 G131149 JE131149 TA131149 ACW131149 AMS131149 AWO131149 BGK131149 BQG131149 CAC131149 CJY131149 CTU131149 DDQ131149 DNM131149 DXI131149 EHE131149 ERA131149 FAW131149 FKS131149 FUO131149 GEK131149 GOG131149 GYC131149 HHY131149 HRU131149 IBQ131149 ILM131149 IVI131149 JFE131149 JPA131149 JYW131149 KIS131149 KSO131149 LCK131149 LMG131149 LWC131149 MFY131149 MPU131149 MZQ131149 NJM131149 NTI131149 ODE131149 ONA131149 OWW131149 PGS131149 PQO131149 QAK131149 QKG131149 QUC131149 RDY131149 RNU131149 RXQ131149 SHM131149 SRI131149 TBE131149 TLA131149 TUW131149 UES131149 UOO131149 UYK131149 VIG131149 VSC131149 WBY131149 WLU131149 WVQ131149 G196685 JE196685 TA196685 ACW196685 AMS196685 AWO196685 BGK196685 BQG196685 CAC196685 CJY196685 CTU196685 DDQ196685 DNM196685 DXI196685 EHE196685 ERA196685 FAW196685 FKS196685 FUO196685 GEK196685 GOG196685 GYC196685 HHY196685 HRU196685 IBQ196685 ILM196685 IVI196685 JFE196685 JPA196685 JYW196685 KIS196685 KSO196685 LCK196685 LMG196685 LWC196685 MFY196685 MPU196685 MZQ196685 NJM196685 NTI196685 ODE196685 ONA196685 OWW196685 PGS196685 PQO196685 QAK196685 QKG196685 QUC196685 RDY196685 RNU196685 RXQ196685 SHM196685 SRI196685 TBE196685 TLA196685 TUW196685 UES196685 UOO196685 UYK196685 VIG196685 VSC196685 WBY196685 WLU196685 WVQ196685 G262221 JE262221 TA262221 ACW262221 AMS262221 AWO262221 BGK262221 BQG262221 CAC262221 CJY262221 CTU262221 DDQ262221 DNM262221 DXI262221 EHE262221 ERA262221 FAW262221 FKS262221 FUO262221 GEK262221 GOG262221 GYC262221 HHY262221 HRU262221 IBQ262221 ILM262221 IVI262221 JFE262221 JPA262221 JYW262221 KIS262221 KSO262221 LCK262221 LMG262221 LWC262221 MFY262221 MPU262221 MZQ262221 NJM262221 NTI262221 ODE262221 ONA262221 OWW262221 PGS262221 PQO262221 QAK262221 QKG262221 QUC262221 RDY262221 RNU262221 RXQ262221 SHM262221 SRI262221 TBE262221 TLA262221 TUW262221 UES262221 UOO262221 UYK262221 VIG262221 VSC262221 WBY262221 WLU262221 WVQ262221 G327757 JE327757 TA327757 ACW327757 AMS327757 AWO327757 BGK327757 BQG327757 CAC327757 CJY327757 CTU327757 DDQ327757 DNM327757 DXI327757 EHE327757 ERA327757 FAW327757 FKS327757 FUO327757 GEK327757 GOG327757 GYC327757 HHY327757 HRU327757 IBQ327757 ILM327757 IVI327757 JFE327757 JPA327757 JYW327757 KIS327757 KSO327757 LCK327757 LMG327757 LWC327757 MFY327757 MPU327757 MZQ327757 NJM327757 NTI327757 ODE327757 ONA327757 OWW327757 PGS327757 PQO327757 QAK327757 QKG327757 QUC327757 RDY327757 RNU327757 RXQ327757 SHM327757 SRI327757 TBE327757 TLA327757 TUW327757 UES327757 UOO327757 UYK327757 VIG327757 VSC327757 WBY327757 WLU327757 WVQ327757 G393293 JE393293 TA393293 ACW393293 AMS393293 AWO393293 BGK393293 BQG393293 CAC393293 CJY393293 CTU393293 DDQ393293 DNM393293 DXI393293 EHE393293 ERA393293 FAW393293 FKS393293 FUO393293 GEK393293 GOG393293 GYC393293 HHY393293 HRU393293 IBQ393293 ILM393293 IVI393293 JFE393293 JPA393293 JYW393293 KIS393293 KSO393293 LCK393293 LMG393293 LWC393293 MFY393293 MPU393293 MZQ393293 NJM393293 NTI393293 ODE393293 ONA393293 OWW393293 PGS393293 PQO393293 QAK393293 QKG393293 QUC393293 RDY393293 RNU393293 RXQ393293 SHM393293 SRI393293 TBE393293 TLA393293 TUW393293 UES393293 UOO393293 UYK393293 VIG393293 VSC393293 WBY393293 WLU393293 WVQ393293 G458829 JE458829 TA458829 ACW458829 AMS458829 AWO458829 BGK458829 BQG458829 CAC458829 CJY458829 CTU458829 DDQ458829 DNM458829 DXI458829 EHE458829 ERA458829 FAW458829 FKS458829 FUO458829 GEK458829 GOG458829 GYC458829 HHY458829 HRU458829 IBQ458829 ILM458829 IVI458829 JFE458829 JPA458829 JYW458829 KIS458829 KSO458829 LCK458829 LMG458829 LWC458829 MFY458829 MPU458829 MZQ458829 NJM458829 NTI458829 ODE458829 ONA458829 OWW458829 PGS458829 PQO458829 QAK458829 QKG458829 QUC458829 RDY458829 RNU458829 RXQ458829 SHM458829 SRI458829 TBE458829 TLA458829 TUW458829 UES458829 UOO458829 UYK458829 VIG458829 VSC458829 WBY458829 WLU458829 WVQ458829 G524365 JE524365 TA524365 ACW524365 AMS524365 AWO524365 BGK524365 BQG524365 CAC524365 CJY524365 CTU524365 DDQ524365 DNM524365 DXI524365 EHE524365 ERA524365 FAW524365 FKS524365 FUO524365 GEK524365 GOG524365 GYC524365 HHY524365 HRU524365 IBQ524365 ILM524365 IVI524365 JFE524365 JPA524365 JYW524365 KIS524365 KSO524365 LCK524365 LMG524365 LWC524365 MFY524365 MPU524365 MZQ524365 NJM524365 NTI524365 ODE524365 ONA524365 OWW524365 PGS524365 PQO524365 QAK524365 QKG524365 QUC524365 RDY524365 RNU524365 RXQ524365 SHM524365 SRI524365 TBE524365 TLA524365 TUW524365 UES524365 UOO524365 UYK524365 VIG524365 VSC524365 WBY524365 WLU524365 WVQ524365 G589901 JE589901 TA589901 ACW589901 AMS589901 AWO589901 BGK589901 BQG589901 CAC589901 CJY589901 CTU589901 DDQ589901 DNM589901 DXI589901 EHE589901 ERA589901 FAW589901 FKS589901 FUO589901 GEK589901 GOG589901 GYC589901 HHY589901 HRU589901 IBQ589901 ILM589901 IVI589901 JFE589901 JPA589901 JYW589901 KIS589901 KSO589901 LCK589901 LMG589901 LWC589901 MFY589901 MPU589901 MZQ589901 NJM589901 NTI589901 ODE589901 ONA589901 OWW589901 PGS589901 PQO589901 QAK589901 QKG589901 QUC589901 RDY589901 RNU589901 RXQ589901 SHM589901 SRI589901 TBE589901 TLA589901 TUW589901 UES589901 UOO589901 UYK589901 VIG589901 VSC589901 WBY589901 WLU589901 WVQ589901 G655437 JE655437 TA655437 ACW655437 AMS655437 AWO655437 BGK655437 BQG655437 CAC655437 CJY655437 CTU655437 DDQ655437 DNM655437 DXI655437 EHE655437 ERA655437 FAW655437 FKS655437 FUO655437 GEK655437 GOG655437 GYC655437 HHY655437 HRU655437 IBQ655437 ILM655437 IVI655437 JFE655437 JPA655437 JYW655437 KIS655437 KSO655437 LCK655437 LMG655437 LWC655437 MFY655437 MPU655437 MZQ655437 NJM655437 NTI655437 ODE655437 ONA655437 OWW655437 PGS655437 PQO655437 QAK655437 QKG655437 QUC655437 RDY655437 RNU655437 RXQ655437 SHM655437 SRI655437 TBE655437 TLA655437 TUW655437 UES655437 UOO655437 UYK655437 VIG655437 VSC655437 WBY655437 WLU655437 WVQ655437 G720973 JE720973 TA720973 ACW720973 AMS720973 AWO720973 BGK720973 BQG720973 CAC720973 CJY720973 CTU720973 DDQ720973 DNM720973 DXI720973 EHE720973 ERA720973 FAW720973 FKS720973 FUO720973 GEK720973 GOG720973 GYC720973 HHY720973 HRU720973 IBQ720973 ILM720973 IVI720973 JFE720973 JPA720973 JYW720973 KIS720973 KSO720973 LCK720973 LMG720973 LWC720973 MFY720973 MPU720973 MZQ720973 NJM720973 NTI720973 ODE720973 ONA720973 OWW720973 PGS720973 PQO720973 QAK720973 QKG720973 QUC720973 RDY720973 RNU720973 RXQ720973 SHM720973 SRI720973 TBE720973 TLA720973 TUW720973 UES720973 UOO720973 UYK720973 VIG720973 VSC720973 WBY720973 WLU720973 WVQ720973 G786509 JE786509 TA786509 ACW786509 AMS786509 AWO786509 BGK786509 BQG786509 CAC786509 CJY786509 CTU786509 DDQ786509 DNM786509 DXI786509 EHE786509 ERA786509 FAW786509 FKS786509 FUO786509 GEK786509 GOG786509 GYC786509 HHY786509 HRU786509 IBQ786509 ILM786509 IVI786509 JFE786509 JPA786509 JYW786509 KIS786509 KSO786509 LCK786509 LMG786509 LWC786509 MFY786509 MPU786509 MZQ786509 NJM786509 NTI786509 ODE786509 ONA786509 OWW786509 PGS786509 PQO786509 QAK786509 QKG786509 QUC786509 RDY786509 RNU786509 RXQ786509 SHM786509 SRI786509 TBE786509 TLA786509 TUW786509 UES786509 UOO786509 UYK786509 VIG786509 VSC786509 WBY786509 WLU786509 WVQ786509 G852045 JE852045 TA852045 ACW852045 AMS852045 AWO852045 BGK852045 BQG852045 CAC852045 CJY852045 CTU852045 DDQ852045 DNM852045 DXI852045 EHE852045 ERA852045 FAW852045 FKS852045 FUO852045 GEK852045 GOG852045 GYC852045 HHY852045 HRU852045 IBQ852045 ILM852045 IVI852045 JFE852045 JPA852045 JYW852045 KIS852045 KSO852045 LCK852045 LMG852045 LWC852045 MFY852045 MPU852045 MZQ852045 NJM852045 NTI852045 ODE852045 ONA852045 OWW852045 PGS852045 PQO852045 QAK852045 QKG852045 QUC852045 RDY852045 RNU852045 RXQ852045 SHM852045 SRI852045 TBE852045 TLA852045 TUW852045 UES852045 UOO852045 UYK852045 VIG852045 VSC852045 WBY852045 WLU852045 WVQ852045 G917581 JE917581 TA917581 ACW917581 AMS917581 AWO917581 BGK917581 BQG917581 CAC917581 CJY917581 CTU917581 DDQ917581 DNM917581 DXI917581 EHE917581 ERA917581 FAW917581 FKS917581 FUO917581 GEK917581 GOG917581 GYC917581 HHY917581 HRU917581 IBQ917581 ILM917581 IVI917581 JFE917581 JPA917581 JYW917581 KIS917581 KSO917581 LCK917581 LMG917581 LWC917581 MFY917581 MPU917581 MZQ917581 NJM917581 NTI917581 ODE917581 ONA917581 OWW917581 PGS917581 PQO917581 QAK917581 QKG917581 QUC917581 RDY917581 RNU917581 RXQ917581 SHM917581 SRI917581 TBE917581 TLA917581 TUW917581 UES917581 UOO917581 UYK917581 VIG917581 VSC917581 WBY917581 WLU917581 WVQ917581 G983117 JE983117 TA983117 ACW983117 AMS983117 AWO983117 BGK983117 BQG983117 CAC983117 CJY983117 CTU983117 DDQ983117 DNM983117 DXI983117 EHE983117 ERA983117 FAW983117 FKS983117 FUO983117 GEK983117 GOG983117 GYC983117 HHY983117 HRU983117 IBQ983117 ILM983117 IVI983117 JFE983117 JPA983117 JYW983117 KIS983117 KSO983117 LCK983117 LMG983117 LWC983117 MFY983117 MPU983117 MZQ983117 NJM983117 NTI983117 ODE983117 ONA983117 OWW983117 PGS983117 PQO983117 QAK983117 QKG983117 QUC983117 RDY983117 RNU983117 RXQ983117 SHM983117 SRI983117 TBE983117 TLA983117 TUW983117 UES983117 UOO983117 UYK983117 VIG983117 VSC983117 WBY983117 WLU983117 WVQ983117 G103 JE103 TA103 ACW103 AMS103 AWO103 BGK103 BQG103 CAC103 CJY103 CTU103 DDQ103 DNM103 DXI103 EHE103 ERA103 FAW103 FKS103 FUO103 GEK103 GOG103 GYC103 HHY103 HRU103 IBQ103 ILM103 IVI103 JFE103 JPA103 JYW103 KIS103 KSO103 LCK103 LMG103 LWC103 MFY103 MPU103 MZQ103 NJM103 NTI103 ODE103 ONA103 OWW103 PGS103 PQO103 QAK103 QKG103 QUC103 RDY103 RNU103 RXQ103 SHM103 SRI103 TBE103 TLA103 TUW103 UES103 UOO103 UYK103 VIG103 VSC103 WBY103 WLU103 WVQ103 G65639 JE65639 TA65639 ACW65639 AMS65639 AWO65639 BGK65639 BQG65639 CAC65639 CJY65639 CTU65639 DDQ65639 DNM65639 DXI65639 EHE65639 ERA65639 FAW65639 FKS65639 FUO65639 GEK65639 GOG65639 GYC65639 HHY65639 HRU65639 IBQ65639 ILM65639 IVI65639 JFE65639 JPA65639 JYW65639 KIS65639 KSO65639 LCK65639 LMG65639 LWC65639 MFY65639 MPU65639 MZQ65639 NJM65639 NTI65639 ODE65639 ONA65639 OWW65639 PGS65639 PQO65639 QAK65639 QKG65639 QUC65639 RDY65639 RNU65639 RXQ65639 SHM65639 SRI65639 TBE65639 TLA65639 TUW65639 UES65639 UOO65639 UYK65639 VIG65639 VSC65639 WBY65639 WLU65639 WVQ65639 G131175 JE131175 TA131175 ACW131175 AMS131175 AWO131175 BGK131175 BQG131175 CAC131175 CJY131175 CTU131175 DDQ131175 DNM131175 DXI131175 EHE131175 ERA131175 FAW131175 FKS131175 FUO131175 GEK131175 GOG131175 GYC131175 HHY131175 HRU131175 IBQ131175 ILM131175 IVI131175 JFE131175 JPA131175 JYW131175 KIS131175 KSO131175 LCK131175 LMG131175 LWC131175 MFY131175 MPU131175 MZQ131175 NJM131175 NTI131175 ODE131175 ONA131175 OWW131175 PGS131175 PQO131175 QAK131175 QKG131175 QUC131175 RDY131175 RNU131175 RXQ131175 SHM131175 SRI131175 TBE131175 TLA131175 TUW131175 UES131175 UOO131175 UYK131175 VIG131175 VSC131175 WBY131175 WLU131175 WVQ131175 G196711 JE196711 TA196711 ACW196711 AMS196711 AWO196711 BGK196711 BQG196711 CAC196711 CJY196711 CTU196711 DDQ196711 DNM196711 DXI196711 EHE196711 ERA196711 FAW196711 FKS196711 FUO196711 GEK196711 GOG196711 GYC196711 HHY196711 HRU196711 IBQ196711 ILM196711 IVI196711 JFE196711 JPA196711 JYW196711 KIS196711 KSO196711 LCK196711 LMG196711 LWC196711 MFY196711 MPU196711 MZQ196711 NJM196711 NTI196711 ODE196711 ONA196711 OWW196711 PGS196711 PQO196711 QAK196711 QKG196711 QUC196711 RDY196711 RNU196711 RXQ196711 SHM196711 SRI196711 TBE196711 TLA196711 TUW196711 UES196711 UOO196711 UYK196711 VIG196711 VSC196711 WBY196711 WLU196711 WVQ196711 G262247 JE262247 TA262247 ACW262247 AMS262247 AWO262247 BGK262247 BQG262247 CAC262247 CJY262247 CTU262247 DDQ262247 DNM262247 DXI262247 EHE262247 ERA262247 FAW262247 FKS262247 FUO262247 GEK262247 GOG262247 GYC262247 HHY262247 HRU262247 IBQ262247 ILM262247 IVI262247 JFE262247 JPA262247 JYW262247 KIS262247 KSO262247 LCK262247 LMG262247 LWC262247 MFY262247 MPU262247 MZQ262247 NJM262247 NTI262247 ODE262247 ONA262247 OWW262247 PGS262247 PQO262247 QAK262247 QKG262247 QUC262247 RDY262247 RNU262247 RXQ262247 SHM262247 SRI262247 TBE262247 TLA262247 TUW262247 UES262247 UOO262247 UYK262247 VIG262247 VSC262247 WBY262247 WLU262247 WVQ262247 G327783 JE327783 TA327783 ACW327783 AMS327783 AWO327783 BGK327783 BQG327783 CAC327783 CJY327783 CTU327783 DDQ327783 DNM327783 DXI327783 EHE327783 ERA327783 FAW327783 FKS327783 FUO327783 GEK327783 GOG327783 GYC327783 HHY327783 HRU327783 IBQ327783 ILM327783 IVI327783 JFE327783 JPA327783 JYW327783 KIS327783 KSO327783 LCK327783 LMG327783 LWC327783 MFY327783 MPU327783 MZQ327783 NJM327783 NTI327783 ODE327783 ONA327783 OWW327783 PGS327783 PQO327783 QAK327783 QKG327783 QUC327783 RDY327783 RNU327783 RXQ327783 SHM327783 SRI327783 TBE327783 TLA327783 TUW327783 UES327783 UOO327783 UYK327783 VIG327783 VSC327783 WBY327783 WLU327783 WVQ327783 G393319 JE393319 TA393319 ACW393319 AMS393319 AWO393319 BGK393319 BQG393319 CAC393319 CJY393319 CTU393319 DDQ393319 DNM393319 DXI393319 EHE393319 ERA393319 FAW393319 FKS393319 FUO393319 GEK393319 GOG393319 GYC393319 HHY393319 HRU393319 IBQ393319 ILM393319 IVI393319 JFE393319 JPA393319 JYW393319 KIS393319 KSO393319 LCK393319 LMG393319 LWC393319 MFY393319 MPU393319 MZQ393319 NJM393319 NTI393319 ODE393319 ONA393319 OWW393319 PGS393319 PQO393319 QAK393319 QKG393319 QUC393319 RDY393319 RNU393319 RXQ393319 SHM393319 SRI393319 TBE393319 TLA393319 TUW393319 UES393319 UOO393319 UYK393319 VIG393319 VSC393319 WBY393319 WLU393319 WVQ393319 G458855 JE458855 TA458855 ACW458855 AMS458855 AWO458855 BGK458855 BQG458855 CAC458855 CJY458855 CTU458855 DDQ458855 DNM458855 DXI458855 EHE458855 ERA458855 FAW458855 FKS458855 FUO458855 GEK458855 GOG458855 GYC458855 HHY458855 HRU458855 IBQ458855 ILM458855 IVI458855 JFE458855 JPA458855 JYW458855 KIS458855 KSO458855 LCK458855 LMG458855 LWC458855 MFY458855 MPU458855 MZQ458855 NJM458855 NTI458855 ODE458855 ONA458855 OWW458855 PGS458855 PQO458855 QAK458855 QKG458855 QUC458855 RDY458855 RNU458855 RXQ458855 SHM458855 SRI458855 TBE458855 TLA458855 TUW458855 UES458855 UOO458855 UYK458855 VIG458855 VSC458855 WBY458855 WLU458855 WVQ458855 G524391 JE524391 TA524391 ACW524391 AMS524391 AWO524391 BGK524391 BQG524391 CAC524391 CJY524391 CTU524391 DDQ524391 DNM524391 DXI524391 EHE524391 ERA524391 FAW524391 FKS524391 FUO524391 GEK524391 GOG524391 GYC524391 HHY524391 HRU524391 IBQ524391 ILM524391 IVI524391 JFE524391 JPA524391 JYW524391 KIS524391 KSO524391 LCK524391 LMG524391 LWC524391 MFY524391 MPU524391 MZQ524391 NJM524391 NTI524391 ODE524391 ONA524391 OWW524391 PGS524391 PQO524391 QAK524391 QKG524391 QUC524391 RDY524391 RNU524391 RXQ524391 SHM524391 SRI524391 TBE524391 TLA524391 TUW524391 UES524391 UOO524391 UYK524391 VIG524391 VSC524391 WBY524391 WLU524391 WVQ524391 G589927 JE589927 TA589927 ACW589927 AMS589927 AWO589927 BGK589927 BQG589927 CAC589927 CJY589927 CTU589927 DDQ589927 DNM589927 DXI589927 EHE589927 ERA589927 FAW589927 FKS589927 FUO589927 GEK589927 GOG589927 GYC589927 HHY589927 HRU589927 IBQ589927 ILM589927 IVI589927 JFE589927 JPA589927 JYW589927 KIS589927 KSO589927 LCK589927 LMG589927 LWC589927 MFY589927 MPU589927 MZQ589927 NJM589927 NTI589927 ODE589927 ONA589927 OWW589927 PGS589927 PQO589927 QAK589927 QKG589927 QUC589927 RDY589927 RNU589927 RXQ589927 SHM589927 SRI589927 TBE589927 TLA589927 TUW589927 UES589927 UOO589927 UYK589927 VIG589927 VSC589927 WBY589927 WLU589927 WVQ589927 G655463 JE655463 TA655463 ACW655463 AMS655463 AWO655463 BGK655463 BQG655463 CAC655463 CJY655463 CTU655463 DDQ655463 DNM655463 DXI655463 EHE655463 ERA655463 FAW655463 FKS655463 FUO655463 GEK655463 GOG655463 GYC655463 HHY655463 HRU655463 IBQ655463 ILM655463 IVI655463 JFE655463 JPA655463 JYW655463 KIS655463 KSO655463 LCK655463 LMG655463 LWC655463 MFY655463 MPU655463 MZQ655463 NJM655463 NTI655463 ODE655463 ONA655463 OWW655463 PGS655463 PQO655463 QAK655463 QKG655463 QUC655463 RDY655463 RNU655463 RXQ655463 SHM655463 SRI655463 TBE655463 TLA655463 TUW655463 UES655463 UOO655463 UYK655463 VIG655463 VSC655463 WBY655463 WLU655463 WVQ655463 G720999 JE720999 TA720999 ACW720999 AMS720999 AWO720999 BGK720999 BQG720999 CAC720999 CJY720999 CTU720999 DDQ720999 DNM720999 DXI720999 EHE720999 ERA720999 FAW720999 FKS720999 FUO720999 GEK720999 GOG720999 GYC720999 HHY720999 HRU720999 IBQ720999 ILM720999 IVI720999 JFE720999 JPA720999 JYW720999 KIS720999 KSO720999 LCK720999 LMG720999 LWC720999 MFY720999 MPU720999 MZQ720999 NJM720999 NTI720999 ODE720999 ONA720999 OWW720999 PGS720999 PQO720999 QAK720999 QKG720999 QUC720999 RDY720999 RNU720999 RXQ720999 SHM720999 SRI720999 TBE720999 TLA720999 TUW720999 UES720999 UOO720999 UYK720999 VIG720999 VSC720999 WBY720999 WLU720999 WVQ720999 G786535 JE786535 TA786535 ACW786535 AMS786535 AWO786535 BGK786535 BQG786535 CAC786535 CJY786535 CTU786535 DDQ786535 DNM786535 DXI786535 EHE786535 ERA786535 FAW786535 FKS786535 FUO786535 GEK786535 GOG786535 GYC786535 HHY786535 HRU786535 IBQ786535 ILM786535 IVI786535 JFE786535 JPA786535 JYW786535 KIS786535 KSO786535 LCK786535 LMG786535 LWC786535 MFY786535 MPU786535 MZQ786535 NJM786535 NTI786535 ODE786535 ONA786535 OWW786535 PGS786535 PQO786535 QAK786535 QKG786535 QUC786535 RDY786535 RNU786535 RXQ786535 SHM786535 SRI786535 TBE786535 TLA786535 TUW786535 UES786535 UOO786535 UYK786535 VIG786535 VSC786535 WBY786535 WLU786535 WVQ786535 G852071 JE852071 TA852071 ACW852071 AMS852071 AWO852071 BGK852071 BQG852071 CAC852071 CJY852071 CTU852071 DDQ852071 DNM852071 DXI852071 EHE852071 ERA852071 FAW852071 FKS852071 FUO852071 GEK852071 GOG852071 GYC852071 HHY852071 HRU852071 IBQ852071 ILM852071 IVI852071 JFE852071 JPA852071 JYW852071 KIS852071 KSO852071 LCK852071 LMG852071 LWC852071 MFY852071 MPU852071 MZQ852071 NJM852071 NTI852071 ODE852071 ONA852071 OWW852071 PGS852071 PQO852071 QAK852071 QKG852071 QUC852071 RDY852071 RNU852071 RXQ852071 SHM852071 SRI852071 TBE852071 TLA852071 TUW852071 UES852071 UOO852071 UYK852071 VIG852071 VSC852071 WBY852071 WLU852071 WVQ852071 G917607 JE917607 TA917607 ACW917607 AMS917607 AWO917607 BGK917607 BQG917607 CAC917607 CJY917607 CTU917607 DDQ917607 DNM917607 DXI917607 EHE917607 ERA917607 FAW917607 FKS917607 FUO917607 GEK917607 GOG917607 GYC917607 HHY917607 HRU917607 IBQ917607 ILM917607 IVI917607 JFE917607 JPA917607 JYW917607 KIS917607 KSO917607 LCK917607 LMG917607 LWC917607 MFY917607 MPU917607 MZQ917607 NJM917607 NTI917607 ODE917607 ONA917607 OWW917607 PGS917607 PQO917607 QAK917607 QKG917607 QUC917607 RDY917607 RNU917607 RXQ917607 SHM917607 SRI917607 TBE917607 TLA917607 TUW917607 UES917607 UOO917607 UYK917607 VIG917607 VSC917607 WBY917607 WLU917607 WVQ917607 G983143 JE983143 TA983143 ACW983143 AMS983143 AWO983143 BGK983143 BQG983143 CAC983143 CJY983143 CTU983143 DDQ983143 DNM983143 DXI983143 EHE983143 ERA983143 FAW983143 FKS983143 FUO983143 GEK983143 GOG983143 GYC983143 HHY983143 HRU983143 IBQ983143 ILM983143 IVI983143 JFE983143 JPA983143 JYW983143 KIS983143 KSO983143 LCK983143 LMG983143 LWC983143 MFY983143 MPU983143 MZQ983143 NJM983143 NTI983143 ODE983143 ONA983143 OWW983143 PGS983143 PQO983143 QAK983143 QKG983143 QUC983143 RDY983143 RNU983143 RXQ983143 SHM983143 SRI983143 TBE983143 TLA983143 TUW983143 UES983143 UOO983143 UYK983143 VIG983143 VSC983143 WBY983143 WLU983143 WVQ983143 G147 JE147 TA147 ACW147 AMS147 AWO147 BGK147 BQG147 CAC147 CJY147 CTU147 DDQ147 DNM147 DXI147 EHE147 ERA147 FAW147 FKS147 FUO147 GEK147 GOG147 GYC147 HHY147 HRU147 IBQ147 ILM147 IVI147 JFE147 JPA147 JYW147 KIS147 KSO147 LCK147 LMG147 LWC147 MFY147 MPU147 MZQ147 NJM147 NTI147 ODE147 ONA147 OWW147 PGS147 PQO147 QAK147 QKG147 QUC147 RDY147 RNU147 RXQ147 SHM147 SRI147 TBE147 TLA147 TUW147 UES147 UOO147 UYK147 VIG147 VSC147 WBY147 WLU147 WVQ147 G65683 JE65683 TA65683 ACW65683 AMS65683 AWO65683 BGK65683 BQG65683 CAC65683 CJY65683 CTU65683 DDQ65683 DNM65683 DXI65683 EHE65683 ERA65683 FAW65683 FKS65683 FUO65683 GEK65683 GOG65683 GYC65683 HHY65683 HRU65683 IBQ65683 ILM65683 IVI65683 JFE65683 JPA65683 JYW65683 KIS65683 KSO65683 LCK65683 LMG65683 LWC65683 MFY65683 MPU65683 MZQ65683 NJM65683 NTI65683 ODE65683 ONA65683 OWW65683 PGS65683 PQO65683 QAK65683 QKG65683 QUC65683 RDY65683 RNU65683 RXQ65683 SHM65683 SRI65683 TBE65683 TLA65683 TUW65683 UES65683 UOO65683 UYK65683 VIG65683 VSC65683 WBY65683 WLU65683 WVQ65683 G131219 JE131219 TA131219 ACW131219 AMS131219 AWO131219 BGK131219 BQG131219 CAC131219 CJY131219 CTU131219 DDQ131219 DNM131219 DXI131219 EHE131219 ERA131219 FAW131219 FKS131219 FUO131219 GEK131219 GOG131219 GYC131219 HHY131219 HRU131219 IBQ131219 ILM131219 IVI131219 JFE131219 JPA131219 JYW131219 KIS131219 KSO131219 LCK131219 LMG131219 LWC131219 MFY131219 MPU131219 MZQ131219 NJM131219 NTI131219 ODE131219 ONA131219 OWW131219 PGS131219 PQO131219 QAK131219 QKG131219 QUC131219 RDY131219 RNU131219 RXQ131219 SHM131219 SRI131219 TBE131219 TLA131219 TUW131219 UES131219 UOO131219 UYK131219 VIG131219 VSC131219 WBY131219 WLU131219 WVQ131219 G196755 JE196755 TA196755 ACW196755 AMS196755 AWO196755 BGK196755 BQG196755 CAC196755 CJY196755 CTU196755 DDQ196755 DNM196755 DXI196755 EHE196755 ERA196755 FAW196755 FKS196755 FUO196755 GEK196755 GOG196755 GYC196755 HHY196755 HRU196755 IBQ196755 ILM196755 IVI196755 JFE196755 JPA196755 JYW196755 KIS196755 KSO196755 LCK196755 LMG196755 LWC196755 MFY196755 MPU196755 MZQ196755 NJM196755 NTI196755 ODE196755 ONA196755 OWW196755 PGS196755 PQO196755 QAK196755 QKG196755 QUC196755 RDY196755 RNU196755 RXQ196755 SHM196755 SRI196755 TBE196755 TLA196755 TUW196755 UES196755 UOO196755 UYK196755 VIG196755 VSC196755 WBY196755 WLU196755 WVQ196755 G262291 JE262291 TA262291 ACW262291 AMS262291 AWO262291 BGK262291 BQG262291 CAC262291 CJY262291 CTU262291 DDQ262291 DNM262291 DXI262291 EHE262291 ERA262291 FAW262291 FKS262291 FUO262291 GEK262291 GOG262291 GYC262291 HHY262291 HRU262291 IBQ262291 ILM262291 IVI262291 JFE262291 JPA262291 JYW262291 KIS262291 KSO262291 LCK262291 LMG262291 LWC262291 MFY262291 MPU262291 MZQ262291 NJM262291 NTI262291 ODE262291 ONA262291 OWW262291 PGS262291 PQO262291 QAK262291 QKG262291 QUC262291 RDY262291 RNU262291 RXQ262291 SHM262291 SRI262291 TBE262291 TLA262291 TUW262291 UES262291 UOO262291 UYK262291 VIG262291 VSC262291 WBY262291 WLU262291 WVQ262291 G327827 JE327827 TA327827 ACW327827 AMS327827 AWO327827 BGK327827 BQG327827 CAC327827 CJY327827 CTU327827 DDQ327827 DNM327827 DXI327827 EHE327827 ERA327827 FAW327827 FKS327827 FUO327827 GEK327827 GOG327827 GYC327827 HHY327827 HRU327827 IBQ327827 ILM327827 IVI327827 JFE327827 JPA327827 JYW327827 KIS327827 KSO327827 LCK327827 LMG327827 LWC327827 MFY327827 MPU327827 MZQ327827 NJM327827 NTI327827 ODE327827 ONA327827 OWW327827 PGS327827 PQO327827 QAK327827 QKG327827 QUC327827 RDY327827 RNU327827 RXQ327827 SHM327827 SRI327827 TBE327827 TLA327827 TUW327827 UES327827 UOO327827 UYK327827 VIG327827 VSC327827 WBY327827 WLU327827 WVQ327827 G393363 JE393363 TA393363 ACW393363 AMS393363 AWO393363 BGK393363 BQG393363 CAC393363 CJY393363 CTU393363 DDQ393363 DNM393363 DXI393363 EHE393363 ERA393363 FAW393363 FKS393363 FUO393363 GEK393363 GOG393363 GYC393363 HHY393363 HRU393363 IBQ393363 ILM393363 IVI393363 JFE393363 JPA393363 JYW393363 KIS393363 KSO393363 LCK393363 LMG393363 LWC393363 MFY393363 MPU393363 MZQ393363 NJM393363 NTI393363 ODE393363 ONA393363 OWW393363 PGS393363 PQO393363 QAK393363 QKG393363 QUC393363 RDY393363 RNU393363 RXQ393363 SHM393363 SRI393363 TBE393363 TLA393363 TUW393363 UES393363 UOO393363 UYK393363 VIG393363 VSC393363 WBY393363 WLU393363 WVQ393363 G458899 JE458899 TA458899 ACW458899 AMS458899 AWO458899 BGK458899 BQG458899 CAC458899 CJY458899 CTU458899 DDQ458899 DNM458899 DXI458899 EHE458899 ERA458899 FAW458899 FKS458899 FUO458899 GEK458899 GOG458899 GYC458899 HHY458899 HRU458899 IBQ458899 ILM458899 IVI458899 JFE458899 JPA458899 JYW458899 KIS458899 KSO458899 LCK458899 LMG458899 LWC458899 MFY458899 MPU458899 MZQ458899 NJM458899 NTI458899 ODE458899 ONA458899 OWW458899 PGS458899 PQO458899 QAK458899 QKG458899 QUC458899 RDY458899 RNU458899 RXQ458899 SHM458899 SRI458899 TBE458899 TLA458899 TUW458899 UES458899 UOO458899 UYK458899 VIG458899 VSC458899 WBY458899 WLU458899 WVQ458899 G524435 JE524435 TA524435 ACW524435 AMS524435 AWO524435 BGK524435 BQG524435 CAC524435 CJY524435 CTU524435 DDQ524435 DNM524435 DXI524435 EHE524435 ERA524435 FAW524435 FKS524435 FUO524435 GEK524435 GOG524435 GYC524435 HHY524435 HRU524435 IBQ524435 ILM524435 IVI524435 JFE524435 JPA524435 JYW524435 KIS524435 KSO524435 LCK524435 LMG524435 LWC524435 MFY524435 MPU524435 MZQ524435 NJM524435 NTI524435 ODE524435 ONA524435 OWW524435 PGS524435 PQO524435 QAK524435 QKG524435 QUC524435 RDY524435 RNU524435 RXQ524435 SHM524435 SRI524435 TBE524435 TLA524435 TUW524435 UES524435 UOO524435 UYK524435 VIG524435 VSC524435 WBY524435 WLU524435 WVQ524435 G589971 JE589971 TA589971 ACW589971 AMS589971 AWO589971 BGK589971 BQG589971 CAC589971 CJY589971 CTU589971 DDQ589971 DNM589971 DXI589971 EHE589971 ERA589971 FAW589971 FKS589971 FUO589971 GEK589971 GOG589971 GYC589971 HHY589971 HRU589971 IBQ589971 ILM589971 IVI589971 JFE589971 JPA589971 JYW589971 KIS589971 KSO589971 LCK589971 LMG589971 LWC589971 MFY589971 MPU589971 MZQ589971 NJM589971 NTI589971 ODE589971 ONA589971 OWW589971 PGS589971 PQO589971 QAK589971 QKG589971 QUC589971 RDY589971 RNU589971 RXQ589971 SHM589971 SRI589971 TBE589971 TLA589971 TUW589971 UES589971 UOO589971 UYK589971 VIG589971 VSC589971 WBY589971 WLU589971 WVQ589971 G655507 JE655507 TA655507 ACW655507 AMS655507 AWO655507 BGK655507 BQG655507 CAC655507 CJY655507 CTU655507 DDQ655507 DNM655507 DXI655507 EHE655507 ERA655507 FAW655507 FKS655507 FUO655507 GEK655507 GOG655507 GYC655507 HHY655507 HRU655507 IBQ655507 ILM655507 IVI655507 JFE655507 JPA655507 JYW655507 KIS655507 KSO655507 LCK655507 LMG655507 LWC655507 MFY655507 MPU655507 MZQ655507 NJM655507 NTI655507 ODE655507 ONA655507 OWW655507 PGS655507 PQO655507 QAK655507 QKG655507 QUC655507 RDY655507 RNU655507 RXQ655507 SHM655507 SRI655507 TBE655507 TLA655507 TUW655507 UES655507 UOO655507 UYK655507 VIG655507 VSC655507 WBY655507 WLU655507 WVQ655507 G721043 JE721043 TA721043 ACW721043 AMS721043 AWO721043 BGK721043 BQG721043 CAC721043 CJY721043 CTU721043 DDQ721043 DNM721043 DXI721043 EHE721043 ERA721043 FAW721043 FKS721043 FUO721043 GEK721043 GOG721043 GYC721043 HHY721043 HRU721043 IBQ721043 ILM721043 IVI721043 JFE721043 JPA721043 JYW721043 KIS721043 KSO721043 LCK721043 LMG721043 LWC721043 MFY721043 MPU721043 MZQ721043 NJM721043 NTI721043 ODE721043 ONA721043 OWW721043 PGS721043 PQO721043 QAK721043 QKG721043 QUC721043 RDY721043 RNU721043 RXQ721043 SHM721043 SRI721043 TBE721043 TLA721043 TUW721043 UES721043 UOO721043 UYK721043 VIG721043 VSC721043 WBY721043 WLU721043 WVQ721043 G786579 JE786579 TA786579 ACW786579 AMS786579 AWO786579 BGK786579 BQG786579 CAC786579 CJY786579 CTU786579 DDQ786579 DNM786579 DXI786579 EHE786579 ERA786579 FAW786579 FKS786579 FUO786579 GEK786579 GOG786579 GYC786579 HHY786579 HRU786579 IBQ786579 ILM786579 IVI786579 JFE786579 JPA786579 JYW786579 KIS786579 KSO786579 LCK786579 LMG786579 LWC786579 MFY786579 MPU786579 MZQ786579 NJM786579 NTI786579 ODE786579 ONA786579 OWW786579 PGS786579 PQO786579 QAK786579 QKG786579 QUC786579 RDY786579 RNU786579 RXQ786579 SHM786579 SRI786579 TBE786579 TLA786579 TUW786579 UES786579 UOO786579 UYK786579 VIG786579 VSC786579 WBY786579 WLU786579 WVQ786579 G852115 JE852115 TA852115 ACW852115 AMS852115 AWO852115 BGK852115 BQG852115 CAC852115 CJY852115 CTU852115 DDQ852115 DNM852115 DXI852115 EHE852115 ERA852115 FAW852115 FKS852115 FUO852115 GEK852115 GOG852115 GYC852115 HHY852115 HRU852115 IBQ852115 ILM852115 IVI852115 JFE852115 JPA852115 JYW852115 KIS852115 KSO852115 LCK852115 LMG852115 LWC852115 MFY852115 MPU852115 MZQ852115 NJM852115 NTI852115 ODE852115 ONA852115 OWW852115 PGS852115 PQO852115 QAK852115 QKG852115 QUC852115 RDY852115 RNU852115 RXQ852115 SHM852115 SRI852115 TBE852115 TLA852115 TUW852115 UES852115 UOO852115 UYK852115 VIG852115 VSC852115 WBY852115 WLU852115 WVQ852115 G917651 JE917651 TA917651 ACW917651 AMS917651 AWO917651 BGK917651 BQG917651 CAC917651 CJY917651 CTU917651 DDQ917651 DNM917651 DXI917651 EHE917651 ERA917651 FAW917651 FKS917651 FUO917651 GEK917651 GOG917651 GYC917651 HHY917651 HRU917651 IBQ917651 ILM917651 IVI917651 JFE917651 JPA917651 JYW917651 KIS917651 KSO917651 LCK917651 LMG917651 LWC917651 MFY917651 MPU917651 MZQ917651 NJM917651 NTI917651 ODE917651 ONA917651 OWW917651 PGS917651 PQO917651 QAK917651 QKG917651 QUC917651 RDY917651 RNU917651 RXQ917651 SHM917651 SRI917651 TBE917651 TLA917651 TUW917651 UES917651 UOO917651 UYK917651 VIG917651 VSC917651 WBY917651 WLU917651 WVQ917651 G983187 JE983187 TA983187 ACW983187 AMS983187 AWO983187 BGK983187 BQG983187 CAC983187 CJY983187 CTU983187 DDQ983187 DNM983187 DXI983187 EHE983187 ERA983187 FAW983187 FKS983187 FUO983187 GEK983187 GOG983187 GYC983187 HHY983187 HRU983187 IBQ983187 ILM983187 IVI983187 JFE983187 JPA983187 JYW983187 KIS983187 KSO983187 LCK983187 LMG983187 LWC983187 MFY983187 MPU983187 MZQ983187 NJM983187 NTI983187 ODE983187 ONA983187 OWW983187 PGS983187 PQO983187 QAK983187 QKG983187 QUC983187 RDY983187 RNU983187 RXQ983187 SHM983187 SRI983187 TBE983187 TLA983187 TUW983187 UES983187 UOO983187 UYK983187 VIG983187 VSC983187 WBY983187 WLU983187 WVQ983187 G155 JE155 TA155 ACW155 AMS155 AWO155 BGK155 BQG155 CAC155 CJY155 CTU155 DDQ155 DNM155 DXI155 EHE155 ERA155 FAW155 FKS155 FUO155 GEK155 GOG155 GYC155 HHY155 HRU155 IBQ155 ILM155 IVI155 JFE155 JPA155 JYW155 KIS155 KSO155 LCK155 LMG155 LWC155 MFY155 MPU155 MZQ155 NJM155 NTI155 ODE155 ONA155 OWW155 PGS155 PQO155 QAK155 QKG155 QUC155 RDY155 RNU155 RXQ155 SHM155 SRI155 TBE155 TLA155 TUW155 UES155 UOO155 UYK155 VIG155 VSC155 WBY155 WLU155 WVQ155 G65691 JE65691 TA65691 ACW65691 AMS65691 AWO65691 BGK65691 BQG65691 CAC65691 CJY65691 CTU65691 DDQ65691 DNM65691 DXI65691 EHE65691 ERA65691 FAW65691 FKS65691 FUO65691 GEK65691 GOG65691 GYC65691 HHY65691 HRU65691 IBQ65691 ILM65691 IVI65691 JFE65691 JPA65691 JYW65691 KIS65691 KSO65691 LCK65691 LMG65691 LWC65691 MFY65691 MPU65691 MZQ65691 NJM65691 NTI65691 ODE65691 ONA65691 OWW65691 PGS65691 PQO65691 QAK65691 QKG65691 QUC65691 RDY65691 RNU65691 RXQ65691 SHM65691 SRI65691 TBE65691 TLA65691 TUW65691 UES65691 UOO65691 UYK65691 VIG65691 VSC65691 WBY65691 WLU65691 WVQ65691 G131227 JE131227 TA131227 ACW131227 AMS131227 AWO131227 BGK131227 BQG131227 CAC131227 CJY131227 CTU131227 DDQ131227 DNM131227 DXI131227 EHE131227 ERA131227 FAW131227 FKS131227 FUO131227 GEK131227 GOG131227 GYC131227 HHY131227 HRU131227 IBQ131227 ILM131227 IVI131227 JFE131227 JPA131227 JYW131227 KIS131227 KSO131227 LCK131227 LMG131227 LWC131227 MFY131227 MPU131227 MZQ131227 NJM131227 NTI131227 ODE131227 ONA131227 OWW131227 PGS131227 PQO131227 QAK131227 QKG131227 QUC131227 RDY131227 RNU131227 RXQ131227 SHM131227 SRI131227 TBE131227 TLA131227 TUW131227 UES131227 UOO131227 UYK131227 VIG131227 VSC131227 WBY131227 WLU131227 WVQ131227 G196763 JE196763 TA196763 ACW196763 AMS196763 AWO196763 BGK196763 BQG196763 CAC196763 CJY196763 CTU196763 DDQ196763 DNM196763 DXI196763 EHE196763 ERA196763 FAW196763 FKS196763 FUO196763 GEK196763 GOG196763 GYC196763 HHY196763 HRU196763 IBQ196763 ILM196763 IVI196763 JFE196763 JPA196763 JYW196763 KIS196763 KSO196763 LCK196763 LMG196763 LWC196763 MFY196763 MPU196763 MZQ196763 NJM196763 NTI196763 ODE196763 ONA196763 OWW196763 PGS196763 PQO196763 QAK196763 QKG196763 QUC196763 RDY196763 RNU196763 RXQ196763 SHM196763 SRI196763 TBE196763 TLA196763 TUW196763 UES196763 UOO196763 UYK196763 VIG196763 VSC196763 WBY196763 WLU196763 WVQ196763 G262299 JE262299 TA262299 ACW262299 AMS262299 AWO262299 BGK262299 BQG262299 CAC262299 CJY262299 CTU262299 DDQ262299 DNM262299 DXI262299 EHE262299 ERA262299 FAW262299 FKS262299 FUO262299 GEK262299 GOG262299 GYC262299 HHY262299 HRU262299 IBQ262299 ILM262299 IVI262299 JFE262299 JPA262299 JYW262299 KIS262299 KSO262299 LCK262299 LMG262299 LWC262299 MFY262299 MPU262299 MZQ262299 NJM262299 NTI262299 ODE262299 ONA262299 OWW262299 PGS262299 PQO262299 QAK262299 QKG262299 QUC262299 RDY262299 RNU262299 RXQ262299 SHM262299 SRI262299 TBE262299 TLA262299 TUW262299 UES262299 UOO262299 UYK262299 VIG262299 VSC262299 WBY262299 WLU262299 WVQ262299 G327835 JE327835 TA327835 ACW327835 AMS327835 AWO327835 BGK327835 BQG327835 CAC327835 CJY327835 CTU327835 DDQ327835 DNM327835 DXI327835 EHE327835 ERA327835 FAW327835 FKS327835 FUO327835 GEK327835 GOG327835 GYC327835 HHY327835 HRU327835 IBQ327835 ILM327835 IVI327835 JFE327835 JPA327835 JYW327835 KIS327835 KSO327835 LCK327835 LMG327835 LWC327835 MFY327835 MPU327835 MZQ327835 NJM327835 NTI327835 ODE327835 ONA327835 OWW327835 PGS327835 PQO327835 QAK327835 QKG327835 QUC327835 RDY327835 RNU327835 RXQ327835 SHM327835 SRI327835 TBE327835 TLA327835 TUW327835 UES327835 UOO327835 UYK327835 VIG327835 VSC327835 WBY327835 WLU327835 WVQ327835 G393371 JE393371 TA393371 ACW393371 AMS393371 AWO393371 BGK393371 BQG393371 CAC393371 CJY393371 CTU393371 DDQ393371 DNM393371 DXI393371 EHE393371 ERA393371 FAW393371 FKS393371 FUO393371 GEK393371 GOG393371 GYC393371 HHY393371 HRU393371 IBQ393371 ILM393371 IVI393371 JFE393371 JPA393371 JYW393371 KIS393371 KSO393371 LCK393371 LMG393371 LWC393371 MFY393371 MPU393371 MZQ393371 NJM393371 NTI393371 ODE393371 ONA393371 OWW393371 PGS393371 PQO393371 QAK393371 QKG393371 QUC393371 RDY393371 RNU393371 RXQ393371 SHM393371 SRI393371 TBE393371 TLA393371 TUW393371 UES393371 UOO393371 UYK393371 VIG393371 VSC393371 WBY393371 WLU393371 WVQ393371 G458907 JE458907 TA458907 ACW458907 AMS458907 AWO458907 BGK458907 BQG458907 CAC458907 CJY458907 CTU458907 DDQ458907 DNM458907 DXI458907 EHE458907 ERA458907 FAW458907 FKS458907 FUO458907 GEK458907 GOG458907 GYC458907 HHY458907 HRU458907 IBQ458907 ILM458907 IVI458907 JFE458907 JPA458907 JYW458907 KIS458907 KSO458907 LCK458907 LMG458907 LWC458907 MFY458907 MPU458907 MZQ458907 NJM458907 NTI458907 ODE458907 ONA458907 OWW458907 PGS458907 PQO458907 QAK458907 QKG458907 QUC458907 RDY458907 RNU458907 RXQ458907 SHM458907 SRI458907 TBE458907 TLA458907 TUW458907 UES458907 UOO458907 UYK458907 VIG458907 VSC458907 WBY458907 WLU458907 WVQ458907 G524443 JE524443 TA524443 ACW524443 AMS524443 AWO524443 BGK524443 BQG524443 CAC524443 CJY524443 CTU524443 DDQ524443 DNM524443 DXI524443 EHE524443 ERA524443 FAW524443 FKS524443 FUO524443 GEK524443 GOG524443 GYC524443 HHY524443 HRU524443 IBQ524443 ILM524443 IVI524443 JFE524443 JPA524443 JYW524443 KIS524443 KSO524443 LCK524443 LMG524443 LWC524443 MFY524443 MPU524443 MZQ524443 NJM524443 NTI524443 ODE524443 ONA524443 OWW524443 PGS524443 PQO524443 QAK524443 QKG524443 QUC524443 RDY524443 RNU524443 RXQ524443 SHM524443 SRI524443 TBE524443 TLA524443 TUW524443 UES524443 UOO524443 UYK524443 VIG524443 VSC524443 WBY524443 WLU524443 WVQ524443 G589979 JE589979 TA589979 ACW589979 AMS589979 AWO589979 BGK589979 BQG589979 CAC589979 CJY589979 CTU589979 DDQ589979 DNM589979 DXI589979 EHE589979 ERA589979 FAW589979 FKS589979 FUO589979 GEK589979 GOG589979 GYC589979 HHY589979 HRU589979 IBQ589979 ILM589979 IVI589979 JFE589979 JPA589979 JYW589979 KIS589979 KSO589979 LCK589979 LMG589979 LWC589979 MFY589979 MPU589979 MZQ589979 NJM589979 NTI589979 ODE589979 ONA589979 OWW589979 PGS589979 PQO589979 QAK589979 QKG589979 QUC589979 RDY589979 RNU589979 RXQ589979 SHM589979 SRI589979 TBE589979 TLA589979 TUW589979 UES589979 UOO589979 UYK589979 VIG589979 VSC589979 WBY589979 WLU589979 WVQ589979 G655515 JE655515 TA655515 ACW655515 AMS655515 AWO655515 BGK655515 BQG655515 CAC655515 CJY655515 CTU655515 DDQ655515 DNM655515 DXI655515 EHE655515 ERA655515 FAW655515 FKS655515 FUO655515 GEK655515 GOG655515 GYC655515 HHY655515 HRU655515 IBQ655515 ILM655515 IVI655515 JFE655515 JPA655515 JYW655515 KIS655515 KSO655515 LCK655515 LMG655515 LWC655515 MFY655515 MPU655515 MZQ655515 NJM655515 NTI655515 ODE655515 ONA655515 OWW655515 PGS655515 PQO655515 QAK655515 QKG655515 QUC655515 RDY655515 RNU655515 RXQ655515 SHM655515 SRI655515 TBE655515 TLA655515 TUW655515 UES655515 UOO655515 UYK655515 VIG655515 VSC655515 WBY655515 WLU655515 WVQ655515 G721051 JE721051 TA721051 ACW721051 AMS721051 AWO721051 BGK721051 BQG721051 CAC721051 CJY721051 CTU721051 DDQ721051 DNM721051 DXI721051 EHE721051 ERA721051 FAW721051 FKS721051 FUO721051 GEK721051 GOG721051 GYC721051 HHY721051 HRU721051 IBQ721051 ILM721051 IVI721051 JFE721051 JPA721051 JYW721051 KIS721051 KSO721051 LCK721051 LMG721051 LWC721051 MFY721051 MPU721051 MZQ721051 NJM721051 NTI721051 ODE721051 ONA721051 OWW721051 PGS721051 PQO721051 QAK721051 QKG721051 QUC721051 RDY721051 RNU721051 RXQ721051 SHM721051 SRI721051 TBE721051 TLA721051 TUW721051 UES721051 UOO721051 UYK721051 VIG721051 VSC721051 WBY721051 WLU721051 WVQ721051 G786587 JE786587 TA786587 ACW786587 AMS786587 AWO786587 BGK786587 BQG786587 CAC786587 CJY786587 CTU786587 DDQ786587 DNM786587 DXI786587 EHE786587 ERA786587 FAW786587 FKS786587 FUO786587 GEK786587 GOG786587 GYC786587 HHY786587 HRU786587 IBQ786587 ILM786587 IVI786587 JFE786587 JPA786587 JYW786587 KIS786587 KSO786587 LCK786587 LMG786587 LWC786587 MFY786587 MPU786587 MZQ786587 NJM786587 NTI786587 ODE786587 ONA786587 OWW786587 PGS786587 PQO786587 QAK786587 QKG786587 QUC786587 RDY786587 RNU786587 RXQ786587 SHM786587 SRI786587 TBE786587 TLA786587 TUW786587 UES786587 UOO786587 UYK786587 VIG786587 VSC786587 WBY786587 WLU786587 WVQ786587 G852123 JE852123 TA852123 ACW852123 AMS852123 AWO852123 BGK852123 BQG852123 CAC852123 CJY852123 CTU852123 DDQ852123 DNM852123 DXI852123 EHE852123 ERA852123 FAW852123 FKS852123 FUO852123 GEK852123 GOG852123 GYC852123 HHY852123 HRU852123 IBQ852123 ILM852123 IVI852123 JFE852123 JPA852123 JYW852123 KIS852123 KSO852123 LCK852123 LMG852123 LWC852123 MFY852123 MPU852123 MZQ852123 NJM852123 NTI852123 ODE852123 ONA852123 OWW852123 PGS852123 PQO852123 QAK852123 QKG852123 QUC852123 RDY852123 RNU852123 RXQ852123 SHM852123 SRI852123 TBE852123 TLA852123 TUW852123 UES852123 UOO852123 UYK852123 VIG852123 VSC852123 WBY852123 WLU852123 WVQ852123 G917659 JE917659 TA917659 ACW917659 AMS917659 AWO917659 BGK917659 BQG917659 CAC917659 CJY917659 CTU917659 DDQ917659 DNM917659 DXI917659 EHE917659 ERA917659 FAW917659 FKS917659 FUO917659 GEK917659 GOG917659 GYC917659 HHY917659 HRU917659 IBQ917659 ILM917659 IVI917659 JFE917659 JPA917659 JYW917659 KIS917659 KSO917659 LCK917659 LMG917659 LWC917659 MFY917659 MPU917659 MZQ917659 NJM917659 NTI917659 ODE917659 ONA917659 OWW917659 PGS917659 PQO917659 QAK917659 QKG917659 QUC917659 RDY917659 RNU917659 RXQ917659 SHM917659 SRI917659 TBE917659 TLA917659 TUW917659 UES917659 UOO917659 UYK917659 VIG917659 VSC917659 WBY917659 WLU917659 WVQ917659 G983195 JE983195 TA983195 ACW983195 AMS983195 AWO983195 BGK983195 BQG983195 CAC983195 CJY983195 CTU983195 DDQ983195 DNM983195 DXI983195 EHE983195 ERA983195 FAW983195 FKS983195 FUO983195 GEK983195 GOG983195 GYC983195 HHY983195 HRU983195 IBQ983195 ILM983195 IVI983195 JFE983195 JPA983195 JYW983195 KIS983195 KSO983195 LCK983195 LMG983195 LWC983195 MFY983195 MPU983195 MZQ983195 NJM983195 NTI983195 ODE983195 ONA983195 OWW983195 PGS983195 PQO983195 QAK983195 QKG983195 QUC983195 RDY983195 RNU983195 RXQ983195 SHM983195 SRI983195 TBE983195 TLA983195 TUW983195 UES983195 UOO983195 UYK983195 VIG983195 VSC983195 WBY983195 WLU983195 WVQ983195 G163 JE163 TA163 ACW163 AMS163 AWO163 BGK163 BQG163 CAC163 CJY163 CTU163 DDQ163 DNM163 DXI163 EHE163 ERA163 FAW163 FKS163 FUO163 GEK163 GOG163 GYC163 HHY163 HRU163 IBQ163 ILM163 IVI163 JFE163 JPA163 JYW163 KIS163 KSO163 LCK163 LMG163 LWC163 MFY163 MPU163 MZQ163 NJM163 NTI163 ODE163 ONA163 OWW163 PGS163 PQO163 QAK163 QKG163 QUC163 RDY163 RNU163 RXQ163 SHM163 SRI163 TBE163 TLA163 TUW163 UES163 UOO163 UYK163 VIG163 VSC163 WBY163 WLU163 WVQ163 G65699 JE65699 TA65699 ACW65699 AMS65699 AWO65699 BGK65699 BQG65699 CAC65699 CJY65699 CTU65699 DDQ65699 DNM65699 DXI65699 EHE65699 ERA65699 FAW65699 FKS65699 FUO65699 GEK65699 GOG65699 GYC65699 HHY65699 HRU65699 IBQ65699 ILM65699 IVI65699 JFE65699 JPA65699 JYW65699 KIS65699 KSO65699 LCK65699 LMG65699 LWC65699 MFY65699 MPU65699 MZQ65699 NJM65699 NTI65699 ODE65699 ONA65699 OWW65699 PGS65699 PQO65699 QAK65699 QKG65699 QUC65699 RDY65699 RNU65699 RXQ65699 SHM65699 SRI65699 TBE65699 TLA65699 TUW65699 UES65699 UOO65699 UYK65699 VIG65699 VSC65699 WBY65699 WLU65699 WVQ65699 G131235 JE131235 TA131235 ACW131235 AMS131235 AWO131235 BGK131235 BQG131235 CAC131235 CJY131235 CTU131235 DDQ131235 DNM131235 DXI131235 EHE131235 ERA131235 FAW131235 FKS131235 FUO131235 GEK131235 GOG131235 GYC131235 HHY131235 HRU131235 IBQ131235 ILM131235 IVI131235 JFE131235 JPA131235 JYW131235 KIS131235 KSO131235 LCK131235 LMG131235 LWC131235 MFY131235 MPU131235 MZQ131235 NJM131235 NTI131235 ODE131235 ONA131235 OWW131235 PGS131235 PQO131235 QAK131235 QKG131235 QUC131235 RDY131235 RNU131235 RXQ131235 SHM131235 SRI131235 TBE131235 TLA131235 TUW131235 UES131235 UOO131235 UYK131235 VIG131235 VSC131235 WBY131235 WLU131235 WVQ131235 G196771 JE196771 TA196771 ACW196771 AMS196771 AWO196771 BGK196771 BQG196771 CAC196771 CJY196771 CTU196771 DDQ196771 DNM196771 DXI196771 EHE196771 ERA196771 FAW196771 FKS196771 FUO196771 GEK196771 GOG196771 GYC196771 HHY196771 HRU196771 IBQ196771 ILM196771 IVI196771 JFE196771 JPA196771 JYW196771 KIS196771 KSO196771 LCK196771 LMG196771 LWC196771 MFY196771 MPU196771 MZQ196771 NJM196771 NTI196771 ODE196771 ONA196771 OWW196771 PGS196771 PQO196771 QAK196771 QKG196771 QUC196771 RDY196771 RNU196771 RXQ196771 SHM196771 SRI196771 TBE196771 TLA196771 TUW196771 UES196771 UOO196771 UYK196771 VIG196771 VSC196771 WBY196771 WLU196771 WVQ196771 G262307 JE262307 TA262307 ACW262307 AMS262307 AWO262307 BGK262307 BQG262307 CAC262307 CJY262307 CTU262307 DDQ262307 DNM262307 DXI262307 EHE262307 ERA262307 FAW262307 FKS262307 FUO262307 GEK262307 GOG262307 GYC262307 HHY262307 HRU262307 IBQ262307 ILM262307 IVI262307 JFE262307 JPA262307 JYW262307 KIS262307 KSO262307 LCK262307 LMG262307 LWC262307 MFY262307 MPU262307 MZQ262307 NJM262307 NTI262307 ODE262307 ONA262307 OWW262307 PGS262307 PQO262307 QAK262307 QKG262307 QUC262307 RDY262307 RNU262307 RXQ262307 SHM262307 SRI262307 TBE262307 TLA262307 TUW262307 UES262307 UOO262307 UYK262307 VIG262307 VSC262307 WBY262307 WLU262307 WVQ262307 G327843 JE327843 TA327843 ACW327843 AMS327843 AWO327843 BGK327843 BQG327843 CAC327843 CJY327843 CTU327843 DDQ327843 DNM327843 DXI327843 EHE327843 ERA327843 FAW327843 FKS327843 FUO327843 GEK327843 GOG327843 GYC327843 HHY327843 HRU327843 IBQ327843 ILM327843 IVI327843 JFE327843 JPA327843 JYW327843 KIS327843 KSO327843 LCK327843 LMG327843 LWC327843 MFY327843 MPU327843 MZQ327843 NJM327843 NTI327843 ODE327843 ONA327843 OWW327843 PGS327843 PQO327843 QAK327843 QKG327843 QUC327843 RDY327843 RNU327843 RXQ327843 SHM327843 SRI327843 TBE327843 TLA327843 TUW327843 UES327843 UOO327843 UYK327843 VIG327843 VSC327843 WBY327843 WLU327843 WVQ327843 G393379 JE393379 TA393379 ACW393379 AMS393379 AWO393379 BGK393379 BQG393379 CAC393379 CJY393379 CTU393379 DDQ393379 DNM393379 DXI393379 EHE393379 ERA393379 FAW393379 FKS393379 FUO393379 GEK393379 GOG393379 GYC393379 HHY393379 HRU393379 IBQ393379 ILM393379 IVI393379 JFE393379 JPA393379 JYW393379 KIS393379 KSO393379 LCK393379 LMG393379 LWC393379 MFY393379 MPU393379 MZQ393379 NJM393379 NTI393379 ODE393379 ONA393379 OWW393379 PGS393379 PQO393379 QAK393379 QKG393379 QUC393379 RDY393379 RNU393379 RXQ393379 SHM393379 SRI393379 TBE393379 TLA393379 TUW393379 UES393379 UOO393379 UYK393379 VIG393379 VSC393379 WBY393379 WLU393379 WVQ393379 G458915 JE458915 TA458915 ACW458915 AMS458915 AWO458915 BGK458915 BQG458915 CAC458915 CJY458915 CTU458915 DDQ458915 DNM458915 DXI458915 EHE458915 ERA458915 FAW458915 FKS458915 FUO458915 GEK458915 GOG458915 GYC458915 HHY458915 HRU458915 IBQ458915 ILM458915 IVI458915 JFE458915 JPA458915 JYW458915 KIS458915 KSO458915 LCK458915 LMG458915 LWC458915 MFY458915 MPU458915 MZQ458915 NJM458915 NTI458915 ODE458915 ONA458915 OWW458915 PGS458915 PQO458915 QAK458915 QKG458915 QUC458915 RDY458915 RNU458915 RXQ458915 SHM458915 SRI458915 TBE458915 TLA458915 TUW458915 UES458915 UOO458915 UYK458915 VIG458915 VSC458915 WBY458915 WLU458915 WVQ458915 G524451 JE524451 TA524451 ACW524451 AMS524451 AWO524451 BGK524451 BQG524451 CAC524451 CJY524451 CTU524451 DDQ524451 DNM524451 DXI524451 EHE524451 ERA524451 FAW524451 FKS524451 FUO524451 GEK524451 GOG524451 GYC524451 HHY524451 HRU524451 IBQ524451 ILM524451 IVI524451 JFE524451 JPA524451 JYW524451 KIS524451 KSO524451 LCK524451 LMG524451 LWC524451 MFY524451 MPU524451 MZQ524451 NJM524451 NTI524451 ODE524451 ONA524451 OWW524451 PGS524451 PQO524451 QAK524451 QKG524451 QUC524451 RDY524451 RNU524451 RXQ524451 SHM524451 SRI524451 TBE524451 TLA524451 TUW524451 UES524451 UOO524451 UYK524451 VIG524451 VSC524451 WBY524451 WLU524451 WVQ524451 G589987 JE589987 TA589987 ACW589987 AMS589987 AWO589987 BGK589987 BQG589987 CAC589987 CJY589987 CTU589987 DDQ589987 DNM589987 DXI589987 EHE589987 ERA589987 FAW589987 FKS589987 FUO589987 GEK589987 GOG589987 GYC589987 HHY589987 HRU589987 IBQ589987 ILM589987 IVI589987 JFE589987 JPA589987 JYW589987 KIS589987 KSO589987 LCK589987 LMG589987 LWC589987 MFY589987 MPU589987 MZQ589987 NJM589987 NTI589987 ODE589987 ONA589987 OWW589987 PGS589987 PQO589987 QAK589987 QKG589987 QUC589987 RDY589987 RNU589987 RXQ589987 SHM589987 SRI589987 TBE589987 TLA589987 TUW589987 UES589987 UOO589987 UYK589987 VIG589987 VSC589987 WBY589987 WLU589987 WVQ589987 G655523 JE655523 TA655523 ACW655523 AMS655523 AWO655523 BGK655523 BQG655523 CAC655523 CJY655523 CTU655523 DDQ655523 DNM655523 DXI655523 EHE655523 ERA655523 FAW655523 FKS655523 FUO655523 GEK655523 GOG655523 GYC655523 HHY655523 HRU655523 IBQ655523 ILM655523 IVI655523 JFE655523 JPA655523 JYW655523 KIS655523 KSO655523 LCK655523 LMG655523 LWC655523 MFY655523 MPU655523 MZQ655523 NJM655523 NTI655523 ODE655523 ONA655523 OWW655523 PGS655523 PQO655523 QAK655523 QKG655523 QUC655523 RDY655523 RNU655523 RXQ655523 SHM655523 SRI655523 TBE655523 TLA655523 TUW655523 UES655523 UOO655523 UYK655523 VIG655523 VSC655523 WBY655523 WLU655523 WVQ655523 G721059 JE721059 TA721059 ACW721059 AMS721059 AWO721059 BGK721059 BQG721059 CAC721059 CJY721059 CTU721059 DDQ721059 DNM721059 DXI721059 EHE721059 ERA721059 FAW721059 FKS721059 FUO721059 GEK721059 GOG721059 GYC721059 HHY721059 HRU721059 IBQ721059 ILM721059 IVI721059 JFE721059 JPA721059 JYW721059 KIS721059 KSO721059 LCK721059 LMG721059 LWC721059 MFY721059 MPU721059 MZQ721059 NJM721059 NTI721059 ODE721059 ONA721059 OWW721059 PGS721059 PQO721059 QAK721059 QKG721059 QUC721059 RDY721059 RNU721059 RXQ721059 SHM721059 SRI721059 TBE721059 TLA721059 TUW721059 UES721059 UOO721059 UYK721059 VIG721059 VSC721059 WBY721059 WLU721059 WVQ721059 G786595 JE786595 TA786595 ACW786595 AMS786595 AWO786595 BGK786595 BQG786595 CAC786595 CJY786595 CTU786595 DDQ786595 DNM786595 DXI786595 EHE786595 ERA786595 FAW786595 FKS786595 FUO786595 GEK786595 GOG786595 GYC786595 HHY786595 HRU786595 IBQ786595 ILM786595 IVI786595 JFE786595 JPA786595 JYW786595 KIS786595 KSO786595 LCK786595 LMG786595 LWC786595 MFY786595 MPU786595 MZQ786595 NJM786595 NTI786595 ODE786595 ONA786595 OWW786595 PGS786595 PQO786595 QAK786595 QKG786595 QUC786595 RDY786595 RNU786595 RXQ786595 SHM786595 SRI786595 TBE786595 TLA786595 TUW786595 UES786595 UOO786595 UYK786595 VIG786595 VSC786595 WBY786595 WLU786595 WVQ786595 G852131 JE852131 TA852131 ACW852131 AMS852131 AWO852131 BGK852131 BQG852131 CAC852131 CJY852131 CTU852131 DDQ852131 DNM852131 DXI852131 EHE852131 ERA852131 FAW852131 FKS852131 FUO852131 GEK852131 GOG852131 GYC852131 HHY852131 HRU852131 IBQ852131 ILM852131 IVI852131 JFE852131 JPA852131 JYW852131 KIS852131 KSO852131 LCK852131 LMG852131 LWC852131 MFY852131 MPU852131 MZQ852131 NJM852131 NTI852131 ODE852131 ONA852131 OWW852131 PGS852131 PQO852131 QAK852131 QKG852131 QUC852131 RDY852131 RNU852131 RXQ852131 SHM852131 SRI852131 TBE852131 TLA852131 TUW852131 UES852131 UOO852131 UYK852131 VIG852131 VSC852131 WBY852131 WLU852131 WVQ852131 G917667 JE917667 TA917667 ACW917667 AMS917667 AWO917667 BGK917667 BQG917667 CAC917667 CJY917667 CTU917667 DDQ917667 DNM917667 DXI917667 EHE917667 ERA917667 FAW917667 FKS917667 FUO917667 GEK917667 GOG917667 GYC917667 HHY917667 HRU917667 IBQ917667 ILM917667 IVI917667 JFE917667 JPA917667 JYW917667 KIS917667 KSO917667 LCK917667 LMG917667 LWC917667 MFY917667 MPU917667 MZQ917667 NJM917667 NTI917667 ODE917667 ONA917667 OWW917667 PGS917667 PQO917667 QAK917667 QKG917667 QUC917667 RDY917667 RNU917667 RXQ917667 SHM917667 SRI917667 TBE917667 TLA917667 TUW917667 UES917667 UOO917667 UYK917667 VIG917667 VSC917667 WBY917667 WLU917667 WVQ917667 G983203 JE983203 TA983203 ACW983203 AMS983203 AWO983203 BGK983203 BQG983203 CAC983203 CJY983203 CTU983203 DDQ983203 DNM983203 DXI983203 EHE983203 ERA983203 FAW983203 FKS983203 FUO983203 GEK983203 GOG983203 GYC983203 HHY983203 HRU983203 IBQ983203 ILM983203 IVI983203 JFE983203 JPA983203 JYW983203 KIS983203 KSO983203 LCK983203 LMG983203 LWC983203 MFY983203 MPU983203 MZQ983203 NJM983203 NTI983203 ODE983203 ONA983203 OWW983203 PGS983203 PQO983203 QAK983203 QKG983203 QUC983203 RDY983203 RNU983203 RXQ983203 SHM983203 SRI983203 TBE983203 TLA983203 TUW983203 UES983203 UOO983203 UYK983203 VIG983203 VSC983203 WBY983203 WLU983203 WVQ983203 G177 JE177 TA177 ACW177 AMS177 AWO177 BGK177 BQG177 CAC177 CJY177 CTU177 DDQ177 DNM177 DXI177 EHE177 ERA177 FAW177 FKS177 FUO177 GEK177 GOG177 GYC177 HHY177 HRU177 IBQ177 ILM177 IVI177 JFE177 JPA177 JYW177 KIS177 KSO177 LCK177 LMG177 LWC177 MFY177 MPU177 MZQ177 NJM177 NTI177 ODE177 ONA177 OWW177 PGS177 PQO177 QAK177 QKG177 QUC177 RDY177 RNU177 RXQ177 SHM177 SRI177 TBE177 TLA177 TUW177 UES177 UOO177 UYK177 VIG177 VSC177 WBY177 WLU177 WVQ177 G65713 JE65713 TA65713 ACW65713 AMS65713 AWO65713 BGK65713 BQG65713 CAC65713 CJY65713 CTU65713 DDQ65713 DNM65713 DXI65713 EHE65713 ERA65713 FAW65713 FKS65713 FUO65713 GEK65713 GOG65713 GYC65713 HHY65713 HRU65713 IBQ65713 ILM65713 IVI65713 JFE65713 JPA65713 JYW65713 KIS65713 KSO65713 LCK65713 LMG65713 LWC65713 MFY65713 MPU65713 MZQ65713 NJM65713 NTI65713 ODE65713 ONA65713 OWW65713 PGS65713 PQO65713 QAK65713 QKG65713 QUC65713 RDY65713 RNU65713 RXQ65713 SHM65713 SRI65713 TBE65713 TLA65713 TUW65713 UES65713 UOO65713 UYK65713 VIG65713 VSC65713 WBY65713 WLU65713 WVQ65713 G131249 JE131249 TA131249 ACW131249 AMS131249 AWO131249 BGK131249 BQG131249 CAC131249 CJY131249 CTU131249 DDQ131249 DNM131249 DXI131249 EHE131249 ERA131249 FAW131249 FKS131249 FUO131249 GEK131249 GOG131249 GYC131249 HHY131249 HRU131249 IBQ131249 ILM131249 IVI131249 JFE131249 JPA131249 JYW131249 KIS131249 KSO131249 LCK131249 LMG131249 LWC131249 MFY131249 MPU131249 MZQ131249 NJM131249 NTI131249 ODE131249 ONA131249 OWW131249 PGS131249 PQO131249 QAK131249 QKG131249 QUC131249 RDY131249 RNU131249 RXQ131249 SHM131249 SRI131249 TBE131249 TLA131249 TUW131249 UES131249 UOO131249 UYK131249 VIG131249 VSC131249 WBY131249 WLU131249 WVQ131249 G196785 JE196785 TA196785 ACW196785 AMS196785 AWO196785 BGK196785 BQG196785 CAC196785 CJY196785 CTU196785 DDQ196785 DNM196785 DXI196785 EHE196785 ERA196785 FAW196785 FKS196785 FUO196785 GEK196785 GOG196785 GYC196785 HHY196785 HRU196785 IBQ196785 ILM196785 IVI196785 JFE196785 JPA196785 JYW196785 KIS196785 KSO196785 LCK196785 LMG196785 LWC196785 MFY196785 MPU196785 MZQ196785 NJM196785 NTI196785 ODE196785 ONA196785 OWW196785 PGS196785 PQO196785 QAK196785 QKG196785 QUC196785 RDY196785 RNU196785 RXQ196785 SHM196785 SRI196785 TBE196785 TLA196785 TUW196785 UES196785 UOO196785 UYK196785 VIG196785 VSC196785 WBY196785 WLU196785 WVQ196785 G262321 JE262321 TA262321 ACW262321 AMS262321 AWO262321 BGK262321 BQG262321 CAC262321 CJY262321 CTU262321 DDQ262321 DNM262321 DXI262321 EHE262321 ERA262321 FAW262321 FKS262321 FUO262321 GEK262321 GOG262321 GYC262321 HHY262321 HRU262321 IBQ262321 ILM262321 IVI262321 JFE262321 JPA262321 JYW262321 KIS262321 KSO262321 LCK262321 LMG262321 LWC262321 MFY262321 MPU262321 MZQ262321 NJM262321 NTI262321 ODE262321 ONA262321 OWW262321 PGS262321 PQO262321 QAK262321 QKG262321 QUC262321 RDY262321 RNU262321 RXQ262321 SHM262321 SRI262321 TBE262321 TLA262321 TUW262321 UES262321 UOO262321 UYK262321 VIG262321 VSC262321 WBY262321 WLU262321 WVQ262321 G327857 JE327857 TA327857 ACW327857 AMS327857 AWO327857 BGK327857 BQG327857 CAC327857 CJY327857 CTU327857 DDQ327857 DNM327857 DXI327857 EHE327857 ERA327857 FAW327857 FKS327857 FUO327857 GEK327857 GOG327857 GYC327857 HHY327857 HRU327857 IBQ327857 ILM327857 IVI327857 JFE327857 JPA327857 JYW327857 KIS327857 KSO327857 LCK327857 LMG327857 LWC327857 MFY327857 MPU327857 MZQ327857 NJM327857 NTI327857 ODE327857 ONA327857 OWW327857 PGS327857 PQO327857 QAK327857 QKG327857 QUC327857 RDY327857 RNU327857 RXQ327857 SHM327857 SRI327857 TBE327857 TLA327857 TUW327857 UES327857 UOO327857 UYK327857 VIG327857 VSC327857 WBY327857 WLU327857 WVQ327857 G393393 JE393393 TA393393 ACW393393 AMS393393 AWO393393 BGK393393 BQG393393 CAC393393 CJY393393 CTU393393 DDQ393393 DNM393393 DXI393393 EHE393393 ERA393393 FAW393393 FKS393393 FUO393393 GEK393393 GOG393393 GYC393393 HHY393393 HRU393393 IBQ393393 ILM393393 IVI393393 JFE393393 JPA393393 JYW393393 KIS393393 KSO393393 LCK393393 LMG393393 LWC393393 MFY393393 MPU393393 MZQ393393 NJM393393 NTI393393 ODE393393 ONA393393 OWW393393 PGS393393 PQO393393 QAK393393 QKG393393 QUC393393 RDY393393 RNU393393 RXQ393393 SHM393393 SRI393393 TBE393393 TLA393393 TUW393393 UES393393 UOO393393 UYK393393 VIG393393 VSC393393 WBY393393 WLU393393 WVQ393393 G458929 JE458929 TA458929 ACW458929 AMS458929 AWO458929 BGK458929 BQG458929 CAC458929 CJY458929 CTU458929 DDQ458929 DNM458929 DXI458929 EHE458929 ERA458929 FAW458929 FKS458929 FUO458929 GEK458929 GOG458929 GYC458929 HHY458929 HRU458929 IBQ458929 ILM458929 IVI458929 JFE458929 JPA458929 JYW458929 KIS458929 KSO458929 LCK458929 LMG458929 LWC458929 MFY458929 MPU458929 MZQ458929 NJM458929 NTI458929 ODE458929 ONA458929 OWW458929 PGS458929 PQO458929 QAK458929 QKG458929 QUC458929 RDY458929 RNU458929 RXQ458929 SHM458929 SRI458929 TBE458929 TLA458929 TUW458929 UES458929 UOO458929 UYK458929 VIG458929 VSC458929 WBY458929 WLU458929 WVQ458929 G524465 JE524465 TA524465 ACW524465 AMS524465 AWO524465 BGK524465 BQG524465 CAC524465 CJY524465 CTU524465 DDQ524465 DNM524465 DXI524465 EHE524465 ERA524465 FAW524465 FKS524465 FUO524465 GEK524465 GOG524465 GYC524465 HHY524465 HRU524465 IBQ524465 ILM524465 IVI524465 JFE524465 JPA524465 JYW524465 KIS524465 KSO524465 LCK524465 LMG524465 LWC524465 MFY524465 MPU524465 MZQ524465 NJM524465 NTI524465 ODE524465 ONA524465 OWW524465 PGS524465 PQO524465 QAK524465 QKG524465 QUC524465 RDY524465 RNU524465 RXQ524465 SHM524465 SRI524465 TBE524465 TLA524465 TUW524465 UES524465 UOO524465 UYK524465 VIG524465 VSC524465 WBY524465 WLU524465 WVQ524465 G590001 JE590001 TA590001 ACW590001 AMS590001 AWO590001 BGK590001 BQG590001 CAC590001 CJY590001 CTU590001 DDQ590001 DNM590001 DXI590001 EHE590001 ERA590001 FAW590001 FKS590001 FUO590001 GEK590001 GOG590001 GYC590001 HHY590001 HRU590001 IBQ590001 ILM590001 IVI590001 JFE590001 JPA590001 JYW590001 KIS590001 KSO590001 LCK590001 LMG590001 LWC590001 MFY590001 MPU590001 MZQ590001 NJM590001 NTI590001 ODE590001 ONA590001 OWW590001 PGS590001 PQO590001 QAK590001 QKG590001 QUC590001 RDY590001 RNU590001 RXQ590001 SHM590001 SRI590001 TBE590001 TLA590001 TUW590001 UES590001 UOO590001 UYK590001 VIG590001 VSC590001 WBY590001 WLU590001 WVQ590001 G655537 JE655537 TA655537 ACW655537 AMS655537 AWO655537 BGK655537 BQG655537 CAC655537 CJY655537 CTU655537 DDQ655537 DNM655537 DXI655537 EHE655537 ERA655537 FAW655537 FKS655537 FUO655537 GEK655537 GOG655537 GYC655537 HHY655537 HRU655537 IBQ655537 ILM655537 IVI655537 JFE655537 JPA655537 JYW655537 KIS655537 KSO655537 LCK655537 LMG655537 LWC655537 MFY655537 MPU655537 MZQ655537 NJM655537 NTI655537 ODE655537 ONA655537 OWW655537 PGS655537 PQO655537 QAK655537 QKG655537 QUC655537 RDY655537 RNU655537 RXQ655537 SHM655537 SRI655537 TBE655537 TLA655537 TUW655537 UES655537 UOO655537 UYK655537 VIG655537 VSC655537 WBY655537 WLU655537 WVQ655537 G721073 JE721073 TA721073 ACW721073 AMS721073 AWO721073 BGK721073 BQG721073 CAC721073 CJY721073 CTU721073 DDQ721073 DNM721073 DXI721073 EHE721073 ERA721073 FAW721073 FKS721073 FUO721073 GEK721073 GOG721073 GYC721073 HHY721073 HRU721073 IBQ721073 ILM721073 IVI721073 JFE721073 JPA721073 JYW721073 KIS721073 KSO721073 LCK721073 LMG721073 LWC721073 MFY721073 MPU721073 MZQ721073 NJM721073 NTI721073 ODE721073 ONA721073 OWW721073 PGS721073 PQO721073 QAK721073 QKG721073 QUC721073 RDY721073 RNU721073 RXQ721073 SHM721073 SRI721073 TBE721073 TLA721073 TUW721073 UES721073 UOO721073 UYK721073 VIG721073 VSC721073 WBY721073 WLU721073 WVQ721073 G786609 JE786609 TA786609 ACW786609 AMS786609 AWO786609 BGK786609 BQG786609 CAC786609 CJY786609 CTU786609 DDQ786609 DNM786609 DXI786609 EHE786609 ERA786609 FAW786609 FKS786609 FUO786609 GEK786609 GOG786609 GYC786609 HHY786609 HRU786609 IBQ786609 ILM786609 IVI786609 JFE786609 JPA786609 JYW786609 KIS786609 KSO786609 LCK786609 LMG786609 LWC786609 MFY786609 MPU786609 MZQ786609 NJM786609 NTI786609 ODE786609 ONA786609 OWW786609 PGS786609 PQO786609 QAK786609 QKG786609 QUC786609 RDY786609 RNU786609 RXQ786609 SHM786609 SRI786609 TBE786609 TLA786609 TUW786609 UES786609 UOO786609 UYK786609 VIG786609 VSC786609 WBY786609 WLU786609 WVQ786609 G852145 JE852145 TA852145 ACW852145 AMS852145 AWO852145 BGK852145 BQG852145 CAC852145 CJY852145 CTU852145 DDQ852145 DNM852145 DXI852145 EHE852145 ERA852145 FAW852145 FKS852145 FUO852145 GEK852145 GOG852145 GYC852145 HHY852145 HRU852145 IBQ852145 ILM852145 IVI852145 JFE852145 JPA852145 JYW852145 KIS852145 KSO852145 LCK852145 LMG852145 LWC852145 MFY852145 MPU852145 MZQ852145 NJM852145 NTI852145 ODE852145 ONA852145 OWW852145 PGS852145 PQO852145 QAK852145 QKG852145 QUC852145 RDY852145 RNU852145 RXQ852145 SHM852145 SRI852145 TBE852145 TLA852145 TUW852145 UES852145 UOO852145 UYK852145 VIG852145 VSC852145 WBY852145 WLU852145 WVQ852145 G917681 JE917681 TA917681 ACW917681 AMS917681 AWO917681 BGK917681 BQG917681 CAC917681 CJY917681 CTU917681 DDQ917681 DNM917681 DXI917681 EHE917681 ERA917681 FAW917681 FKS917681 FUO917681 GEK917681 GOG917681 GYC917681 HHY917681 HRU917681 IBQ917681 ILM917681 IVI917681 JFE917681 JPA917681 JYW917681 KIS917681 KSO917681 LCK917681 LMG917681 LWC917681 MFY917681 MPU917681 MZQ917681 NJM917681 NTI917681 ODE917681 ONA917681 OWW917681 PGS917681 PQO917681 QAK917681 QKG917681 QUC917681 RDY917681 RNU917681 RXQ917681 SHM917681 SRI917681 TBE917681 TLA917681 TUW917681 UES917681 UOO917681 UYK917681 VIG917681 VSC917681 WBY917681 WLU917681 WVQ917681 G983217 JE983217 TA983217 ACW983217 AMS983217 AWO983217 BGK983217 BQG983217 CAC983217 CJY983217 CTU983217 DDQ983217 DNM983217 DXI983217 EHE983217 ERA983217 FAW983217 FKS983217 FUO983217 GEK983217 GOG983217 GYC983217 HHY983217 HRU983217 IBQ983217 ILM983217 IVI983217 JFE983217 JPA983217 JYW983217 KIS983217 KSO983217 LCK983217 LMG983217 LWC983217 MFY983217 MPU983217 MZQ983217 NJM983217 NTI983217 ODE983217 ONA983217 OWW983217 PGS983217 PQO983217 QAK983217 QKG983217 QUC983217 RDY983217 RNU983217 RXQ983217 SHM983217 SRI983217 TBE983217 TLA983217 TUW983217 UES983217 UOO983217 UYK983217 VIG983217 VSC983217 WBY983217 WLU983217 WVQ983217 G185 JE185 TA185 ACW185 AMS185 AWO185 BGK185 BQG185 CAC185 CJY185 CTU185 DDQ185 DNM185 DXI185 EHE185 ERA185 FAW185 FKS185 FUO185 GEK185 GOG185 GYC185 HHY185 HRU185 IBQ185 ILM185 IVI185 JFE185 JPA185 JYW185 KIS185 KSO185 LCK185 LMG185 LWC185 MFY185 MPU185 MZQ185 NJM185 NTI185 ODE185 ONA185 OWW185 PGS185 PQO185 QAK185 QKG185 QUC185 RDY185 RNU185 RXQ185 SHM185 SRI185 TBE185 TLA185 TUW185 UES185 UOO185 UYK185 VIG185 VSC185 WBY185 WLU185 WVQ185 G65721 JE65721 TA65721 ACW65721 AMS65721 AWO65721 BGK65721 BQG65721 CAC65721 CJY65721 CTU65721 DDQ65721 DNM65721 DXI65721 EHE65721 ERA65721 FAW65721 FKS65721 FUO65721 GEK65721 GOG65721 GYC65721 HHY65721 HRU65721 IBQ65721 ILM65721 IVI65721 JFE65721 JPA65721 JYW65721 KIS65721 KSO65721 LCK65721 LMG65721 LWC65721 MFY65721 MPU65721 MZQ65721 NJM65721 NTI65721 ODE65721 ONA65721 OWW65721 PGS65721 PQO65721 QAK65721 QKG65721 QUC65721 RDY65721 RNU65721 RXQ65721 SHM65721 SRI65721 TBE65721 TLA65721 TUW65721 UES65721 UOO65721 UYK65721 VIG65721 VSC65721 WBY65721 WLU65721 WVQ65721 G131257 JE131257 TA131257 ACW131257 AMS131257 AWO131257 BGK131257 BQG131257 CAC131257 CJY131257 CTU131257 DDQ131257 DNM131257 DXI131257 EHE131257 ERA131257 FAW131257 FKS131257 FUO131257 GEK131257 GOG131257 GYC131257 HHY131257 HRU131257 IBQ131257 ILM131257 IVI131257 JFE131257 JPA131257 JYW131257 KIS131257 KSO131257 LCK131257 LMG131257 LWC131257 MFY131257 MPU131257 MZQ131257 NJM131257 NTI131257 ODE131257 ONA131257 OWW131257 PGS131257 PQO131257 QAK131257 QKG131257 QUC131257 RDY131257 RNU131257 RXQ131257 SHM131257 SRI131257 TBE131257 TLA131257 TUW131257 UES131257 UOO131257 UYK131257 VIG131257 VSC131257 WBY131257 WLU131257 WVQ131257 G196793 JE196793 TA196793 ACW196793 AMS196793 AWO196793 BGK196793 BQG196793 CAC196793 CJY196793 CTU196793 DDQ196793 DNM196793 DXI196793 EHE196793 ERA196793 FAW196793 FKS196793 FUO196793 GEK196793 GOG196793 GYC196793 HHY196793 HRU196793 IBQ196793 ILM196793 IVI196793 JFE196793 JPA196793 JYW196793 KIS196793 KSO196793 LCK196793 LMG196793 LWC196793 MFY196793 MPU196793 MZQ196793 NJM196793 NTI196793 ODE196793 ONA196793 OWW196793 PGS196793 PQO196793 QAK196793 QKG196793 QUC196793 RDY196793 RNU196793 RXQ196793 SHM196793 SRI196793 TBE196793 TLA196793 TUW196793 UES196793 UOO196793 UYK196793 VIG196793 VSC196793 WBY196793 WLU196793 WVQ196793 G262329 JE262329 TA262329 ACW262329 AMS262329 AWO262329 BGK262329 BQG262329 CAC262329 CJY262329 CTU262329 DDQ262329 DNM262329 DXI262329 EHE262329 ERA262329 FAW262329 FKS262329 FUO262329 GEK262329 GOG262329 GYC262329 HHY262329 HRU262329 IBQ262329 ILM262329 IVI262329 JFE262329 JPA262329 JYW262329 KIS262329 KSO262329 LCK262329 LMG262329 LWC262329 MFY262329 MPU262329 MZQ262329 NJM262329 NTI262329 ODE262329 ONA262329 OWW262329 PGS262329 PQO262329 QAK262329 QKG262329 QUC262329 RDY262329 RNU262329 RXQ262329 SHM262329 SRI262329 TBE262329 TLA262329 TUW262329 UES262329 UOO262329 UYK262329 VIG262329 VSC262329 WBY262329 WLU262329 WVQ262329 G327865 JE327865 TA327865 ACW327865 AMS327865 AWO327865 BGK327865 BQG327865 CAC327865 CJY327865 CTU327865 DDQ327865 DNM327865 DXI327865 EHE327865 ERA327865 FAW327865 FKS327865 FUO327865 GEK327865 GOG327865 GYC327865 HHY327865 HRU327865 IBQ327865 ILM327865 IVI327865 JFE327865 JPA327865 JYW327865 KIS327865 KSO327865 LCK327865 LMG327865 LWC327865 MFY327865 MPU327865 MZQ327865 NJM327865 NTI327865 ODE327865 ONA327865 OWW327865 PGS327865 PQO327865 QAK327865 QKG327865 QUC327865 RDY327865 RNU327865 RXQ327865 SHM327865 SRI327865 TBE327865 TLA327865 TUW327865 UES327865 UOO327865 UYK327865 VIG327865 VSC327865 WBY327865 WLU327865 WVQ327865 G393401 JE393401 TA393401 ACW393401 AMS393401 AWO393401 BGK393401 BQG393401 CAC393401 CJY393401 CTU393401 DDQ393401 DNM393401 DXI393401 EHE393401 ERA393401 FAW393401 FKS393401 FUO393401 GEK393401 GOG393401 GYC393401 HHY393401 HRU393401 IBQ393401 ILM393401 IVI393401 JFE393401 JPA393401 JYW393401 KIS393401 KSO393401 LCK393401 LMG393401 LWC393401 MFY393401 MPU393401 MZQ393401 NJM393401 NTI393401 ODE393401 ONA393401 OWW393401 PGS393401 PQO393401 QAK393401 QKG393401 QUC393401 RDY393401 RNU393401 RXQ393401 SHM393401 SRI393401 TBE393401 TLA393401 TUW393401 UES393401 UOO393401 UYK393401 VIG393401 VSC393401 WBY393401 WLU393401 WVQ393401 G458937 JE458937 TA458937 ACW458937 AMS458937 AWO458937 BGK458937 BQG458937 CAC458937 CJY458937 CTU458937 DDQ458937 DNM458937 DXI458937 EHE458937 ERA458937 FAW458937 FKS458937 FUO458937 GEK458937 GOG458937 GYC458937 HHY458937 HRU458937 IBQ458937 ILM458937 IVI458937 JFE458937 JPA458937 JYW458937 KIS458937 KSO458937 LCK458937 LMG458937 LWC458937 MFY458937 MPU458937 MZQ458937 NJM458937 NTI458937 ODE458937 ONA458937 OWW458937 PGS458937 PQO458937 QAK458937 QKG458937 QUC458937 RDY458937 RNU458937 RXQ458937 SHM458937 SRI458937 TBE458937 TLA458937 TUW458937 UES458937 UOO458937 UYK458937 VIG458937 VSC458937 WBY458937 WLU458937 WVQ458937 G524473 JE524473 TA524473 ACW524473 AMS524473 AWO524473 BGK524473 BQG524473 CAC524473 CJY524473 CTU524473 DDQ524473 DNM524473 DXI524473 EHE524473 ERA524473 FAW524473 FKS524473 FUO524473 GEK524473 GOG524473 GYC524473 HHY524473 HRU524473 IBQ524473 ILM524473 IVI524473 JFE524473 JPA524473 JYW524473 KIS524473 KSO524473 LCK524473 LMG524473 LWC524473 MFY524473 MPU524473 MZQ524473 NJM524473 NTI524473 ODE524473 ONA524473 OWW524473 PGS524473 PQO524473 QAK524473 QKG524473 QUC524473 RDY524473 RNU524473 RXQ524473 SHM524473 SRI524473 TBE524473 TLA524473 TUW524473 UES524473 UOO524473 UYK524473 VIG524473 VSC524473 WBY524473 WLU524473 WVQ524473 G590009 JE590009 TA590009 ACW590009 AMS590009 AWO590009 BGK590009 BQG590009 CAC590009 CJY590009 CTU590009 DDQ590009 DNM590009 DXI590009 EHE590009 ERA590009 FAW590009 FKS590009 FUO590009 GEK590009 GOG590009 GYC590009 HHY590009 HRU590009 IBQ590009 ILM590009 IVI590009 JFE590009 JPA590009 JYW590009 KIS590009 KSO590009 LCK590009 LMG590009 LWC590009 MFY590009 MPU590009 MZQ590009 NJM590009 NTI590009 ODE590009 ONA590009 OWW590009 PGS590009 PQO590009 QAK590009 QKG590009 QUC590009 RDY590009 RNU590009 RXQ590009 SHM590009 SRI590009 TBE590009 TLA590009 TUW590009 UES590009 UOO590009 UYK590009 VIG590009 VSC590009 WBY590009 WLU590009 WVQ590009 G655545 JE655545 TA655545 ACW655545 AMS655545 AWO655545 BGK655545 BQG655545 CAC655545 CJY655545 CTU655545 DDQ655545 DNM655545 DXI655545 EHE655545 ERA655545 FAW655545 FKS655545 FUO655545 GEK655545 GOG655545 GYC655545 HHY655545 HRU655545 IBQ655545 ILM655545 IVI655545 JFE655545 JPA655545 JYW655545 KIS655545 KSO655545 LCK655545 LMG655545 LWC655545 MFY655545 MPU655545 MZQ655545 NJM655545 NTI655545 ODE655545 ONA655545 OWW655545 PGS655545 PQO655545 QAK655545 QKG655545 QUC655545 RDY655545 RNU655545 RXQ655545 SHM655545 SRI655545 TBE655545 TLA655545 TUW655545 UES655545 UOO655545 UYK655545 VIG655545 VSC655545 WBY655545 WLU655545 WVQ655545 G721081 JE721081 TA721081 ACW721081 AMS721081 AWO721081 BGK721081 BQG721081 CAC721081 CJY721081 CTU721081 DDQ721081 DNM721081 DXI721081 EHE721081 ERA721081 FAW721081 FKS721081 FUO721081 GEK721081 GOG721081 GYC721081 HHY721081 HRU721081 IBQ721081 ILM721081 IVI721081 JFE721081 JPA721081 JYW721081 KIS721081 KSO721081 LCK721081 LMG721081 LWC721081 MFY721081 MPU721081 MZQ721081 NJM721081 NTI721081 ODE721081 ONA721081 OWW721081 PGS721081 PQO721081 QAK721081 QKG721081 QUC721081 RDY721081 RNU721081 RXQ721081 SHM721081 SRI721081 TBE721081 TLA721081 TUW721081 UES721081 UOO721081 UYK721081 VIG721081 VSC721081 WBY721081 WLU721081 WVQ721081 G786617 JE786617 TA786617 ACW786617 AMS786617 AWO786617 BGK786617 BQG786617 CAC786617 CJY786617 CTU786617 DDQ786617 DNM786617 DXI786617 EHE786617 ERA786617 FAW786617 FKS786617 FUO786617 GEK786617 GOG786617 GYC786617 HHY786617 HRU786617 IBQ786617 ILM786617 IVI786617 JFE786617 JPA786617 JYW786617 KIS786617 KSO786617 LCK786617 LMG786617 LWC786617 MFY786617 MPU786617 MZQ786617 NJM786617 NTI786617 ODE786617 ONA786617 OWW786617 PGS786617 PQO786617 QAK786617 QKG786617 QUC786617 RDY786617 RNU786617 RXQ786617 SHM786617 SRI786617 TBE786617 TLA786617 TUW786617 UES786617 UOO786617 UYK786617 VIG786617 VSC786617 WBY786617 WLU786617 WVQ786617 G852153 JE852153 TA852153 ACW852153 AMS852153 AWO852153 BGK852153 BQG852153 CAC852153 CJY852153 CTU852153 DDQ852153 DNM852153 DXI852153 EHE852153 ERA852153 FAW852153 FKS852153 FUO852153 GEK852153 GOG852153 GYC852153 HHY852153 HRU852153 IBQ852153 ILM852153 IVI852153 JFE852153 JPA852153 JYW852153 KIS852153 KSO852153 LCK852153 LMG852153 LWC852153 MFY852153 MPU852153 MZQ852153 NJM852153 NTI852153 ODE852153 ONA852153 OWW852153 PGS852153 PQO852153 QAK852153 QKG852153 QUC852153 RDY852153 RNU852153 RXQ852153 SHM852153 SRI852153 TBE852153 TLA852153 TUW852153 UES852153 UOO852153 UYK852153 VIG852153 VSC852153 WBY852153 WLU852153 WVQ852153 G917689 JE917689 TA917689 ACW917689 AMS917689 AWO917689 BGK917689 BQG917689 CAC917689 CJY917689 CTU917689 DDQ917689 DNM917689 DXI917689 EHE917689 ERA917689 FAW917689 FKS917689 FUO917689 GEK917689 GOG917689 GYC917689 HHY917689 HRU917689 IBQ917689 ILM917689 IVI917689 JFE917689 JPA917689 JYW917689 KIS917689 KSO917689 LCK917689 LMG917689 LWC917689 MFY917689 MPU917689 MZQ917689 NJM917689 NTI917689 ODE917689 ONA917689 OWW917689 PGS917689 PQO917689 QAK917689 QKG917689 QUC917689 RDY917689 RNU917689 RXQ917689 SHM917689 SRI917689 TBE917689 TLA917689 TUW917689 UES917689 UOO917689 UYK917689 VIG917689 VSC917689 WBY917689 WLU917689 WVQ917689 G983225 JE983225 TA983225 ACW983225 AMS983225 AWO983225 BGK983225 BQG983225 CAC983225 CJY983225 CTU983225 DDQ983225 DNM983225 DXI983225 EHE983225 ERA983225 FAW983225 FKS983225 FUO983225 GEK983225 GOG983225 GYC983225 HHY983225 HRU983225 IBQ983225 ILM983225 IVI983225 JFE983225 JPA983225 JYW983225 KIS983225 KSO983225 LCK983225 LMG983225 LWC983225 MFY983225 MPU983225 MZQ983225 NJM983225 NTI983225 ODE983225 ONA983225 OWW983225 PGS983225 PQO983225 QAK983225 QKG983225 QUC983225 RDY983225 RNU983225 RXQ983225 SHM983225 SRI983225 TBE983225 TLA983225 TUW983225 UES983225 UOO983225 UYK983225 VIG983225 VSC983225 WBY983225 WLU983225 WVQ983225 G193 JE193 TA193 ACW193 AMS193 AWO193 BGK193 BQG193 CAC193 CJY193 CTU193 DDQ193 DNM193 DXI193 EHE193 ERA193 FAW193 FKS193 FUO193 GEK193 GOG193 GYC193 HHY193 HRU193 IBQ193 ILM193 IVI193 JFE193 JPA193 JYW193 KIS193 KSO193 LCK193 LMG193 LWC193 MFY193 MPU193 MZQ193 NJM193 NTI193 ODE193 ONA193 OWW193 PGS193 PQO193 QAK193 QKG193 QUC193 RDY193 RNU193 RXQ193 SHM193 SRI193 TBE193 TLA193 TUW193 UES193 UOO193 UYK193 VIG193 VSC193 WBY193 WLU193 WVQ193 G65729 JE65729 TA65729 ACW65729 AMS65729 AWO65729 BGK65729 BQG65729 CAC65729 CJY65729 CTU65729 DDQ65729 DNM65729 DXI65729 EHE65729 ERA65729 FAW65729 FKS65729 FUO65729 GEK65729 GOG65729 GYC65729 HHY65729 HRU65729 IBQ65729 ILM65729 IVI65729 JFE65729 JPA65729 JYW65729 KIS65729 KSO65729 LCK65729 LMG65729 LWC65729 MFY65729 MPU65729 MZQ65729 NJM65729 NTI65729 ODE65729 ONA65729 OWW65729 PGS65729 PQO65729 QAK65729 QKG65729 QUC65729 RDY65729 RNU65729 RXQ65729 SHM65729 SRI65729 TBE65729 TLA65729 TUW65729 UES65729 UOO65729 UYK65729 VIG65729 VSC65729 WBY65729 WLU65729 WVQ65729 G131265 JE131265 TA131265 ACW131265 AMS131265 AWO131265 BGK131265 BQG131265 CAC131265 CJY131265 CTU131265 DDQ131265 DNM131265 DXI131265 EHE131265 ERA131265 FAW131265 FKS131265 FUO131265 GEK131265 GOG131265 GYC131265 HHY131265 HRU131265 IBQ131265 ILM131265 IVI131265 JFE131265 JPA131265 JYW131265 KIS131265 KSO131265 LCK131265 LMG131265 LWC131265 MFY131265 MPU131265 MZQ131265 NJM131265 NTI131265 ODE131265 ONA131265 OWW131265 PGS131265 PQO131265 QAK131265 QKG131265 QUC131265 RDY131265 RNU131265 RXQ131265 SHM131265 SRI131265 TBE131265 TLA131265 TUW131265 UES131265 UOO131265 UYK131265 VIG131265 VSC131265 WBY131265 WLU131265 WVQ131265 G196801 JE196801 TA196801 ACW196801 AMS196801 AWO196801 BGK196801 BQG196801 CAC196801 CJY196801 CTU196801 DDQ196801 DNM196801 DXI196801 EHE196801 ERA196801 FAW196801 FKS196801 FUO196801 GEK196801 GOG196801 GYC196801 HHY196801 HRU196801 IBQ196801 ILM196801 IVI196801 JFE196801 JPA196801 JYW196801 KIS196801 KSO196801 LCK196801 LMG196801 LWC196801 MFY196801 MPU196801 MZQ196801 NJM196801 NTI196801 ODE196801 ONA196801 OWW196801 PGS196801 PQO196801 QAK196801 QKG196801 QUC196801 RDY196801 RNU196801 RXQ196801 SHM196801 SRI196801 TBE196801 TLA196801 TUW196801 UES196801 UOO196801 UYK196801 VIG196801 VSC196801 WBY196801 WLU196801 WVQ196801 G262337 JE262337 TA262337 ACW262337 AMS262337 AWO262337 BGK262337 BQG262337 CAC262337 CJY262337 CTU262337 DDQ262337 DNM262337 DXI262337 EHE262337 ERA262337 FAW262337 FKS262337 FUO262337 GEK262337 GOG262337 GYC262337 HHY262337 HRU262337 IBQ262337 ILM262337 IVI262337 JFE262337 JPA262337 JYW262337 KIS262337 KSO262337 LCK262337 LMG262337 LWC262337 MFY262337 MPU262337 MZQ262337 NJM262337 NTI262337 ODE262337 ONA262337 OWW262337 PGS262337 PQO262337 QAK262337 QKG262337 QUC262337 RDY262337 RNU262337 RXQ262337 SHM262337 SRI262337 TBE262337 TLA262337 TUW262337 UES262337 UOO262337 UYK262337 VIG262337 VSC262337 WBY262337 WLU262337 WVQ262337 G327873 JE327873 TA327873 ACW327873 AMS327873 AWO327873 BGK327873 BQG327873 CAC327873 CJY327873 CTU327873 DDQ327873 DNM327873 DXI327873 EHE327873 ERA327873 FAW327873 FKS327873 FUO327873 GEK327873 GOG327873 GYC327873 HHY327873 HRU327873 IBQ327873 ILM327873 IVI327873 JFE327873 JPA327873 JYW327873 KIS327873 KSO327873 LCK327873 LMG327873 LWC327873 MFY327873 MPU327873 MZQ327873 NJM327873 NTI327873 ODE327873 ONA327873 OWW327873 PGS327873 PQO327873 QAK327873 QKG327873 QUC327873 RDY327873 RNU327873 RXQ327873 SHM327873 SRI327873 TBE327873 TLA327873 TUW327873 UES327873 UOO327873 UYK327873 VIG327873 VSC327873 WBY327873 WLU327873 WVQ327873 G393409 JE393409 TA393409 ACW393409 AMS393409 AWO393409 BGK393409 BQG393409 CAC393409 CJY393409 CTU393409 DDQ393409 DNM393409 DXI393409 EHE393409 ERA393409 FAW393409 FKS393409 FUO393409 GEK393409 GOG393409 GYC393409 HHY393409 HRU393409 IBQ393409 ILM393409 IVI393409 JFE393409 JPA393409 JYW393409 KIS393409 KSO393409 LCK393409 LMG393409 LWC393409 MFY393409 MPU393409 MZQ393409 NJM393409 NTI393409 ODE393409 ONA393409 OWW393409 PGS393409 PQO393409 QAK393409 QKG393409 QUC393409 RDY393409 RNU393409 RXQ393409 SHM393409 SRI393409 TBE393409 TLA393409 TUW393409 UES393409 UOO393409 UYK393409 VIG393409 VSC393409 WBY393409 WLU393409 WVQ393409 G458945 JE458945 TA458945 ACW458945 AMS458945 AWO458945 BGK458945 BQG458945 CAC458945 CJY458945 CTU458945 DDQ458945 DNM458945 DXI458945 EHE458945 ERA458945 FAW458945 FKS458945 FUO458945 GEK458945 GOG458945 GYC458945 HHY458945 HRU458945 IBQ458945 ILM458945 IVI458945 JFE458945 JPA458945 JYW458945 KIS458945 KSO458945 LCK458945 LMG458945 LWC458945 MFY458945 MPU458945 MZQ458945 NJM458945 NTI458945 ODE458945 ONA458945 OWW458945 PGS458945 PQO458945 QAK458945 QKG458945 QUC458945 RDY458945 RNU458945 RXQ458945 SHM458945 SRI458945 TBE458945 TLA458945 TUW458945 UES458945 UOO458945 UYK458945 VIG458945 VSC458945 WBY458945 WLU458945 WVQ458945 G524481 JE524481 TA524481 ACW524481 AMS524481 AWO524481 BGK524481 BQG524481 CAC524481 CJY524481 CTU524481 DDQ524481 DNM524481 DXI524481 EHE524481 ERA524481 FAW524481 FKS524481 FUO524481 GEK524481 GOG524481 GYC524481 HHY524481 HRU524481 IBQ524481 ILM524481 IVI524481 JFE524481 JPA524481 JYW524481 KIS524481 KSO524481 LCK524481 LMG524481 LWC524481 MFY524481 MPU524481 MZQ524481 NJM524481 NTI524481 ODE524481 ONA524481 OWW524481 PGS524481 PQO524481 QAK524481 QKG524481 QUC524481 RDY524481 RNU524481 RXQ524481 SHM524481 SRI524481 TBE524481 TLA524481 TUW524481 UES524481 UOO524481 UYK524481 VIG524481 VSC524481 WBY524481 WLU524481 WVQ524481 G590017 JE590017 TA590017 ACW590017 AMS590017 AWO590017 BGK590017 BQG590017 CAC590017 CJY590017 CTU590017 DDQ590017 DNM590017 DXI590017 EHE590017 ERA590017 FAW590017 FKS590017 FUO590017 GEK590017 GOG590017 GYC590017 HHY590017 HRU590017 IBQ590017 ILM590017 IVI590017 JFE590017 JPA590017 JYW590017 KIS590017 KSO590017 LCK590017 LMG590017 LWC590017 MFY590017 MPU590017 MZQ590017 NJM590017 NTI590017 ODE590017 ONA590017 OWW590017 PGS590017 PQO590017 QAK590017 QKG590017 QUC590017 RDY590017 RNU590017 RXQ590017 SHM590017 SRI590017 TBE590017 TLA590017 TUW590017 UES590017 UOO590017 UYK590017 VIG590017 VSC590017 WBY590017 WLU590017 WVQ590017 G655553 JE655553 TA655553 ACW655553 AMS655553 AWO655553 BGK655553 BQG655553 CAC655553 CJY655553 CTU655553 DDQ655553 DNM655553 DXI655553 EHE655553 ERA655553 FAW655553 FKS655553 FUO655553 GEK655553 GOG655553 GYC655553 HHY655553 HRU655553 IBQ655553 ILM655553 IVI655553 JFE655553 JPA655553 JYW655553 KIS655553 KSO655553 LCK655553 LMG655553 LWC655553 MFY655553 MPU655553 MZQ655553 NJM655553 NTI655553 ODE655553 ONA655553 OWW655553 PGS655553 PQO655553 QAK655553 QKG655553 QUC655553 RDY655553 RNU655553 RXQ655553 SHM655553 SRI655553 TBE655553 TLA655553 TUW655553 UES655553 UOO655553 UYK655553 VIG655553 VSC655553 WBY655553 WLU655553 WVQ655553 G721089 JE721089 TA721089 ACW721089 AMS721089 AWO721089 BGK721089 BQG721089 CAC721089 CJY721089 CTU721089 DDQ721089 DNM721089 DXI721089 EHE721089 ERA721089 FAW721089 FKS721089 FUO721089 GEK721089 GOG721089 GYC721089 HHY721089 HRU721089 IBQ721089 ILM721089 IVI721089 JFE721089 JPA721089 JYW721089 KIS721089 KSO721089 LCK721089 LMG721089 LWC721089 MFY721089 MPU721089 MZQ721089 NJM721089 NTI721089 ODE721089 ONA721089 OWW721089 PGS721089 PQO721089 QAK721089 QKG721089 QUC721089 RDY721089 RNU721089 RXQ721089 SHM721089 SRI721089 TBE721089 TLA721089 TUW721089 UES721089 UOO721089 UYK721089 VIG721089 VSC721089 WBY721089 WLU721089 WVQ721089 G786625 JE786625 TA786625 ACW786625 AMS786625 AWO786625 BGK786625 BQG786625 CAC786625 CJY786625 CTU786625 DDQ786625 DNM786625 DXI786625 EHE786625 ERA786625 FAW786625 FKS786625 FUO786625 GEK786625 GOG786625 GYC786625 HHY786625 HRU786625 IBQ786625 ILM786625 IVI786625 JFE786625 JPA786625 JYW786625 KIS786625 KSO786625 LCK786625 LMG786625 LWC786625 MFY786625 MPU786625 MZQ786625 NJM786625 NTI786625 ODE786625 ONA786625 OWW786625 PGS786625 PQO786625 QAK786625 QKG786625 QUC786625 RDY786625 RNU786625 RXQ786625 SHM786625 SRI786625 TBE786625 TLA786625 TUW786625 UES786625 UOO786625 UYK786625 VIG786625 VSC786625 WBY786625 WLU786625 WVQ786625 G852161 JE852161 TA852161 ACW852161 AMS852161 AWO852161 BGK852161 BQG852161 CAC852161 CJY852161 CTU852161 DDQ852161 DNM852161 DXI852161 EHE852161 ERA852161 FAW852161 FKS852161 FUO852161 GEK852161 GOG852161 GYC852161 HHY852161 HRU852161 IBQ852161 ILM852161 IVI852161 JFE852161 JPA852161 JYW852161 KIS852161 KSO852161 LCK852161 LMG852161 LWC852161 MFY852161 MPU852161 MZQ852161 NJM852161 NTI852161 ODE852161 ONA852161 OWW852161 PGS852161 PQO852161 QAK852161 QKG852161 QUC852161 RDY852161 RNU852161 RXQ852161 SHM852161 SRI852161 TBE852161 TLA852161 TUW852161 UES852161 UOO852161 UYK852161 VIG852161 VSC852161 WBY852161 WLU852161 WVQ852161 G917697 JE917697 TA917697 ACW917697 AMS917697 AWO917697 BGK917697 BQG917697 CAC917697 CJY917697 CTU917697 DDQ917697 DNM917697 DXI917697 EHE917697 ERA917697 FAW917697 FKS917697 FUO917697 GEK917697 GOG917697 GYC917697 HHY917697 HRU917697 IBQ917697 ILM917697 IVI917697 JFE917697 JPA917697 JYW917697 KIS917697 KSO917697 LCK917697 LMG917697 LWC917697 MFY917697 MPU917697 MZQ917697 NJM917697 NTI917697 ODE917697 ONA917697 OWW917697 PGS917697 PQO917697 QAK917697 QKG917697 QUC917697 RDY917697 RNU917697 RXQ917697 SHM917697 SRI917697 TBE917697 TLA917697 TUW917697 UES917697 UOO917697 UYK917697 VIG917697 VSC917697 WBY917697 WLU917697 WVQ917697 G983233 JE983233 TA983233 ACW983233 AMS983233 AWO983233 BGK983233 BQG983233 CAC983233 CJY983233 CTU983233 DDQ983233 DNM983233 DXI983233 EHE983233 ERA983233 FAW983233 FKS983233 FUO983233 GEK983233 GOG983233 GYC983233 HHY983233 HRU983233 IBQ983233 ILM983233 IVI983233 JFE983233 JPA983233 JYW983233 KIS983233 KSO983233 LCK983233 LMG983233 LWC983233 MFY983233 MPU983233 MZQ983233 NJM983233 NTI983233 ODE983233 ONA983233 OWW983233 PGS983233 PQO983233 QAK983233 QKG983233 QUC983233 RDY983233 RNU983233 RXQ983233 SHM983233 SRI983233 TBE983233 TLA983233 TUW983233 UES983233 UOO983233 UYK983233 VIG983233 VSC983233 WBY983233 WLU983233 WVQ983233 G220 JE220 TA220 ACW220 AMS220 AWO220 BGK220 BQG220 CAC220 CJY220 CTU220 DDQ220 DNM220 DXI220 EHE220 ERA220 FAW220 FKS220 FUO220 GEK220 GOG220 GYC220 HHY220 HRU220 IBQ220 ILM220 IVI220 JFE220 JPA220 JYW220 KIS220 KSO220 LCK220 LMG220 LWC220 MFY220 MPU220 MZQ220 NJM220 NTI220 ODE220 ONA220 OWW220 PGS220 PQO220 QAK220 QKG220 QUC220 RDY220 RNU220 RXQ220 SHM220 SRI220 TBE220 TLA220 TUW220 UES220 UOO220 UYK220 VIG220 VSC220 WBY220 WLU220 WVQ220 G65756 JE65756 TA65756 ACW65756 AMS65756 AWO65756 BGK65756 BQG65756 CAC65756 CJY65756 CTU65756 DDQ65756 DNM65756 DXI65756 EHE65756 ERA65756 FAW65756 FKS65756 FUO65756 GEK65756 GOG65756 GYC65756 HHY65756 HRU65756 IBQ65756 ILM65756 IVI65756 JFE65756 JPA65756 JYW65756 KIS65756 KSO65756 LCK65756 LMG65756 LWC65756 MFY65756 MPU65756 MZQ65756 NJM65756 NTI65756 ODE65756 ONA65756 OWW65756 PGS65756 PQO65756 QAK65756 QKG65756 QUC65756 RDY65756 RNU65756 RXQ65756 SHM65756 SRI65756 TBE65756 TLA65756 TUW65756 UES65756 UOO65756 UYK65756 VIG65756 VSC65756 WBY65756 WLU65756 WVQ65756 G131292 JE131292 TA131292 ACW131292 AMS131292 AWO131292 BGK131292 BQG131292 CAC131292 CJY131292 CTU131292 DDQ131292 DNM131292 DXI131292 EHE131292 ERA131292 FAW131292 FKS131292 FUO131292 GEK131292 GOG131292 GYC131292 HHY131292 HRU131292 IBQ131292 ILM131292 IVI131292 JFE131292 JPA131292 JYW131292 KIS131292 KSO131292 LCK131292 LMG131292 LWC131292 MFY131292 MPU131292 MZQ131292 NJM131292 NTI131292 ODE131292 ONA131292 OWW131292 PGS131292 PQO131292 QAK131292 QKG131292 QUC131292 RDY131292 RNU131292 RXQ131292 SHM131292 SRI131292 TBE131292 TLA131292 TUW131292 UES131292 UOO131292 UYK131292 VIG131292 VSC131292 WBY131292 WLU131292 WVQ131292 G196828 JE196828 TA196828 ACW196828 AMS196828 AWO196828 BGK196828 BQG196828 CAC196828 CJY196828 CTU196828 DDQ196828 DNM196828 DXI196828 EHE196828 ERA196828 FAW196828 FKS196828 FUO196828 GEK196828 GOG196828 GYC196828 HHY196828 HRU196828 IBQ196828 ILM196828 IVI196828 JFE196828 JPA196828 JYW196828 KIS196828 KSO196828 LCK196828 LMG196828 LWC196828 MFY196828 MPU196828 MZQ196828 NJM196828 NTI196828 ODE196828 ONA196828 OWW196828 PGS196828 PQO196828 QAK196828 QKG196828 QUC196828 RDY196828 RNU196828 RXQ196828 SHM196828 SRI196828 TBE196828 TLA196828 TUW196828 UES196828 UOO196828 UYK196828 VIG196828 VSC196828 WBY196828 WLU196828 WVQ196828 G262364 JE262364 TA262364 ACW262364 AMS262364 AWO262364 BGK262364 BQG262364 CAC262364 CJY262364 CTU262364 DDQ262364 DNM262364 DXI262364 EHE262364 ERA262364 FAW262364 FKS262364 FUO262364 GEK262364 GOG262364 GYC262364 HHY262364 HRU262364 IBQ262364 ILM262364 IVI262364 JFE262364 JPA262364 JYW262364 KIS262364 KSO262364 LCK262364 LMG262364 LWC262364 MFY262364 MPU262364 MZQ262364 NJM262364 NTI262364 ODE262364 ONA262364 OWW262364 PGS262364 PQO262364 QAK262364 QKG262364 QUC262364 RDY262364 RNU262364 RXQ262364 SHM262364 SRI262364 TBE262364 TLA262364 TUW262364 UES262364 UOO262364 UYK262364 VIG262364 VSC262364 WBY262364 WLU262364 WVQ262364 G327900 JE327900 TA327900 ACW327900 AMS327900 AWO327900 BGK327900 BQG327900 CAC327900 CJY327900 CTU327900 DDQ327900 DNM327900 DXI327900 EHE327900 ERA327900 FAW327900 FKS327900 FUO327900 GEK327900 GOG327900 GYC327900 HHY327900 HRU327900 IBQ327900 ILM327900 IVI327900 JFE327900 JPA327900 JYW327900 KIS327900 KSO327900 LCK327900 LMG327900 LWC327900 MFY327900 MPU327900 MZQ327900 NJM327900 NTI327900 ODE327900 ONA327900 OWW327900 PGS327900 PQO327900 QAK327900 QKG327900 QUC327900 RDY327900 RNU327900 RXQ327900 SHM327900 SRI327900 TBE327900 TLA327900 TUW327900 UES327900 UOO327900 UYK327900 VIG327900 VSC327900 WBY327900 WLU327900 WVQ327900 G393436 JE393436 TA393436 ACW393436 AMS393436 AWO393436 BGK393436 BQG393436 CAC393436 CJY393436 CTU393436 DDQ393436 DNM393436 DXI393436 EHE393436 ERA393436 FAW393436 FKS393436 FUO393436 GEK393436 GOG393436 GYC393436 HHY393436 HRU393436 IBQ393436 ILM393436 IVI393436 JFE393436 JPA393436 JYW393436 KIS393436 KSO393436 LCK393436 LMG393436 LWC393436 MFY393436 MPU393436 MZQ393436 NJM393436 NTI393436 ODE393436 ONA393436 OWW393436 PGS393436 PQO393436 QAK393436 QKG393436 QUC393436 RDY393436 RNU393436 RXQ393436 SHM393436 SRI393436 TBE393436 TLA393436 TUW393436 UES393436 UOO393436 UYK393436 VIG393436 VSC393436 WBY393436 WLU393436 WVQ393436 G458972 JE458972 TA458972 ACW458972 AMS458972 AWO458972 BGK458972 BQG458972 CAC458972 CJY458972 CTU458972 DDQ458972 DNM458972 DXI458972 EHE458972 ERA458972 FAW458972 FKS458972 FUO458972 GEK458972 GOG458972 GYC458972 HHY458972 HRU458972 IBQ458972 ILM458972 IVI458972 JFE458972 JPA458972 JYW458972 KIS458972 KSO458972 LCK458972 LMG458972 LWC458972 MFY458972 MPU458972 MZQ458972 NJM458972 NTI458972 ODE458972 ONA458972 OWW458972 PGS458972 PQO458972 QAK458972 QKG458972 QUC458972 RDY458972 RNU458972 RXQ458972 SHM458972 SRI458972 TBE458972 TLA458972 TUW458972 UES458972 UOO458972 UYK458972 VIG458972 VSC458972 WBY458972 WLU458972 WVQ458972 G524508 JE524508 TA524508 ACW524508 AMS524508 AWO524508 BGK524508 BQG524508 CAC524508 CJY524508 CTU524508 DDQ524508 DNM524508 DXI524508 EHE524508 ERA524508 FAW524508 FKS524508 FUO524508 GEK524508 GOG524508 GYC524508 HHY524508 HRU524508 IBQ524508 ILM524508 IVI524508 JFE524508 JPA524508 JYW524508 KIS524508 KSO524508 LCK524508 LMG524508 LWC524508 MFY524508 MPU524508 MZQ524508 NJM524508 NTI524508 ODE524508 ONA524508 OWW524508 PGS524508 PQO524508 QAK524508 QKG524508 QUC524508 RDY524508 RNU524508 RXQ524508 SHM524508 SRI524508 TBE524508 TLA524508 TUW524508 UES524508 UOO524508 UYK524508 VIG524508 VSC524508 WBY524508 WLU524508 WVQ524508 G590044 JE590044 TA590044 ACW590044 AMS590044 AWO590044 BGK590044 BQG590044 CAC590044 CJY590044 CTU590044 DDQ590044 DNM590044 DXI590044 EHE590044 ERA590044 FAW590044 FKS590044 FUO590044 GEK590044 GOG590044 GYC590044 HHY590044 HRU590044 IBQ590044 ILM590044 IVI590044 JFE590044 JPA590044 JYW590044 KIS590044 KSO590044 LCK590044 LMG590044 LWC590044 MFY590044 MPU590044 MZQ590044 NJM590044 NTI590044 ODE590044 ONA590044 OWW590044 PGS590044 PQO590044 QAK590044 QKG590044 QUC590044 RDY590044 RNU590044 RXQ590044 SHM590044 SRI590044 TBE590044 TLA590044 TUW590044 UES590044 UOO590044 UYK590044 VIG590044 VSC590044 WBY590044 WLU590044 WVQ590044 G655580 JE655580 TA655580 ACW655580 AMS655580 AWO655580 BGK655580 BQG655580 CAC655580 CJY655580 CTU655580 DDQ655580 DNM655580 DXI655580 EHE655580 ERA655580 FAW655580 FKS655580 FUO655580 GEK655580 GOG655580 GYC655580 HHY655580 HRU655580 IBQ655580 ILM655580 IVI655580 JFE655580 JPA655580 JYW655580 KIS655580 KSO655580 LCK655580 LMG655580 LWC655580 MFY655580 MPU655580 MZQ655580 NJM655580 NTI655580 ODE655580 ONA655580 OWW655580 PGS655580 PQO655580 QAK655580 QKG655580 QUC655580 RDY655580 RNU655580 RXQ655580 SHM655580 SRI655580 TBE655580 TLA655580 TUW655580 UES655580 UOO655580 UYK655580 VIG655580 VSC655580 WBY655580 WLU655580 WVQ655580 G721116 JE721116 TA721116 ACW721116 AMS721116 AWO721116 BGK721116 BQG721116 CAC721116 CJY721116 CTU721116 DDQ721116 DNM721116 DXI721116 EHE721116 ERA721116 FAW721116 FKS721116 FUO721116 GEK721116 GOG721116 GYC721116 HHY721116 HRU721116 IBQ721116 ILM721116 IVI721116 JFE721116 JPA721116 JYW721116 KIS721116 KSO721116 LCK721116 LMG721116 LWC721116 MFY721116 MPU721116 MZQ721116 NJM721116 NTI721116 ODE721116 ONA721116 OWW721116 PGS721116 PQO721116 QAK721116 QKG721116 QUC721116 RDY721116 RNU721116 RXQ721116 SHM721116 SRI721116 TBE721116 TLA721116 TUW721116 UES721116 UOO721116 UYK721116 VIG721116 VSC721116 WBY721116 WLU721116 WVQ721116 G786652 JE786652 TA786652 ACW786652 AMS786652 AWO786652 BGK786652 BQG786652 CAC786652 CJY786652 CTU786652 DDQ786652 DNM786652 DXI786652 EHE786652 ERA786652 FAW786652 FKS786652 FUO786652 GEK786652 GOG786652 GYC786652 HHY786652 HRU786652 IBQ786652 ILM786652 IVI786652 JFE786652 JPA786652 JYW786652 KIS786652 KSO786652 LCK786652 LMG786652 LWC786652 MFY786652 MPU786652 MZQ786652 NJM786652 NTI786652 ODE786652 ONA786652 OWW786652 PGS786652 PQO786652 QAK786652 QKG786652 QUC786652 RDY786652 RNU786652 RXQ786652 SHM786652 SRI786652 TBE786652 TLA786652 TUW786652 UES786652 UOO786652 UYK786652 VIG786652 VSC786652 WBY786652 WLU786652 WVQ786652 G852188 JE852188 TA852188 ACW852188 AMS852188 AWO852188 BGK852188 BQG852188 CAC852188 CJY852188 CTU852188 DDQ852188 DNM852188 DXI852188 EHE852188 ERA852188 FAW852188 FKS852188 FUO852188 GEK852188 GOG852188 GYC852188 HHY852188 HRU852188 IBQ852188 ILM852188 IVI852188 JFE852188 JPA852188 JYW852188 KIS852188 KSO852188 LCK852188 LMG852188 LWC852188 MFY852188 MPU852188 MZQ852188 NJM852188 NTI852188 ODE852188 ONA852188 OWW852188 PGS852188 PQO852188 QAK852188 QKG852188 QUC852188 RDY852188 RNU852188 RXQ852188 SHM852188 SRI852188 TBE852188 TLA852188 TUW852188 UES852188 UOO852188 UYK852188 VIG852188 VSC852188 WBY852188 WLU852188 WVQ852188 G917724 JE917724 TA917724 ACW917724 AMS917724 AWO917724 BGK917724 BQG917724 CAC917724 CJY917724 CTU917724 DDQ917724 DNM917724 DXI917724 EHE917724 ERA917724 FAW917724 FKS917724 FUO917724 GEK917724 GOG917724 GYC917724 HHY917724 HRU917724 IBQ917724 ILM917724 IVI917724 JFE917724 JPA917724 JYW917724 KIS917724 KSO917724 LCK917724 LMG917724 LWC917724 MFY917724 MPU917724 MZQ917724 NJM917724 NTI917724 ODE917724 ONA917724 OWW917724 PGS917724 PQO917724 QAK917724 QKG917724 QUC917724 RDY917724 RNU917724 RXQ917724 SHM917724 SRI917724 TBE917724 TLA917724 TUW917724 UES917724 UOO917724 UYK917724 VIG917724 VSC917724 WBY917724 WLU917724 WVQ917724 G983260 JE983260 TA983260 ACW983260 AMS983260 AWO983260 BGK983260 BQG983260 CAC983260 CJY983260 CTU983260 DDQ983260 DNM983260 DXI983260 EHE983260 ERA983260 FAW983260 FKS983260 FUO983260 GEK983260 GOG983260 GYC983260 HHY983260 HRU983260 IBQ983260 ILM983260 IVI983260 JFE983260 JPA983260 JYW983260 KIS983260 KSO983260 LCK983260 LMG983260 LWC983260 MFY983260 MPU983260 MZQ983260 NJM983260 NTI983260 ODE983260 ONA983260 OWW983260 PGS983260 PQO983260 QAK983260 QKG983260 QUC983260 RDY983260 RNU983260 RXQ983260 SHM983260 SRI983260 TBE983260 TLA983260 TUW983260 UES983260 UOO983260 UYK983260 VIG983260 VSC983260 WBY983260 WLU983260 WVQ983260 G233 JE233 TA233 ACW233 AMS233 AWO233 BGK233 BQG233 CAC233 CJY233 CTU233 DDQ233 DNM233 DXI233 EHE233 ERA233 FAW233 FKS233 FUO233 GEK233 GOG233 GYC233 HHY233 HRU233 IBQ233 ILM233 IVI233 JFE233 JPA233 JYW233 KIS233 KSO233 LCK233 LMG233 LWC233 MFY233 MPU233 MZQ233 NJM233 NTI233 ODE233 ONA233 OWW233 PGS233 PQO233 QAK233 QKG233 QUC233 RDY233 RNU233 RXQ233 SHM233 SRI233 TBE233 TLA233 TUW233 UES233 UOO233 UYK233 VIG233 VSC233 WBY233 WLU233 WVQ233 G65769 JE65769 TA65769 ACW65769 AMS65769 AWO65769 BGK65769 BQG65769 CAC65769 CJY65769 CTU65769 DDQ65769 DNM65769 DXI65769 EHE65769 ERA65769 FAW65769 FKS65769 FUO65769 GEK65769 GOG65769 GYC65769 HHY65769 HRU65769 IBQ65769 ILM65769 IVI65769 JFE65769 JPA65769 JYW65769 KIS65769 KSO65769 LCK65769 LMG65769 LWC65769 MFY65769 MPU65769 MZQ65769 NJM65769 NTI65769 ODE65769 ONA65769 OWW65769 PGS65769 PQO65769 QAK65769 QKG65769 QUC65769 RDY65769 RNU65769 RXQ65769 SHM65769 SRI65769 TBE65769 TLA65769 TUW65769 UES65769 UOO65769 UYK65769 VIG65769 VSC65769 WBY65769 WLU65769 WVQ65769 G131305 JE131305 TA131305 ACW131305 AMS131305 AWO131305 BGK131305 BQG131305 CAC131305 CJY131305 CTU131305 DDQ131305 DNM131305 DXI131305 EHE131305 ERA131305 FAW131305 FKS131305 FUO131305 GEK131305 GOG131305 GYC131305 HHY131305 HRU131305 IBQ131305 ILM131305 IVI131305 JFE131305 JPA131305 JYW131305 KIS131305 KSO131305 LCK131305 LMG131305 LWC131305 MFY131305 MPU131305 MZQ131305 NJM131305 NTI131305 ODE131305 ONA131305 OWW131305 PGS131305 PQO131305 QAK131305 QKG131305 QUC131305 RDY131305 RNU131305 RXQ131305 SHM131305 SRI131305 TBE131305 TLA131305 TUW131305 UES131305 UOO131305 UYK131305 VIG131305 VSC131305 WBY131305 WLU131305 WVQ131305 G196841 JE196841 TA196841 ACW196841 AMS196841 AWO196841 BGK196841 BQG196841 CAC196841 CJY196841 CTU196841 DDQ196841 DNM196841 DXI196841 EHE196841 ERA196841 FAW196841 FKS196841 FUO196841 GEK196841 GOG196841 GYC196841 HHY196841 HRU196841 IBQ196841 ILM196841 IVI196841 JFE196841 JPA196841 JYW196841 KIS196841 KSO196841 LCK196841 LMG196841 LWC196841 MFY196841 MPU196841 MZQ196841 NJM196841 NTI196841 ODE196841 ONA196841 OWW196841 PGS196841 PQO196841 QAK196841 QKG196841 QUC196841 RDY196841 RNU196841 RXQ196841 SHM196841 SRI196841 TBE196841 TLA196841 TUW196841 UES196841 UOO196841 UYK196841 VIG196841 VSC196841 WBY196841 WLU196841 WVQ196841 G262377 JE262377 TA262377 ACW262377 AMS262377 AWO262377 BGK262377 BQG262377 CAC262377 CJY262377 CTU262377 DDQ262377 DNM262377 DXI262377 EHE262377 ERA262377 FAW262377 FKS262377 FUO262377 GEK262377 GOG262377 GYC262377 HHY262377 HRU262377 IBQ262377 ILM262377 IVI262377 JFE262377 JPA262377 JYW262377 KIS262377 KSO262377 LCK262377 LMG262377 LWC262377 MFY262377 MPU262377 MZQ262377 NJM262377 NTI262377 ODE262377 ONA262377 OWW262377 PGS262377 PQO262377 QAK262377 QKG262377 QUC262377 RDY262377 RNU262377 RXQ262377 SHM262377 SRI262377 TBE262377 TLA262377 TUW262377 UES262377 UOO262377 UYK262377 VIG262377 VSC262377 WBY262377 WLU262377 WVQ262377 G327913 JE327913 TA327913 ACW327913 AMS327913 AWO327913 BGK327913 BQG327913 CAC327913 CJY327913 CTU327913 DDQ327913 DNM327913 DXI327913 EHE327913 ERA327913 FAW327913 FKS327913 FUO327913 GEK327913 GOG327913 GYC327913 HHY327913 HRU327913 IBQ327913 ILM327913 IVI327913 JFE327913 JPA327913 JYW327913 KIS327913 KSO327913 LCK327913 LMG327913 LWC327913 MFY327913 MPU327913 MZQ327913 NJM327913 NTI327913 ODE327913 ONA327913 OWW327913 PGS327913 PQO327913 QAK327913 QKG327913 QUC327913 RDY327913 RNU327913 RXQ327913 SHM327913 SRI327913 TBE327913 TLA327913 TUW327913 UES327913 UOO327913 UYK327913 VIG327913 VSC327913 WBY327913 WLU327913 WVQ327913 G393449 JE393449 TA393449 ACW393449 AMS393449 AWO393449 BGK393449 BQG393449 CAC393449 CJY393449 CTU393449 DDQ393449 DNM393449 DXI393449 EHE393449 ERA393449 FAW393449 FKS393449 FUO393449 GEK393449 GOG393449 GYC393449 HHY393449 HRU393449 IBQ393449 ILM393449 IVI393449 JFE393449 JPA393449 JYW393449 KIS393449 KSO393449 LCK393449 LMG393449 LWC393449 MFY393449 MPU393449 MZQ393449 NJM393449 NTI393449 ODE393449 ONA393449 OWW393449 PGS393449 PQO393449 QAK393449 QKG393449 QUC393449 RDY393449 RNU393449 RXQ393449 SHM393449 SRI393449 TBE393449 TLA393449 TUW393449 UES393449 UOO393449 UYK393449 VIG393449 VSC393449 WBY393449 WLU393449 WVQ393449 G458985 JE458985 TA458985 ACW458985 AMS458985 AWO458985 BGK458985 BQG458985 CAC458985 CJY458985 CTU458985 DDQ458985 DNM458985 DXI458985 EHE458985 ERA458985 FAW458985 FKS458985 FUO458985 GEK458985 GOG458985 GYC458985 HHY458985 HRU458985 IBQ458985 ILM458985 IVI458985 JFE458985 JPA458985 JYW458985 KIS458985 KSO458985 LCK458985 LMG458985 LWC458985 MFY458985 MPU458985 MZQ458985 NJM458985 NTI458985 ODE458985 ONA458985 OWW458985 PGS458985 PQO458985 QAK458985 QKG458985 QUC458985 RDY458985 RNU458985 RXQ458985 SHM458985 SRI458985 TBE458985 TLA458985 TUW458985 UES458985 UOO458985 UYK458985 VIG458985 VSC458985 WBY458985 WLU458985 WVQ458985 G524521 JE524521 TA524521 ACW524521 AMS524521 AWO524521 BGK524521 BQG524521 CAC524521 CJY524521 CTU524521 DDQ524521 DNM524521 DXI524521 EHE524521 ERA524521 FAW524521 FKS524521 FUO524521 GEK524521 GOG524521 GYC524521 HHY524521 HRU524521 IBQ524521 ILM524521 IVI524521 JFE524521 JPA524521 JYW524521 KIS524521 KSO524521 LCK524521 LMG524521 LWC524521 MFY524521 MPU524521 MZQ524521 NJM524521 NTI524521 ODE524521 ONA524521 OWW524521 PGS524521 PQO524521 QAK524521 QKG524521 QUC524521 RDY524521 RNU524521 RXQ524521 SHM524521 SRI524521 TBE524521 TLA524521 TUW524521 UES524521 UOO524521 UYK524521 VIG524521 VSC524521 WBY524521 WLU524521 WVQ524521 G590057 JE590057 TA590057 ACW590057 AMS590057 AWO590057 BGK590057 BQG590057 CAC590057 CJY590057 CTU590057 DDQ590057 DNM590057 DXI590057 EHE590057 ERA590057 FAW590057 FKS590057 FUO590057 GEK590057 GOG590057 GYC590057 HHY590057 HRU590057 IBQ590057 ILM590057 IVI590057 JFE590057 JPA590057 JYW590057 KIS590057 KSO590057 LCK590057 LMG590057 LWC590057 MFY590057 MPU590057 MZQ590057 NJM590057 NTI590057 ODE590057 ONA590057 OWW590057 PGS590057 PQO590057 QAK590057 QKG590057 QUC590057 RDY590057 RNU590057 RXQ590057 SHM590057 SRI590057 TBE590057 TLA590057 TUW590057 UES590057 UOO590057 UYK590057 VIG590057 VSC590057 WBY590057 WLU590057 WVQ590057 G655593 JE655593 TA655593 ACW655593 AMS655593 AWO655593 BGK655593 BQG655593 CAC655593 CJY655593 CTU655593 DDQ655593 DNM655593 DXI655593 EHE655593 ERA655593 FAW655593 FKS655593 FUO655593 GEK655593 GOG655593 GYC655593 HHY655593 HRU655593 IBQ655593 ILM655593 IVI655593 JFE655593 JPA655593 JYW655593 KIS655593 KSO655593 LCK655593 LMG655593 LWC655593 MFY655593 MPU655593 MZQ655593 NJM655593 NTI655593 ODE655593 ONA655593 OWW655593 PGS655593 PQO655593 QAK655593 QKG655593 QUC655593 RDY655593 RNU655593 RXQ655593 SHM655593 SRI655593 TBE655593 TLA655593 TUW655593 UES655593 UOO655593 UYK655593 VIG655593 VSC655593 WBY655593 WLU655593 WVQ655593 G721129 JE721129 TA721129 ACW721129 AMS721129 AWO721129 BGK721129 BQG721129 CAC721129 CJY721129 CTU721129 DDQ721129 DNM721129 DXI721129 EHE721129 ERA721129 FAW721129 FKS721129 FUO721129 GEK721129 GOG721129 GYC721129 HHY721129 HRU721129 IBQ721129 ILM721129 IVI721129 JFE721129 JPA721129 JYW721129 KIS721129 KSO721129 LCK721129 LMG721129 LWC721129 MFY721129 MPU721129 MZQ721129 NJM721129 NTI721129 ODE721129 ONA721129 OWW721129 PGS721129 PQO721129 QAK721129 QKG721129 QUC721129 RDY721129 RNU721129 RXQ721129 SHM721129 SRI721129 TBE721129 TLA721129 TUW721129 UES721129 UOO721129 UYK721129 VIG721129 VSC721129 WBY721129 WLU721129 WVQ721129 G786665 JE786665 TA786665 ACW786665 AMS786665 AWO786665 BGK786665 BQG786665 CAC786665 CJY786665 CTU786665 DDQ786665 DNM786665 DXI786665 EHE786665 ERA786665 FAW786665 FKS786665 FUO786665 GEK786665 GOG786665 GYC786665 HHY786665 HRU786665 IBQ786665 ILM786665 IVI786665 JFE786665 JPA786665 JYW786665 KIS786665 KSO786665 LCK786665 LMG786665 LWC786665 MFY786665 MPU786665 MZQ786665 NJM786665 NTI786665 ODE786665 ONA786665 OWW786665 PGS786665 PQO786665 QAK786665 QKG786665 QUC786665 RDY786665 RNU786665 RXQ786665 SHM786665 SRI786665 TBE786665 TLA786665 TUW786665 UES786665 UOO786665 UYK786665 VIG786665 VSC786665 WBY786665 WLU786665 WVQ786665 G852201 JE852201 TA852201 ACW852201 AMS852201 AWO852201 BGK852201 BQG852201 CAC852201 CJY852201 CTU852201 DDQ852201 DNM852201 DXI852201 EHE852201 ERA852201 FAW852201 FKS852201 FUO852201 GEK852201 GOG852201 GYC852201 HHY852201 HRU852201 IBQ852201 ILM852201 IVI852201 JFE852201 JPA852201 JYW852201 KIS852201 KSO852201 LCK852201 LMG852201 LWC852201 MFY852201 MPU852201 MZQ852201 NJM852201 NTI852201 ODE852201 ONA852201 OWW852201 PGS852201 PQO852201 QAK852201 QKG852201 QUC852201 RDY852201 RNU852201 RXQ852201 SHM852201 SRI852201 TBE852201 TLA852201 TUW852201 UES852201 UOO852201 UYK852201 VIG852201 VSC852201 WBY852201 WLU852201 WVQ852201 G917737 JE917737 TA917737 ACW917737 AMS917737 AWO917737 BGK917737 BQG917737 CAC917737 CJY917737 CTU917737 DDQ917737 DNM917737 DXI917737 EHE917737 ERA917737 FAW917737 FKS917737 FUO917737 GEK917737 GOG917737 GYC917737 HHY917737 HRU917737 IBQ917737 ILM917737 IVI917737 JFE917737 JPA917737 JYW917737 KIS917737 KSO917737 LCK917737 LMG917737 LWC917737 MFY917737 MPU917737 MZQ917737 NJM917737 NTI917737 ODE917737 ONA917737 OWW917737 PGS917737 PQO917737 QAK917737 QKG917737 QUC917737 RDY917737 RNU917737 RXQ917737 SHM917737 SRI917737 TBE917737 TLA917737 TUW917737 UES917737 UOO917737 UYK917737 VIG917737 VSC917737 WBY917737 WLU917737 WVQ917737 G983273 JE983273 TA983273 ACW983273 AMS983273 AWO983273 BGK983273 BQG983273 CAC983273 CJY983273 CTU983273 DDQ983273 DNM983273 DXI983273 EHE983273 ERA983273 FAW983273 FKS983273 FUO983273 GEK983273 GOG983273 GYC983273 HHY983273 HRU983273 IBQ983273 ILM983273 IVI983273 JFE983273 JPA983273 JYW983273 KIS983273 KSO983273 LCK983273 LMG983273 LWC983273 MFY983273 MPU983273 MZQ983273 NJM983273 NTI983273 ODE983273 ONA983273 OWW983273 PGS983273 PQO983273 QAK983273 QKG983273 QUC983273 RDY983273 RNU983273 RXQ983273 SHM983273 SRI983273 TBE983273 TLA983273 TUW983273 UES983273 UOO983273 UYK983273 VIG983273 VSC983273 WBY983273 WLU983273 WVQ983273 G245 JE245 TA245 ACW245 AMS245 AWO245 BGK245 BQG245 CAC245 CJY245 CTU245 DDQ245 DNM245 DXI245 EHE245 ERA245 FAW245 FKS245 FUO245 GEK245 GOG245 GYC245 HHY245 HRU245 IBQ245 ILM245 IVI245 JFE245 JPA245 JYW245 KIS245 KSO245 LCK245 LMG245 LWC245 MFY245 MPU245 MZQ245 NJM245 NTI245 ODE245 ONA245 OWW245 PGS245 PQO245 QAK245 QKG245 QUC245 RDY245 RNU245 RXQ245 SHM245 SRI245 TBE245 TLA245 TUW245 UES245 UOO245 UYK245 VIG245 VSC245 WBY245 WLU245 WVQ245 G65781 JE65781 TA65781 ACW65781 AMS65781 AWO65781 BGK65781 BQG65781 CAC65781 CJY65781 CTU65781 DDQ65781 DNM65781 DXI65781 EHE65781 ERA65781 FAW65781 FKS65781 FUO65781 GEK65781 GOG65781 GYC65781 HHY65781 HRU65781 IBQ65781 ILM65781 IVI65781 JFE65781 JPA65781 JYW65781 KIS65781 KSO65781 LCK65781 LMG65781 LWC65781 MFY65781 MPU65781 MZQ65781 NJM65781 NTI65781 ODE65781 ONA65781 OWW65781 PGS65781 PQO65781 QAK65781 QKG65781 QUC65781 RDY65781 RNU65781 RXQ65781 SHM65781 SRI65781 TBE65781 TLA65781 TUW65781 UES65781 UOO65781 UYK65781 VIG65781 VSC65781 WBY65781 WLU65781 WVQ65781 G131317 JE131317 TA131317 ACW131317 AMS131317 AWO131317 BGK131317 BQG131317 CAC131317 CJY131317 CTU131317 DDQ131317 DNM131317 DXI131317 EHE131317 ERA131317 FAW131317 FKS131317 FUO131317 GEK131317 GOG131317 GYC131317 HHY131317 HRU131317 IBQ131317 ILM131317 IVI131317 JFE131317 JPA131317 JYW131317 KIS131317 KSO131317 LCK131317 LMG131317 LWC131317 MFY131317 MPU131317 MZQ131317 NJM131317 NTI131317 ODE131317 ONA131317 OWW131317 PGS131317 PQO131317 QAK131317 QKG131317 QUC131317 RDY131317 RNU131317 RXQ131317 SHM131317 SRI131317 TBE131317 TLA131317 TUW131317 UES131317 UOO131317 UYK131317 VIG131317 VSC131317 WBY131317 WLU131317 WVQ131317 G196853 JE196853 TA196853 ACW196853 AMS196853 AWO196853 BGK196853 BQG196853 CAC196853 CJY196853 CTU196853 DDQ196853 DNM196853 DXI196853 EHE196853 ERA196853 FAW196853 FKS196853 FUO196853 GEK196853 GOG196853 GYC196853 HHY196853 HRU196853 IBQ196853 ILM196853 IVI196853 JFE196853 JPA196853 JYW196853 KIS196853 KSO196853 LCK196853 LMG196853 LWC196853 MFY196853 MPU196853 MZQ196853 NJM196853 NTI196853 ODE196853 ONA196853 OWW196853 PGS196853 PQO196853 QAK196853 QKG196853 QUC196853 RDY196853 RNU196853 RXQ196853 SHM196853 SRI196853 TBE196853 TLA196853 TUW196853 UES196853 UOO196853 UYK196853 VIG196853 VSC196853 WBY196853 WLU196853 WVQ196853 G262389 JE262389 TA262389 ACW262389 AMS262389 AWO262389 BGK262389 BQG262389 CAC262389 CJY262389 CTU262389 DDQ262389 DNM262389 DXI262389 EHE262389 ERA262389 FAW262389 FKS262389 FUO262389 GEK262389 GOG262389 GYC262389 HHY262389 HRU262389 IBQ262389 ILM262389 IVI262389 JFE262389 JPA262389 JYW262389 KIS262389 KSO262389 LCK262389 LMG262389 LWC262389 MFY262389 MPU262389 MZQ262389 NJM262389 NTI262389 ODE262389 ONA262389 OWW262389 PGS262389 PQO262389 QAK262389 QKG262389 QUC262389 RDY262389 RNU262389 RXQ262389 SHM262389 SRI262389 TBE262389 TLA262389 TUW262389 UES262389 UOO262389 UYK262389 VIG262389 VSC262389 WBY262389 WLU262389 WVQ262389 G327925 JE327925 TA327925 ACW327925 AMS327925 AWO327925 BGK327925 BQG327925 CAC327925 CJY327925 CTU327925 DDQ327925 DNM327925 DXI327925 EHE327925 ERA327925 FAW327925 FKS327925 FUO327925 GEK327925 GOG327925 GYC327925 HHY327925 HRU327925 IBQ327925 ILM327925 IVI327925 JFE327925 JPA327925 JYW327925 KIS327925 KSO327925 LCK327925 LMG327925 LWC327925 MFY327925 MPU327925 MZQ327925 NJM327925 NTI327925 ODE327925 ONA327925 OWW327925 PGS327925 PQO327925 QAK327925 QKG327925 QUC327925 RDY327925 RNU327925 RXQ327925 SHM327925 SRI327925 TBE327925 TLA327925 TUW327925 UES327925 UOO327925 UYK327925 VIG327925 VSC327925 WBY327925 WLU327925 WVQ327925 G393461 JE393461 TA393461 ACW393461 AMS393461 AWO393461 BGK393461 BQG393461 CAC393461 CJY393461 CTU393461 DDQ393461 DNM393461 DXI393461 EHE393461 ERA393461 FAW393461 FKS393461 FUO393461 GEK393461 GOG393461 GYC393461 HHY393461 HRU393461 IBQ393461 ILM393461 IVI393461 JFE393461 JPA393461 JYW393461 KIS393461 KSO393461 LCK393461 LMG393461 LWC393461 MFY393461 MPU393461 MZQ393461 NJM393461 NTI393461 ODE393461 ONA393461 OWW393461 PGS393461 PQO393461 QAK393461 QKG393461 QUC393461 RDY393461 RNU393461 RXQ393461 SHM393461 SRI393461 TBE393461 TLA393461 TUW393461 UES393461 UOO393461 UYK393461 VIG393461 VSC393461 WBY393461 WLU393461 WVQ393461 G458997 JE458997 TA458997 ACW458997 AMS458997 AWO458997 BGK458997 BQG458997 CAC458997 CJY458997 CTU458997 DDQ458997 DNM458997 DXI458997 EHE458997 ERA458997 FAW458997 FKS458997 FUO458997 GEK458997 GOG458997 GYC458997 HHY458997 HRU458997 IBQ458997 ILM458997 IVI458997 JFE458997 JPA458997 JYW458997 KIS458997 KSO458997 LCK458997 LMG458997 LWC458997 MFY458997 MPU458997 MZQ458997 NJM458997 NTI458997 ODE458997 ONA458997 OWW458997 PGS458997 PQO458997 QAK458997 QKG458997 QUC458997 RDY458997 RNU458997 RXQ458997 SHM458997 SRI458997 TBE458997 TLA458997 TUW458997 UES458997 UOO458997 UYK458997 VIG458997 VSC458997 WBY458997 WLU458997 WVQ458997 G524533 JE524533 TA524533 ACW524533 AMS524533 AWO524533 BGK524533 BQG524533 CAC524533 CJY524533 CTU524533 DDQ524533 DNM524533 DXI524533 EHE524533 ERA524533 FAW524533 FKS524533 FUO524533 GEK524533 GOG524533 GYC524533 HHY524533 HRU524533 IBQ524533 ILM524533 IVI524533 JFE524533 JPA524533 JYW524533 KIS524533 KSO524533 LCK524533 LMG524533 LWC524533 MFY524533 MPU524533 MZQ524533 NJM524533 NTI524533 ODE524533 ONA524533 OWW524533 PGS524533 PQO524533 QAK524533 QKG524533 QUC524533 RDY524533 RNU524533 RXQ524533 SHM524533 SRI524533 TBE524533 TLA524533 TUW524533 UES524533 UOO524533 UYK524533 VIG524533 VSC524533 WBY524533 WLU524533 WVQ524533 G590069 JE590069 TA590069 ACW590069 AMS590069 AWO590069 BGK590069 BQG590069 CAC590069 CJY590069 CTU590069 DDQ590069 DNM590069 DXI590069 EHE590069 ERA590069 FAW590069 FKS590069 FUO590069 GEK590069 GOG590069 GYC590069 HHY590069 HRU590069 IBQ590069 ILM590069 IVI590069 JFE590069 JPA590069 JYW590069 KIS590069 KSO590069 LCK590069 LMG590069 LWC590069 MFY590069 MPU590069 MZQ590069 NJM590069 NTI590069 ODE590069 ONA590069 OWW590069 PGS590069 PQO590069 QAK590069 QKG590069 QUC590069 RDY590069 RNU590069 RXQ590069 SHM590069 SRI590069 TBE590069 TLA590069 TUW590069 UES590069 UOO590069 UYK590069 VIG590069 VSC590069 WBY590069 WLU590069 WVQ590069 G655605 JE655605 TA655605 ACW655605 AMS655605 AWO655605 BGK655605 BQG655605 CAC655605 CJY655605 CTU655605 DDQ655605 DNM655605 DXI655605 EHE655605 ERA655605 FAW655605 FKS655605 FUO655605 GEK655605 GOG655605 GYC655605 HHY655605 HRU655605 IBQ655605 ILM655605 IVI655605 JFE655605 JPA655605 JYW655605 KIS655605 KSO655605 LCK655605 LMG655605 LWC655605 MFY655605 MPU655605 MZQ655605 NJM655605 NTI655605 ODE655605 ONA655605 OWW655605 PGS655605 PQO655605 QAK655605 QKG655605 QUC655605 RDY655605 RNU655605 RXQ655605 SHM655605 SRI655605 TBE655605 TLA655605 TUW655605 UES655605 UOO655605 UYK655605 VIG655605 VSC655605 WBY655605 WLU655605 WVQ655605 G721141 JE721141 TA721141 ACW721141 AMS721141 AWO721141 BGK721141 BQG721141 CAC721141 CJY721141 CTU721141 DDQ721141 DNM721141 DXI721141 EHE721141 ERA721141 FAW721141 FKS721141 FUO721141 GEK721141 GOG721141 GYC721141 HHY721141 HRU721141 IBQ721141 ILM721141 IVI721141 JFE721141 JPA721141 JYW721141 KIS721141 KSO721141 LCK721141 LMG721141 LWC721141 MFY721141 MPU721141 MZQ721141 NJM721141 NTI721141 ODE721141 ONA721141 OWW721141 PGS721141 PQO721141 QAK721141 QKG721141 QUC721141 RDY721141 RNU721141 RXQ721141 SHM721141 SRI721141 TBE721141 TLA721141 TUW721141 UES721141 UOO721141 UYK721141 VIG721141 VSC721141 WBY721141 WLU721141 WVQ721141 G786677 JE786677 TA786677 ACW786677 AMS786677 AWO786677 BGK786677 BQG786677 CAC786677 CJY786677 CTU786677 DDQ786677 DNM786677 DXI786677 EHE786677 ERA786677 FAW786677 FKS786677 FUO786677 GEK786677 GOG786677 GYC786677 HHY786677 HRU786677 IBQ786677 ILM786677 IVI786677 JFE786677 JPA786677 JYW786677 KIS786677 KSO786677 LCK786677 LMG786677 LWC786677 MFY786677 MPU786677 MZQ786677 NJM786677 NTI786677 ODE786677 ONA786677 OWW786677 PGS786677 PQO786677 QAK786677 QKG786677 QUC786677 RDY786677 RNU786677 RXQ786677 SHM786677 SRI786677 TBE786677 TLA786677 TUW786677 UES786677 UOO786677 UYK786677 VIG786677 VSC786677 WBY786677 WLU786677 WVQ786677 G852213 JE852213 TA852213 ACW852213 AMS852213 AWO852213 BGK852213 BQG852213 CAC852213 CJY852213 CTU852213 DDQ852213 DNM852213 DXI852213 EHE852213 ERA852213 FAW852213 FKS852213 FUO852213 GEK852213 GOG852213 GYC852213 HHY852213 HRU852213 IBQ852213 ILM852213 IVI852213 JFE852213 JPA852213 JYW852213 KIS852213 KSO852213 LCK852213 LMG852213 LWC852213 MFY852213 MPU852213 MZQ852213 NJM852213 NTI852213 ODE852213 ONA852213 OWW852213 PGS852213 PQO852213 QAK852213 QKG852213 QUC852213 RDY852213 RNU852213 RXQ852213 SHM852213 SRI852213 TBE852213 TLA852213 TUW852213 UES852213 UOO852213 UYK852213 VIG852213 VSC852213 WBY852213 WLU852213 WVQ852213 G917749 JE917749 TA917749 ACW917749 AMS917749 AWO917749 BGK917749 BQG917749 CAC917749 CJY917749 CTU917749 DDQ917749 DNM917749 DXI917749 EHE917749 ERA917749 FAW917749 FKS917749 FUO917749 GEK917749 GOG917749 GYC917749 HHY917749 HRU917749 IBQ917749 ILM917749 IVI917749 JFE917749 JPA917749 JYW917749 KIS917749 KSO917749 LCK917749 LMG917749 LWC917749 MFY917749 MPU917749 MZQ917749 NJM917749 NTI917749 ODE917749 ONA917749 OWW917749 PGS917749 PQO917749 QAK917749 QKG917749 QUC917749 RDY917749 RNU917749 RXQ917749 SHM917749 SRI917749 TBE917749 TLA917749 TUW917749 UES917749 UOO917749 UYK917749 VIG917749 VSC917749 WBY917749 WLU917749 WVQ917749 G983285 JE983285 TA983285 ACW983285 AMS983285 AWO983285 BGK983285 BQG983285 CAC983285 CJY983285 CTU983285 DDQ983285 DNM983285 DXI983285 EHE983285 ERA983285 FAW983285 FKS983285 FUO983285 GEK983285 GOG983285 GYC983285 HHY983285 HRU983285 IBQ983285 ILM983285 IVI983285 JFE983285 JPA983285 JYW983285 KIS983285 KSO983285 LCK983285 LMG983285 LWC983285 MFY983285 MPU983285 MZQ983285 NJM983285 NTI983285 ODE983285 ONA983285 OWW983285 PGS983285 PQO983285 QAK983285 QKG983285 QUC983285 RDY983285 RNU983285 RXQ983285 SHM983285 SRI983285 TBE983285 TLA983285 TUW983285 UES983285 UOO983285 UYK983285 VIG983285 VSC983285 WBY983285 WLU983285 WVQ983285 G253 JE253 TA253 ACW253 AMS253 AWO253 BGK253 BQG253 CAC253 CJY253 CTU253 DDQ253 DNM253 DXI253 EHE253 ERA253 FAW253 FKS253 FUO253 GEK253 GOG253 GYC253 HHY253 HRU253 IBQ253 ILM253 IVI253 JFE253 JPA253 JYW253 KIS253 KSO253 LCK253 LMG253 LWC253 MFY253 MPU253 MZQ253 NJM253 NTI253 ODE253 ONA253 OWW253 PGS253 PQO253 QAK253 QKG253 QUC253 RDY253 RNU253 RXQ253 SHM253 SRI253 TBE253 TLA253 TUW253 UES253 UOO253 UYK253 VIG253 VSC253 WBY253 WLU253 WVQ253 G65789 JE65789 TA65789 ACW65789 AMS65789 AWO65789 BGK65789 BQG65789 CAC65789 CJY65789 CTU65789 DDQ65789 DNM65789 DXI65789 EHE65789 ERA65789 FAW65789 FKS65789 FUO65789 GEK65789 GOG65789 GYC65789 HHY65789 HRU65789 IBQ65789 ILM65789 IVI65789 JFE65789 JPA65789 JYW65789 KIS65789 KSO65789 LCK65789 LMG65789 LWC65789 MFY65789 MPU65789 MZQ65789 NJM65789 NTI65789 ODE65789 ONA65789 OWW65789 PGS65789 PQO65789 QAK65789 QKG65789 QUC65789 RDY65789 RNU65789 RXQ65789 SHM65789 SRI65789 TBE65789 TLA65789 TUW65789 UES65789 UOO65789 UYK65789 VIG65789 VSC65789 WBY65789 WLU65789 WVQ65789 G131325 JE131325 TA131325 ACW131325 AMS131325 AWO131325 BGK131325 BQG131325 CAC131325 CJY131325 CTU131325 DDQ131325 DNM131325 DXI131325 EHE131325 ERA131325 FAW131325 FKS131325 FUO131325 GEK131325 GOG131325 GYC131325 HHY131325 HRU131325 IBQ131325 ILM131325 IVI131325 JFE131325 JPA131325 JYW131325 KIS131325 KSO131325 LCK131325 LMG131325 LWC131325 MFY131325 MPU131325 MZQ131325 NJM131325 NTI131325 ODE131325 ONA131325 OWW131325 PGS131325 PQO131325 QAK131325 QKG131325 QUC131325 RDY131325 RNU131325 RXQ131325 SHM131325 SRI131325 TBE131325 TLA131325 TUW131325 UES131325 UOO131325 UYK131325 VIG131325 VSC131325 WBY131325 WLU131325 WVQ131325 G196861 JE196861 TA196861 ACW196861 AMS196861 AWO196861 BGK196861 BQG196861 CAC196861 CJY196861 CTU196861 DDQ196861 DNM196861 DXI196861 EHE196861 ERA196861 FAW196861 FKS196861 FUO196861 GEK196861 GOG196861 GYC196861 HHY196861 HRU196861 IBQ196861 ILM196861 IVI196861 JFE196861 JPA196861 JYW196861 KIS196861 KSO196861 LCK196861 LMG196861 LWC196861 MFY196861 MPU196861 MZQ196861 NJM196861 NTI196861 ODE196861 ONA196861 OWW196861 PGS196861 PQO196861 QAK196861 QKG196861 QUC196861 RDY196861 RNU196861 RXQ196861 SHM196861 SRI196861 TBE196861 TLA196861 TUW196861 UES196861 UOO196861 UYK196861 VIG196861 VSC196861 WBY196861 WLU196861 WVQ196861 G262397 JE262397 TA262397 ACW262397 AMS262397 AWO262397 BGK262397 BQG262397 CAC262397 CJY262397 CTU262397 DDQ262397 DNM262397 DXI262397 EHE262397 ERA262397 FAW262397 FKS262397 FUO262397 GEK262397 GOG262397 GYC262397 HHY262397 HRU262397 IBQ262397 ILM262397 IVI262397 JFE262397 JPA262397 JYW262397 KIS262397 KSO262397 LCK262397 LMG262397 LWC262397 MFY262397 MPU262397 MZQ262397 NJM262397 NTI262397 ODE262397 ONA262397 OWW262397 PGS262397 PQO262397 QAK262397 QKG262397 QUC262397 RDY262397 RNU262397 RXQ262397 SHM262397 SRI262397 TBE262397 TLA262397 TUW262397 UES262397 UOO262397 UYK262397 VIG262397 VSC262397 WBY262397 WLU262397 WVQ262397 G327933 JE327933 TA327933 ACW327933 AMS327933 AWO327933 BGK327933 BQG327933 CAC327933 CJY327933 CTU327933 DDQ327933 DNM327933 DXI327933 EHE327933 ERA327933 FAW327933 FKS327933 FUO327933 GEK327933 GOG327933 GYC327933 HHY327933 HRU327933 IBQ327933 ILM327933 IVI327933 JFE327933 JPA327933 JYW327933 KIS327933 KSO327933 LCK327933 LMG327933 LWC327933 MFY327933 MPU327933 MZQ327933 NJM327933 NTI327933 ODE327933 ONA327933 OWW327933 PGS327933 PQO327933 QAK327933 QKG327933 QUC327933 RDY327933 RNU327933 RXQ327933 SHM327933 SRI327933 TBE327933 TLA327933 TUW327933 UES327933 UOO327933 UYK327933 VIG327933 VSC327933 WBY327933 WLU327933 WVQ327933 G393469 JE393469 TA393469 ACW393469 AMS393469 AWO393469 BGK393469 BQG393469 CAC393469 CJY393469 CTU393469 DDQ393469 DNM393469 DXI393469 EHE393469 ERA393469 FAW393469 FKS393469 FUO393469 GEK393469 GOG393469 GYC393469 HHY393469 HRU393469 IBQ393469 ILM393469 IVI393469 JFE393469 JPA393469 JYW393469 KIS393469 KSO393469 LCK393469 LMG393469 LWC393469 MFY393469 MPU393469 MZQ393469 NJM393469 NTI393469 ODE393469 ONA393469 OWW393469 PGS393469 PQO393469 QAK393469 QKG393469 QUC393469 RDY393469 RNU393469 RXQ393469 SHM393469 SRI393469 TBE393469 TLA393469 TUW393469 UES393469 UOO393469 UYK393469 VIG393469 VSC393469 WBY393469 WLU393469 WVQ393469 G459005 JE459005 TA459005 ACW459005 AMS459005 AWO459005 BGK459005 BQG459005 CAC459005 CJY459005 CTU459005 DDQ459005 DNM459005 DXI459005 EHE459005 ERA459005 FAW459005 FKS459005 FUO459005 GEK459005 GOG459005 GYC459005 HHY459005 HRU459005 IBQ459005 ILM459005 IVI459005 JFE459005 JPA459005 JYW459005 KIS459005 KSO459005 LCK459005 LMG459005 LWC459005 MFY459005 MPU459005 MZQ459005 NJM459005 NTI459005 ODE459005 ONA459005 OWW459005 PGS459005 PQO459005 QAK459005 QKG459005 QUC459005 RDY459005 RNU459005 RXQ459005 SHM459005 SRI459005 TBE459005 TLA459005 TUW459005 UES459005 UOO459005 UYK459005 VIG459005 VSC459005 WBY459005 WLU459005 WVQ459005 G524541 JE524541 TA524541 ACW524541 AMS524541 AWO524541 BGK524541 BQG524541 CAC524541 CJY524541 CTU524541 DDQ524541 DNM524541 DXI524541 EHE524541 ERA524541 FAW524541 FKS524541 FUO524541 GEK524541 GOG524541 GYC524541 HHY524541 HRU524541 IBQ524541 ILM524541 IVI524541 JFE524541 JPA524541 JYW524541 KIS524541 KSO524541 LCK524541 LMG524541 LWC524541 MFY524541 MPU524541 MZQ524541 NJM524541 NTI524541 ODE524541 ONA524541 OWW524541 PGS524541 PQO524541 QAK524541 QKG524541 QUC524541 RDY524541 RNU524541 RXQ524541 SHM524541 SRI524541 TBE524541 TLA524541 TUW524541 UES524541 UOO524541 UYK524541 VIG524541 VSC524541 WBY524541 WLU524541 WVQ524541 G590077 JE590077 TA590077 ACW590077 AMS590077 AWO590077 BGK590077 BQG590077 CAC590077 CJY590077 CTU590077 DDQ590077 DNM590077 DXI590077 EHE590077 ERA590077 FAW590077 FKS590077 FUO590077 GEK590077 GOG590077 GYC590077 HHY590077 HRU590077 IBQ590077 ILM590077 IVI590077 JFE590077 JPA590077 JYW590077 KIS590077 KSO590077 LCK590077 LMG590077 LWC590077 MFY590077 MPU590077 MZQ590077 NJM590077 NTI590077 ODE590077 ONA590077 OWW590077 PGS590077 PQO590077 QAK590077 QKG590077 QUC590077 RDY590077 RNU590077 RXQ590077 SHM590077 SRI590077 TBE590077 TLA590077 TUW590077 UES590077 UOO590077 UYK590077 VIG590077 VSC590077 WBY590077 WLU590077 WVQ590077 G655613 JE655613 TA655613 ACW655613 AMS655613 AWO655613 BGK655613 BQG655613 CAC655613 CJY655613 CTU655613 DDQ655613 DNM655613 DXI655613 EHE655613 ERA655613 FAW655613 FKS655613 FUO655613 GEK655613 GOG655613 GYC655613 HHY655613 HRU655613 IBQ655613 ILM655613 IVI655613 JFE655613 JPA655613 JYW655613 KIS655613 KSO655613 LCK655613 LMG655613 LWC655613 MFY655613 MPU655613 MZQ655613 NJM655613 NTI655613 ODE655613 ONA655613 OWW655613 PGS655613 PQO655613 QAK655613 QKG655613 QUC655613 RDY655613 RNU655613 RXQ655613 SHM655613 SRI655613 TBE655613 TLA655613 TUW655613 UES655613 UOO655613 UYK655613 VIG655613 VSC655613 WBY655613 WLU655613 WVQ655613 G721149 JE721149 TA721149 ACW721149 AMS721149 AWO721149 BGK721149 BQG721149 CAC721149 CJY721149 CTU721149 DDQ721149 DNM721149 DXI721149 EHE721149 ERA721149 FAW721149 FKS721149 FUO721149 GEK721149 GOG721149 GYC721149 HHY721149 HRU721149 IBQ721149 ILM721149 IVI721149 JFE721149 JPA721149 JYW721149 KIS721149 KSO721149 LCK721149 LMG721149 LWC721149 MFY721149 MPU721149 MZQ721149 NJM721149 NTI721149 ODE721149 ONA721149 OWW721149 PGS721149 PQO721149 QAK721149 QKG721149 QUC721149 RDY721149 RNU721149 RXQ721149 SHM721149 SRI721149 TBE721149 TLA721149 TUW721149 UES721149 UOO721149 UYK721149 VIG721149 VSC721149 WBY721149 WLU721149 WVQ721149 G786685 JE786685 TA786685 ACW786685 AMS786685 AWO786685 BGK786685 BQG786685 CAC786685 CJY786685 CTU786685 DDQ786685 DNM786685 DXI786685 EHE786685 ERA786685 FAW786685 FKS786685 FUO786685 GEK786685 GOG786685 GYC786685 HHY786685 HRU786685 IBQ786685 ILM786685 IVI786685 JFE786685 JPA786685 JYW786685 KIS786685 KSO786685 LCK786685 LMG786685 LWC786685 MFY786685 MPU786685 MZQ786685 NJM786685 NTI786685 ODE786685 ONA786685 OWW786685 PGS786685 PQO786685 QAK786685 QKG786685 QUC786685 RDY786685 RNU786685 RXQ786685 SHM786685 SRI786685 TBE786685 TLA786685 TUW786685 UES786685 UOO786685 UYK786685 VIG786685 VSC786685 WBY786685 WLU786685 WVQ786685 G852221 JE852221 TA852221 ACW852221 AMS852221 AWO852221 BGK852221 BQG852221 CAC852221 CJY852221 CTU852221 DDQ852221 DNM852221 DXI852221 EHE852221 ERA852221 FAW852221 FKS852221 FUO852221 GEK852221 GOG852221 GYC852221 HHY852221 HRU852221 IBQ852221 ILM852221 IVI852221 JFE852221 JPA852221 JYW852221 KIS852221 KSO852221 LCK852221 LMG852221 LWC852221 MFY852221 MPU852221 MZQ852221 NJM852221 NTI852221 ODE852221 ONA852221 OWW852221 PGS852221 PQO852221 QAK852221 QKG852221 QUC852221 RDY852221 RNU852221 RXQ852221 SHM852221 SRI852221 TBE852221 TLA852221 TUW852221 UES852221 UOO852221 UYK852221 VIG852221 VSC852221 WBY852221 WLU852221 WVQ852221 G917757 JE917757 TA917757 ACW917757 AMS917757 AWO917757 BGK917757 BQG917757 CAC917757 CJY917757 CTU917757 DDQ917757 DNM917757 DXI917757 EHE917757 ERA917757 FAW917757 FKS917757 FUO917757 GEK917757 GOG917757 GYC917757 HHY917757 HRU917757 IBQ917757 ILM917757 IVI917757 JFE917757 JPA917757 JYW917757 KIS917757 KSO917757 LCK917757 LMG917757 LWC917757 MFY917757 MPU917757 MZQ917757 NJM917757 NTI917757 ODE917757 ONA917757 OWW917757 PGS917757 PQO917757 QAK917757 QKG917757 QUC917757 RDY917757 RNU917757 RXQ917757 SHM917757 SRI917757 TBE917757 TLA917757 TUW917757 UES917757 UOO917757 UYK917757 VIG917757 VSC917757 WBY917757 WLU917757 WVQ917757 G983293 JE983293 TA983293 ACW983293 AMS983293 AWO983293 BGK983293 BQG983293 CAC983293 CJY983293 CTU983293 DDQ983293 DNM983293 DXI983293 EHE983293 ERA983293 FAW983293 FKS983293 FUO983293 GEK983293 GOG983293 GYC983293 HHY983293 HRU983293 IBQ983293 ILM983293 IVI983293 JFE983293 JPA983293 JYW983293 KIS983293 KSO983293 LCK983293 LMG983293 LWC983293 MFY983293 MPU983293 MZQ983293 NJM983293 NTI983293 ODE983293 ONA983293 OWW983293 PGS983293 PQO983293 QAK983293 QKG983293 QUC983293 RDY983293 RNU983293 RXQ983293 SHM983293 SRI983293 TBE983293 TLA983293 TUW983293 UES983293 UOO983293 UYK983293 VIG983293 VSC983293 WBY983293 WLU983293 WVQ983293 G268 JE268 TA268 ACW268 AMS268 AWO268 BGK268 BQG268 CAC268 CJY268 CTU268 DDQ268 DNM268 DXI268 EHE268 ERA268 FAW268 FKS268 FUO268 GEK268 GOG268 GYC268 HHY268 HRU268 IBQ268 ILM268 IVI268 JFE268 JPA268 JYW268 KIS268 KSO268 LCK268 LMG268 LWC268 MFY268 MPU268 MZQ268 NJM268 NTI268 ODE268 ONA268 OWW268 PGS268 PQO268 QAK268 QKG268 QUC268 RDY268 RNU268 RXQ268 SHM268 SRI268 TBE268 TLA268 TUW268 UES268 UOO268 UYK268 VIG268 VSC268 WBY268 WLU268 WVQ268 G65804 JE65804 TA65804 ACW65804 AMS65804 AWO65804 BGK65804 BQG65804 CAC65804 CJY65804 CTU65804 DDQ65804 DNM65804 DXI65804 EHE65804 ERA65804 FAW65804 FKS65804 FUO65804 GEK65804 GOG65804 GYC65804 HHY65804 HRU65804 IBQ65804 ILM65804 IVI65804 JFE65804 JPA65804 JYW65804 KIS65804 KSO65804 LCK65804 LMG65804 LWC65804 MFY65804 MPU65804 MZQ65804 NJM65804 NTI65804 ODE65804 ONA65804 OWW65804 PGS65804 PQO65804 QAK65804 QKG65804 QUC65804 RDY65804 RNU65804 RXQ65804 SHM65804 SRI65804 TBE65804 TLA65804 TUW65804 UES65804 UOO65804 UYK65804 VIG65804 VSC65804 WBY65804 WLU65804 WVQ65804 G131340 JE131340 TA131340 ACW131340 AMS131340 AWO131340 BGK131340 BQG131340 CAC131340 CJY131340 CTU131340 DDQ131340 DNM131340 DXI131340 EHE131340 ERA131340 FAW131340 FKS131340 FUO131340 GEK131340 GOG131340 GYC131340 HHY131340 HRU131340 IBQ131340 ILM131340 IVI131340 JFE131340 JPA131340 JYW131340 KIS131340 KSO131340 LCK131340 LMG131340 LWC131340 MFY131340 MPU131340 MZQ131340 NJM131340 NTI131340 ODE131340 ONA131340 OWW131340 PGS131340 PQO131340 QAK131340 QKG131340 QUC131340 RDY131340 RNU131340 RXQ131340 SHM131340 SRI131340 TBE131340 TLA131340 TUW131340 UES131340 UOO131340 UYK131340 VIG131340 VSC131340 WBY131340 WLU131340 WVQ131340 G196876 JE196876 TA196876 ACW196876 AMS196876 AWO196876 BGK196876 BQG196876 CAC196876 CJY196876 CTU196876 DDQ196876 DNM196876 DXI196876 EHE196876 ERA196876 FAW196876 FKS196876 FUO196876 GEK196876 GOG196876 GYC196876 HHY196876 HRU196876 IBQ196876 ILM196876 IVI196876 JFE196876 JPA196876 JYW196876 KIS196876 KSO196876 LCK196876 LMG196876 LWC196876 MFY196876 MPU196876 MZQ196876 NJM196876 NTI196876 ODE196876 ONA196876 OWW196876 PGS196876 PQO196876 QAK196876 QKG196876 QUC196876 RDY196876 RNU196876 RXQ196876 SHM196876 SRI196876 TBE196876 TLA196876 TUW196876 UES196876 UOO196876 UYK196876 VIG196876 VSC196876 WBY196876 WLU196876 WVQ196876 G262412 JE262412 TA262412 ACW262412 AMS262412 AWO262412 BGK262412 BQG262412 CAC262412 CJY262412 CTU262412 DDQ262412 DNM262412 DXI262412 EHE262412 ERA262412 FAW262412 FKS262412 FUO262412 GEK262412 GOG262412 GYC262412 HHY262412 HRU262412 IBQ262412 ILM262412 IVI262412 JFE262412 JPA262412 JYW262412 KIS262412 KSO262412 LCK262412 LMG262412 LWC262412 MFY262412 MPU262412 MZQ262412 NJM262412 NTI262412 ODE262412 ONA262412 OWW262412 PGS262412 PQO262412 QAK262412 QKG262412 QUC262412 RDY262412 RNU262412 RXQ262412 SHM262412 SRI262412 TBE262412 TLA262412 TUW262412 UES262412 UOO262412 UYK262412 VIG262412 VSC262412 WBY262412 WLU262412 WVQ262412 G327948 JE327948 TA327948 ACW327948 AMS327948 AWO327948 BGK327948 BQG327948 CAC327948 CJY327948 CTU327948 DDQ327948 DNM327948 DXI327948 EHE327948 ERA327948 FAW327948 FKS327948 FUO327948 GEK327948 GOG327948 GYC327948 HHY327948 HRU327948 IBQ327948 ILM327948 IVI327948 JFE327948 JPA327948 JYW327948 KIS327948 KSO327948 LCK327948 LMG327948 LWC327948 MFY327948 MPU327948 MZQ327948 NJM327948 NTI327948 ODE327948 ONA327948 OWW327948 PGS327948 PQO327948 QAK327948 QKG327948 QUC327948 RDY327948 RNU327948 RXQ327948 SHM327948 SRI327948 TBE327948 TLA327948 TUW327948 UES327948 UOO327948 UYK327948 VIG327948 VSC327948 WBY327948 WLU327948 WVQ327948 G393484 JE393484 TA393484 ACW393484 AMS393484 AWO393484 BGK393484 BQG393484 CAC393484 CJY393484 CTU393484 DDQ393484 DNM393484 DXI393484 EHE393484 ERA393484 FAW393484 FKS393484 FUO393484 GEK393484 GOG393484 GYC393484 HHY393484 HRU393484 IBQ393484 ILM393484 IVI393484 JFE393484 JPA393484 JYW393484 KIS393484 KSO393484 LCK393484 LMG393484 LWC393484 MFY393484 MPU393484 MZQ393484 NJM393484 NTI393484 ODE393484 ONA393484 OWW393484 PGS393484 PQO393484 QAK393484 QKG393484 QUC393484 RDY393484 RNU393484 RXQ393484 SHM393484 SRI393484 TBE393484 TLA393484 TUW393484 UES393484 UOO393484 UYK393484 VIG393484 VSC393484 WBY393484 WLU393484 WVQ393484 G459020 JE459020 TA459020 ACW459020 AMS459020 AWO459020 BGK459020 BQG459020 CAC459020 CJY459020 CTU459020 DDQ459020 DNM459020 DXI459020 EHE459020 ERA459020 FAW459020 FKS459020 FUO459020 GEK459020 GOG459020 GYC459020 HHY459020 HRU459020 IBQ459020 ILM459020 IVI459020 JFE459020 JPA459020 JYW459020 KIS459020 KSO459020 LCK459020 LMG459020 LWC459020 MFY459020 MPU459020 MZQ459020 NJM459020 NTI459020 ODE459020 ONA459020 OWW459020 PGS459020 PQO459020 QAK459020 QKG459020 QUC459020 RDY459020 RNU459020 RXQ459020 SHM459020 SRI459020 TBE459020 TLA459020 TUW459020 UES459020 UOO459020 UYK459020 VIG459020 VSC459020 WBY459020 WLU459020 WVQ459020 G524556 JE524556 TA524556 ACW524556 AMS524556 AWO524556 BGK524556 BQG524556 CAC524556 CJY524556 CTU524556 DDQ524556 DNM524556 DXI524556 EHE524556 ERA524556 FAW524556 FKS524556 FUO524556 GEK524556 GOG524556 GYC524556 HHY524556 HRU524556 IBQ524556 ILM524556 IVI524556 JFE524556 JPA524556 JYW524556 KIS524556 KSO524556 LCK524556 LMG524556 LWC524556 MFY524556 MPU524556 MZQ524556 NJM524556 NTI524556 ODE524556 ONA524556 OWW524556 PGS524556 PQO524556 QAK524556 QKG524556 QUC524556 RDY524556 RNU524556 RXQ524556 SHM524556 SRI524556 TBE524556 TLA524556 TUW524556 UES524556 UOO524556 UYK524556 VIG524556 VSC524556 WBY524556 WLU524556 WVQ524556 G590092 JE590092 TA590092 ACW590092 AMS590092 AWO590092 BGK590092 BQG590092 CAC590092 CJY590092 CTU590092 DDQ590092 DNM590092 DXI590092 EHE590092 ERA590092 FAW590092 FKS590092 FUO590092 GEK590092 GOG590092 GYC590092 HHY590092 HRU590092 IBQ590092 ILM590092 IVI590092 JFE590092 JPA590092 JYW590092 KIS590092 KSO590092 LCK590092 LMG590092 LWC590092 MFY590092 MPU590092 MZQ590092 NJM590092 NTI590092 ODE590092 ONA590092 OWW590092 PGS590092 PQO590092 QAK590092 QKG590092 QUC590092 RDY590092 RNU590092 RXQ590092 SHM590092 SRI590092 TBE590092 TLA590092 TUW590092 UES590092 UOO590092 UYK590092 VIG590092 VSC590092 WBY590092 WLU590092 WVQ590092 G655628 JE655628 TA655628 ACW655628 AMS655628 AWO655628 BGK655628 BQG655628 CAC655628 CJY655628 CTU655628 DDQ655628 DNM655628 DXI655628 EHE655628 ERA655628 FAW655628 FKS655628 FUO655628 GEK655628 GOG655628 GYC655628 HHY655628 HRU655628 IBQ655628 ILM655628 IVI655628 JFE655628 JPA655628 JYW655628 KIS655628 KSO655628 LCK655628 LMG655628 LWC655628 MFY655628 MPU655628 MZQ655628 NJM655628 NTI655628 ODE655628 ONA655628 OWW655628 PGS655628 PQO655628 QAK655628 QKG655628 QUC655628 RDY655628 RNU655628 RXQ655628 SHM655628 SRI655628 TBE655628 TLA655628 TUW655628 UES655628 UOO655628 UYK655628 VIG655628 VSC655628 WBY655628 WLU655628 WVQ655628 G721164 JE721164 TA721164 ACW721164 AMS721164 AWO721164 BGK721164 BQG721164 CAC721164 CJY721164 CTU721164 DDQ721164 DNM721164 DXI721164 EHE721164 ERA721164 FAW721164 FKS721164 FUO721164 GEK721164 GOG721164 GYC721164 HHY721164 HRU721164 IBQ721164 ILM721164 IVI721164 JFE721164 JPA721164 JYW721164 KIS721164 KSO721164 LCK721164 LMG721164 LWC721164 MFY721164 MPU721164 MZQ721164 NJM721164 NTI721164 ODE721164 ONA721164 OWW721164 PGS721164 PQO721164 QAK721164 QKG721164 QUC721164 RDY721164 RNU721164 RXQ721164 SHM721164 SRI721164 TBE721164 TLA721164 TUW721164 UES721164 UOO721164 UYK721164 VIG721164 VSC721164 WBY721164 WLU721164 WVQ721164 G786700 JE786700 TA786700 ACW786700 AMS786700 AWO786700 BGK786700 BQG786700 CAC786700 CJY786700 CTU786700 DDQ786700 DNM786700 DXI786700 EHE786700 ERA786700 FAW786700 FKS786700 FUO786700 GEK786700 GOG786700 GYC786700 HHY786700 HRU786700 IBQ786700 ILM786700 IVI786700 JFE786700 JPA786700 JYW786700 KIS786700 KSO786700 LCK786700 LMG786700 LWC786700 MFY786700 MPU786700 MZQ786700 NJM786700 NTI786700 ODE786700 ONA786700 OWW786700 PGS786700 PQO786700 QAK786700 QKG786700 QUC786700 RDY786700 RNU786700 RXQ786700 SHM786700 SRI786700 TBE786700 TLA786700 TUW786700 UES786700 UOO786700 UYK786700 VIG786700 VSC786700 WBY786700 WLU786700 WVQ786700 G852236 JE852236 TA852236 ACW852236 AMS852236 AWO852236 BGK852236 BQG852236 CAC852236 CJY852236 CTU852236 DDQ852236 DNM852236 DXI852236 EHE852236 ERA852236 FAW852236 FKS852236 FUO852236 GEK852236 GOG852236 GYC852236 HHY852236 HRU852236 IBQ852236 ILM852236 IVI852236 JFE852236 JPA852236 JYW852236 KIS852236 KSO852236 LCK852236 LMG852236 LWC852236 MFY852236 MPU852236 MZQ852236 NJM852236 NTI852236 ODE852236 ONA852236 OWW852236 PGS852236 PQO852236 QAK852236 QKG852236 QUC852236 RDY852236 RNU852236 RXQ852236 SHM852236 SRI852236 TBE852236 TLA852236 TUW852236 UES852236 UOO852236 UYK852236 VIG852236 VSC852236 WBY852236 WLU852236 WVQ852236 G917772 JE917772 TA917772 ACW917772 AMS917772 AWO917772 BGK917772 BQG917772 CAC917772 CJY917772 CTU917772 DDQ917772 DNM917772 DXI917772 EHE917772 ERA917772 FAW917772 FKS917772 FUO917772 GEK917772 GOG917772 GYC917772 HHY917772 HRU917772 IBQ917772 ILM917772 IVI917772 JFE917772 JPA917772 JYW917772 KIS917772 KSO917772 LCK917772 LMG917772 LWC917772 MFY917772 MPU917772 MZQ917772 NJM917772 NTI917772 ODE917772 ONA917772 OWW917772 PGS917772 PQO917772 QAK917772 QKG917772 QUC917772 RDY917772 RNU917772 RXQ917772 SHM917772 SRI917772 TBE917772 TLA917772 TUW917772 UES917772 UOO917772 UYK917772 VIG917772 VSC917772 WBY917772 WLU917772 WVQ917772 G983308 JE983308 TA983308 ACW983308 AMS983308 AWO983308 BGK983308 BQG983308 CAC983308 CJY983308 CTU983308 DDQ983308 DNM983308 DXI983308 EHE983308 ERA983308 FAW983308 FKS983308 FUO983308 GEK983308 GOG983308 GYC983308 HHY983308 HRU983308 IBQ983308 ILM983308 IVI983308 JFE983308 JPA983308 JYW983308 KIS983308 KSO983308 LCK983308 LMG983308 LWC983308 MFY983308 MPU983308 MZQ983308 NJM983308 NTI983308 ODE983308 ONA983308 OWW983308 PGS983308 PQO983308 QAK983308 QKG983308 QUC983308 RDY983308 RNU983308 RXQ983308 SHM983308 SRI983308 TBE983308 TLA983308 TUW983308 UES983308 UOO983308 UYK983308 VIG983308 VSC983308 WBY983308 WLU983308 WVQ983308 G286 JE286 TA286 ACW286 AMS286 AWO286 BGK286 BQG286 CAC286 CJY286 CTU286 DDQ286 DNM286 DXI286 EHE286 ERA286 FAW286 FKS286 FUO286 GEK286 GOG286 GYC286 HHY286 HRU286 IBQ286 ILM286 IVI286 JFE286 JPA286 JYW286 KIS286 KSO286 LCK286 LMG286 LWC286 MFY286 MPU286 MZQ286 NJM286 NTI286 ODE286 ONA286 OWW286 PGS286 PQO286 QAK286 QKG286 QUC286 RDY286 RNU286 RXQ286 SHM286 SRI286 TBE286 TLA286 TUW286 UES286 UOO286 UYK286 VIG286 VSC286 WBY286 WLU286 WVQ286 G65822 JE65822 TA65822 ACW65822 AMS65822 AWO65822 BGK65822 BQG65822 CAC65822 CJY65822 CTU65822 DDQ65822 DNM65822 DXI65822 EHE65822 ERA65822 FAW65822 FKS65822 FUO65822 GEK65822 GOG65822 GYC65822 HHY65822 HRU65822 IBQ65822 ILM65822 IVI65822 JFE65822 JPA65822 JYW65822 KIS65822 KSO65822 LCK65822 LMG65822 LWC65822 MFY65822 MPU65822 MZQ65822 NJM65822 NTI65822 ODE65822 ONA65822 OWW65822 PGS65822 PQO65822 QAK65822 QKG65822 QUC65822 RDY65822 RNU65822 RXQ65822 SHM65822 SRI65822 TBE65822 TLA65822 TUW65822 UES65822 UOO65822 UYK65822 VIG65822 VSC65822 WBY65822 WLU65822 WVQ65822 G131358 JE131358 TA131358 ACW131358 AMS131358 AWO131358 BGK131358 BQG131358 CAC131358 CJY131358 CTU131358 DDQ131358 DNM131358 DXI131358 EHE131358 ERA131358 FAW131358 FKS131358 FUO131358 GEK131358 GOG131358 GYC131358 HHY131358 HRU131358 IBQ131358 ILM131358 IVI131358 JFE131358 JPA131358 JYW131358 KIS131358 KSO131358 LCK131358 LMG131358 LWC131358 MFY131358 MPU131358 MZQ131358 NJM131358 NTI131358 ODE131358 ONA131358 OWW131358 PGS131358 PQO131358 QAK131358 QKG131358 QUC131358 RDY131358 RNU131358 RXQ131358 SHM131358 SRI131358 TBE131358 TLA131358 TUW131358 UES131358 UOO131358 UYK131358 VIG131358 VSC131358 WBY131358 WLU131358 WVQ131358 G196894 JE196894 TA196894 ACW196894 AMS196894 AWO196894 BGK196894 BQG196894 CAC196894 CJY196894 CTU196894 DDQ196894 DNM196894 DXI196894 EHE196894 ERA196894 FAW196894 FKS196894 FUO196894 GEK196894 GOG196894 GYC196894 HHY196894 HRU196894 IBQ196894 ILM196894 IVI196894 JFE196894 JPA196894 JYW196894 KIS196894 KSO196894 LCK196894 LMG196894 LWC196894 MFY196894 MPU196894 MZQ196894 NJM196894 NTI196894 ODE196894 ONA196894 OWW196894 PGS196894 PQO196894 QAK196894 QKG196894 QUC196894 RDY196894 RNU196894 RXQ196894 SHM196894 SRI196894 TBE196894 TLA196894 TUW196894 UES196894 UOO196894 UYK196894 VIG196894 VSC196894 WBY196894 WLU196894 WVQ196894 G262430 JE262430 TA262430 ACW262430 AMS262430 AWO262430 BGK262430 BQG262430 CAC262430 CJY262430 CTU262430 DDQ262430 DNM262430 DXI262430 EHE262430 ERA262430 FAW262430 FKS262430 FUO262430 GEK262430 GOG262430 GYC262430 HHY262430 HRU262430 IBQ262430 ILM262430 IVI262430 JFE262430 JPA262430 JYW262430 KIS262430 KSO262430 LCK262430 LMG262430 LWC262430 MFY262430 MPU262430 MZQ262430 NJM262430 NTI262430 ODE262430 ONA262430 OWW262430 PGS262430 PQO262430 QAK262430 QKG262430 QUC262430 RDY262430 RNU262430 RXQ262430 SHM262430 SRI262430 TBE262430 TLA262430 TUW262430 UES262430 UOO262430 UYK262430 VIG262430 VSC262430 WBY262430 WLU262430 WVQ262430 G327966 JE327966 TA327966 ACW327966 AMS327966 AWO327966 BGK327966 BQG327966 CAC327966 CJY327966 CTU327966 DDQ327966 DNM327966 DXI327966 EHE327966 ERA327966 FAW327966 FKS327966 FUO327966 GEK327966 GOG327966 GYC327966 HHY327966 HRU327966 IBQ327966 ILM327966 IVI327966 JFE327966 JPA327966 JYW327966 KIS327966 KSO327966 LCK327966 LMG327966 LWC327966 MFY327966 MPU327966 MZQ327966 NJM327966 NTI327966 ODE327966 ONA327966 OWW327966 PGS327966 PQO327966 QAK327966 QKG327966 QUC327966 RDY327966 RNU327966 RXQ327966 SHM327966 SRI327966 TBE327966 TLA327966 TUW327966 UES327966 UOO327966 UYK327966 VIG327966 VSC327966 WBY327966 WLU327966 WVQ327966 G393502 JE393502 TA393502 ACW393502 AMS393502 AWO393502 BGK393502 BQG393502 CAC393502 CJY393502 CTU393502 DDQ393502 DNM393502 DXI393502 EHE393502 ERA393502 FAW393502 FKS393502 FUO393502 GEK393502 GOG393502 GYC393502 HHY393502 HRU393502 IBQ393502 ILM393502 IVI393502 JFE393502 JPA393502 JYW393502 KIS393502 KSO393502 LCK393502 LMG393502 LWC393502 MFY393502 MPU393502 MZQ393502 NJM393502 NTI393502 ODE393502 ONA393502 OWW393502 PGS393502 PQO393502 QAK393502 QKG393502 QUC393502 RDY393502 RNU393502 RXQ393502 SHM393502 SRI393502 TBE393502 TLA393502 TUW393502 UES393502 UOO393502 UYK393502 VIG393502 VSC393502 WBY393502 WLU393502 WVQ393502 G459038 JE459038 TA459038 ACW459038 AMS459038 AWO459038 BGK459038 BQG459038 CAC459038 CJY459038 CTU459038 DDQ459038 DNM459038 DXI459038 EHE459038 ERA459038 FAW459038 FKS459038 FUO459038 GEK459038 GOG459038 GYC459038 HHY459038 HRU459038 IBQ459038 ILM459038 IVI459038 JFE459038 JPA459038 JYW459038 KIS459038 KSO459038 LCK459038 LMG459038 LWC459038 MFY459038 MPU459038 MZQ459038 NJM459038 NTI459038 ODE459038 ONA459038 OWW459038 PGS459038 PQO459038 QAK459038 QKG459038 QUC459038 RDY459038 RNU459038 RXQ459038 SHM459038 SRI459038 TBE459038 TLA459038 TUW459038 UES459038 UOO459038 UYK459038 VIG459038 VSC459038 WBY459038 WLU459038 WVQ459038 G524574 JE524574 TA524574 ACW524574 AMS524574 AWO524574 BGK524574 BQG524574 CAC524574 CJY524574 CTU524574 DDQ524574 DNM524574 DXI524574 EHE524574 ERA524574 FAW524574 FKS524574 FUO524574 GEK524574 GOG524574 GYC524574 HHY524574 HRU524574 IBQ524574 ILM524574 IVI524574 JFE524574 JPA524574 JYW524574 KIS524574 KSO524574 LCK524574 LMG524574 LWC524574 MFY524574 MPU524574 MZQ524574 NJM524574 NTI524574 ODE524574 ONA524574 OWW524574 PGS524574 PQO524574 QAK524574 QKG524574 QUC524574 RDY524574 RNU524574 RXQ524574 SHM524574 SRI524574 TBE524574 TLA524574 TUW524574 UES524574 UOO524574 UYK524574 VIG524574 VSC524574 WBY524574 WLU524574 WVQ524574 G590110 JE590110 TA590110 ACW590110 AMS590110 AWO590110 BGK590110 BQG590110 CAC590110 CJY590110 CTU590110 DDQ590110 DNM590110 DXI590110 EHE590110 ERA590110 FAW590110 FKS590110 FUO590110 GEK590110 GOG590110 GYC590110 HHY590110 HRU590110 IBQ590110 ILM590110 IVI590110 JFE590110 JPA590110 JYW590110 KIS590110 KSO590110 LCK590110 LMG590110 LWC590110 MFY590110 MPU590110 MZQ590110 NJM590110 NTI590110 ODE590110 ONA590110 OWW590110 PGS590110 PQO590110 QAK590110 QKG590110 QUC590110 RDY590110 RNU590110 RXQ590110 SHM590110 SRI590110 TBE590110 TLA590110 TUW590110 UES590110 UOO590110 UYK590110 VIG590110 VSC590110 WBY590110 WLU590110 WVQ590110 G655646 JE655646 TA655646 ACW655646 AMS655646 AWO655646 BGK655646 BQG655646 CAC655646 CJY655646 CTU655646 DDQ655646 DNM655646 DXI655646 EHE655646 ERA655646 FAW655646 FKS655646 FUO655646 GEK655646 GOG655646 GYC655646 HHY655646 HRU655646 IBQ655646 ILM655646 IVI655646 JFE655646 JPA655646 JYW655646 KIS655646 KSO655646 LCK655646 LMG655646 LWC655646 MFY655646 MPU655646 MZQ655646 NJM655646 NTI655646 ODE655646 ONA655646 OWW655646 PGS655646 PQO655646 QAK655646 QKG655646 QUC655646 RDY655646 RNU655646 RXQ655646 SHM655646 SRI655646 TBE655646 TLA655646 TUW655646 UES655646 UOO655646 UYK655646 VIG655646 VSC655646 WBY655646 WLU655646 WVQ655646 G721182 JE721182 TA721182 ACW721182 AMS721182 AWO721182 BGK721182 BQG721182 CAC721182 CJY721182 CTU721182 DDQ721182 DNM721182 DXI721182 EHE721182 ERA721182 FAW721182 FKS721182 FUO721182 GEK721182 GOG721182 GYC721182 HHY721182 HRU721182 IBQ721182 ILM721182 IVI721182 JFE721182 JPA721182 JYW721182 KIS721182 KSO721182 LCK721182 LMG721182 LWC721182 MFY721182 MPU721182 MZQ721182 NJM721182 NTI721182 ODE721182 ONA721182 OWW721182 PGS721182 PQO721182 QAK721182 QKG721182 QUC721182 RDY721182 RNU721182 RXQ721182 SHM721182 SRI721182 TBE721182 TLA721182 TUW721182 UES721182 UOO721182 UYK721182 VIG721182 VSC721182 WBY721182 WLU721182 WVQ721182 G786718 JE786718 TA786718 ACW786718 AMS786718 AWO786718 BGK786718 BQG786718 CAC786718 CJY786718 CTU786718 DDQ786718 DNM786718 DXI786718 EHE786718 ERA786718 FAW786718 FKS786718 FUO786718 GEK786718 GOG786718 GYC786718 HHY786718 HRU786718 IBQ786718 ILM786718 IVI786718 JFE786718 JPA786718 JYW786718 KIS786718 KSO786718 LCK786718 LMG786718 LWC786718 MFY786718 MPU786718 MZQ786718 NJM786718 NTI786718 ODE786718 ONA786718 OWW786718 PGS786718 PQO786718 QAK786718 QKG786718 QUC786718 RDY786718 RNU786718 RXQ786718 SHM786718 SRI786718 TBE786718 TLA786718 TUW786718 UES786718 UOO786718 UYK786718 VIG786718 VSC786718 WBY786718 WLU786718 WVQ786718 G852254 JE852254 TA852254 ACW852254 AMS852254 AWO852254 BGK852254 BQG852254 CAC852254 CJY852254 CTU852254 DDQ852254 DNM852254 DXI852254 EHE852254 ERA852254 FAW852254 FKS852254 FUO852254 GEK852254 GOG852254 GYC852254 HHY852254 HRU852254 IBQ852254 ILM852254 IVI852254 JFE852254 JPA852254 JYW852254 KIS852254 KSO852254 LCK852254 LMG852254 LWC852254 MFY852254 MPU852254 MZQ852254 NJM852254 NTI852254 ODE852254 ONA852254 OWW852254 PGS852254 PQO852254 QAK852254 QKG852254 QUC852254 RDY852254 RNU852254 RXQ852254 SHM852254 SRI852254 TBE852254 TLA852254 TUW852254 UES852254 UOO852254 UYK852254 VIG852254 VSC852254 WBY852254 WLU852254 WVQ852254 G917790 JE917790 TA917790 ACW917790 AMS917790 AWO917790 BGK917790 BQG917790 CAC917790 CJY917790 CTU917790 DDQ917790 DNM917790 DXI917790 EHE917790 ERA917790 FAW917790 FKS917790 FUO917790 GEK917790 GOG917790 GYC917790 HHY917790 HRU917790 IBQ917790 ILM917790 IVI917790 JFE917790 JPA917790 JYW917790 KIS917790 KSO917790 LCK917790 LMG917790 LWC917790 MFY917790 MPU917790 MZQ917790 NJM917790 NTI917790 ODE917790 ONA917790 OWW917790 PGS917790 PQO917790 QAK917790 QKG917790 QUC917790 RDY917790 RNU917790 RXQ917790 SHM917790 SRI917790 TBE917790 TLA917790 TUW917790 UES917790 UOO917790 UYK917790 VIG917790 VSC917790 WBY917790 WLU917790 WVQ917790 G983326 JE983326 TA983326 ACW983326 AMS983326 AWO983326 BGK983326 BQG983326 CAC983326 CJY983326 CTU983326 DDQ983326 DNM983326 DXI983326 EHE983326 ERA983326 FAW983326 FKS983326 FUO983326 GEK983326 GOG983326 GYC983326 HHY983326 HRU983326 IBQ983326 ILM983326 IVI983326 JFE983326 JPA983326 JYW983326 KIS983326 KSO983326 LCK983326 LMG983326 LWC983326 MFY983326 MPU983326 MZQ983326 NJM983326 NTI983326 ODE983326 ONA983326 OWW983326 PGS983326 PQO983326 QAK983326 QKG983326 QUC983326 RDY983326 RNU983326 RXQ983326 SHM983326 SRI983326 TBE983326 TLA983326 TUW983326 UES983326 UOO983326 UYK983326 VIG983326 VSC983326 WBY983326 WLU983326 WVQ983326 G294 JE294 TA294 ACW294 AMS294 AWO294 BGK294 BQG294 CAC294 CJY294 CTU294 DDQ294 DNM294 DXI294 EHE294 ERA294 FAW294 FKS294 FUO294 GEK294 GOG294 GYC294 HHY294 HRU294 IBQ294 ILM294 IVI294 JFE294 JPA294 JYW294 KIS294 KSO294 LCK294 LMG294 LWC294 MFY294 MPU294 MZQ294 NJM294 NTI294 ODE294 ONA294 OWW294 PGS294 PQO294 QAK294 QKG294 QUC294 RDY294 RNU294 RXQ294 SHM294 SRI294 TBE294 TLA294 TUW294 UES294 UOO294 UYK294 VIG294 VSC294 WBY294 WLU294 WVQ294 G65830 JE65830 TA65830 ACW65830 AMS65830 AWO65830 BGK65830 BQG65830 CAC65830 CJY65830 CTU65830 DDQ65830 DNM65830 DXI65830 EHE65830 ERA65830 FAW65830 FKS65830 FUO65830 GEK65830 GOG65830 GYC65830 HHY65830 HRU65830 IBQ65830 ILM65830 IVI65830 JFE65830 JPA65830 JYW65830 KIS65830 KSO65830 LCK65830 LMG65830 LWC65830 MFY65830 MPU65830 MZQ65830 NJM65830 NTI65830 ODE65830 ONA65830 OWW65830 PGS65830 PQO65830 QAK65830 QKG65830 QUC65830 RDY65830 RNU65830 RXQ65830 SHM65830 SRI65830 TBE65830 TLA65830 TUW65830 UES65830 UOO65830 UYK65830 VIG65830 VSC65830 WBY65830 WLU65830 WVQ65830 G131366 JE131366 TA131366 ACW131366 AMS131366 AWO131366 BGK131366 BQG131366 CAC131366 CJY131366 CTU131366 DDQ131366 DNM131366 DXI131366 EHE131366 ERA131366 FAW131366 FKS131366 FUO131366 GEK131366 GOG131366 GYC131366 HHY131366 HRU131366 IBQ131366 ILM131366 IVI131366 JFE131366 JPA131366 JYW131366 KIS131366 KSO131366 LCK131366 LMG131366 LWC131366 MFY131366 MPU131366 MZQ131366 NJM131366 NTI131366 ODE131366 ONA131366 OWW131366 PGS131366 PQO131366 QAK131366 QKG131366 QUC131366 RDY131366 RNU131366 RXQ131366 SHM131366 SRI131366 TBE131366 TLA131366 TUW131366 UES131366 UOO131366 UYK131366 VIG131366 VSC131366 WBY131366 WLU131366 WVQ131366 G196902 JE196902 TA196902 ACW196902 AMS196902 AWO196902 BGK196902 BQG196902 CAC196902 CJY196902 CTU196902 DDQ196902 DNM196902 DXI196902 EHE196902 ERA196902 FAW196902 FKS196902 FUO196902 GEK196902 GOG196902 GYC196902 HHY196902 HRU196902 IBQ196902 ILM196902 IVI196902 JFE196902 JPA196902 JYW196902 KIS196902 KSO196902 LCK196902 LMG196902 LWC196902 MFY196902 MPU196902 MZQ196902 NJM196902 NTI196902 ODE196902 ONA196902 OWW196902 PGS196902 PQO196902 QAK196902 QKG196902 QUC196902 RDY196902 RNU196902 RXQ196902 SHM196902 SRI196902 TBE196902 TLA196902 TUW196902 UES196902 UOO196902 UYK196902 VIG196902 VSC196902 WBY196902 WLU196902 WVQ196902 G262438 JE262438 TA262438 ACW262438 AMS262438 AWO262438 BGK262438 BQG262438 CAC262438 CJY262438 CTU262438 DDQ262438 DNM262438 DXI262438 EHE262438 ERA262438 FAW262438 FKS262438 FUO262438 GEK262438 GOG262438 GYC262438 HHY262438 HRU262438 IBQ262438 ILM262438 IVI262438 JFE262438 JPA262438 JYW262438 KIS262438 KSO262438 LCK262438 LMG262438 LWC262438 MFY262438 MPU262438 MZQ262438 NJM262438 NTI262438 ODE262438 ONA262438 OWW262438 PGS262438 PQO262438 QAK262438 QKG262438 QUC262438 RDY262438 RNU262438 RXQ262438 SHM262438 SRI262438 TBE262438 TLA262438 TUW262438 UES262438 UOO262438 UYK262438 VIG262438 VSC262438 WBY262438 WLU262438 WVQ262438 G327974 JE327974 TA327974 ACW327974 AMS327974 AWO327974 BGK327974 BQG327974 CAC327974 CJY327974 CTU327974 DDQ327974 DNM327974 DXI327974 EHE327974 ERA327974 FAW327974 FKS327974 FUO327974 GEK327974 GOG327974 GYC327974 HHY327974 HRU327974 IBQ327974 ILM327974 IVI327974 JFE327974 JPA327974 JYW327974 KIS327974 KSO327974 LCK327974 LMG327974 LWC327974 MFY327974 MPU327974 MZQ327974 NJM327974 NTI327974 ODE327974 ONA327974 OWW327974 PGS327974 PQO327974 QAK327974 QKG327974 QUC327974 RDY327974 RNU327974 RXQ327974 SHM327974 SRI327974 TBE327974 TLA327974 TUW327974 UES327974 UOO327974 UYK327974 VIG327974 VSC327974 WBY327974 WLU327974 WVQ327974 G393510 JE393510 TA393510 ACW393510 AMS393510 AWO393510 BGK393510 BQG393510 CAC393510 CJY393510 CTU393510 DDQ393510 DNM393510 DXI393510 EHE393510 ERA393510 FAW393510 FKS393510 FUO393510 GEK393510 GOG393510 GYC393510 HHY393510 HRU393510 IBQ393510 ILM393510 IVI393510 JFE393510 JPA393510 JYW393510 KIS393510 KSO393510 LCK393510 LMG393510 LWC393510 MFY393510 MPU393510 MZQ393510 NJM393510 NTI393510 ODE393510 ONA393510 OWW393510 PGS393510 PQO393510 QAK393510 QKG393510 QUC393510 RDY393510 RNU393510 RXQ393510 SHM393510 SRI393510 TBE393510 TLA393510 TUW393510 UES393510 UOO393510 UYK393510 VIG393510 VSC393510 WBY393510 WLU393510 WVQ393510 G459046 JE459046 TA459046 ACW459046 AMS459046 AWO459046 BGK459046 BQG459046 CAC459046 CJY459046 CTU459046 DDQ459046 DNM459046 DXI459046 EHE459046 ERA459046 FAW459046 FKS459046 FUO459046 GEK459046 GOG459046 GYC459046 HHY459046 HRU459046 IBQ459046 ILM459046 IVI459046 JFE459046 JPA459046 JYW459046 KIS459046 KSO459046 LCK459046 LMG459046 LWC459046 MFY459046 MPU459046 MZQ459046 NJM459046 NTI459046 ODE459046 ONA459046 OWW459046 PGS459046 PQO459046 QAK459046 QKG459046 QUC459046 RDY459046 RNU459046 RXQ459046 SHM459046 SRI459046 TBE459046 TLA459046 TUW459046 UES459046 UOO459046 UYK459046 VIG459046 VSC459046 WBY459046 WLU459046 WVQ459046 G524582 JE524582 TA524582 ACW524582 AMS524582 AWO524582 BGK524582 BQG524582 CAC524582 CJY524582 CTU524582 DDQ524582 DNM524582 DXI524582 EHE524582 ERA524582 FAW524582 FKS524582 FUO524582 GEK524582 GOG524582 GYC524582 HHY524582 HRU524582 IBQ524582 ILM524582 IVI524582 JFE524582 JPA524582 JYW524582 KIS524582 KSO524582 LCK524582 LMG524582 LWC524582 MFY524582 MPU524582 MZQ524582 NJM524582 NTI524582 ODE524582 ONA524582 OWW524582 PGS524582 PQO524582 QAK524582 QKG524582 QUC524582 RDY524582 RNU524582 RXQ524582 SHM524582 SRI524582 TBE524582 TLA524582 TUW524582 UES524582 UOO524582 UYK524582 VIG524582 VSC524582 WBY524582 WLU524582 WVQ524582 G590118 JE590118 TA590118 ACW590118 AMS590118 AWO590118 BGK590118 BQG590118 CAC590118 CJY590118 CTU590118 DDQ590118 DNM590118 DXI590118 EHE590118 ERA590118 FAW590118 FKS590118 FUO590118 GEK590118 GOG590118 GYC590118 HHY590118 HRU590118 IBQ590118 ILM590118 IVI590118 JFE590118 JPA590118 JYW590118 KIS590118 KSO590118 LCK590118 LMG590118 LWC590118 MFY590118 MPU590118 MZQ590118 NJM590118 NTI590118 ODE590118 ONA590118 OWW590118 PGS590118 PQO590118 QAK590118 QKG590118 QUC590118 RDY590118 RNU590118 RXQ590118 SHM590118 SRI590118 TBE590118 TLA590118 TUW590118 UES590118 UOO590118 UYK590118 VIG590118 VSC590118 WBY590118 WLU590118 WVQ590118 G655654 JE655654 TA655654 ACW655654 AMS655654 AWO655654 BGK655654 BQG655654 CAC655654 CJY655654 CTU655654 DDQ655654 DNM655654 DXI655654 EHE655654 ERA655654 FAW655654 FKS655654 FUO655654 GEK655654 GOG655654 GYC655654 HHY655654 HRU655654 IBQ655654 ILM655654 IVI655654 JFE655654 JPA655654 JYW655654 KIS655654 KSO655654 LCK655654 LMG655654 LWC655654 MFY655654 MPU655654 MZQ655654 NJM655654 NTI655654 ODE655654 ONA655654 OWW655654 PGS655654 PQO655654 QAK655654 QKG655654 QUC655654 RDY655654 RNU655654 RXQ655654 SHM655654 SRI655654 TBE655654 TLA655654 TUW655654 UES655654 UOO655654 UYK655654 VIG655654 VSC655654 WBY655654 WLU655654 WVQ655654 G721190 JE721190 TA721190 ACW721190 AMS721190 AWO721190 BGK721190 BQG721190 CAC721190 CJY721190 CTU721190 DDQ721190 DNM721190 DXI721190 EHE721190 ERA721190 FAW721190 FKS721190 FUO721190 GEK721190 GOG721190 GYC721190 HHY721190 HRU721190 IBQ721190 ILM721190 IVI721190 JFE721190 JPA721190 JYW721190 KIS721190 KSO721190 LCK721190 LMG721190 LWC721190 MFY721190 MPU721190 MZQ721190 NJM721190 NTI721190 ODE721190 ONA721190 OWW721190 PGS721190 PQO721190 QAK721190 QKG721190 QUC721190 RDY721190 RNU721190 RXQ721190 SHM721190 SRI721190 TBE721190 TLA721190 TUW721190 UES721190 UOO721190 UYK721190 VIG721190 VSC721190 WBY721190 WLU721190 WVQ721190 G786726 JE786726 TA786726 ACW786726 AMS786726 AWO786726 BGK786726 BQG786726 CAC786726 CJY786726 CTU786726 DDQ786726 DNM786726 DXI786726 EHE786726 ERA786726 FAW786726 FKS786726 FUO786726 GEK786726 GOG786726 GYC786726 HHY786726 HRU786726 IBQ786726 ILM786726 IVI786726 JFE786726 JPA786726 JYW786726 KIS786726 KSO786726 LCK786726 LMG786726 LWC786726 MFY786726 MPU786726 MZQ786726 NJM786726 NTI786726 ODE786726 ONA786726 OWW786726 PGS786726 PQO786726 QAK786726 QKG786726 QUC786726 RDY786726 RNU786726 RXQ786726 SHM786726 SRI786726 TBE786726 TLA786726 TUW786726 UES786726 UOO786726 UYK786726 VIG786726 VSC786726 WBY786726 WLU786726 WVQ786726 G852262 JE852262 TA852262 ACW852262 AMS852262 AWO852262 BGK852262 BQG852262 CAC852262 CJY852262 CTU852262 DDQ852262 DNM852262 DXI852262 EHE852262 ERA852262 FAW852262 FKS852262 FUO852262 GEK852262 GOG852262 GYC852262 HHY852262 HRU852262 IBQ852262 ILM852262 IVI852262 JFE852262 JPA852262 JYW852262 KIS852262 KSO852262 LCK852262 LMG852262 LWC852262 MFY852262 MPU852262 MZQ852262 NJM852262 NTI852262 ODE852262 ONA852262 OWW852262 PGS852262 PQO852262 QAK852262 QKG852262 QUC852262 RDY852262 RNU852262 RXQ852262 SHM852262 SRI852262 TBE852262 TLA852262 TUW852262 UES852262 UOO852262 UYK852262 VIG852262 VSC852262 WBY852262 WLU852262 WVQ852262 G917798 JE917798 TA917798 ACW917798 AMS917798 AWO917798 BGK917798 BQG917798 CAC917798 CJY917798 CTU917798 DDQ917798 DNM917798 DXI917798 EHE917798 ERA917798 FAW917798 FKS917798 FUO917798 GEK917798 GOG917798 GYC917798 HHY917798 HRU917798 IBQ917798 ILM917798 IVI917798 JFE917798 JPA917798 JYW917798 KIS917798 KSO917798 LCK917798 LMG917798 LWC917798 MFY917798 MPU917798 MZQ917798 NJM917798 NTI917798 ODE917798 ONA917798 OWW917798 PGS917798 PQO917798 QAK917798 QKG917798 QUC917798 RDY917798 RNU917798 RXQ917798 SHM917798 SRI917798 TBE917798 TLA917798 TUW917798 UES917798 UOO917798 UYK917798 VIG917798 VSC917798 WBY917798 WLU917798 WVQ917798 G983334 JE983334 TA983334 ACW983334 AMS983334 AWO983334 BGK983334 BQG983334 CAC983334 CJY983334 CTU983334 DDQ983334 DNM983334 DXI983334 EHE983334 ERA983334 FAW983334 FKS983334 FUO983334 GEK983334 GOG983334 GYC983334 HHY983334 HRU983334 IBQ983334 ILM983334 IVI983334 JFE983334 JPA983334 JYW983334 KIS983334 KSO983334 LCK983334 LMG983334 LWC983334 MFY983334 MPU983334 MZQ983334 NJM983334 NTI983334 ODE983334 ONA983334 OWW983334 PGS983334 PQO983334 QAK983334 QKG983334 QUC983334 RDY983334 RNU983334 RXQ983334 SHM983334 SRI983334 TBE983334 TLA983334 TUW983334 UES983334 UOO983334 UYK983334 VIG983334 VSC983334 WBY983334 WLU983334 WVQ983334 G328 JE328 TA328 ACW328 AMS328 AWO328 BGK328 BQG328 CAC328 CJY328 CTU328 DDQ328 DNM328 DXI328 EHE328 ERA328 FAW328 FKS328 FUO328 GEK328 GOG328 GYC328 HHY328 HRU328 IBQ328 ILM328 IVI328 JFE328 JPA328 JYW328 KIS328 KSO328 LCK328 LMG328 LWC328 MFY328 MPU328 MZQ328 NJM328 NTI328 ODE328 ONA328 OWW328 PGS328 PQO328 QAK328 QKG328 QUC328 RDY328 RNU328 RXQ328 SHM328 SRI328 TBE328 TLA328 TUW328 UES328 UOO328 UYK328 VIG328 VSC328 WBY328 WLU328 WVQ328 G65864 JE65864 TA65864 ACW65864 AMS65864 AWO65864 BGK65864 BQG65864 CAC65864 CJY65864 CTU65864 DDQ65864 DNM65864 DXI65864 EHE65864 ERA65864 FAW65864 FKS65864 FUO65864 GEK65864 GOG65864 GYC65864 HHY65864 HRU65864 IBQ65864 ILM65864 IVI65864 JFE65864 JPA65864 JYW65864 KIS65864 KSO65864 LCK65864 LMG65864 LWC65864 MFY65864 MPU65864 MZQ65864 NJM65864 NTI65864 ODE65864 ONA65864 OWW65864 PGS65864 PQO65864 QAK65864 QKG65864 QUC65864 RDY65864 RNU65864 RXQ65864 SHM65864 SRI65864 TBE65864 TLA65864 TUW65864 UES65864 UOO65864 UYK65864 VIG65864 VSC65864 WBY65864 WLU65864 WVQ65864 G131400 JE131400 TA131400 ACW131400 AMS131400 AWO131400 BGK131400 BQG131400 CAC131400 CJY131400 CTU131400 DDQ131400 DNM131400 DXI131400 EHE131400 ERA131400 FAW131400 FKS131400 FUO131400 GEK131400 GOG131400 GYC131400 HHY131400 HRU131400 IBQ131400 ILM131400 IVI131400 JFE131400 JPA131400 JYW131400 KIS131400 KSO131400 LCK131400 LMG131400 LWC131400 MFY131400 MPU131400 MZQ131400 NJM131400 NTI131400 ODE131400 ONA131400 OWW131400 PGS131400 PQO131400 QAK131400 QKG131400 QUC131400 RDY131400 RNU131400 RXQ131400 SHM131400 SRI131400 TBE131400 TLA131400 TUW131400 UES131400 UOO131400 UYK131400 VIG131400 VSC131400 WBY131400 WLU131400 WVQ131400 G196936 JE196936 TA196936 ACW196936 AMS196936 AWO196936 BGK196936 BQG196936 CAC196936 CJY196936 CTU196936 DDQ196936 DNM196936 DXI196936 EHE196936 ERA196936 FAW196936 FKS196936 FUO196936 GEK196936 GOG196936 GYC196936 HHY196936 HRU196936 IBQ196936 ILM196936 IVI196936 JFE196936 JPA196936 JYW196936 KIS196936 KSO196936 LCK196936 LMG196936 LWC196936 MFY196936 MPU196936 MZQ196936 NJM196936 NTI196936 ODE196936 ONA196936 OWW196936 PGS196936 PQO196936 QAK196936 QKG196936 QUC196936 RDY196936 RNU196936 RXQ196936 SHM196936 SRI196936 TBE196936 TLA196936 TUW196936 UES196936 UOO196936 UYK196936 VIG196936 VSC196936 WBY196936 WLU196936 WVQ196936 G262472 JE262472 TA262472 ACW262472 AMS262472 AWO262472 BGK262472 BQG262472 CAC262472 CJY262472 CTU262472 DDQ262472 DNM262472 DXI262472 EHE262472 ERA262472 FAW262472 FKS262472 FUO262472 GEK262472 GOG262472 GYC262472 HHY262472 HRU262472 IBQ262472 ILM262472 IVI262472 JFE262472 JPA262472 JYW262472 KIS262472 KSO262472 LCK262472 LMG262472 LWC262472 MFY262472 MPU262472 MZQ262472 NJM262472 NTI262472 ODE262472 ONA262472 OWW262472 PGS262472 PQO262472 QAK262472 QKG262472 QUC262472 RDY262472 RNU262472 RXQ262472 SHM262472 SRI262472 TBE262472 TLA262472 TUW262472 UES262472 UOO262472 UYK262472 VIG262472 VSC262472 WBY262472 WLU262472 WVQ262472 G328008 JE328008 TA328008 ACW328008 AMS328008 AWO328008 BGK328008 BQG328008 CAC328008 CJY328008 CTU328008 DDQ328008 DNM328008 DXI328008 EHE328008 ERA328008 FAW328008 FKS328008 FUO328008 GEK328008 GOG328008 GYC328008 HHY328008 HRU328008 IBQ328008 ILM328008 IVI328008 JFE328008 JPA328008 JYW328008 KIS328008 KSO328008 LCK328008 LMG328008 LWC328008 MFY328008 MPU328008 MZQ328008 NJM328008 NTI328008 ODE328008 ONA328008 OWW328008 PGS328008 PQO328008 QAK328008 QKG328008 QUC328008 RDY328008 RNU328008 RXQ328008 SHM328008 SRI328008 TBE328008 TLA328008 TUW328008 UES328008 UOO328008 UYK328008 VIG328008 VSC328008 WBY328008 WLU328008 WVQ328008 G393544 JE393544 TA393544 ACW393544 AMS393544 AWO393544 BGK393544 BQG393544 CAC393544 CJY393544 CTU393544 DDQ393544 DNM393544 DXI393544 EHE393544 ERA393544 FAW393544 FKS393544 FUO393544 GEK393544 GOG393544 GYC393544 HHY393544 HRU393544 IBQ393544 ILM393544 IVI393544 JFE393544 JPA393544 JYW393544 KIS393544 KSO393544 LCK393544 LMG393544 LWC393544 MFY393544 MPU393544 MZQ393544 NJM393544 NTI393544 ODE393544 ONA393544 OWW393544 PGS393544 PQO393544 QAK393544 QKG393544 QUC393544 RDY393544 RNU393544 RXQ393544 SHM393544 SRI393544 TBE393544 TLA393544 TUW393544 UES393544 UOO393544 UYK393544 VIG393544 VSC393544 WBY393544 WLU393544 WVQ393544 G459080 JE459080 TA459080 ACW459080 AMS459080 AWO459080 BGK459080 BQG459080 CAC459080 CJY459080 CTU459080 DDQ459080 DNM459080 DXI459080 EHE459080 ERA459080 FAW459080 FKS459080 FUO459080 GEK459080 GOG459080 GYC459080 HHY459080 HRU459080 IBQ459080 ILM459080 IVI459080 JFE459080 JPA459080 JYW459080 KIS459080 KSO459080 LCK459080 LMG459080 LWC459080 MFY459080 MPU459080 MZQ459080 NJM459080 NTI459080 ODE459080 ONA459080 OWW459080 PGS459080 PQO459080 QAK459080 QKG459080 QUC459080 RDY459080 RNU459080 RXQ459080 SHM459080 SRI459080 TBE459080 TLA459080 TUW459080 UES459080 UOO459080 UYK459080 VIG459080 VSC459080 WBY459080 WLU459080 WVQ459080 G524616 JE524616 TA524616 ACW524616 AMS524616 AWO524616 BGK524616 BQG524616 CAC524616 CJY524616 CTU524616 DDQ524616 DNM524616 DXI524616 EHE524616 ERA524616 FAW524616 FKS524616 FUO524616 GEK524616 GOG524616 GYC524616 HHY524616 HRU524616 IBQ524616 ILM524616 IVI524616 JFE524616 JPA524616 JYW524616 KIS524616 KSO524616 LCK524616 LMG524616 LWC524616 MFY524616 MPU524616 MZQ524616 NJM524616 NTI524616 ODE524616 ONA524616 OWW524616 PGS524616 PQO524616 QAK524616 QKG524616 QUC524616 RDY524616 RNU524616 RXQ524616 SHM524616 SRI524616 TBE524616 TLA524616 TUW524616 UES524616 UOO524616 UYK524616 VIG524616 VSC524616 WBY524616 WLU524616 WVQ524616 G590152 JE590152 TA590152 ACW590152 AMS590152 AWO590152 BGK590152 BQG590152 CAC590152 CJY590152 CTU590152 DDQ590152 DNM590152 DXI590152 EHE590152 ERA590152 FAW590152 FKS590152 FUO590152 GEK590152 GOG590152 GYC590152 HHY590152 HRU590152 IBQ590152 ILM590152 IVI590152 JFE590152 JPA590152 JYW590152 KIS590152 KSO590152 LCK590152 LMG590152 LWC590152 MFY590152 MPU590152 MZQ590152 NJM590152 NTI590152 ODE590152 ONA590152 OWW590152 PGS590152 PQO590152 QAK590152 QKG590152 QUC590152 RDY590152 RNU590152 RXQ590152 SHM590152 SRI590152 TBE590152 TLA590152 TUW590152 UES590152 UOO590152 UYK590152 VIG590152 VSC590152 WBY590152 WLU590152 WVQ590152 G655688 JE655688 TA655688 ACW655688 AMS655688 AWO655688 BGK655688 BQG655688 CAC655688 CJY655688 CTU655688 DDQ655688 DNM655688 DXI655688 EHE655688 ERA655688 FAW655688 FKS655688 FUO655688 GEK655688 GOG655688 GYC655688 HHY655688 HRU655688 IBQ655688 ILM655688 IVI655688 JFE655688 JPA655688 JYW655688 KIS655688 KSO655688 LCK655688 LMG655688 LWC655688 MFY655688 MPU655688 MZQ655688 NJM655688 NTI655688 ODE655688 ONA655688 OWW655688 PGS655688 PQO655688 QAK655688 QKG655688 QUC655688 RDY655688 RNU655688 RXQ655688 SHM655688 SRI655688 TBE655688 TLA655688 TUW655688 UES655688 UOO655688 UYK655688 VIG655688 VSC655688 WBY655688 WLU655688 WVQ655688 G721224 JE721224 TA721224 ACW721224 AMS721224 AWO721224 BGK721224 BQG721224 CAC721224 CJY721224 CTU721224 DDQ721224 DNM721224 DXI721224 EHE721224 ERA721224 FAW721224 FKS721224 FUO721224 GEK721224 GOG721224 GYC721224 HHY721224 HRU721224 IBQ721224 ILM721224 IVI721224 JFE721224 JPA721224 JYW721224 KIS721224 KSO721224 LCK721224 LMG721224 LWC721224 MFY721224 MPU721224 MZQ721224 NJM721224 NTI721224 ODE721224 ONA721224 OWW721224 PGS721224 PQO721224 QAK721224 QKG721224 QUC721224 RDY721224 RNU721224 RXQ721224 SHM721224 SRI721224 TBE721224 TLA721224 TUW721224 UES721224 UOO721224 UYK721224 VIG721224 VSC721224 WBY721224 WLU721224 WVQ721224 G786760 JE786760 TA786760 ACW786760 AMS786760 AWO786760 BGK786760 BQG786760 CAC786760 CJY786760 CTU786760 DDQ786760 DNM786760 DXI786760 EHE786760 ERA786760 FAW786760 FKS786760 FUO786760 GEK786760 GOG786760 GYC786760 HHY786760 HRU786760 IBQ786760 ILM786760 IVI786760 JFE786760 JPA786760 JYW786760 KIS786760 KSO786760 LCK786760 LMG786760 LWC786760 MFY786760 MPU786760 MZQ786760 NJM786760 NTI786760 ODE786760 ONA786760 OWW786760 PGS786760 PQO786760 QAK786760 QKG786760 QUC786760 RDY786760 RNU786760 RXQ786760 SHM786760 SRI786760 TBE786760 TLA786760 TUW786760 UES786760 UOO786760 UYK786760 VIG786760 VSC786760 WBY786760 WLU786760 WVQ786760 G852296 JE852296 TA852296 ACW852296 AMS852296 AWO852296 BGK852296 BQG852296 CAC852296 CJY852296 CTU852296 DDQ852296 DNM852296 DXI852296 EHE852296 ERA852296 FAW852296 FKS852296 FUO852296 GEK852296 GOG852296 GYC852296 HHY852296 HRU852296 IBQ852296 ILM852296 IVI852296 JFE852296 JPA852296 JYW852296 KIS852296 KSO852296 LCK852296 LMG852296 LWC852296 MFY852296 MPU852296 MZQ852296 NJM852296 NTI852296 ODE852296 ONA852296 OWW852296 PGS852296 PQO852296 QAK852296 QKG852296 QUC852296 RDY852296 RNU852296 RXQ852296 SHM852296 SRI852296 TBE852296 TLA852296 TUW852296 UES852296 UOO852296 UYK852296 VIG852296 VSC852296 WBY852296 WLU852296 WVQ852296 G917832 JE917832 TA917832 ACW917832 AMS917832 AWO917832 BGK917832 BQG917832 CAC917832 CJY917832 CTU917832 DDQ917832 DNM917832 DXI917832 EHE917832 ERA917832 FAW917832 FKS917832 FUO917832 GEK917832 GOG917832 GYC917832 HHY917832 HRU917832 IBQ917832 ILM917832 IVI917832 JFE917832 JPA917832 JYW917832 KIS917832 KSO917832 LCK917832 LMG917832 LWC917832 MFY917832 MPU917832 MZQ917832 NJM917832 NTI917832 ODE917832 ONA917832 OWW917832 PGS917832 PQO917832 QAK917832 QKG917832 QUC917832 RDY917832 RNU917832 RXQ917832 SHM917832 SRI917832 TBE917832 TLA917832 TUW917832 UES917832 UOO917832 UYK917832 VIG917832 VSC917832 WBY917832 WLU917832 WVQ917832 G983368 JE983368 TA983368 ACW983368 AMS983368 AWO983368 BGK983368 BQG983368 CAC983368 CJY983368 CTU983368 DDQ983368 DNM983368 DXI983368 EHE983368 ERA983368 FAW983368 FKS983368 FUO983368 GEK983368 GOG983368 GYC983368 HHY983368 HRU983368 IBQ983368 ILM983368 IVI983368 JFE983368 JPA983368 JYW983368 KIS983368 KSO983368 LCK983368 LMG983368 LWC983368 MFY983368 MPU983368 MZQ983368 NJM983368 NTI983368 ODE983368 ONA983368 OWW983368 PGS983368 PQO983368 QAK983368 QKG983368 QUC983368 RDY983368 RNU983368 RXQ983368 SHM983368 SRI983368 TBE983368 TLA983368 TUW983368 UES983368 UOO983368 UYK983368 VIG983368 VSC983368 WBY983368 WLU983368 WVQ983368 G381 JE381 TA381 ACW381 AMS381 AWO381 BGK381 BQG381 CAC381 CJY381 CTU381 DDQ381 DNM381 DXI381 EHE381 ERA381 FAW381 FKS381 FUO381 GEK381 GOG381 GYC381 HHY381 HRU381 IBQ381 ILM381 IVI381 JFE381 JPA381 JYW381 KIS381 KSO381 LCK381 LMG381 LWC381 MFY381 MPU381 MZQ381 NJM381 NTI381 ODE381 ONA381 OWW381 PGS381 PQO381 QAK381 QKG381 QUC381 RDY381 RNU381 RXQ381 SHM381 SRI381 TBE381 TLA381 TUW381 UES381 UOO381 UYK381 VIG381 VSC381 WBY381 WLU381 WVQ381 G65917 JE65917 TA65917 ACW65917 AMS65917 AWO65917 BGK65917 BQG65917 CAC65917 CJY65917 CTU65917 DDQ65917 DNM65917 DXI65917 EHE65917 ERA65917 FAW65917 FKS65917 FUO65917 GEK65917 GOG65917 GYC65917 HHY65917 HRU65917 IBQ65917 ILM65917 IVI65917 JFE65917 JPA65917 JYW65917 KIS65917 KSO65917 LCK65917 LMG65917 LWC65917 MFY65917 MPU65917 MZQ65917 NJM65917 NTI65917 ODE65917 ONA65917 OWW65917 PGS65917 PQO65917 QAK65917 QKG65917 QUC65917 RDY65917 RNU65917 RXQ65917 SHM65917 SRI65917 TBE65917 TLA65917 TUW65917 UES65917 UOO65917 UYK65917 VIG65917 VSC65917 WBY65917 WLU65917 WVQ65917 G131453 JE131453 TA131453 ACW131453 AMS131453 AWO131453 BGK131453 BQG131453 CAC131453 CJY131453 CTU131453 DDQ131453 DNM131453 DXI131453 EHE131453 ERA131453 FAW131453 FKS131453 FUO131453 GEK131453 GOG131453 GYC131453 HHY131453 HRU131453 IBQ131453 ILM131453 IVI131453 JFE131453 JPA131453 JYW131453 KIS131453 KSO131453 LCK131453 LMG131453 LWC131453 MFY131453 MPU131453 MZQ131453 NJM131453 NTI131453 ODE131453 ONA131453 OWW131453 PGS131453 PQO131453 QAK131453 QKG131453 QUC131453 RDY131453 RNU131453 RXQ131453 SHM131453 SRI131453 TBE131453 TLA131453 TUW131453 UES131453 UOO131453 UYK131453 VIG131453 VSC131453 WBY131453 WLU131453 WVQ131453 G196989 JE196989 TA196989 ACW196989 AMS196989 AWO196989 BGK196989 BQG196989 CAC196989 CJY196989 CTU196989 DDQ196989 DNM196989 DXI196989 EHE196989 ERA196989 FAW196989 FKS196989 FUO196989 GEK196989 GOG196989 GYC196989 HHY196989 HRU196989 IBQ196989 ILM196989 IVI196989 JFE196989 JPA196989 JYW196989 KIS196989 KSO196989 LCK196989 LMG196989 LWC196989 MFY196989 MPU196989 MZQ196989 NJM196989 NTI196989 ODE196989 ONA196989 OWW196989 PGS196989 PQO196989 QAK196989 QKG196989 QUC196989 RDY196989 RNU196989 RXQ196989 SHM196989 SRI196989 TBE196989 TLA196989 TUW196989 UES196989 UOO196989 UYK196989 VIG196989 VSC196989 WBY196989 WLU196989 WVQ196989 G262525 JE262525 TA262525 ACW262525 AMS262525 AWO262525 BGK262525 BQG262525 CAC262525 CJY262525 CTU262525 DDQ262525 DNM262525 DXI262525 EHE262525 ERA262525 FAW262525 FKS262525 FUO262525 GEK262525 GOG262525 GYC262525 HHY262525 HRU262525 IBQ262525 ILM262525 IVI262525 JFE262525 JPA262525 JYW262525 KIS262525 KSO262525 LCK262525 LMG262525 LWC262525 MFY262525 MPU262525 MZQ262525 NJM262525 NTI262525 ODE262525 ONA262525 OWW262525 PGS262525 PQO262525 QAK262525 QKG262525 QUC262525 RDY262525 RNU262525 RXQ262525 SHM262525 SRI262525 TBE262525 TLA262525 TUW262525 UES262525 UOO262525 UYK262525 VIG262525 VSC262525 WBY262525 WLU262525 WVQ262525 G328061 JE328061 TA328061 ACW328061 AMS328061 AWO328061 BGK328061 BQG328061 CAC328061 CJY328061 CTU328061 DDQ328061 DNM328061 DXI328061 EHE328061 ERA328061 FAW328061 FKS328061 FUO328061 GEK328061 GOG328061 GYC328061 HHY328061 HRU328061 IBQ328061 ILM328061 IVI328061 JFE328061 JPA328061 JYW328061 KIS328061 KSO328061 LCK328061 LMG328061 LWC328061 MFY328061 MPU328061 MZQ328061 NJM328061 NTI328061 ODE328061 ONA328061 OWW328061 PGS328061 PQO328061 QAK328061 QKG328061 QUC328061 RDY328061 RNU328061 RXQ328061 SHM328061 SRI328061 TBE328061 TLA328061 TUW328061 UES328061 UOO328061 UYK328061 VIG328061 VSC328061 WBY328061 WLU328061 WVQ328061 G393597 JE393597 TA393597 ACW393597 AMS393597 AWO393597 BGK393597 BQG393597 CAC393597 CJY393597 CTU393597 DDQ393597 DNM393597 DXI393597 EHE393597 ERA393597 FAW393597 FKS393597 FUO393597 GEK393597 GOG393597 GYC393597 HHY393597 HRU393597 IBQ393597 ILM393597 IVI393597 JFE393597 JPA393597 JYW393597 KIS393597 KSO393597 LCK393597 LMG393597 LWC393597 MFY393597 MPU393597 MZQ393597 NJM393597 NTI393597 ODE393597 ONA393597 OWW393597 PGS393597 PQO393597 QAK393597 QKG393597 QUC393597 RDY393597 RNU393597 RXQ393597 SHM393597 SRI393597 TBE393597 TLA393597 TUW393597 UES393597 UOO393597 UYK393597 VIG393597 VSC393597 WBY393597 WLU393597 WVQ393597 G459133 JE459133 TA459133 ACW459133 AMS459133 AWO459133 BGK459133 BQG459133 CAC459133 CJY459133 CTU459133 DDQ459133 DNM459133 DXI459133 EHE459133 ERA459133 FAW459133 FKS459133 FUO459133 GEK459133 GOG459133 GYC459133 HHY459133 HRU459133 IBQ459133 ILM459133 IVI459133 JFE459133 JPA459133 JYW459133 KIS459133 KSO459133 LCK459133 LMG459133 LWC459133 MFY459133 MPU459133 MZQ459133 NJM459133 NTI459133 ODE459133 ONA459133 OWW459133 PGS459133 PQO459133 QAK459133 QKG459133 QUC459133 RDY459133 RNU459133 RXQ459133 SHM459133 SRI459133 TBE459133 TLA459133 TUW459133 UES459133 UOO459133 UYK459133 VIG459133 VSC459133 WBY459133 WLU459133 WVQ459133 G524669 JE524669 TA524669 ACW524669 AMS524669 AWO524669 BGK524669 BQG524669 CAC524669 CJY524669 CTU524669 DDQ524669 DNM524669 DXI524669 EHE524669 ERA524669 FAW524669 FKS524669 FUO524669 GEK524669 GOG524669 GYC524669 HHY524669 HRU524669 IBQ524669 ILM524669 IVI524669 JFE524669 JPA524669 JYW524669 KIS524669 KSO524669 LCK524669 LMG524669 LWC524669 MFY524669 MPU524669 MZQ524669 NJM524669 NTI524669 ODE524669 ONA524669 OWW524669 PGS524669 PQO524669 QAK524669 QKG524669 QUC524669 RDY524669 RNU524669 RXQ524669 SHM524669 SRI524669 TBE524669 TLA524669 TUW524669 UES524669 UOO524669 UYK524669 VIG524669 VSC524669 WBY524669 WLU524669 WVQ524669 G590205 JE590205 TA590205 ACW590205 AMS590205 AWO590205 BGK590205 BQG590205 CAC590205 CJY590205 CTU590205 DDQ590205 DNM590205 DXI590205 EHE590205 ERA590205 FAW590205 FKS590205 FUO590205 GEK590205 GOG590205 GYC590205 HHY590205 HRU590205 IBQ590205 ILM590205 IVI590205 JFE590205 JPA590205 JYW590205 KIS590205 KSO590205 LCK590205 LMG590205 LWC590205 MFY590205 MPU590205 MZQ590205 NJM590205 NTI590205 ODE590205 ONA590205 OWW590205 PGS590205 PQO590205 QAK590205 QKG590205 QUC590205 RDY590205 RNU590205 RXQ590205 SHM590205 SRI590205 TBE590205 TLA590205 TUW590205 UES590205 UOO590205 UYK590205 VIG590205 VSC590205 WBY590205 WLU590205 WVQ590205 G655741 JE655741 TA655741 ACW655741 AMS655741 AWO655741 BGK655741 BQG655741 CAC655741 CJY655741 CTU655741 DDQ655741 DNM655741 DXI655741 EHE655741 ERA655741 FAW655741 FKS655741 FUO655741 GEK655741 GOG655741 GYC655741 HHY655741 HRU655741 IBQ655741 ILM655741 IVI655741 JFE655741 JPA655741 JYW655741 KIS655741 KSO655741 LCK655741 LMG655741 LWC655741 MFY655741 MPU655741 MZQ655741 NJM655741 NTI655741 ODE655741 ONA655741 OWW655741 PGS655741 PQO655741 QAK655741 QKG655741 QUC655741 RDY655741 RNU655741 RXQ655741 SHM655741 SRI655741 TBE655741 TLA655741 TUW655741 UES655741 UOO655741 UYK655741 VIG655741 VSC655741 WBY655741 WLU655741 WVQ655741 G721277 JE721277 TA721277 ACW721277 AMS721277 AWO721277 BGK721277 BQG721277 CAC721277 CJY721277 CTU721277 DDQ721277 DNM721277 DXI721277 EHE721277 ERA721277 FAW721277 FKS721277 FUO721277 GEK721277 GOG721277 GYC721277 HHY721277 HRU721277 IBQ721277 ILM721277 IVI721277 JFE721277 JPA721277 JYW721277 KIS721277 KSO721277 LCK721277 LMG721277 LWC721277 MFY721277 MPU721277 MZQ721277 NJM721277 NTI721277 ODE721277 ONA721277 OWW721277 PGS721277 PQO721277 QAK721277 QKG721277 QUC721277 RDY721277 RNU721277 RXQ721277 SHM721277 SRI721277 TBE721277 TLA721277 TUW721277 UES721277 UOO721277 UYK721277 VIG721277 VSC721277 WBY721277 WLU721277 WVQ721277 G786813 JE786813 TA786813 ACW786813 AMS786813 AWO786813 BGK786813 BQG786813 CAC786813 CJY786813 CTU786813 DDQ786813 DNM786813 DXI786813 EHE786813 ERA786813 FAW786813 FKS786813 FUO786813 GEK786813 GOG786813 GYC786813 HHY786813 HRU786813 IBQ786813 ILM786813 IVI786813 JFE786813 JPA786813 JYW786813 KIS786813 KSO786813 LCK786813 LMG786813 LWC786813 MFY786813 MPU786813 MZQ786813 NJM786813 NTI786813 ODE786813 ONA786813 OWW786813 PGS786813 PQO786813 QAK786813 QKG786813 QUC786813 RDY786813 RNU786813 RXQ786813 SHM786813 SRI786813 TBE786813 TLA786813 TUW786813 UES786813 UOO786813 UYK786813 VIG786813 VSC786813 WBY786813 WLU786813 WVQ786813 G852349 JE852349 TA852349 ACW852349 AMS852349 AWO852349 BGK852349 BQG852349 CAC852349 CJY852349 CTU852349 DDQ852349 DNM852349 DXI852349 EHE852349 ERA852349 FAW852349 FKS852349 FUO852349 GEK852349 GOG852349 GYC852349 HHY852349 HRU852349 IBQ852349 ILM852349 IVI852349 JFE852349 JPA852349 JYW852349 KIS852349 KSO852349 LCK852349 LMG852349 LWC852349 MFY852349 MPU852349 MZQ852349 NJM852349 NTI852349 ODE852349 ONA852349 OWW852349 PGS852349 PQO852349 QAK852349 QKG852349 QUC852349 RDY852349 RNU852349 RXQ852349 SHM852349 SRI852349 TBE852349 TLA852349 TUW852349 UES852349 UOO852349 UYK852349 VIG852349 VSC852349 WBY852349 WLU852349 WVQ852349 G917885 JE917885 TA917885 ACW917885 AMS917885 AWO917885 BGK917885 BQG917885 CAC917885 CJY917885 CTU917885 DDQ917885 DNM917885 DXI917885 EHE917885 ERA917885 FAW917885 FKS917885 FUO917885 GEK917885 GOG917885 GYC917885 HHY917885 HRU917885 IBQ917885 ILM917885 IVI917885 JFE917885 JPA917885 JYW917885 KIS917885 KSO917885 LCK917885 LMG917885 LWC917885 MFY917885 MPU917885 MZQ917885 NJM917885 NTI917885 ODE917885 ONA917885 OWW917885 PGS917885 PQO917885 QAK917885 QKG917885 QUC917885 RDY917885 RNU917885 RXQ917885 SHM917885 SRI917885 TBE917885 TLA917885 TUW917885 UES917885 UOO917885 UYK917885 VIG917885 VSC917885 WBY917885 WLU917885 WVQ917885 G983421 JE983421 TA983421 ACW983421 AMS983421 AWO983421 BGK983421 BQG983421 CAC983421 CJY983421 CTU983421 DDQ983421 DNM983421 DXI983421 EHE983421 ERA983421 FAW983421 FKS983421 FUO983421 GEK983421 GOG983421 GYC983421 HHY983421 HRU983421 IBQ983421 ILM983421 IVI983421 JFE983421 JPA983421 JYW983421 KIS983421 KSO983421 LCK983421 LMG983421 LWC983421 MFY983421 MPU983421 MZQ983421 NJM983421 NTI983421 ODE983421 ONA983421 OWW983421 PGS983421 PQO983421 QAK983421 QKG983421 QUC983421 RDY983421 RNU983421 RXQ983421 SHM983421 SRI983421 TBE983421 TLA983421 TUW983421 UES983421 UOO983421 UYK983421 VIG983421 VSC983421 WBY983421 WLU983421 WVQ983421 G349 JE349 TA349 ACW349 AMS349 AWO349 BGK349 BQG349 CAC349 CJY349 CTU349 DDQ349 DNM349 DXI349 EHE349 ERA349 FAW349 FKS349 FUO349 GEK349 GOG349 GYC349 HHY349 HRU349 IBQ349 ILM349 IVI349 JFE349 JPA349 JYW349 KIS349 KSO349 LCK349 LMG349 LWC349 MFY349 MPU349 MZQ349 NJM349 NTI349 ODE349 ONA349 OWW349 PGS349 PQO349 QAK349 QKG349 QUC349 RDY349 RNU349 RXQ349 SHM349 SRI349 TBE349 TLA349 TUW349 UES349 UOO349 UYK349 VIG349 VSC349 WBY349 WLU349 WVQ349 G65885 JE65885 TA65885 ACW65885 AMS65885 AWO65885 BGK65885 BQG65885 CAC65885 CJY65885 CTU65885 DDQ65885 DNM65885 DXI65885 EHE65885 ERA65885 FAW65885 FKS65885 FUO65885 GEK65885 GOG65885 GYC65885 HHY65885 HRU65885 IBQ65885 ILM65885 IVI65885 JFE65885 JPA65885 JYW65885 KIS65885 KSO65885 LCK65885 LMG65885 LWC65885 MFY65885 MPU65885 MZQ65885 NJM65885 NTI65885 ODE65885 ONA65885 OWW65885 PGS65885 PQO65885 QAK65885 QKG65885 QUC65885 RDY65885 RNU65885 RXQ65885 SHM65885 SRI65885 TBE65885 TLA65885 TUW65885 UES65885 UOO65885 UYK65885 VIG65885 VSC65885 WBY65885 WLU65885 WVQ65885 G131421 JE131421 TA131421 ACW131421 AMS131421 AWO131421 BGK131421 BQG131421 CAC131421 CJY131421 CTU131421 DDQ131421 DNM131421 DXI131421 EHE131421 ERA131421 FAW131421 FKS131421 FUO131421 GEK131421 GOG131421 GYC131421 HHY131421 HRU131421 IBQ131421 ILM131421 IVI131421 JFE131421 JPA131421 JYW131421 KIS131421 KSO131421 LCK131421 LMG131421 LWC131421 MFY131421 MPU131421 MZQ131421 NJM131421 NTI131421 ODE131421 ONA131421 OWW131421 PGS131421 PQO131421 QAK131421 QKG131421 QUC131421 RDY131421 RNU131421 RXQ131421 SHM131421 SRI131421 TBE131421 TLA131421 TUW131421 UES131421 UOO131421 UYK131421 VIG131421 VSC131421 WBY131421 WLU131421 WVQ131421 G196957 JE196957 TA196957 ACW196957 AMS196957 AWO196957 BGK196957 BQG196957 CAC196957 CJY196957 CTU196957 DDQ196957 DNM196957 DXI196957 EHE196957 ERA196957 FAW196957 FKS196957 FUO196957 GEK196957 GOG196957 GYC196957 HHY196957 HRU196957 IBQ196957 ILM196957 IVI196957 JFE196957 JPA196957 JYW196957 KIS196957 KSO196957 LCK196957 LMG196957 LWC196957 MFY196957 MPU196957 MZQ196957 NJM196957 NTI196957 ODE196957 ONA196957 OWW196957 PGS196957 PQO196957 QAK196957 QKG196957 QUC196957 RDY196957 RNU196957 RXQ196957 SHM196957 SRI196957 TBE196957 TLA196957 TUW196957 UES196957 UOO196957 UYK196957 VIG196957 VSC196957 WBY196957 WLU196957 WVQ196957 G262493 JE262493 TA262493 ACW262493 AMS262493 AWO262493 BGK262493 BQG262493 CAC262493 CJY262493 CTU262493 DDQ262493 DNM262493 DXI262493 EHE262493 ERA262493 FAW262493 FKS262493 FUO262493 GEK262493 GOG262493 GYC262493 HHY262493 HRU262493 IBQ262493 ILM262493 IVI262493 JFE262493 JPA262493 JYW262493 KIS262493 KSO262493 LCK262493 LMG262493 LWC262493 MFY262493 MPU262493 MZQ262493 NJM262493 NTI262493 ODE262493 ONA262493 OWW262493 PGS262493 PQO262493 QAK262493 QKG262493 QUC262493 RDY262493 RNU262493 RXQ262493 SHM262493 SRI262493 TBE262493 TLA262493 TUW262493 UES262493 UOO262493 UYK262493 VIG262493 VSC262493 WBY262493 WLU262493 WVQ262493 G328029 JE328029 TA328029 ACW328029 AMS328029 AWO328029 BGK328029 BQG328029 CAC328029 CJY328029 CTU328029 DDQ328029 DNM328029 DXI328029 EHE328029 ERA328029 FAW328029 FKS328029 FUO328029 GEK328029 GOG328029 GYC328029 HHY328029 HRU328029 IBQ328029 ILM328029 IVI328029 JFE328029 JPA328029 JYW328029 KIS328029 KSO328029 LCK328029 LMG328029 LWC328029 MFY328029 MPU328029 MZQ328029 NJM328029 NTI328029 ODE328029 ONA328029 OWW328029 PGS328029 PQO328029 QAK328029 QKG328029 QUC328029 RDY328029 RNU328029 RXQ328029 SHM328029 SRI328029 TBE328029 TLA328029 TUW328029 UES328029 UOO328029 UYK328029 VIG328029 VSC328029 WBY328029 WLU328029 WVQ328029 G393565 JE393565 TA393565 ACW393565 AMS393565 AWO393565 BGK393565 BQG393565 CAC393565 CJY393565 CTU393565 DDQ393565 DNM393565 DXI393565 EHE393565 ERA393565 FAW393565 FKS393565 FUO393565 GEK393565 GOG393565 GYC393565 HHY393565 HRU393565 IBQ393565 ILM393565 IVI393565 JFE393565 JPA393565 JYW393565 KIS393565 KSO393565 LCK393565 LMG393565 LWC393565 MFY393565 MPU393565 MZQ393565 NJM393565 NTI393565 ODE393565 ONA393565 OWW393565 PGS393565 PQO393565 QAK393565 QKG393565 QUC393565 RDY393565 RNU393565 RXQ393565 SHM393565 SRI393565 TBE393565 TLA393565 TUW393565 UES393565 UOO393565 UYK393565 VIG393565 VSC393565 WBY393565 WLU393565 WVQ393565 G459101 JE459101 TA459101 ACW459101 AMS459101 AWO459101 BGK459101 BQG459101 CAC459101 CJY459101 CTU459101 DDQ459101 DNM459101 DXI459101 EHE459101 ERA459101 FAW459101 FKS459101 FUO459101 GEK459101 GOG459101 GYC459101 HHY459101 HRU459101 IBQ459101 ILM459101 IVI459101 JFE459101 JPA459101 JYW459101 KIS459101 KSO459101 LCK459101 LMG459101 LWC459101 MFY459101 MPU459101 MZQ459101 NJM459101 NTI459101 ODE459101 ONA459101 OWW459101 PGS459101 PQO459101 QAK459101 QKG459101 QUC459101 RDY459101 RNU459101 RXQ459101 SHM459101 SRI459101 TBE459101 TLA459101 TUW459101 UES459101 UOO459101 UYK459101 VIG459101 VSC459101 WBY459101 WLU459101 WVQ459101 G524637 JE524637 TA524637 ACW524637 AMS524637 AWO524637 BGK524637 BQG524637 CAC524637 CJY524637 CTU524637 DDQ524637 DNM524637 DXI524637 EHE524637 ERA524637 FAW524637 FKS524637 FUO524637 GEK524637 GOG524637 GYC524637 HHY524637 HRU524637 IBQ524637 ILM524637 IVI524637 JFE524637 JPA524637 JYW524637 KIS524637 KSO524637 LCK524637 LMG524637 LWC524637 MFY524637 MPU524637 MZQ524637 NJM524637 NTI524637 ODE524637 ONA524637 OWW524637 PGS524637 PQO524637 QAK524637 QKG524637 QUC524637 RDY524637 RNU524637 RXQ524637 SHM524637 SRI524637 TBE524637 TLA524637 TUW524637 UES524637 UOO524637 UYK524637 VIG524637 VSC524637 WBY524637 WLU524637 WVQ524637 G590173 JE590173 TA590173 ACW590173 AMS590173 AWO590173 BGK590173 BQG590173 CAC590173 CJY590173 CTU590173 DDQ590173 DNM590173 DXI590173 EHE590173 ERA590173 FAW590173 FKS590173 FUO590173 GEK590173 GOG590173 GYC590173 HHY590173 HRU590173 IBQ590173 ILM590173 IVI590173 JFE590173 JPA590173 JYW590173 KIS590173 KSO590173 LCK590173 LMG590173 LWC590173 MFY590173 MPU590173 MZQ590173 NJM590173 NTI590173 ODE590173 ONA590173 OWW590173 PGS590173 PQO590173 QAK590173 QKG590173 QUC590173 RDY590173 RNU590173 RXQ590173 SHM590173 SRI590173 TBE590173 TLA590173 TUW590173 UES590173 UOO590173 UYK590173 VIG590173 VSC590173 WBY590173 WLU590173 WVQ590173 G655709 JE655709 TA655709 ACW655709 AMS655709 AWO655709 BGK655709 BQG655709 CAC655709 CJY655709 CTU655709 DDQ655709 DNM655709 DXI655709 EHE655709 ERA655709 FAW655709 FKS655709 FUO655709 GEK655709 GOG655709 GYC655709 HHY655709 HRU655709 IBQ655709 ILM655709 IVI655709 JFE655709 JPA655709 JYW655709 KIS655709 KSO655709 LCK655709 LMG655709 LWC655709 MFY655709 MPU655709 MZQ655709 NJM655709 NTI655709 ODE655709 ONA655709 OWW655709 PGS655709 PQO655709 QAK655709 QKG655709 QUC655709 RDY655709 RNU655709 RXQ655709 SHM655709 SRI655709 TBE655709 TLA655709 TUW655709 UES655709 UOO655709 UYK655709 VIG655709 VSC655709 WBY655709 WLU655709 WVQ655709 G721245 JE721245 TA721245 ACW721245 AMS721245 AWO721245 BGK721245 BQG721245 CAC721245 CJY721245 CTU721245 DDQ721245 DNM721245 DXI721245 EHE721245 ERA721245 FAW721245 FKS721245 FUO721245 GEK721245 GOG721245 GYC721245 HHY721245 HRU721245 IBQ721245 ILM721245 IVI721245 JFE721245 JPA721245 JYW721245 KIS721245 KSO721245 LCK721245 LMG721245 LWC721245 MFY721245 MPU721245 MZQ721245 NJM721245 NTI721245 ODE721245 ONA721245 OWW721245 PGS721245 PQO721245 QAK721245 QKG721245 QUC721245 RDY721245 RNU721245 RXQ721245 SHM721245 SRI721245 TBE721245 TLA721245 TUW721245 UES721245 UOO721245 UYK721245 VIG721245 VSC721245 WBY721245 WLU721245 WVQ721245 G786781 JE786781 TA786781 ACW786781 AMS786781 AWO786781 BGK786781 BQG786781 CAC786781 CJY786781 CTU786781 DDQ786781 DNM786781 DXI786781 EHE786781 ERA786781 FAW786781 FKS786781 FUO786781 GEK786781 GOG786781 GYC786781 HHY786781 HRU786781 IBQ786781 ILM786781 IVI786781 JFE786781 JPA786781 JYW786781 KIS786781 KSO786781 LCK786781 LMG786781 LWC786781 MFY786781 MPU786781 MZQ786781 NJM786781 NTI786781 ODE786781 ONA786781 OWW786781 PGS786781 PQO786781 QAK786781 QKG786781 QUC786781 RDY786781 RNU786781 RXQ786781 SHM786781 SRI786781 TBE786781 TLA786781 TUW786781 UES786781 UOO786781 UYK786781 VIG786781 VSC786781 WBY786781 WLU786781 WVQ786781 G852317 JE852317 TA852317 ACW852317 AMS852317 AWO852317 BGK852317 BQG852317 CAC852317 CJY852317 CTU852317 DDQ852317 DNM852317 DXI852317 EHE852317 ERA852317 FAW852317 FKS852317 FUO852317 GEK852317 GOG852317 GYC852317 HHY852317 HRU852317 IBQ852317 ILM852317 IVI852317 JFE852317 JPA852317 JYW852317 KIS852317 KSO852317 LCK852317 LMG852317 LWC852317 MFY852317 MPU852317 MZQ852317 NJM852317 NTI852317 ODE852317 ONA852317 OWW852317 PGS852317 PQO852317 QAK852317 QKG852317 QUC852317 RDY852317 RNU852317 RXQ852317 SHM852317 SRI852317 TBE852317 TLA852317 TUW852317 UES852317 UOO852317 UYK852317 VIG852317 VSC852317 WBY852317 WLU852317 WVQ852317 G917853 JE917853 TA917853 ACW917853 AMS917853 AWO917853 BGK917853 BQG917853 CAC917853 CJY917853 CTU917853 DDQ917853 DNM917853 DXI917853 EHE917853 ERA917853 FAW917853 FKS917853 FUO917853 GEK917853 GOG917853 GYC917853 HHY917853 HRU917853 IBQ917853 ILM917853 IVI917853 JFE917853 JPA917853 JYW917853 KIS917853 KSO917853 LCK917853 LMG917853 LWC917853 MFY917853 MPU917853 MZQ917853 NJM917853 NTI917853 ODE917853 ONA917853 OWW917853 PGS917853 PQO917853 QAK917853 QKG917853 QUC917853 RDY917853 RNU917853 RXQ917853 SHM917853 SRI917853 TBE917853 TLA917853 TUW917853 UES917853 UOO917853 UYK917853 VIG917853 VSC917853 WBY917853 WLU917853 WVQ917853 G983389 JE983389 TA983389 ACW983389 AMS983389 AWO983389 BGK983389 BQG983389 CAC983389 CJY983389 CTU983389 DDQ983389 DNM983389 DXI983389 EHE983389 ERA983389 FAW983389 FKS983389 FUO983389 GEK983389 GOG983389 GYC983389 HHY983389 HRU983389 IBQ983389 ILM983389 IVI983389 JFE983389 JPA983389 JYW983389 KIS983389 KSO983389 LCK983389 LMG983389 LWC983389 MFY983389 MPU983389 MZQ983389 NJM983389 NTI983389 ODE983389 ONA983389 OWW983389 PGS983389 PQO983389 QAK983389 QKG983389 QUC983389 RDY983389 RNU983389 RXQ983389 SHM983389 SRI983389 TBE983389 TLA983389 TUW983389 UES983389 UOO983389 UYK983389 VIG983389 VSC983389 WBY983389 WLU983389 WVQ983389 G366 JE366 TA366 ACW366 AMS366 AWO366 BGK366 BQG366 CAC366 CJY366 CTU366 DDQ366 DNM366 DXI366 EHE366 ERA366 FAW366 FKS366 FUO366 GEK366 GOG366 GYC366 HHY366 HRU366 IBQ366 ILM366 IVI366 JFE366 JPA366 JYW366 KIS366 KSO366 LCK366 LMG366 LWC366 MFY366 MPU366 MZQ366 NJM366 NTI366 ODE366 ONA366 OWW366 PGS366 PQO366 QAK366 QKG366 QUC366 RDY366 RNU366 RXQ366 SHM366 SRI366 TBE366 TLA366 TUW366 UES366 UOO366 UYK366 VIG366 VSC366 WBY366 WLU366 WVQ366 G65902 JE65902 TA65902 ACW65902 AMS65902 AWO65902 BGK65902 BQG65902 CAC65902 CJY65902 CTU65902 DDQ65902 DNM65902 DXI65902 EHE65902 ERA65902 FAW65902 FKS65902 FUO65902 GEK65902 GOG65902 GYC65902 HHY65902 HRU65902 IBQ65902 ILM65902 IVI65902 JFE65902 JPA65902 JYW65902 KIS65902 KSO65902 LCK65902 LMG65902 LWC65902 MFY65902 MPU65902 MZQ65902 NJM65902 NTI65902 ODE65902 ONA65902 OWW65902 PGS65902 PQO65902 QAK65902 QKG65902 QUC65902 RDY65902 RNU65902 RXQ65902 SHM65902 SRI65902 TBE65902 TLA65902 TUW65902 UES65902 UOO65902 UYK65902 VIG65902 VSC65902 WBY65902 WLU65902 WVQ65902 G131438 JE131438 TA131438 ACW131438 AMS131438 AWO131438 BGK131438 BQG131438 CAC131438 CJY131438 CTU131438 DDQ131438 DNM131438 DXI131438 EHE131438 ERA131438 FAW131438 FKS131438 FUO131438 GEK131438 GOG131438 GYC131438 HHY131438 HRU131438 IBQ131438 ILM131438 IVI131438 JFE131438 JPA131438 JYW131438 KIS131438 KSO131438 LCK131438 LMG131438 LWC131438 MFY131438 MPU131438 MZQ131438 NJM131438 NTI131438 ODE131438 ONA131438 OWW131438 PGS131438 PQO131438 QAK131438 QKG131438 QUC131438 RDY131438 RNU131438 RXQ131438 SHM131438 SRI131438 TBE131438 TLA131438 TUW131438 UES131438 UOO131438 UYK131438 VIG131438 VSC131438 WBY131438 WLU131438 WVQ131438 G196974 JE196974 TA196974 ACW196974 AMS196974 AWO196974 BGK196974 BQG196974 CAC196974 CJY196974 CTU196974 DDQ196974 DNM196974 DXI196974 EHE196974 ERA196974 FAW196974 FKS196974 FUO196974 GEK196974 GOG196974 GYC196974 HHY196974 HRU196974 IBQ196974 ILM196974 IVI196974 JFE196974 JPA196974 JYW196974 KIS196974 KSO196974 LCK196974 LMG196974 LWC196974 MFY196974 MPU196974 MZQ196974 NJM196974 NTI196974 ODE196974 ONA196974 OWW196974 PGS196974 PQO196974 QAK196974 QKG196974 QUC196974 RDY196974 RNU196974 RXQ196974 SHM196974 SRI196974 TBE196974 TLA196974 TUW196974 UES196974 UOO196974 UYK196974 VIG196974 VSC196974 WBY196974 WLU196974 WVQ196974 G262510 JE262510 TA262510 ACW262510 AMS262510 AWO262510 BGK262510 BQG262510 CAC262510 CJY262510 CTU262510 DDQ262510 DNM262510 DXI262510 EHE262510 ERA262510 FAW262510 FKS262510 FUO262510 GEK262510 GOG262510 GYC262510 HHY262510 HRU262510 IBQ262510 ILM262510 IVI262510 JFE262510 JPA262510 JYW262510 KIS262510 KSO262510 LCK262510 LMG262510 LWC262510 MFY262510 MPU262510 MZQ262510 NJM262510 NTI262510 ODE262510 ONA262510 OWW262510 PGS262510 PQO262510 QAK262510 QKG262510 QUC262510 RDY262510 RNU262510 RXQ262510 SHM262510 SRI262510 TBE262510 TLA262510 TUW262510 UES262510 UOO262510 UYK262510 VIG262510 VSC262510 WBY262510 WLU262510 WVQ262510 G328046 JE328046 TA328046 ACW328046 AMS328046 AWO328046 BGK328046 BQG328046 CAC328046 CJY328046 CTU328046 DDQ328046 DNM328046 DXI328046 EHE328046 ERA328046 FAW328046 FKS328046 FUO328046 GEK328046 GOG328046 GYC328046 HHY328046 HRU328046 IBQ328046 ILM328046 IVI328046 JFE328046 JPA328046 JYW328046 KIS328046 KSO328046 LCK328046 LMG328046 LWC328046 MFY328046 MPU328046 MZQ328046 NJM328046 NTI328046 ODE328046 ONA328046 OWW328046 PGS328046 PQO328046 QAK328046 QKG328046 QUC328046 RDY328046 RNU328046 RXQ328046 SHM328046 SRI328046 TBE328046 TLA328046 TUW328046 UES328046 UOO328046 UYK328046 VIG328046 VSC328046 WBY328046 WLU328046 WVQ328046 G393582 JE393582 TA393582 ACW393582 AMS393582 AWO393582 BGK393582 BQG393582 CAC393582 CJY393582 CTU393582 DDQ393582 DNM393582 DXI393582 EHE393582 ERA393582 FAW393582 FKS393582 FUO393582 GEK393582 GOG393582 GYC393582 HHY393582 HRU393582 IBQ393582 ILM393582 IVI393582 JFE393582 JPA393582 JYW393582 KIS393582 KSO393582 LCK393582 LMG393582 LWC393582 MFY393582 MPU393582 MZQ393582 NJM393582 NTI393582 ODE393582 ONA393582 OWW393582 PGS393582 PQO393582 QAK393582 QKG393582 QUC393582 RDY393582 RNU393582 RXQ393582 SHM393582 SRI393582 TBE393582 TLA393582 TUW393582 UES393582 UOO393582 UYK393582 VIG393582 VSC393582 WBY393582 WLU393582 WVQ393582 G459118 JE459118 TA459118 ACW459118 AMS459118 AWO459118 BGK459118 BQG459118 CAC459118 CJY459118 CTU459118 DDQ459118 DNM459118 DXI459118 EHE459118 ERA459118 FAW459118 FKS459118 FUO459118 GEK459118 GOG459118 GYC459118 HHY459118 HRU459118 IBQ459118 ILM459118 IVI459118 JFE459118 JPA459118 JYW459118 KIS459118 KSO459118 LCK459118 LMG459118 LWC459118 MFY459118 MPU459118 MZQ459118 NJM459118 NTI459118 ODE459118 ONA459118 OWW459118 PGS459118 PQO459118 QAK459118 QKG459118 QUC459118 RDY459118 RNU459118 RXQ459118 SHM459118 SRI459118 TBE459118 TLA459118 TUW459118 UES459118 UOO459118 UYK459118 VIG459118 VSC459118 WBY459118 WLU459118 WVQ459118 G524654 JE524654 TA524654 ACW524654 AMS524654 AWO524654 BGK524654 BQG524654 CAC524654 CJY524654 CTU524654 DDQ524654 DNM524654 DXI524654 EHE524654 ERA524654 FAW524654 FKS524654 FUO524654 GEK524654 GOG524654 GYC524654 HHY524654 HRU524654 IBQ524654 ILM524654 IVI524654 JFE524654 JPA524654 JYW524654 KIS524654 KSO524654 LCK524654 LMG524654 LWC524654 MFY524654 MPU524654 MZQ524654 NJM524654 NTI524654 ODE524654 ONA524654 OWW524654 PGS524654 PQO524654 QAK524654 QKG524654 QUC524654 RDY524654 RNU524654 RXQ524654 SHM524654 SRI524654 TBE524654 TLA524654 TUW524654 UES524654 UOO524654 UYK524654 VIG524654 VSC524654 WBY524654 WLU524654 WVQ524654 G590190 JE590190 TA590190 ACW590190 AMS590190 AWO590190 BGK590190 BQG590190 CAC590190 CJY590190 CTU590190 DDQ590190 DNM590190 DXI590190 EHE590190 ERA590190 FAW590190 FKS590190 FUO590190 GEK590190 GOG590190 GYC590190 HHY590190 HRU590190 IBQ590190 ILM590190 IVI590190 JFE590190 JPA590190 JYW590190 KIS590190 KSO590190 LCK590190 LMG590190 LWC590190 MFY590190 MPU590190 MZQ590190 NJM590190 NTI590190 ODE590190 ONA590190 OWW590190 PGS590190 PQO590190 QAK590190 QKG590190 QUC590190 RDY590190 RNU590190 RXQ590190 SHM590190 SRI590190 TBE590190 TLA590190 TUW590190 UES590190 UOO590190 UYK590190 VIG590190 VSC590190 WBY590190 WLU590190 WVQ590190 G655726 JE655726 TA655726 ACW655726 AMS655726 AWO655726 BGK655726 BQG655726 CAC655726 CJY655726 CTU655726 DDQ655726 DNM655726 DXI655726 EHE655726 ERA655726 FAW655726 FKS655726 FUO655726 GEK655726 GOG655726 GYC655726 HHY655726 HRU655726 IBQ655726 ILM655726 IVI655726 JFE655726 JPA655726 JYW655726 KIS655726 KSO655726 LCK655726 LMG655726 LWC655726 MFY655726 MPU655726 MZQ655726 NJM655726 NTI655726 ODE655726 ONA655726 OWW655726 PGS655726 PQO655726 QAK655726 QKG655726 QUC655726 RDY655726 RNU655726 RXQ655726 SHM655726 SRI655726 TBE655726 TLA655726 TUW655726 UES655726 UOO655726 UYK655726 VIG655726 VSC655726 WBY655726 WLU655726 WVQ655726 G721262 JE721262 TA721262 ACW721262 AMS721262 AWO721262 BGK721262 BQG721262 CAC721262 CJY721262 CTU721262 DDQ721262 DNM721262 DXI721262 EHE721262 ERA721262 FAW721262 FKS721262 FUO721262 GEK721262 GOG721262 GYC721262 HHY721262 HRU721262 IBQ721262 ILM721262 IVI721262 JFE721262 JPA721262 JYW721262 KIS721262 KSO721262 LCK721262 LMG721262 LWC721262 MFY721262 MPU721262 MZQ721262 NJM721262 NTI721262 ODE721262 ONA721262 OWW721262 PGS721262 PQO721262 QAK721262 QKG721262 QUC721262 RDY721262 RNU721262 RXQ721262 SHM721262 SRI721262 TBE721262 TLA721262 TUW721262 UES721262 UOO721262 UYK721262 VIG721262 VSC721262 WBY721262 WLU721262 WVQ721262 G786798 JE786798 TA786798 ACW786798 AMS786798 AWO786798 BGK786798 BQG786798 CAC786798 CJY786798 CTU786798 DDQ786798 DNM786798 DXI786798 EHE786798 ERA786798 FAW786798 FKS786798 FUO786798 GEK786798 GOG786798 GYC786798 HHY786798 HRU786798 IBQ786798 ILM786798 IVI786798 JFE786798 JPA786798 JYW786798 KIS786798 KSO786798 LCK786798 LMG786798 LWC786798 MFY786798 MPU786798 MZQ786798 NJM786798 NTI786798 ODE786798 ONA786798 OWW786798 PGS786798 PQO786798 QAK786798 QKG786798 QUC786798 RDY786798 RNU786798 RXQ786798 SHM786798 SRI786798 TBE786798 TLA786798 TUW786798 UES786798 UOO786798 UYK786798 VIG786798 VSC786798 WBY786798 WLU786798 WVQ786798 G852334 JE852334 TA852334 ACW852334 AMS852334 AWO852334 BGK852334 BQG852334 CAC852334 CJY852334 CTU852334 DDQ852334 DNM852334 DXI852334 EHE852334 ERA852334 FAW852334 FKS852334 FUO852334 GEK852334 GOG852334 GYC852334 HHY852334 HRU852334 IBQ852334 ILM852334 IVI852334 JFE852334 JPA852334 JYW852334 KIS852334 KSO852334 LCK852334 LMG852334 LWC852334 MFY852334 MPU852334 MZQ852334 NJM852334 NTI852334 ODE852334 ONA852334 OWW852334 PGS852334 PQO852334 QAK852334 QKG852334 QUC852334 RDY852334 RNU852334 RXQ852334 SHM852334 SRI852334 TBE852334 TLA852334 TUW852334 UES852334 UOO852334 UYK852334 VIG852334 VSC852334 WBY852334 WLU852334 WVQ852334 G917870 JE917870 TA917870 ACW917870 AMS917870 AWO917870 BGK917870 BQG917870 CAC917870 CJY917870 CTU917870 DDQ917870 DNM917870 DXI917870 EHE917870 ERA917870 FAW917870 FKS917870 FUO917870 GEK917870 GOG917870 GYC917870 HHY917870 HRU917870 IBQ917870 ILM917870 IVI917870 JFE917870 JPA917870 JYW917870 KIS917870 KSO917870 LCK917870 LMG917870 LWC917870 MFY917870 MPU917870 MZQ917870 NJM917870 NTI917870 ODE917870 ONA917870 OWW917870 PGS917870 PQO917870 QAK917870 QKG917870 QUC917870 RDY917870 RNU917870 RXQ917870 SHM917870 SRI917870 TBE917870 TLA917870 TUW917870 UES917870 UOO917870 UYK917870 VIG917870 VSC917870 WBY917870 WLU917870 WVQ917870 G983406 JE983406 TA983406 ACW983406 AMS983406 AWO983406 BGK983406 BQG983406 CAC983406 CJY983406 CTU983406 DDQ983406 DNM983406 DXI983406 EHE983406 ERA983406 FAW983406 FKS983406 FUO983406 GEK983406 GOG983406 GYC983406 HHY983406 HRU983406 IBQ983406 ILM983406 IVI983406 JFE983406 JPA983406 JYW983406 KIS983406 KSO983406 LCK983406 LMG983406 LWC983406 MFY983406 MPU983406 MZQ983406 NJM983406 NTI983406 ODE983406 ONA983406 OWW983406 PGS983406 PQO983406 QAK983406 QKG983406 QUC983406 RDY983406 RNU983406 RXQ983406 SHM983406 SRI983406 TBE983406 TLA983406 TUW983406 UES983406 UOO983406 UYK983406 VIG983406 VSC983406 WBY983406 WLU983406 WVQ983406 G336 JE336 TA336 ACW336 AMS336 AWO336 BGK336 BQG336 CAC336 CJY336 CTU336 DDQ336 DNM336 DXI336 EHE336 ERA336 FAW336 FKS336 FUO336 GEK336 GOG336 GYC336 HHY336 HRU336 IBQ336 ILM336 IVI336 JFE336 JPA336 JYW336 KIS336 KSO336 LCK336 LMG336 LWC336 MFY336 MPU336 MZQ336 NJM336 NTI336 ODE336 ONA336 OWW336 PGS336 PQO336 QAK336 QKG336 QUC336 RDY336 RNU336 RXQ336 SHM336 SRI336 TBE336 TLA336 TUW336 UES336 UOO336 UYK336 VIG336 VSC336 WBY336 WLU336 WVQ336 G65872 JE65872 TA65872 ACW65872 AMS65872 AWO65872 BGK65872 BQG65872 CAC65872 CJY65872 CTU65872 DDQ65872 DNM65872 DXI65872 EHE65872 ERA65872 FAW65872 FKS65872 FUO65872 GEK65872 GOG65872 GYC65872 HHY65872 HRU65872 IBQ65872 ILM65872 IVI65872 JFE65872 JPA65872 JYW65872 KIS65872 KSO65872 LCK65872 LMG65872 LWC65872 MFY65872 MPU65872 MZQ65872 NJM65872 NTI65872 ODE65872 ONA65872 OWW65872 PGS65872 PQO65872 QAK65872 QKG65872 QUC65872 RDY65872 RNU65872 RXQ65872 SHM65872 SRI65872 TBE65872 TLA65872 TUW65872 UES65872 UOO65872 UYK65872 VIG65872 VSC65872 WBY65872 WLU65872 WVQ65872 G131408 JE131408 TA131408 ACW131408 AMS131408 AWO131408 BGK131408 BQG131408 CAC131408 CJY131408 CTU131408 DDQ131408 DNM131408 DXI131408 EHE131408 ERA131408 FAW131408 FKS131408 FUO131408 GEK131408 GOG131408 GYC131408 HHY131408 HRU131408 IBQ131408 ILM131408 IVI131408 JFE131408 JPA131408 JYW131408 KIS131408 KSO131408 LCK131408 LMG131408 LWC131408 MFY131408 MPU131408 MZQ131408 NJM131408 NTI131408 ODE131408 ONA131408 OWW131408 PGS131408 PQO131408 QAK131408 QKG131408 QUC131408 RDY131408 RNU131408 RXQ131408 SHM131408 SRI131408 TBE131408 TLA131408 TUW131408 UES131408 UOO131408 UYK131408 VIG131408 VSC131408 WBY131408 WLU131408 WVQ131408 G196944 JE196944 TA196944 ACW196944 AMS196944 AWO196944 BGK196944 BQG196944 CAC196944 CJY196944 CTU196944 DDQ196944 DNM196944 DXI196944 EHE196944 ERA196944 FAW196944 FKS196944 FUO196944 GEK196944 GOG196944 GYC196944 HHY196944 HRU196944 IBQ196944 ILM196944 IVI196944 JFE196944 JPA196944 JYW196944 KIS196944 KSO196944 LCK196944 LMG196944 LWC196944 MFY196944 MPU196944 MZQ196944 NJM196944 NTI196944 ODE196944 ONA196944 OWW196944 PGS196944 PQO196944 QAK196944 QKG196944 QUC196944 RDY196944 RNU196944 RXQ196944 SHM196944 SRI196944 TBE196944 TLA196944 TUW196944 UES196944 UOO196944 UYK196944 VIG196944 VSC196944 WBY196944 WLU196944 WVQ196944 G262480 JE262480 TA262480 ACW262480 AMS262480 AWO262480 BGK262480 BQG262480 CAC262480 CJY262480 CTU262480 DDQ262480 DNM262480 DXI262480 EHE262480 ERA262480 FAW262480 FKS262480 FUO262480 GEK262480 GOG262480 GYC262480 HHY262480 HRU262480 IBQ262480 ILM262480 IVI262480 JFE262480 JPA262480 JYW262480 KIS262480 KSO262480 LCK262480 LMG262480 LWC262480 MFY262480 MPU262480 MZQ262480 NJM262480 NTI262480 ODE262480 ONA262480 OWW262480 PGS262480 PQO262480 QAK262480 QKG262480 QUC262480 RDY262480 RNU262480 RXQ262480 SHM262480 SRI262480 TBE262480 TLA262480 TUW262480 UES262480 UOO262480 UYK262480 VIG262480 VSC262480 WBY262480 WLU262480 WVQ262480 G328016 JE328016 TA328016 ACW328016 AMS328016 AWO328016 BGK328016 BQG328016 CAC328016 CJY328016 CTU328016 DDQ328016 DNM328016 DXI328016 EHE328016 ERA328016 FAW328016 FKS328016 FUO328016 GEK328016 GOG328016 GYC328016 HHY328016 HRU328016 IBQ328016 ILM328016 IVI328016 JFE328016 JPA328016 JYW328016 KIS328016 KSO328016 LCK328016 LMG328016 LWC328016 MFY328016 MPU328016 MZQ328016 NJM328016 NTI328016 ODE328016 ONA328016 OWW328016 PGS328016 PQO328016 QAK328016 QKG328016 QUC328016 RDY328016 RNU328016 RXQ328016 SHM328016 SRI328016 TBE328016 TLA328016 TUW328016 UES328016 UOO328016 UYK328016 VIG328016 VSC328016 WBY328016 WLU328016 WVQ328016 G393552 JE393552 TA393552 ACW393552 AMS393552 AWO393552 BGK393552 BQG393552 CAC393552 CJY393552 CTU393552 DDQ393552 DNM393552 DXI393552 EHE393552 ERA393552 FAW393552 FKS393552 FUO393552 GEK393552 GOG393552 GYC393552 HHY393552 HRU393552 IBQ393552 ILM393552 IVI393552 JFE393552 JPA393552 JYW393552 KIS393552 KSO393552 LCK393552 LMG393552 LWC393552 MFY393552 MPU393552 MZQ393552 NJM393552 NTI393552 ODE393552 ONA393552 OWW393552 PGS393552 PQO393552 QAK393552 QKG393552 QUC393552 RDY393552 RNU393552 RXQ393552 SHM393552 SRI393552 TBE393552 TLA393552 TUW393552 UES393552 UOO393552 UYK393552 VIG393552 VSC393552 WBY393552 WLU393552 WVQ393552 G459088 JE459088 TA459088 ACW459088 AMS459088 AWO459088 BGK459088 BQG459088 CAC459088 CJY459088 CTU459088 DDQ459088 DNM459088 DXI459088 EHE459088 ERA459088 FAW459088 FKS459088 FUO459088 GEK459088 GOG459088 GYC459088 HHY459088 HRU459088 IBQ459088 ILM459088 IVI459088 JFE459088 JPA459088 JYW459088 KIS459088 KSO459088 LCK459088 LMG459088 LWC459088 MFY459088 MPU459088 MZQ459088 NJM459088 NTI459088 ODE459088 ONA459088 OWW459088 PGS459088 PQO459088 QAK459088 QKG459088 QUC459088 RDY459088 RNU459088 RXQ459088 SHM459088 SRI459088 TBE459088 TLA459088 TUW459088 UES459088 UOO459088 UYK459088 VIG459088 VSC459088 WBY459088 WLU459088 WVQ459088 G524624 JE524624 TA524624 ACW524624 AMS524624 AWO524624 BGK524624 BQG524624 CAC524624 CJY524624 CTU524624 DDQ524624 DNM524624 DXI524624 EHE524624 ERA524624 FAW524624 FKS524624 FUO524624 GEK524624 GOG524624 GYC524624 HHY524624 HRU524624 IBQ524624 ILM524624 IVI524624 JFE524624 JPA524624 JYW524624 KIS524624 KSO524624 LCK524624 LMG524624 LWC524624 MFY524624 MPU524624 MZQ524624 NJM524624 NTI524624 ODE524624 ONA524624 OWW524624 PGS524624 PQO524624 QAK524624 QKG524624 QUC524624 RDY524624 RNU524624 RXQ524624 SHM524624 SRI524624 TBE524624 TLA524624 TUW524624 UES524624 UOO524624 UYK524624 VIG524624 VSC524624 WBY524624 WLU524624 WVQ524624 G590160 JE590160 TA590160 ACW590160 AMS590160 AWO590160 BGK590160 BQG590160 CAC590160 CJY590160 CTU590160 DDQ590160 DNM590160 DXI590160 EHE590160 ERA590160 FAW590160 FKS590160 FUO590160 GEK590160 GOG590160 GYC590160 HHY590160 HRU590160 IBQ590160 ILM590160 IVI590160 JFE590160 JPA590160 JYW590160 KIS590160 KSO590160 LCK590160 LMG590160 LWC590160 MFY590160 MPU590160 MZQ590160 NJM590160 NTI590160 ODE590160 ONA590160 OWW590160 PGS590160 PQO590160 QAK590160 QKG590160 QUC590160 RDY590160 RNU590160 RXQ590160 SHM590160 SRI590160 TBE590160 TLA590160 TUW590160 UES590160 UOO590160 UYK590160 VIG590160 VSC590160 WBY590160 WLU590160 WVQ590160 G655696 JE655696 TA655696 ACW655696 AMS655696 AWO655696 BGK655696 BQG655696 CAC655696 CJY655696 CTU655696 DDQ655696 DNM655696 DXI655696 EHE655696 ERA655696 FAW655696 FKS655696 FUO655696 GEK655696 GOG655696 GYC655696 HHY655696 HRU655696 IBQ655696 ILM655696 IVI655696 JFE655696 JPA655696 JYW655696 KIS655696 KSO655696 LCK655696 LMG655696 LWC655696 MFY655696 MPU655696 MZQ655696 NJM655696 NTI655696 ODE655696 ONA655696 OWW655696 PGS655696 PQO655696 QAK655696 QKG655696 QUC655696 RDY655696 RNU655696 RXQ655696 SHM655696 SRI655696 TBE655696 TLA655696 TUW655696 UES655696 UOO655696 UYK655696 VIG655696 VSC655696 WBY655696 WLU655696 WVQ655696 G721232 JE721232 TA721232 ACW721232 AMS721232 AWO721232 BGK721232 BQG721232 CAC721232 CJY721232 CTU721232 DDQ721232 DNM721232 DXI721232 EHE721232 ERA721232 FAW721232 FKS721232 FUO721232 GEK721232 GOG721232 GYC721232 HHY721232 HRU721232 IBQ721232 ILM721232 IVI721232 JFE721232 JPA721232 JYW721232 KIS721232 KSO721232 LCK721232 LMG721232 LWC721232 MFY721232 MPU721232 MZQ721232 NJM721232 NTI721232 ODE721232 ONA721232 OWW721232 PGS721232 PQO721232 QAK721232 QKG721232 QUC721232 RDY721232 RNU721232 RXQ721232 SHM721232 SRI721232 TBE721232 TLA721232 TUW721232 UES721232 UOO721232 UYK721232 VIG721232 VSC721232 WBY721232 WLU721232 WVQ721232 G786768 JE786768 TA786768 ACW786768 AMS786768 AWO786768 BGK786768 BQG786768 CAC786768 CJY786768 CTU786768 DDQ786768 DNM786768 DXI786768 EHE786768 ERA786768 FAW786768 FKS786768 FUO786768 GEK786768 GOG786768 GYC786768 HHY786768 HRU786768 IBQ786768 ILM786768 IVI786768 JFE786768 JPA786768 JYW786768 KIS786768 KSO786768 LCK786768 LMG786768 LWC786768 MFY786768 MPU786768 MZQ786768 NJM786768 NTI786768 ODE786768 ONA786768 OWW786768 PGS786768 PQO786768 QAK786768 QKG786768 QUC786768 RDY786768 RNU786768 RXQ786768 SHM786768 SRI786768 TBE786768 TLA786768 TUW786768 UES786768 UOO786768 UYK786768 VIG786768 VSC786768 WBY786768 WLU786768 WVQ786768 G852304 JE852304 TA852304 ACW852304 AMS852304 AWO852304 BGK852304 BQG852304 CAC852304 CJY852304 CTU852304 DDQ852304 DNM852304 DXI852304 EHE852304 ERA852304 FAW852304 FKS852304 FUO852304 GEK852304 GOG852304 GYC852304 HHY852304 HRU852304 IBQ852304 ILM852304 IVI852304 JFE852304 JPA852304 JYW852304 KIS852304 KSO852304 LCK852304 LMG852304 LWC852304 MFY852304 MPU852304 MZQ852304 NJM852304 NTI852304 ODE852304 ONA852304 OWW852304 PGS852304 PQO852304 QAK852304 QKG852304 QUC852304 RDY852304 RNU852304 RXQ852304 SHM852304 SRI852304 TBE852304 TLA852304 TUW852304 UES852304 UOO852304 UYK852304 VIG852304 VSC852304 WBY852304 WLU852304 WVQ852304 G917840 JE917840 TA917840 ACW917840 AMS917840 AWO917840 BGK917840 BQG917840 CAC917840 CJY917840 CTU917840 DDQ917840 DNM917840 DXI917840 EHE917840 ERA917840 FAW917840 FKS917840 FUO917840 GEK917840 GOG917840 GYC917840 HHY917840 HRU917840 IBQ917840 ILM917840 IVI917840 JFE917840 JPA917840 JYW917840 KIS917840 KSO917840 LCK917840 LMG917840 LWC917840 MFY917840 MPU917840 MZQ917840 NJM917840 NTI917840 ODE917840 ONA917840 OWW917840 PGS917840 PQO917840 QAK917840 QKG917840 QUC917840 RDY917840 RNU917840 RXQ917840 SHM917840 SRI917840 TBE917840 TLA917840 TUW917840 UES917840 UOO917840 UYK917840 VIG917840 VSC917840 WBY917840 WLU917840 WVQ917840 G983376 JE983376 TA983376 ACW983376 AMS983376 AWO983376 BGK983376 BQG983376 CAC983376 CJY983376 CTU983376 DDQ983376 DNM983376 DXI983376 EHE983376 ERA983376 FAW983376 FKS983376 FUO983376 GEK983376 GOG983376 GYC983376 HHY983376 HRU983376 IBQ983376 ILM983376 IVI983376 JFE983376 JPA983376 JYW983376 KIS983376 KSO983376 LCK983376 LMG983376 LWC983376 MFY983376 MPU983376 MZQ983376 NJM983376 NTI983376 ODE983376 ONA983376 OWW983376 PGS983376 PQO983376 QAK983376 QKG983376 QUC983376 RDY983376 RNU983376 RXQ983376 SHM983376 SRI983376 TBE983376 TLA983376 TUW983376 UES983376 UOO983376 UYK983376 VIG983376 VSC983376 WBY983376 WLU983376 WVQ983376 G307 JE307 TA307 ACW307 AMS307 AWO307 BGK307 BQG307 CAC307 CJY307 CTU307 DDQ307 DNM307 DXI307 EHE307 ERA307 FAW307 FKS307 FUO307 GEK307 GOG307 GYC307 HHY307 HRU307 IBQ307 ILM307 IVI307 JFE307 JPA307 JYW307 KIS307 KSO307 LCK307 LMG307 LWC307 MFY307 MPU307 MZQ307 NJM307 NTI307 ODE307 ONA307 OWW307 PGS307 PQO307 QAK307 QKG307 QUC307 RDY307 RNU307 RXQ307 SHM307 SRI307 TBE307 TLA307 TUW307 UES307 UOO307 UYK307 VIG307 VSC307 WBY307 WLU307 WVQ307 G65843 JE65843 TA65843 ACW65843 AMS65843 AWO65843 BGK65843 BQG65843 CAC65843 CJY65843 CTU65843 DDQ65843 DNM65843 DXI65843 EHE65843 ERA65843 FAW65843 FKS65843 FUO65843 GEK65843 GOG65843 GYC65843 HHY65843 HRU65843 IBQ65843 ILM65843 IVI65843 JFE65843 JPA65843 JYW65843 KIS65843 KSO65843 LCK65843 LMG65843 LWC65843 MFY65843 MPU65843 MZQ65843 NJM65843 NTI65843 ODE65843 ONA65843 OWW65843 PGS65843 PQO65843 QAK65843 QKG65843 QUC65843 RDY65843 RNU65843 RXQ65843 SHM65843 SRI65843 TBE65843 TLA65843 TUW65843 UES65843 UOO65843 UYK65843 VIG65843 VSC65843 WBY65843 WLU65843 WVQ65843 G131379 JE131379 TA131379 ACW131379 AMS131379 AWO131379 BGK131379 BQG131379 CAC131379 CJY131379 CTU131379 DDQ131379 DNM131379 DXI131379 EHE131379 ERA131379 FAW131379 FKS131379 FUO131379 GEK131379 GOG131379 GYC131379 HHY131379 HRU131379 IBQ131379 ILM131379 IVI131379 JFE131379 JPA131379 JYW131379 KIS131379 KSO131379 LCK131379 LMG131379 LWC131379 MFY131379 MPU131379 MZQ131379 NJM131379 NTI131379 ODE131379 ONA131379 OWW131379 PGS131379 PQO131379 QAK131379 QKG131379 QUC131379 RDY131379 RNU131379 RXQ131379 SHM131379 SRI131379 TBE131379 TLA131379 TUW131379 UES131379 UOO131379 UYK131379 VIG131379 VSC131379 WBY131379 WLU131379 WVQ131379 G196915 JE196915 TA196915 ACW196915 AMS196915 AWO196915 BGK196915 BQG196915 CAC196915 CJY196915 CTU196915 DDQ196915 DNM196915 DXI196915 EHE196915 ERA196915 FAW196915 FKS196915 FUO196915 GEK196915 GOG196915 GYC196915 HHY196915 HRU196915 IBQ196915 ILM196915 IVI196915 JFE196915 JPA196915 JYW196915 KIS196915 KSO196915 LCK196915 LMG196915 LWC196915 MFY196915 MPU196915 MZQ196915 NJM196915 NTI196915 ODE196915 ONA196915 OWW196915 PGS196915 PQO196915 QAK196915 QKG196915 QUC196915 RDY196915 RNU196915 RXQ196915 SHM196915 SRI196915 TBE196915 TLA196915 TUW196915 UES196915 UOO196915 UYK196915 VIG196915 VSC196915 WBY196915 WLU196915 WVQ196915 G262451 JE262451 TA262451 ACW262451 AMS262451 AWO262451 BGK262451 BQG262451 CAC262451 CJY262451 CTU262451 DDQ262451 DNM262451 DXI262451 EHE262451 ERA262451 FAW262451 FKS262451 FUO262451 GEK262451 GOG262451 GYC262451 HHY262451 HRU262451 IBQ262451 ILM262451 IVI262451 JFE262451 JPA262451 JYW262451 KIS262451 KSO262451 LCK262451 LMG262451 LWC262451 MFY262451 MPU262451 MZQ262451 NJM262451 NTI262451 ODE262451 ONA262451 OWW262451 PGS262451 PQO262451 QAK262451 QKG262451 QUC262451 RDY262451 RNU262451 RXQ262451 SHM262451 SRI262451 TBE262451 TLA262451 TUW262451 UES262451 UOO262451 UYK262451 VIG262451 VSC262451 WBY262451 WLU262451 WVQ262451 G327987 JE327987 TA327987 ACW327987 AMS327987 AWO327987 BGK327987 BQG327987 CAC327987 CJY327987 CTU327987 DDQ327987 DNM327987 DXI327987 EHE327987 ERA327987 FAW327987 FKS327987 FUO327987 GEK327987 GOG327987 GYC327987 HHY327987 HRU327987 IBQ327987 ILM327987 IVI327987 JFE327987 JPA327987 JYW327987 KIS327987 KSO327987 LCK327987 LMG327987 LWC327987 MFY327987 MPU327987 MZQ327987 NJM327987 NTI327987 ODE327987 ONA327987 OWW327987 PGS327987 PQO327987 QAK327987 QKG327987 QUC327987 RDY327987 RNU327987 RXQ327987 SHM327987 SRI327987 TBE327987 TLA327987 TUW327987 UES327987 UOO327987 UYK327987 VIG327987 VSC327987 WBY327987 WLU327987 WVQ327987 G393523 JE393523 TA393523 ACW393523 AMS393523 AWO393523 BGK393523 BQG393523 CAC393523 CJY393523 CTU393523 DDQ393523 DNM393523 DXI393523 EHE393523 ERA393523 FAW393523 FKS393523 FUO393523 GEK393523 GOG393523 GYC393523 HHY393523 HRU393523 IBQ393523 ILM393523 IVI393523 JFE393523 JPA393523 JYW393523 KIS393523 KSO393523 LCK393523 LMG393523 LWC393523 MFY393523 MPU393523 MZQ393523 NJM393523 NTI393523 ODE393523 ONA393523 OWW393523 PGS393523 PQO393523 QAK393523 QKG393523 QUC393523 RDY393523 RNU393523 RXQ393523 SHM393523 SRI393523 TBE393523 TLA393523 TUW393523 UES393523 UOO393523 UYK393523 VIG393523 VSC393523 WBY393523 WLU393523 WVQ393523 G459059 JE459059 TA459059 ACW459059 AMS459059 AWO459059 BGK459059 BQG459059 CAC459059 CJY459059 CTU459059 DDQ459059 DNM459059 DXI459059 EHE459059 ERA459059 FAW459059 FKS459059 FUO459059 GEK459059 GOG459059 GYC459059 HHY459059 HRU459059 IBQ459059 ILM459059 IVI459059 JFE459059 JPA459059 JYW459059 KIS459059 KSO459059 LCK459059 LMG459059 LWC459059 MFY459059 MPU459059 MZQ459059 NJM459059 NTI459059 ODE459059 ONA459059 OWW459059 PGS459059 PQO459059 QAK459059 QKG459059 QUC459059 RDY459059 RNU459059 RXQ459059 SHM459059 SRI459059 TBE459059 TLA459059 TUW459059 UES459059 UOO459059 UYK459059 VIG459059 VSC459059 WBY459059 WLU459059 WVQ459059 G524595 JE524595 TA524595 ACW524595 AMS524595 AWO524595 BGK524595 BQG524595 CAC524595 CJY524595 CTU524595 DDQ524595 DNM524595 DXI524595 EHE524595 ERA524595 FAW524595 FKS524595 FUO524595 GEK524595 GOG524595 GYC524595 HHY524595 HRU524595 IBQ524595 ILM524595 IVI524595 JFE524595 JPA524595 JYW524595 KIS524595 KSO524595 LCK524595 LMG524595 LWC524595 MFY524595 MPU524595 MZQ524595 NJM524595 NTI524595 ODE524595 ONA524595 OWW524595 PGS524595 PQO524595 QAK524595 QKG524595 QUC524595 RDY524595 RNU524595 RXQ524595 SHM524595 SRI524595 TBE524595 TLA524595 TUW524595 UES524595 UOO524595 UYK524595 VIG524595 VSC524595 WBY524595 WLU524595 WVQ524595 G590131 JE590131 TA590131 ACW590131 AMS590131 AWO590131 BGK590131 BQG590131 CAC590131 CJY590131 CTU590131 DDQ590131 DNM590131 DXI590131 EHE590131 ERA590131 FAW590131 FKS590131 FUO590131 GEK590131 GOG590131 GYC590131 HHY590131 HRU590131 IBQ590131 ILM590131 IVI590131 JFE590131 JPA590131 JYW590131 KIS590131 KSO590131 LCK590131 LMG590131 LWC590131 MFY590131 MPU590131 MZQ590131 NJM590131 NTI590131 ODE590131 ONA590131 OWW590131 PGS590131 PQO590131 QAK590131 QKG590131 QUC590131 RDY590131 RNU590131 RXQ590131 SHM590131 SRI590131 TBE590131 TLA590131 TUW590131 UES590131 UOO590131 UYK590131 VIG590131 VSC590131 WBY590131 WLU590131 WVQ590131 G655667 JE655667 TA655667 ACW655667 AMS655667 AWO655667 BGK655667 BQG655667 CAC655667 CJY655667 CTU655667 DDQ655667 DNM655667 DXI655667 EHE655667 ERA655667 FAW655667 FKS655667 FUO655667 GEK655667 GOG655667 GYC655667 HHY655667 HRU655667 IBQ655667 ILM655667 IVI655667 JFE655667 JPA655667 JYW655667 KIS655667 KSO655667 LCK655667 LMG655667 LWC655667 MFY655667 MPU655667 MZQ655667 NJM655667 NTI655667 ODE655667 ONA655667 OWW655667 PGS655667 PQO655667 QAK655667 QKG655667 QUC655667 RDY655667 RNU655667 RXQ655667 SHM655667 SRI655667 TBE655667 TLA655667 TUW655667 UES655667 UOO655667 UYK655667 VIG655667 VSC655667 WBY655667 WLU655667 WVQ655667 G721203 JE721203 TA721203 ACW721203 AMS721203 AWO721203 BGK721203 BQG721203 CAC721203 CJY721203 CTU721203 DDQ721203 DNM721203 DXI721203 EHE721203 ERA721203 FAW721203 FKS721203 FUO721203 GEK721203 GOG721203 GYC721203 HHY721203 HRU721203 IBQ721203 ILM721203 IVI721203 JFE721203 JPA721203 JYW721203 KIS721203 KSO721203 LCK721203 LMG721203 LWC721203 MFY721203 MPU721203 MZQ721203 NJM721203 NTI721203 ODE721203 ONA721203 OWW721203 PGS721203 PQO721203 QAK721203 QKG721203 QUC721203 RDY721203 RNU721203 RXQ721203 SHM721203 SRI721203 TBE721203 TLA721203 TUW721203 UES721203 UOO721203 UYK721203 VIG721203 VSC721203 WBY721203 WLU721203 WVQ721203 G786739 JE786739 TA786739 ACW786739 AMS786739 AWO786739 BGK786739 BQG786739 CAC786739 CJY786739 CTU786739 DDQ786739 DNM786739 DXI786739 EHE786739 ERA786739 FAW786739 FKS786739 FUO786739 GEK786739 GOG786739 GYC786739 HHY786739 HRU786739 IBQ786739 ILM786739 IVI786739 JFE786739 JPA786739 JYW786739 KIS786739 KSO786739 LCK786739 LMG786739 LWC786739 MFY786739 MPU786739 MZQ786739 NJM786739 NTI786739 ODE786739 ONA786739 OWW786739 PGS786739 PQO786739 QAK786739 QKG786739 QUC786739 RDY786739 RNU786739 RXQ786739 SHM786739 SRI786739 TBE786739 TLA786739 TUW786739 UES786739 UOO786739 UYK786739 VIG786739 VSC786739 WBY786739 WLU786739 WVQ786739 G852275 JE852275 TA852275 ACW852275 AMS852275 AWO852275 BGK852275 BQG852275 CAC852275 CJY852275 CTU852275 DDQ852275 DNM852275 DXI852275 EHE852275 ERA852275 FAW852275 FKS852275 FUO852275 GEK852275 GOG852275 GYC852275 HHY852275 HRU852275 IBQ852275 ILM852275 IVI852275 JFE852275 JPA852275 JYW852275 KIS852275 KSO852275 LCK852275 LMG852275 LWC852275 MFY852275 MPU852275 MZQ852275 NJM852275 NTI852275 ODE852275 ONA852275 OWW852275 PGS852275 PQO852275 QAK852275 QKG852275 QUC852275 RDY852275 RNU852275 RXQ852275 SHM852275 SRI852275 TBE852275 TLA852275 TUW852275 UES852275 UOO852275 UYK852275 VIG852275 VSC852275 WBY852275 WLU852275 WVQ852275 G917811 JE917811 TA917811 ACW917811 AMS917811 AWO917811 BGK917811 BQG917811 CAC917811 CJY917811 CTU917811 DDQ917811 DNM917811 DXI917811 EHE917811 ERA917811 FAW917811 FKS917811 FUO917811 GEK917811 GOG917811 GYC917811 HHY917811 HRU917811 IBQ917811 ILM917811 IVI917811 JFE917811 JPA917811 JYW917811 KIS917811 KSO917811 LCK917811 LMG917811 LWC917811 MFY917811 MPU917811 MZQ917811 NJM917811 NTI917811 ODE917811 ONA917811 OWW917811 PGS917811 PQO917811 QAK917811 QKG917811 QUC917811 RDY917811 RNU917811 RXQ917811 SHM917811 SRI917811 TBE917811 TLA917811 TUW917811 UES917811 UOO917811 UYK917811 VIG917811 VSC917811 WBY917811 WLU917811 WVQ917811 G983347 JE983347 TA983347 ACW983347 AMS983347 AWO983347 BGK983347 BQG983347 CAC983347 CJY983347 CTU983347 DDQ983347 DNM983347 DXI983347 EHE983347 ERA983347 FAW983347 FKS983347 FUO983347 GEK983347 GOG983347 GYC983347 HHY983347 HRU983347 IBQ983347 ILM983347 IVI983347 JFE983347 JPA983347 JYW983347 KIS983347 KSO983347 LCK983347 LMG983347 LWC983347 MFY983347 MPU983347 MZQ983347 NJM983347 NTI983347 ODE983347 ONA983347 OWW983347 PGS983347 PQO983347 QAK983347 QKG983347 QUC983347 RDY983347 RNU983347 RXQ983347 SHM983347 SRI983347 TBE983347 TLA983347 TUW983347 UES983347 UOO983347 UYK983347 VIG983347 VSC983347 WBY983347 WLU983347 WVQ983347 G315 JE315 TA315 ACW315 AMS315 AWO315 BGK315 BQG315 CAC315 CJY315 CTU315 DDQ315 DNM315 DXI315 EHE315 ERA315 FAW315 FKS315 FUO315 GEK315 GOG315 GYC315 HHY315 HRU315 IBQ315 ILM315 IVI315 JFE315 JPA315 JYW315 KIS315 KSO315 LCK315 LMG315 LWC315 MFY315 MPU315 MZQ315 NJM315 NTI315 ODE315 ONA315 OWW315 PGS315 PQO315 QAK315 QKG315 QUC315 RDY315 RNU315 RXQ315 SHM315 SRI315 TBE315 TLA315 TUW315 UES315 UOO315 UYK315 VIG315 VSC315 WBY315 WLU315 WVQ315 G65851 JE65851 TA65851 ACW65851 AMS65851 AWO65851 BGK65851 BQG65851 CAC65851 CJY65851 CTU65851 DDQ65851 DNM65851 DXI65851 EHE65851 ERA65851 FAW65851 FKS65851 FUO65851 GEK65851 GOG65851 GYC65851 HHY65851 HRU65851 IBQ65851 ILM65851 IVI65851 JFE65851 JPA65851 JYW65851 KIS65851 KSO65851 LCK65851 LMG65851 LWC65851 MFY65851 MPU65851 MZQ65851 NJM65851 NTI65851 ODE65851 ONA65851 OWW65851 PGS65851 PQO65851 QAK65851 QKG65851 QUC65851 RDY65851 RNU65851 RXQ65851 SHM65851 SRI65851 TBE65851 TLA65851 TUW65851 UES65851 UOO65851 UYK65851 VIG65851 VSC65851 WBY65851 WLU65851 WVQ65851 G131387 JE131387 TA131387 ACW131387 AMS131387 AWO131387 BGK131387 BQG131387 CAC131387 CJY131387 CTU131387 DDQ131387 DNM131387 DXI131387 EHE131387 ERA131387 FAW131387 FKS131387 FUO131387 GEK131387 GOG131387 GYC131387 HHY131387 HRU131387 IBQ131387 ILM131387 IVI131387 JFE131387 JPA131387 JYW131387 KIS131387 KSO131387 LCK131387 LMG131387 LWC131387 MFY131387 MPU131387 MZQ131387 NJM131387 NTI131387 ODE131387 ONA131387 OWW131387 PGS131387 PQO131387 QAK131387 QKG131387 QUC131387 RDY131387 RNU131387 RXQ131387 SHM131387 SRI131387 TBE131387 TLA131387 TUW131387 UES131387 UOO131387 UYK131387 VIG131387 VSC131387 WBY131387 WLU131387 WVQ131387 G196923 JE196923 TA196923 ACW196923 AMS196923 AWO196923 BGK196923 BQG196923 CAC196923 CJY196923 CTU196923 DDQ196923 DNM196923 DXI196923 EHE196923 ERA196923 FAW196923 FKS196923 FUO196923 GEK196923 GOG196923 GYC196923 HHY196923 HRU196923 IBQ196923 ILM196923 IVI196923 JFE196923 JPA196923 JYW196923 KIS196923 KSO196923 LCK196923 LMG196923 LWC196923 MFY196923 MPU196923 MZQ196923 NJM196923 NTI196923 ODE196923 ONA196923 OWW196923 PGS196923 PQO196923 QAK196923 QKG196923 QUC196923 RDY196923 RNU196923 RXQ196923 SHM196923 SRI196923 TBE196923 TLA196923 TUW196923 UES196923 UOO196923 UYK196923 VIG196923 VSC196923 WBY196923 WLU196923 WVQ196923 G262459 JE262459 TA262459 ACW262459 AMS262459 AWO262459 BGK262459 BQG262459 CAC262459 CJY262459 CTU262459 DDQ262459 DNM262459 DXI262459 EHE262459 ERA262459 FAW262459 FKS262459 FUO262459 GEK262459 GOG262459 GYC262459 HHY262459 HRU262459 IBQ262459 ILM262459 IVI262459 JFE262459 JPA262459 JYW262459 KIS262459 KSO262459 LCK262459 LMG262459 LWC262459 MFY262459 MPU262459 MZQ262459 NJM262459 NTI262459 ODE262459 ONA262459 OWW262459 PGS262459 PQO262459 QAK262459 QKG262459 QUC262459 RDY262459 RNU262459 RXQ262459 SHM262459 SRI262459 TBE262459 TLA262459 TUW262459 UES262459 UOO262459 UYK262459 VIG262459 VSC262459 WBY262459 WLU262459 WVQ262459 G327995 JE327995 TA327995 ACW327995 AMS327995 AWO327995 BGK327995 BQG327995 CAC327995 CJY327995 CTU327995 DDQ327995 DNM327995 DXI327995 EHE327995 ERA327995 FAW327995 FKS327995 FUO327995 GEK327995 GOG327995 GYC327995 HHY327995 HRU327995 IBQ327995 ILM327995 IVI327995 JFE327995 JPA327995 JYW327995 KIS327995 KSO327995 LCK327995 LMG327995 LWC327995 MFY327995 MPU327995 MZQ327995 NJM327995 NTI327995 ODE327995 ONA327995 OWW327995 PGS327995 PQO327995 QAK327995 QKG327995 QUC327995 RDY327995 RNU327995 RXQ327995 SHM327995 SRI327995 TBE327995 TLA327995 TUW327995 UES327995 UOO327995 UYK327995 VIG327995 VSC327995 WBY327995 WLU327995 WVQ327995 G393531 JE393531 TA393531 ACW393531 AMS393531 AWO393531 BGK393531 BQG393531 CAC393531 CJY393531 CTU393531 DDQ393531 DNM393531 DXI393531 EHE393531 ERA393531 FAW393531 FKS393531 FUO393531 GEK393531 GOG393531 GYC393531 HHY393531 HRU393531 IBQ393531 ILM393531 IVI393531 JFE393531 JPA393531 JYW393531 KIS393531 KSO393531 LCK393531 LMG393531 LWC393531 MFY393531 MPU393531 MZQ393531 NJM393531 NTI393531 ODE393531 ONA393531 OWW393531 PGS393531 PQO393531 QAK393531 QKG393531 QUC393531 RDY393531 RNU393531 RXQ393531 SHM393531 SRI393531 TBE393531 TLA393531 TUW393531 UES393531 UOO393531 UYK393531 VIG393531 VSC393531 WBY393531 WLU393531 WVQ393531 G459067 JE459067 TA459067 ACW459067 AMS459067 AWO459067 BGK459067 BQG459067 CAC459067 CJY459067 CTU459067 DDQ459067 DNM459067 DXI459067 EHE459067 ERA459067 FAW459067 FKS459067 FUO459067 GEK459067 GOG459067 GYC459067 HHY459067 HRU459067 IBQ459067 ILM459067 IVI459067 JFE459067 JPA459067 JYW459067 KIS459067 KSO459067 LCK459067 LMG459067 LWC459067 MFY459067 MPU459067 MZQ459067 NJM459067 NTI459067 ODE459067 ONA459067 OWW459067 PGS459067 PQO459067 QAK459067 QKG459067 QUC459067 RDY459067 RNU459067 RXQ459067 SHM459067 SRI459067 TBE459067 TLA459067 TUW459067 UES459067 UOO459067 UYK459067 VIG459067 VSC459067 WBY459067 WLU459067 WVQ459067 G524603 JE524603 TA524603 ACW524603 AMS524603 AWO524603 BGK524603 BQG524603 CAC524603 CJY524603 CTU524603 DDQ524603 DNM524603 DXI524603 EHE524603 ERA524603 FAW524603 FKS524603 FUO524603 GEK524603 GOG524603 GYC524603 HHY524603 HRU524603 IBQ524603 ILM524603 IVI524603 JFE524603 JPA524603 JYW524603 KIS524603 KSO524603 LCK524603 LMG524603 LWC524603 MFY524603 MPU524603 MZQ524603 NJM524603 NTI524603 ODE524603 ONA524603 OWW524603 PGS524603 PQO524603 QAK524603 QKG524603 QUC524603 RDY524603 RNU524603 RXQ524603 SHM524603 SRI524603 TBE524603 TLA524603 TUW524603 UES524603 UOO524603 UYK524603 VIG524603 VSC524603 WBY524603 WLU524603 WVQ524603 G590139 JE590139 TA590139 ACW590139 AMS590139 AWO590139 BGK590139 BQG590139 CAC590139 CJY590139 CTU590139 DDQ590139 DNM590139 DXI590139 EHE590139 ERA590139 FAW590139 FKS590139 FUO590139 GEK590139 GOG590139 GYC590139 HHY590139 HRU590139 IBQ590139 ILM590139 IVI590139 JFE590139 JPA590139 JYW590139 KIS590139 KSO590139 LCK590139 LMG590139 LWC590139 MFY590139 MPU590139 MZQ590139 NJM590139 NTI590139 ODE590139 ONA590139 OWW590139 PGS590139 PQO590139 QAK590139 QKG590139 QUC590139 RDY590139 RNU590139 RXQ590139 SHM590139 SRI590139 TBE590139 TLA590139 TUW590139 UES590139 UOO590139 UYK590139 VIG590139 VSC590139 WBY590139 WLU590139 WVQ590139 G655675 JE655675 TA655675 ACW655675 AMS655675 AWO655675 BGK655675 BQG655675 CAC655675 CJY655675 CTU655675 DDQ655675 DNM655675 DXI655675 EHE655675 ERA655675 FAW655675 FKS655675 FUO655675 GEK655675 GOG655675 GYC655675 HHY655675 HRU655675 IBQ655675 ILM655675 IVI655675 JFE655675 JPA655675 JYW655675 KIS655675 KSO655675 LCK655675 LMG655675 LWC655675 MFY655675 MPU655675 MZQ655675 NJM655675 NTI655675 ODE655675 ONA655675 OWW655675 PGS655675 PQO655675 QAK655675 QKG655675 QUC655675 RDY655675 RNU655675 RXQ655675 SHM655675 SRI655675 TBE655675 TLA655675 TUW655675 UES655675 UOO655675 UYK655675 VIG655675 VSC655675 WBY655675 WLU655675 WVQ655675 G721211 JE721211 TA721211 ACW721211 AMS721211 AWO721211 BGK721211 BQG721211 CAC721211 CJY721211 CTU721211 DDQ721211 DNM721211 DXI721211 EHE721211 ERA721211 FAW721211 FKS721211 FUO721211 GEK721211 GOG721211 GYC721211 HHY721211 HRU721211 IBQ721211 ILM721211 IVI721211 JFE721211 JPA721211 JYW721211 KIS721211 KSO721211 LCK721211 LMG721211 LWC721211 MFY721211 MPU721211 MZQ721211 NJM721211 NTI721211 ODE721211 ONA721211 OWW721211 PGS721211 PQO721211 QAK721211 QKG721211 QUC721211 RDY721211 RNU721211 RXQ721211 SHM721211 SRI721211 TBE721211 TLA721211 TUW721211 UES721211 UOO721211 UYK721211 VIG721211 VSC721211 WBY721211 WLU721211 WVQ721211 G786747 JE786747 TA786747 ACW786747 AMS786747 AWO786747 BGK786747 BQG786747 CAC786747 CJY786747 CTU786747 DDQ786747 DNM786747 DXI786747 EHE786747 ERA786747 FAW786747 FKS786747 FUO786747 GEK786747 GOG786747 GYC786747 HHY786747 HRU786747 IBQ786747 ILM786747 IVI786747 JFE786747 JPA786747 JYW786747 KIS786747 KSO786747 LCK786747 LMG786747 LWC786747 MFY786747 MPU786747 MZQ786747 NJM786747 NTI786747 ODE786747 ONA786747 OWW786747 PGS786747 PQO786747 QAK786747 QKG786747 QUC786747 RDY786747 RNU786747 RXQ786747 SHM786747 SRI786747 TBE786747 TLA786747 TUW786747 UES786747 UOO786747 UYK786747 VIG786747 VSC786747 WBY786747 WLU786747 WVQ786747 G852283 JE852283 TA852283 ACW852283 AMS852283 AWO852283 BGK852283 BQG852283 CAC852283 CJY852283 CTU852283 DDQ852283 DNM852283 DXI852283 EHE852283 ERA852283 FAW852283 FKS852283 FUO852283 GEK852283 GOG852283 GYC852283 HHY852283 HRU852283 IBQ852283 ILM852283 IVI852283 JFE852283 JPA852283 JYW852283 KIS852283 KSO852283 LCK852283 LMG852283 LWC852283 MFY852283 MPU852283 MZQ852283 NJM852283 NTI852283 ODE852283 ONA852283 OWW852283 PGS852283 PQO852283 QAK852283 QKG852283 QUC852283 RDY852283 RNU852283 RXQ852283 SHM852283 SRI852283 TBE852283 TLA852283 TUW852283 UES852283 UOO852283 UYK852283 VIG852283 VSC852283 WBY852283 WLU852283 WVQ852283 G917819 JE917819 TA917819 ACW917819 AMS917819 AWO917819 BGK917819 BQG917819 CAC917819 CJY917819 CTU917819 DDQ917819 DNM917819 DXI917819 EHE917819 ERA917819 FAW917819 FKS917819 FUO917819 GEK917819 GOG917819 GYC917819 HHY917819 HRU917819 IBQ917819 ILM917819 IVI917819 JFE917819 JPA917819 JYW917819 KIS917819 KSO917819 LCK917819 LMG917819 LWC917819 MFY917819 MPU917819 MZQ917819 NJM917819 NTI917819 ODE917819 ONA917819 OWW917819 PGS917819 PQO917819 QAK917819 QKG917819 QUC917819 RDY917819 RNU917819 RXQ917819 SHM917819 SRI917819 TBE917819 TLA917819 TUW917819 UES917819 UOO917819 UYK917819 VIG917819 VSC917819 WBY917819 WLU917819 WVQ917819 G983355 JE983355 TA983355 ACW983355 AMS983355 AWO983355 BGK983355 BQG983355 CAC983355 CJY983355 CTU983355 DDQ983355 DNM983355 DXI983355 EHE983355 ERA983355 FAW983355 FKS983355 FUO983355 GEK983355 GOG983355 GYC983355 HHY983355 HRU983355 IBQ983355 ILM983355 IVI983355 JFE983355 JPA983355 JYW983355 KIS983355 KSO983355 LCK983355 LMG983355 LWC983355 MFY983355 MPU983355 MZQ983355 NJM983355 NTI983355 ODE983355 ONA983355 OWW983355 PGS983355 PQO983355 QAK983355 QKG983355 QUC983355 RDY983355 RNU983355 RXQ983355 SHM983355 SRI983355 TBE983355 TLA983355 TUW983355 UES983355 UOO983355 UYK983355 VIG983355 VSC983355 WBY983355 WLU983355 WVQ983355 G118 JE118 TA118 ACW118 AMS118 AWO118 BGK118 BQG118 CAC118 CJY118 CTU118 DDQ118 DNM118 DXI118 EHE118 ERA118 FAW118 FKS118 FUO118 GEK118 GOG118 GYC118 HHY118 HRU118 IBQ118 ILM118 IVI118 JFE118 JPA118 JYW118 KIS118 KSO118 LCK118 LMG118 LWC118 MFY118 MPU118 MZQ118 NJM118 NTI118 ODE118 ONA118 OWW118 PGS118 PQO118 QAK118 QKG118 QUC118 RDY118 RNU118 RXQ118 SHM118 SRI118 TBE118 TLA118 TUW118 UES118 UOO118 UYK118 VIG118 VSC118 WBY118 WLU118 WVQ118 G65654 JE65654 TA65654 ACW65654 AMS65654 AWO65654 BGK65654 BQG65654 CAC65654 CJY65654 CTU65654 DDQ65654 DNM65654 DXI65654 EHE65654 ERA65654 FAW65654 FKS65654 FUO65654 GEK65654 GOG65654 GYC65654 HHY65654 HRU65654 IBQ65654 ILM65654 IVI65654 JFE65654 JPA65654 JYW65654 KIS65654 KSO65654 LCK65654 LMG65654 LWC65654 MFY65654 MPU65654 MZQ65654 NJM65654 NTI65654 ODE65654 ONA65654 OWW65654 PGS65654 PQO65654 QAK65654 QKG65654 QUC65654 RDY65654 RNU65654 RXQ65654 SHM65654 SRI65654 TBE65654 TLA65654 TUW65654 UES65654 UOO65654 UYK65654 VIG65654 VSC65654 WBY65654 WLU65654 WVQ65654 G131190 JE131190 TA131190 ACW131190 AMS131190 AWO131190 BGK131190 BQG131190 CAC131190 CJY131190 CTU131190 DDQ131190 DNM131190 DXI131190 EHE131190 ERA131190 FAW131190 FKS131190 FUO131190 GEK131190 GOG131190 GYC131190 HHY131190 HRU131190 IBQ131190 ILM131190 IVI131190 JFE131190 JPA131190 JYW131190 KIS131190 KSO131190 LCK131190 LMG131190 LWC131190 MFY131190 MPU131190 MZQ131190 NJM131190 NTI131190 ODE131190 ONA131190 OWW131190 PGS131190 PQO131190 QAK131190 QKG131190 QUC131190 RDY131190 RNU131190 RXQ131190 SHM131190 SRI131190 TBE131190 TLA131190 TUW131190 UES131190 UOO131190 UYK131190 VIG131190 VSC131190 WBY131190 WLU131190 WVQ131190 G196726 JE196726 TA196726 ACW196726 AMS196726 AWO196726 BGK196726 BQG196726 CAC196726 CJY196726 CTU196726 DDQ196726 DNM196726 DXI196726 EHE196726 ERA196726 FAW196726 FKS196726 FUO196726 GEK196726 GOG196726 GYC196726 HHY196726 HRU196726 IBQ196726 ILM196726 IVI196726 JFE196726 JPA196726 JYW196726 KIS196726 KSO196726 LCK196726 LMG196726 LWC196726 MFY196726 MPU196726 MZQ196726 NJM196726 NTI196726 ODE196726 ONA196726 OWW196726 PGS196726 PQO196726 QAK196726 QKG196726 QUC196726 RDY196726 RNU196726 RXQ196726 SHM196726 SRI196726 TBE196726 TLA196726 TUW196726 UES196726 UOO196726 UYK196726 VIG196726 VSC196726 WBY196726 WLU196726 WVQ196726 G262262 JE262262 TA262262 ACW262262 AMS262262 AWO262262 BGK262262 BQG262262 CAC262262 CJY262262 CTU262262 DDQ262262 DNM262262 DXI262262 EHE262262 ERA262262 FAW262262 FKS262262 FUO262262 GEK262262 GOG262262 GYC262262 HHY262262 HRU262262 IBQ262262 ILM262262 IVI262262 JFE262262 JPA262262 JYW262262 KIS262262 KSO262262 LCK262262 LMG262262 LWC262262 MFY262262 MPU262262 MZQ262262 NJM262262 NTI262262 ODE262262 ONA262262 OWW262262 PGS262262 PQO262262 QAK262262 QKG262262 QUC262262 RDY262262 RNU262262 RXQ262262 SHM262262 SRI262262 TBE262262 TLA262262 TUW262262 UES262262 UOO262262 UYK262262 VIG262262 VSC262262 WBY262262 WLU262262 WVQ262262 G327798 JE327798 TA327798 ACW327798 AMS327798 AWO327798 BGK327798 BQG327798 CAC327798 CJY327798 CTU327798 DDQ327798 DNM327798 DXI327798 EHE327798 ERA327798 FAW327798 FKS327798 FUO327798 GEK327798 GOG327798 GYC327798 HHY327798 HRU327798 IBQ327798 ILM327798 IVI327798 JFE327798 JPA327798 JYW327798 KIS327798 KSO327798 LCK327798 LMG327798 LWC327798 MFY327798 MPU327798 MZQ327798 NJM327798 NTI327798 ODE327798 ONA327798 OWW327798 PGS327798 PQO327798 QAK327798 QKG327798 QUC327798 RDY327798 RNU327798 RXQ327798 SHM327798 SRI327798 TBE327798 TLA327798 TUW327798 UES327798 UOO327798 UYK327798 VIG327798 VSC327798 WBY327798 WLU327798 WVQ327798 G393334 JE393334 TA393334 ACW393334 AMS393334 AWO393334 BGK393334 BQG393334 CAC393334 CJY393334 CTU393334 DDQ393334 DNM393334 DXI393334 EHE393334 ERA393334 FAW393334 FKS393334 FUO393334 GEK393334 GOG393334 GYC393334 HHY393334 HRU393334 IBQ393334 ILM393334 IVI393334 JFE393334 JPA393334 JYW393334 KIS393334 KSO393334 LCK393334 LMG393334 LWC393334 MFY393334 MPU393334 MZQ393334 NJM393334 NTI393334 ODE393334 ONA393334 OWW393334 PGS393334 PQO393334 QAK393334 QKG393334 QUC393334 RDY393334 RNU393334 RXQ393334 SHM393334 SRI393334 TBE393334 TLA393334 TUW393334 UES393334 UOO393334 UYK393334 VIG393334 VSC393334 WBY393334 WLU393334 WVQ393334 G458870 JE458870 TA458870 ACW458870 AMS458870 AWO458870 BGK458870 BQG458870 CAC458870 CJY458870 CTU458870 DDQ458870 DNM458870 DXI458870 EHE458870 ERA458870 FAW458870 FKS458870 FUO458870 GEK458870 GOG458870 GYC458870 HHY458870 HRU458870 IBQ458870 ILM458870 IVI458870 JFE458870 JPA458870 JYW458870 KIS458870 KSO458870 LCK458870 LMG458870 LWC458870 MFY458870 MPU458870 MZQ458870 NJM458870 NTI458870 ODE458870 ONA458870 OWW458870 PGS458870 PQO458870 QAK458870 QKG458870 QUC458870 RDY458870 RNU458870 RXQ458870 SHM458870 SRI458870 TBE458870 TLA458870 TUW458870 UES458870 UOO458870 UYK458870 VIG458870 VSC458870 WBY458870 WLU458870 WVQ458870 G524406 JE524406 TA524406 ACW524406 AMS524406 AWO524406 BGK524406 BQG524406 CAC524406 CJY524406 CTU524406 DDQ524406 DNM524406 DXI524406 EHE524406 ERA524406 FAW524406 FKS524406 FUO524406 GEK524406 GOG524406 GYC524406 HHY524406 HRU524406 IBQ524406 ILM524406 IVI524406 JFE524406 JPA524406 JYW524406 KIS524406 KSO524406 LCK524406 LMG524406 LWC524406 MFY524406 MPU524406 MZQ524406 NJM524406 NTI524406 ODE524406 ONA524406 OWW524406 PGS524406 PQO524406 QAK524406 QKG524406 QUC524406 RDY524406 RNU524406 RXQ524406 SHM524406 SRI524406 TBE524406 TLA524406 TUW524406 UES524406 UOO524406 UYK524406 VIG524406 VSC524406 WBY524406 WLU524406 WVQ524406 G589942 JE589942 TA589942 ACW589942 AMS589942 AWO589942 BGK589942 BQG589942 CAC589942 CJY589942 CTU589942 DDQ589942 DNM589942 DXI589942 EHE589942 ERA589942 FAW589942 FKS589942 FUO589942 GEK589942 GOG589942 GYC589942 HHY589942 HRU589942 IBQ589942 ILM589942 IVI589942 JFE589942 JPA589942 JYW589942 KIS589942 KSO589942 LCK589942 LMG589942 LWC589942 MFY589942 MPU589942 MZQ589942 NJM589942 NTI589942 ODE589942 ONA589942 OWW589942 PGS589942 PQO589942 QAK589942 QKG589942 QUC589942 RDY589942 RNU589942 RXQ589942 SHM589942 SRI589942 TBE589942 TLA589942 TUW589942 UES589942 UOO589942 UYK589942 VIG589942 VSC589942 WBY589942 WLU589942 WVQ589942 G655478 JE655478 TA655478 ACW655478 AMS655478 AWO655478 BGK655478 BQG655478 CAC655478 CJY655478 CTU655478 DDQ655478 DNM655478 DXI655478 EHE655478 ERA655478 FAW655478 FKS655478 FUO655478 GEK655478 GOG655478 GYC655478 HHY655478 HRU655478 IBQ655478 ILM655478 IVI655478 JFE655478 JPA655478 JYW655478 KIS655478 KSO655478 LCK655478 LMG655478 LWC655478 MFY655478 MPU655478 MZQ655478 NJM655478 NTI655478 ODE655478 ONA655478 OWW655478 PGS655478 PQO655478 QAK655478 QKG655478 QUC655478 RDY655478 RNU655478 RXQ655478 SHM655478 SRI655478 TBE655478 TLA655478 TUW655478 UES655478 UOO655478 UYK655478 VIG655478 VSC655478 WBY655478 WLU655478 WVQ655478 G721014 JE721014 TA721014 ACW721014 AMS721014 AWO721014 BGK721014 BQG721014 CAC721014 CJY721014 CTU721014 DDQ721014 DNM721014 DXI721014 EHE721014 ERA721014 FAW721014 FKS721014 FUO721014 GEK721014 GOG721014 GYC721014 HHY721014 HRU721014 IBQ721014 ILM721014 IVI721014 JFE721014 JPA721014 JYW721014 KIS721014 KSO721014 LCK721014 LMG721014 LWC721014 MFY721014 MPU721014 MZQ721014 NJM721014 NTI721014 ODE721014 ONA721014 OWW721014 PGS721014 PQO721014 QAK721014 QKG721014 QUC721014 RDY721014 RNU721014 RXQ721014 SHM721014 SRI721014 TBE721014 TLA721014 TUW721014 UES721014 UOO721014 UYK721014 VIG721014 VSC721014 WBY721014 WLU721014 WVQ721014 G786550 JE786550 TA786550 ACW786550 AMS786550 AWO786550 BGK786550 BQG786550 CAC786550 CJY786550 CTU786550 DDQ786550 DNM786550 DXI786550 EHE786550 ERA786550 FAW786550 FKS786550 FUO786550 GEK786550 GOG786550 GYC786550 HHY786550 HRU786550 IBQ786550 ILM786550 IVI786550 JFE786550 JPA786550 JYW786550 KIS786550 KSO786550 LCK786550 LMG786550 LWC786550 MFY786550 MPU786550 MZQ786550 NJM786550 NTI786550 ODE786550 ONA786550 OWW786550 PGS786550 PQO786550 QAK786550 QKG786550 QUC786550 RDY786550 RNU786550 RXQ786550 SHM786550 SRI786550 TBE786550 TLA786550 TUW786550 UES786550 UOO786550 UYK786550 VIG786550 VSC786550 WBY786550 WLU786550 WVQ786550 G852086 JE852086 TA852086 ACW852086 AMS852086 AWO852086 BGK852086 BQG852086 CAC852086 CJY852086 CTU852086 DDQ852086 DNM852086 DXI852086 EHE852086 ERA852086 FAW852086 FKS852086 FUO852086 GEK852086 GOG852086 GYC852086 HHY852086 HRU852086 IBQ852086 ILM852086 IVI852086 JFE852086 JPA852086 JYW852086 KIS852086 KSO852086 LCK852086 LMG852086 LWC852086 MFY852086 MPU852086 MZQ852086 NJM852086 NTI852086 ODE852086 ONA852086 OWW852086 PGS852086 PQO852086 QAK852086 QKG852086 QUC852086 RDY852086 RNU852086 RXQ852086 SHM852086 SRI852086 TBE852086 TLA852086 TUW852086 UES852086 UOO852086 UYK852086 VIG852086 VSC852086 WBY852086 WLU852086 WVQ852086 G917622 JE917622 TA917622 ACW917622 AMS917622 AWO917622 BGK917622 BQG917622 CAC917622 CJY917622 CTU917622 DDQ917622 DNM917622 DXI917622 EHE917622 ERA917622 FAW917622 FKS917622 FUO917622 GEK917622 GOG917622 GYC917622 HHY917622 HRU917622 IBQ917622 ILM917622 IVI917622 JFE917622 JPA917622 JYW917622 KIS917622 KSO917622 LCK917622 LMG917622 LWC917622 MFY917622 MPU917622 MZQ917622 NJM917622 NTI917622 ODE917622 ONA917622 OWW917622 PGS917622 PQO917622 QAK917622 QKG917622 QUC917622 RDY917622 RNU917622 RXQ917622 SHM917622 SRI917622 TBE917622 TLA917622 TUW917622 UES917622 UOO917622 UYK917622 VIG917622 VSC917622 WBY917622 WLU917622 WVQ917622 G983158 JE983158 TA983158 ACW983158 AMS983158 AWO983158 BGK983158 BQG983158 CAC983158 CJY983158 CTU983158 DDQ983158 DNM983158 DXI983158 EHE983158 ERA983158 FAW983158 FKS983158 FUO983158 GEK983158 GOG983158 GYC983158 HHY983158 HRU983158 IBQ983158 ILM983158 IVI983158 JFE983158 JPA983158 JYW983158 KIS983158 KSO983158 LCK983158 LMG983158 LWC983158 MFY983158 MPU983158 MZQ983158 NJM983158 NTI983158 ODE983158 ONA983158 OWW983158 PGS983158 PQO983158 QAK983158 QKG983158 QUC983158 RDY983158 RNU983158 RXQ983158 SHM983158 SRI983158 TBE983158 TLA983158 TUW983158 UES983158 UOO983158 UYK983158 VIG983158 VSC983158 WBY983158 WLU983158 WVQ983158 G126 JE126 TA126 ACW126 AMS126 AWO126 BGK126 BQG126 CAC126 CJY126 CTU126 DDQ126 DNM126 DXI126 EHE126 ERA126 FAW126 FKS126 FUO126 GEK126 GOG126 GYC126 HHY126 HRU126 IBQ126 ILM126 IVI126 JFE126 JPA126 JYW126 KIS126 KSO126 LCK126 LMG126 LWC126 MFY126 MPU126 MZQ126 NJM126 NTI126 ODE126 ONA126 OWW126 PGS126 PQO126 QAK126 QKG126 QUC126 RDY126 RNU126 RXQ126 SHM126 SRI126 TBE126 TLA126 TUW126 UES126 UOO126 UYK126 VIG126 VSC126 WBY126 WLU126 WVQ126 G65662 JE65662 TA65662 ACW65662 AMS65662 AWO65662 BGK65662 BQG65662 CAC65662 CJY65662 CTU65662 DDQ65662 DNM65662 DXI65662 EHE65662 ERA65662 FAW65662 FKS65662 FUO65662 GEK65662 GOG65662 GYC65662 HHY65662 HRU65662 IBQ65662 ILM65662 IVI65662 JFE65662 JPA65662 JYW65662 KIS65662 KSO65662 LCK65662 LMG65662 LWC65662 MFY65662 MPU65662 MZQ65662 NJM65662 NTI65662 ODE65662 ONA65662 OWW65662 PGS65662 PQO65662 QAK65662 QKG65662 QUC65662 RDY65662 RNU65662 RXQ65662 SHM65662 SRI65662 TBE65662 TLA65662 TUW65662 UES65662 UOO65662 UYK65662 VIG65662 VSC65662 WBY65662 WLU65662 WVQ65662 G131198 JE131198 TA131198 ACW131198 AMS131198 AWO131198 BGK131198 BQG131198 CAC131198 CJY131198 CTU131198 DDQ131198 DNM131198 DXI131198 EHE131198 ERA131198 FAW131198 FKS131198 FUO131198 GEK131198 GOG131198 GYC131198 HHY131198 HRU131198 IBQ131198 ILM131198 IVI131198 JFE131198 JPA131198 JYW131198 KIS131198 KSO131198 LCK131198 LMG131198 LWC131198 MFY131198 MPU131198 MZQ131198 NJM131198 NTI131198 ODE131198 ONA131198 OWW131198 PGS131198 PQO131198 QAK131198 QKG131198 QUC131198 RDY131198 RNU131198 RXQ131198 SHM131198 SRI131198 TBE131198 TLA131198 TUW131198 UES131198 UOO131198 UYK131198 VIG131198 VSC131198 WBY131198 WLU131198 WVQ131198 G196734 JE196734 TA196734 ACW196734 AMS196734 AWO196734 BGK196734 BQG196734 CAC196734 CJY196734 CTU196734 DDQ196734 DNM196734 DXI196734 EHE196734 ERA196734 FAW196734 FKS196734 FUO196734 GEK196734 GOG196734 GYC196734 HHY196734 HRU196734 IBQ196734 ILM196734 IVI196734 JFE196734 JPA196734 JYW196734 KIS196734 KSO196734 LCK196734 LMG196734 LWC196734 MFY196734 MPU196734 MZQ196734 NJM196734 NTI196734 ODE196734 ONA196734 OWW196734 PGS196734 PQO196734 QAK196734 QKG196734 QUC196734 RDY196734 RNU196734 RXQ196734 SHM196734 SRI196734 TBE196734 TLA196734 TUW196734 UES196734 UOO196734 UYK196734 VIG196734 VSC196734 WBY196734 WLU196734 WVQ196734 G262270 JE262270 TA262270 ACW262270 AMS262270 AWO262270 BGK262270 BQG262270 CAC262270 CJY262270 CTU262270 DDQ262270 DNM262270 DXI262270 EHE262270 ERA262270 FAW262270 FKS262270 FUO262270 GEK262270 GOG262270 GYC262270 HHY262270 HRU262270 IBQ262270 ILM262270 IVI262270 JFE262270 JPA262270 JYW262270 KIS262270 KSO262270 LCK262270 LMG262270 LWC262270 MFY262270 MPU262270 MZQ262270 NJM262270 NTI262270 ODE262270 ONA262270 OWW262270 PGS262270 PQO262270 QAK262270 QKG262270 QUC262270 RDY262270 RNU262270 RXQ262270 SHM262270 SRI262270 TBE262270 TLA262270 TUW262270 UES262270 UOO262270 UYK262270 VIG262270 VSC262270 WBY262270 WLU262270 WVQ262270 G327806 JE327806 TA327806 ACW327806 AMS327806 AWO327806 BGK327806 BQG327806 CAC327806 CJY327806 CTU327806 DDQ327806 DNM327806 DXI327806 EHE327806 ERA327806 FAW327806 FKS327806 FUO327806 GEK327806 GOG327806 GYC327806 HHY327806 HRU327806 IBQ327806 ILM327806 IVI327806 JFE327806 JPA327806 JYW327806 KIS327806 KSO327806 LCK327806 LMG327806 LWC327806 MFY327806 MPU327806 MZQ327806 NJM327806 NTI327806 ODE327806 ONA327806 OWW327806 PGS327806 PQO327806 QAK327806 QKG327806 QUC327806 RDY327806 RNU327806 RXQ327806 SHM327806 SRI327806 TBE327806 TLA327806 TUW327806 UES327806 UOO327806 UYK327806 VIG327806 VSC327806 WBY327806 WLU327806 WVQ327806 G393342 JE393342 TA393342 ACW393342 AMS393342 AWO393342 BGK393342 BQG393342 CAC393342 CJY393342 CTU393342 DDQ393342 DNM393342 DXI393342 EHE393342 ERA393342 FAW393342 FKS393342 FUO393342 GEK393342 GOG393342 GYC393342 HHY393342 HRU393342 IBQ393342 ILM393342 IVI393342 JFE393342 JPA393342 JYW393342 KIS393342 KSO393342 LCK393342 LMG393342 LWC393342 MFY393342 MPU393342 MZQ393342 NJM393342 NTI393342 ODE393342 ONA393342 OWW393342 PGS393342 PQO393342 QAK393342 QKG393342 QUC393342 RDY393342 RNU393342 RXQ393342 SHM393342 SRI393342 TBE393342 TLA393342 TUW393342 UES393342 UOO393342 UYK393342 VIG393342 VSC393342 WBY393342 WLU393342 WVQ393342 G458878 JE458878 TA458878 ACW458878 AMS458878 AWO458878 BGK458878 BQG458878 CAC458878 CJY458878 CTU458878 DDQ458878 DNM458878 DXI458878 EHE458878 ERA458878 FAW458878 FKS458878 FUO458878 GEK458878 GOG458878 GYC458878 HHY458878 HRU458878 IBQ458878 ILM458878 IVI458878 JFE458878 JPA458878 JYW458878 KIS458878 KSO458878 LCK458878 LMG458878 LWC458878 MFY458878 MPU458878 MZQ458878 NJM458878 NTI458878 ODE458878 ONA458878 OWW458878 PGS458878 PQO458878 QAK458878 QKG458878 QUC458878 RDY458878 RNU458878 RXQ458878 SHM458878 SRI458878 TBE458878 TLA458878 TUW458878 UES458878 UOO458878 UYK458878 VIG458878 VSC458878 WBY458878 WLU458878 WVQ458878 G524414 JE524414 TA524414 ACW524414 AMS524414 AWO524414 BGK524414 BQG524414 CAC524414 CJY524414 CTU524414 DDQ524414 DNM524414 DXI524414 EHE524414 ERA524414 FAW524414 FKS524414 FUO524414 GEK524414 GOG524414 GYC524414 HHY524414 HRU524414 IBQ524414 ILM524414 IVI524414 JFE524414 JPA524414 JYW524414 KIS524414 KSO524414 LCK524414 LMG524414 LWC524414 MFY524414 MPU524414 MZQ524414 NJM524414 NTI524414 ODE524414 ONA524414 OWW524414 PGS524414 PQO524414 QAK524414 QKG524414 QUC524414 RDY524414 RNU524414 RXQ524414 SHM524414 SRI524414 TBE524414 TLA524414 TUW524414 UES524414 UOO524414 UYK524414 VIG524414 VSC524414 WBY524414 WLU524414 WVQ524414 G589950 JE589950 TA589950 ACW589950 AMS589950 AWO589950 BGK589950 BQG589950 CAC589950 CJY589950 CTU589950 DDQ589950 DNM589950 DXI589950 EHE589950 ERA589950 FAW589950 FKS589950 FUO589950 GEK589950 GOG589950 GYC589950 HHY589950 HRU589950 IBQ589950 ILM589950 IVI589950 JFE589950 JPA589950 JYW589950 KIS589950 KSO589950 LCK589950 LMG589950 LWC589950 MFY589950 MPU589950 MZQ589950 NJM589950 NTI589950 ODE589950 ONA589950 OWW589950 PGS589950 PQO589950 QAK589950 QKG589950 QUC589950 RDY589950 RNU589950 RXQ589950 SHM589950 SRI589950 TBE589950 TLA589950 TUW589950 UES589950 UOO589950 UYK589950 VIG589950 VSC589950 WBY589950 WLU589950 WVQ589950 G655486 JE655486 TA655486 ACW655486 AMS655486 AWO655486 BGK655486 BQG655486 CAC655486 CJY655486 CTU655486 DDQ655486 DNM655486 DXI655486 EHE655486 ERA655486 FAW655486 FKS655486 FUO655486 GEK655486 GOG655486 GYC655486 HHY655486 HRU655486 IBQ655486 ILM655486 IVI655486 JFE655486 JPA655486 JYW655486 KIS655486 KSO655486 LCK655486 LMG655486 LWC655486 MFY655486 MPU655486 MZQ655486 NJM655486 NTI655486 ODE655486 ONA655486 OWW655486 PGS655486 PQO655486 QAK655486 QKG655486 QUC655486 RDY655486 RNU655486 RXQ655486 SHM655486 SRI655486 TBE655486 TLA655486 TUW655486 UES655486 UOO655486 UYK655486 VIG655486 VSC655486 WBY655486 WLU655486 WVQ655486 G721022 JE721022 TA721022 ACW721022 AMS721022 AWO721022 BGK721022 BQG721022 CAC721022 CJY721022 CTU721022 DDQ721022 DNM721022 DXI721022 EHE721022 ERA721022 FAW721022 FKS721022 FUO721022 GEK721022 GOG721022 GYC721022 HHY721022 HRU721022 IBQ721022 ILM721022 IVI721022 JFE721022 JPA721022 JYW721022 KIS721022 KSO721022 LCK721022 LMG721022 LWC721022 MFY721022 MPU721022 MZQ721022 NJM721022 NTI721022 ODE721022 ONA721022 OWW721022 PGS721022 PQO721022 QAK721022 QKG721022 QUC721022 RDY721022 RNU721022 RXQ721022 SHM721022 SRI721022 TBE721022 TLA721022 TUW721022 UES721022 UOO721022 UYK721022 VIG721022 VSC721022 WBY721022 WLU721022 WVQ721022 G786558 JE786558 TA786558 ACW786558 AMS786558 AWO786558 BGK786558 BQG786558 CAC786558 CJY786558 CTU786558 DDQ786558 DNM786558 DXI786558 EHE786558 ERA786558 FAW786558 FKS786558 FUO786558 GEK786558 GOG786558 GYC786558 HHY786558 HRU786558 IBQ786558 ILM786558 IVI786558 JFE786558 JPA786558 JYW786558 KIS786558 KSO786558 LCK786558 LMG786558 LWC786558 MFY786558 MPU786558 MZQ786558 NJM786558 NTI786558 ODE786558 ONA786558 OWW786558 PGS786558 PQO786558 QAK786558 QKG786558 QUC786558 RDY786558 RNU786558 RXQ786558 SHM786558 SRI786558 TBE786558 TLA786558 TUW786558 UES786558 UOO786558 UYK786558 VIG786558 VSC786558 WBY786558 WLU786558 WVQ786558 G852094 JE852094 TA852094 ACW852094 AMS852094 AWO852094 BGK852094 BQG852094 CAC852094 CJY852094 CTU852094 DDQ852094 DNM852094 DXI852094 EHE852094 ERA852094 FAW852094 FKS852094 FUO852094 GEK852094 GOG852094 GYC852094 HHY852094 HRU852094 IBQ852094 ILM852094 IVI852094 JFE852094 JPA852094 JYW852094 KIS852094 KSO852094 LCK852094 LMG852094 LWC852094 MFY852094 MPU852094 MZQ852094 NJM852094 NTI852094 ODE852094 ONA852094 OWW852094 PGS852094 PQO852094 QAK852094 QKG852094 QUC852094 RDY852094 RNU852094 RXQ852094 SHM852094 SRI852094 TBE852094 TLA852094 TUW852094 UES852094 UOO852094 UYK852094 VIG852094 VSC852094 WBY852094 WLU852094 WVQ852094 G917630 JE917630 TA917630 ACW917630 AMS917630 AWO917630 BGK917630 BQG917630 CAC917630 CJY917630 CTU917630 DDQ917630 DNM917630 DXI917630 EHE917630 ERA917630 FAW917630 FKS917630 FUO917630 GEK917630 GOG917630 GYC917630 HHY917630 HRU917630 IBQ917630 ILM917630 IVI917630 JFE917630 JPA917630 JYW917630 KIS917630 KSO917630 LCK917630 LMG917630 LWC917630 MFY917630 MPU917630 MZQ917630 NJM917630 NTI917630 ODE917630 ONA917630 OWW917630 PGS917630 PQO917630 QAK917630 QKG917630 QUC917630 RDY917630 RNU917630 RXQ917630 SHM917630 SRI917630 TBE917630 TLA917630 TUW917630 UES917630 UOO917630 UYK917630 VIG917630 VSC917630 WBY917630 WLU917630 WVQ917630 G983166 JE983166 TA983166 ACW983166 AMS983166 AWO983166 BGK983166 BQG983166 CAC983166 CJY983166 CTU983166 DDQ983166 DNM983166 DXI983166 EHE983166 ERA983166 FAW983166 FKS983166 FUO983166 GEK983166 GOG983166 GYC983166 HHY983166 HRU983166 IBQ983166 ILM983166 IVI983166 JFE983166 JPA983166 JYW983166 KIS983166 KSO983166 LCK983166 LMG983166 LWC983166 MFY983166 MPU983166 MZQ983166 NJM983166 NTI983166 ODE983166 ONA983166 OWW983166 PGS983166 PQO983166 QAK983166 QKG983166 QUC983166 RDY983166 RNU983166 RXQ983166 SHM983166 SRI983166 TBE983166 TLA983166 TUW983166 UES983166 UOO983166 UYK983166 VIG983166 VSC983166 WBY983166 WLU983166 WVQ983166 G134 JE134 TA134 ACW134 AMS134 AWO134 BGK134 BQG134 CAC134 CJY134 CTU134 DDQ134 DNM134 DXI134 EHE134 ERA134 FAW134 FKS134 FUO134 GEK134 GOG134 GYC134 HHY134 HRU134 IBQ134 ILM134 IVI134 JFE134 JPA134 JYW134 KIS134 KSO134 LCK134 LMG134 LWC134 MFY134 MPU134 MZQ134 NJM134 NTI134 ODE134 ONA134 OWW134 PGS134 PQO134 QAK134 QKG134 QUC134 RDY134 RNU134 RXQ134 SHM134 SRI134 TBE134 TLA134 TUW134 UES134 UOO134 UYK134 VIG134 VSC134 WBY134 WLU134 WVQ134 G65670 JE65670 TA65670 ACW65670 AMS65670 AWO65670 BGK65670 BQG65670 CAC65670 CJY65670 CTU65670 DDQ65670 DNM65670 DXI65670 EHE65670 ERA65670 FAW65670 FKS65670 FUO65670 GEK65670 GOG65670 GYC65670 HHY65670 HRU65670 IBQ65670 ILM65670 IVI65670 JFE65670 JPA65670 JYW65670 KIS65670 KSO65670 LCK65670 LMG65670 LWC65670 MFY65670 MPU65670 MZQ65670 NJM65670 NTI65670 ODE65670 ONA65670 OWW65670 PGS65670 PQO65670 QAK65670 QKG65670 QUC65670 RDY65670 RNU65670 RXQ65670 SHM65670 SRI65670 TBE65670 TLA65670 TUW65670 UES65670 UOO65670 UYK65670 VIG65670 VSC65670 WBY65670 WLU65670 WVQ65670 G131206 JE131206 TA131206 ACW131206 AMS131206 AWO131206 BGK131206 BQG131206 CAC131206 CJY131206 CTU131206 DDQ131206 DNM131206 DXI131206 EHE131206 ERA131206 FAW131206 FKS131206 FUO131206 GEK131206 GOG131206 GYC131206 HHY131206 HRU131206 IBQ131206 ILM131206 IVI131206 JFE131206 JPA131206 JYW131206 KIS131206 KSO131206 LCK131206 LMG131206 LWC131206 MFY131206 MPU131206 MZQ131206 NJM131206 NTI131206 ODE131206 ONA131206 OWW131206 PGS131206 PQO131206 QAK131206 QKG131206 QUC131206 RDY131206 RNU131206 RXQ131206 SHM131206 SRI131206 TBE131206 TLA131206 TUW131206 UES131206 UOO131206 UYK131206 VIG131206 VSC131206 WBY131206 WLU131206 WVQ131206 G196742 JE196742 TA196742 ACW196742 AMS196742 AWO196742 BGK196742 BQG196742 CAC196742 CJY196742 CTU196742 DDQ196742 DNM196742 DXI196742 EHE196742 ERA196742 FAW196742 FKS196742 FUO196742 GEK196742 GOG196742 GYC196742 HHY196742 HRU196742 IBQ196742 ILM196742 IVI196742 JFE196742 JPA196742 JYW196742 KIS196742 KSO196742 LCK196742 LMG196742 LWC196742 MFY196742 MPU196742 MZQ196742 NJM196742 NTI196742 ODE196742 ONA196742 OWW196742 PGS196742 PQO196742 QAK196742 QKG196742 QUC196742 RDY196742 RNU196742 RXQ196742 SHM196742 SRI196742 TBE196742 TLA196742 TUW196742 UES196742 UOO196742 UYK196742 VIG196742 VSC196742 WBY196742 WLU196742 WVQ196742 G262278 JE262278 TA262278 ACW262278 AMS262278 AWO262278 BGK262278 BQG262278 CAC262278 CJY262278 CTU262278 DDQ262278 DNM262278 DXI262278 EHE262278 ERA262278 FAW262278 FKS262278 FUO262278 GEK262278 GOG262278 GYC262278 HHY262278 HRU262278 IBQ262278 ILM262278 IVI262278 JFE262278 JPA262278 JYW262278 KIS262278 KSO262278 LCK262278 LMG262278 LWC262278 MFY262278 MPU262278 MZQ262278 NJM262278 NTI262278 ODE262278 ONA262278 OWW262278 PGS262278 PQO262278 QAK262278 QKG262278 QUC262278 RDY262278 RNU262278 RXQ262278 SHM262278 SRI262278 TBE262278 TLA262278 TUW262278 UES262278 UOO262278 UYK262278 VIG262278 VSC262278 WBY262278 WLU262278 WVQ262278 G327814 JE327814 TA327814 ACW327814 AMS327814 AWO327814 BGK327814 BQG327814 CAC327814 CJY327814 CTU327814 DDQ327814 DNM327814 DXI327814 EHE327814 ERA327814 FAW327814 FKS327814 FUO327814 GEK327814 GOG327814 GYC327814 HHY327814 HRU327814 IBQ327814 ILM327814 IVI327814 JFE327814 JPA327814 JYW327814 KIS327814 KSO327814 LCK327814 LMG327814 LWC327814 MFY327814 MPU327814 MZQ327814 NJM327814 NTI327814 ODE327814 ONA327814 OWW327814 PGS327814 PQO327814 QAK327814 QKG327814 QUC327814 RDY327814 RNU327814 RXQ327814 SHM327814 SRI327814 TBE327814 TLA327814 TUW327814 UES327814 UOO327814 UYK327814 VIG327814 VSC327814 WBY327814 WLU327814 WVQ327814 G393350 JE393350 TA393350 ACW393350 AMS393350 AWO393350 BGK393350 BQG393350 CAC393350 CJY393350 CTU393350 DDQ393350 DNM393350 DXI393350 EHE393350 ERA393350 FAW393350 FKS393350 FUO393350 GEK393350 GOG393350 GYC393350 HHY393350 HRU393350 IBQ393350 ILM393350 IVI393350 JFE393350 JPA393350 JYW393350 KIS393350 KSO393350 LCK393350 LMG393350 LWC393350 MFY393350 MPU393350 MZQ393350 NJM393350 NTI393350 ODE393350 ONA393350 OWW393350 PGS393350 PQO393350 QAK393350 QKG393350 QUC393350 RDY393350 RNU393350 RXQ393350 SHM393350 SRI393350 TBE393350 TLA393350 TUW393350 UES393350 UOO393350 UYK393350 VIG393350 VSC393350 WBY393350 WLU393350 WVQ393350 G458886 JE458886 TA458886 ACW458886 AMS458886 AWO458886 BGK458886 BQG458886 CAC458886 CJY458886 CTU458886 DDQ458886 DNM458886 DXI458886 EHE458886 ERA458886 FAW458886 FKS458886 FUO458886 GEK458886 GOG458886 GYC458886 HHY458886 HRU458886 IBQ458886 ILM458886 IVI458886 JFE458886 JPA458886 JYW458886 KIS458886 KSO458886 LCK458886 LMG458886 LWC458886 MFY458886 MPU458886 MZQ458886 NJM458886 NTI458886 ODE458886 ONA458886 OWW458886 PGS458886 PQO458886 QAK458886 QKG458886 QUC458886 RDY458886 RNU458886 RXQ458886 SHM458886 SRI458886 TBE458886 TLA458886 TUW458886 UES458886 UOO458886 UYK458886 VIG458886 VSC458886 WBY458886 WLU458886 WVQ458886 G524422 JE524422 TA524422 ACW524422 AMS524422 AWO524422 BGK524422 BQG524422 CAC524422 CJY524422 CTU524422 DDQ524422 DNM524422 DXI524422 EHE524422 ERA524422 FAW524422 FKS524422 FUO524422 GEK524422 GOG524422 GYC524422 HHY524422 HRU524422 IBQ524422 ILM524422 IVI524422 JFE524422 JPA524422 JYW524422 KIS524422 KSO524422 LCK524422 LMG524422 LWC524422 MFY524422 MPU524422 MZQ524422 NJM524422 NTI524422 ODE524422 ONA524422 OWW524422 PGS524422 PQO524422 QAK524422 QKG524422 QUC524422 RDY524422 RNU524422 RXQ524422 SHM524422 SRI524422 TBE524422 TLA524422 TUW524422 UES524422 UOO524422 UYK524422 VIG524422 VSC524422 WBY524422 WLU524422 WVQ524422 G589958 JE589958 TA589958 ACW589958 AMS589958 AWO589958 BGK589958 BQG589958 CAC589958 CJY589958 CTU589958 DDQ589958 DNM589958 DXI589958 EHE589958 ERA589958 FAW589958 FKS589958 FUO589958 GEK589958 GOG589958 GYC589958 HHY589958 HRU589958 IBQ589958 ILM589958 IVI589958 JFE589958 JPA589958 JYW589958 KIS589958 KSO589958 LCK589958 LMG589958 LWC589958 MFY589958 MPU589958 MZQ589958 NJM589958 NTI589958 ODE589958 ONA589958 OWW589958 PGS589958 PQO589958 QAK589958 QKG589958 QUC589958 RDY589958 RNU589958 RXQ589958 SHM589958 SRI589958 TBE589958 TLA589958 TUW589958 UES589958 UOO589958 UYK589958 VIG589958 VSC589958 WBY589958 WLU589958 WVQ589958 G655494 JE655494 TA655494 ACW655494 AMS655494 AWO655494 BGK655494 BQG655494 CAC655494 CJY655494 CTU655494 DDQ655494 DNM655494 DXI655494 EHE655494 ERA655494 FAW655494 FKS655494 FUO655494 GEK655494 GOG655494 GYC655494 HHY655494 HRU655494 IBQ655494 ILM655494 IVI655494 JFE655494 JPA655494 JYW655494 KIS655494 KSO655494 LCK655494 LMG655494 LWC655494 MFY655494 MPU655494 MZQ655494 NJM655494 NTI655494 ODE655494 ONA655494 OWW655494 PGS655494 PQO655494 QAK655494 QKG655494 QUC655494 RDY655494 RNU655494 RXQ655494 SHM655494 SRI655494 TBE655494 TLA655494 TUW655494 UES655494 UOO655494 UYK655494 VIG655494 VSC655494 WBY655494 WLU655494 WVQ655494 G721030 JE721030 TA721030 ACW721030 AMS721030 AWO721030 BGK721030 BQG721030 CAC721030 CJY721030 CTU721030 DDQ721030 DNM721030 DXI721030 EHE721030 ERA721030 FAW721030 FKS721030 FUO721030 GEK721030 GOG721030 GYC721030 HHY721030 HRU721030 IBQ721030 ILM721030 IVI721030 JFE721030 JPA721030 JYW721030 KIS721030 KSO721030 LCK721030 LMG721030 LWC721030 MFY721030 MPU721030 MZQ721030 NJM721030 NTI721030 ODE721030 ONA721030 OWW721030 PGS721030 PQO721030 QAK721030 QKG721030 QUC721030 RDY721030 RNU721030 RXQ721030 SHM721030 SRI721030 TBE721030 TLA721030 TUW721030 UES721030 UOO721030 UYK721030 VIG721030 VSC721030 WBY721030 WLU721030 WVQ721030 G786566 JE786566 TA786566 ACW786566 AMS786566 AWO786566 BGK786566 BQG786566 CAC786566 CJY786566 CTU786566 DDQ786566 DNM786566 DXI786566 EHE786566 ERA786566 FAW786566 FKS786566 FUO786566 GEK786566 GOG786566 GYC786566 HHY786566 HRU786566 IBQ786566 ILM786566 IVI786566 JFE786566 JPA786566 JYW786566 KIS786566 KSO786566 LCK786566 LMG786566 LWC786566 MFY786566 MPU786566 MZQ786566 NJM786566 NTI786566 ODE786566 ONA786566 OWW786566 PGS786566 PQO786566 QAK786566 QKG786566 QUC786566 RDY786566 RNU786566 RXQ786566 SHM786566 SRI786566 TBE786566 TLA786566 TUW786566 UES786566 UOO786566 UYK786566 VIG786566 VSC786566 WBY786566 WLU786566 WVQ786566 G852102 JE852102 TA852102 ACW852102 AMS852102 AWO852102 BGK852102 BQG852102 CAC852102 CJY852102 CTU852102 DDQ852102 DNM852102 DXI852102 EHE852102 ERA852102 FAW852102 FKS852102 FUO852102 GEK852102 GOG852102 GYC852102 HHY852102 HRU852102 IBQ852102 ILM852102 IVI852102 JFE852102 JPA852102 JYW852102 KIS852102 KSO852102 LCK852102 LMG852102 LWC852102 MFY852102 MPU852102 MZQ852102 NJM852102 NTI852102 ODE852102 ONA852102 OWW852102 PGS852102 PQO852102 QAK852102 QKG852102 QUC852102 RDY852102 RNU852102 RXQ852102 SHM852102 SRI852102 TBE852102 TLA852102 TUW852102 UES852102 UOO852102 UYK852102 VIG852102 VSC852102 WBY852102 WLU852102 WVQ852102 G917638 JE917638 TA917638 ACW917638 AMS917638 AWO917638 BGK917638 BQG917638 CAC917638 CJY917638 CTU917638 DDQ917638 DNM917638 DXI917638 EHE917638 ERA917638 FAW917638 FKS917638 FUO917638 GEK917638 GOG917638 GYC917638 HHY917638 HRU917638 IBQ917638 ILM917638 IVI917638 JFE917638 JPA917638 JYW917638 KIS917638 KSO917638 LCK917638 LMG917638 LWC917638 MFY917638 MPU917638 MZQ917638 NJM917638 NTI917638 ODE917638 ONA917638 OWW917638 PGS917638 PQO917638 QAK917638 QKG917638 QUC917638 RDY917638 RNU917638 RXQ917638 SHM917638 SRI917638 TBE917638 TLA917638 TUW917638 UES917638 UOO917638 UYK917638 VIG917638 VSC917638 WBY917638 WLU917638 WVQ917638 G983174 JE983174 TA983174 ACW983174 AMS983174 AWO983174 BGK983174 BQG983174 CAC983174 CJY983174 CTU983174 DDQ983174 DNM983174 DXI983174 EHE983174 ERA983174 FAW983174 FKS983174 FUO983174 GEK983174 GOG983174 GYC983174 HHY983174 HRU983174 IBQ983174 ILM983174 IVI983174 JFE983174 JPA983174 JYW983174 KIS983174 KSO983174 LCK983174 LMG983174 LWC983174 MFY983174 MPU983174 MZQ983174 NJM983174 NTI983174 ODE983174 ONA983174 OWW983174 PGS983174 PQO983174 QAK983174 QKG983174 QUC983174 RDY983174 RNU983174 RXQ983174 SHM983174 SRI983174 TBE983174 TLA983174 TUW983174 UES983174 UOO983174 UYK983174 VIG983174 VSC983174 WBY983174 WLU983174 WVQ983174</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CA388"/>
  <sheetViews>
    <sheetView zoomScale="70" zoomScaleNormal="70" workbookViewId="0">
      <selection activeCell="C8" sqref="C8:I8"/>
    </sheetView>
  </sheetViews>
  <sheetFormatPr defaultRowHeight="24.75"/>
  <cols>
    <col min="1" max="1" width="4.85546875" style="1193" customWidth="1"/>
    <col min="2" max="2" width="63" style="1194" customWidth="1"/>
    <col min="3" max="3" width="12" style="1195" customWidth="1"/>
    <col min="4" max="4" width="13.140625" style="1195" customWidth="1"/>
    <col min="5" max="5" width="13.5703125" style="1195" customWidth="1"/>
    <col min="6" max="6" width="10.85546875" style="1196" customWidth="1"/>
    <col min="7" max="7" width="15" style="1196" customWidth="1"/>
    <col min="8" max="8" width="15.7109375" style="1196" customWidth="1"/>
    <col min="9" max="9" width="20.42578125" style="1197" customWidth="1"/>
    <col min="10" max="10" width="2.7109375" style="1198" customWidth="1"/>
    <col min="11" max="11" width="3.140625" style="1198" customWidth="1"/>
    <col min="12" max="12" width="32.42578125" style="1198" customWidth="1"/>
    <col min="13" max="13" width="9" style="1198" customWidth="1"/>
    <col min="14" max="14" width="11.140625" style="1199" customWidth="1"/>
    <col min="15" max="15" width="30.28515625" style="1196" customWidth="1"/>
    <col min="16" max="16" width="10.140625" style="1196" customWidth="1"/>
    <col min="17" max="17" width="11.140625" style="1196" customWidth="1"/>
    <col min="18" max="18" width="30" style="1196" customWidth="1"/>
    <col min="19" max="19" width="8.85546875" style="1197" customWidth="1"/>
    <col min="20" max="20" width="11.140625" style="1198" customWidth="1"/>
    <col min="21" max="21" width="1.7109375" style="1198" customWidth="1"/>
    <col min="22" max="22" width="8.85546875" style="1196" customWidth="1"/>
    <col min="23" max="23" width="9.85546875" style="1197" customWidth="1"/>
    <col min="24" max="24" width="8.85546875" style="1196" customWidth="1"/>
    <col min="25" max="25" width="54.7109375" style="1197" customWidth="1"/>
    <col min="26" max="26" width="10.85546875" style="1198" customWidth="1"/>
    <col min="27" max="27" width="8.7109375" style="1198" customWidth="1"/>
    <col min="28" max="28" width="12.28515625" style="1198" customWidth="1"/>
    <col min="29" max="29" width="8.85546875" style="1196" customWidth="1"/>
    <col min="30" max="30" width="9.85546875" style="1197" customWidth="1"/>
    <col min="31" max="31" width="8.85546875" style="1196" customWidth="1"/>
    <col min="32" max="32" width="54.7109375" style="1197" customWidth="1"/>
    <col min="33" max="33" width="10.85546875" style="1197" customWidth="1"/>
    <col min="34" max="34" width="8.7109375" style="1197" customWidth="1"/>
    <col min="35" max="35" width="13.28515625" style="1197" customWidth="1"/>
    <col min="36" max="36" width="8.85546875" style="1196" customWidth="1"/>
    <col min="37" max="37" width="9.85546875" style="1197" customWidth="1"/>
    <col min="38" max="38" width="8.85546875" style="1196" customWidth="1"/>
    <col min="39" max="39" width="54.7109375" style="1197" customWidth="1"/>
    <col min="40" max="40" width="12.140625" style="1198" customWidth="1"/>
    <col min="41" max="41" width="8.7109375" style="1198" customWidth="1"/>
    <col min="42" max="42" width="11.28515625" style="1198" customWidth="1"/>
    <col min="43" max="43" width="8.85546875" style="1196" customWidth="1"/>
    <col min="44" max="44" width="9.140625" style="1197"/>
    <col min="45" max="45" width="8.85546875" style="1196" customWidth="1"/>
    <col min="46" max="46" width="54.7109375" style="1197" customWidth="1"/>
    <col min="47" max="47" width="13.7109375" style="1198" customWidth="1"/>
    <col min="48" max="48" width="8.7109375" style="1198" customWidth="1"/>
    <col min="49" max="49" width="14.7109375" style="1198" customWidth="1"/>
    <col min="50" max="50" width="8.85546875" style="1196" customWidth="1"/>
    <col min="51" max="51" width="9.85546875" style="1197" customWidth="1"/>
    <col min="52" max="52" width="8.85546875" style="1196" customWidth="1"/>
    <col min="53" max="53" width="54.7109375" style="1197" customWidth="1"/>
    <col min="54" max="54" width="12.42578125" style="1198" customWidth="1"/>
    <col min="55" max="55" width="8.7109375" style="1198" customWidth="1"/>
    <col min="56" max="56" width="13.42578125" style="1198" customWidth="1"/>
    <col min="57" max="57" width="8.85546875" style="1196" customWidth="1"/>
    <col min="58" max="58" width="9.140625" style="1197" customWidth="1"/>
    <col min="59" max="59" width="8.85546875" style="1196" customWidth="1"/>
    <col min="60" max="60" width="54.7109375" style="1197" customWidth="1"/>
    <col min="61" max="61" width="10.7109375" style="1197" customWidth="1"/>
    <col min="62" max="62" width="8.7109375" style="1197" customWidth="1"/>
    <col min="63" max="63" width="13" style="1197" customWidth="1"/>
    <col min="64" max="64" width="8.85546875" style="1196" customWidth="1"/>
    <col min="65" max="65" width="9.140625" style="1197" customWidth="1"/>
    <col min="66" max="66" width="8.85546875" style="1196" customWidth="1"/>
    <col min="67" max="67" width="54.7109375" style="1197" customWidth="1"/>
    <col min="68" max="68" width="10.85546875" style="1198" customWidth="1"/>
    <col min="69" max="69" width="8.7109375" style="1198" customWidth="1"/>
    <col min="70" max="70" width="13" style="1198" customWidth="1"/>
    <col min="71" max="71" width="8.85546875" style="1196" customWidth="1"/>
    <col min="72" max="72" width="9.85546875" style="1197" customWidth="1"/>
    <col min="73" max="73" width="8.85546875" style="1196" customWidth="1"/>
    <col min="74" max="259" width="9.140625" style="1197"/>
    <col min="260" max="260" width="63" style="1197" customWidth="1"/>
    <col min="261" max="263" width="17.140625" style="1197" customWidth="1"/>
    <col min="264" max="267" width="15" style="1197" customWidth="1"/>
    <col min="268" max="268" width="13.140625" style="1197" customWidth="1"/>
    <col min="269" max="269" width="8.7109375" style="1197" customWidth="1"/>
    <col min="270" max="270" width="12.85546875" style="1197" customWidth="1"/>
    <col min="271" max="271" width="8.85546875" style="1197" customWidth="1"/>
    <col min="272" max="272" width="9.85546875" style="1197" customWidth="1"/>
    <col min="273" max="273" width="8.85546875" style="1197" customWidth="1"/>
    <col min="274" max="274" width="54.7109375" style="1197" customWidth="1"/>
    <col min="275" max="275" width="10.85546875" style="1197" customWidth="1"/>
    <col min="276" max="276" width="8.7109375" style="1197" customWidth="1"/>
    <col min="277" max="277" width="12.140625" style="1197" customWidth="1"/>
    <col min="278" max="278" width="8.85546875" style="1197" customWidth="1"/>
    <col min="279" max="279" width="9.85546875" style="1197" customWidth="1"/>
    <col min="280" max="280" width="8.85546875" style="1197" customWidth="1"/>
    <col min="281" max="281" width="54.7109375" style="1197" customWidth="1"/>
    <col min="282" max="282" width="10.85546875" style="1197" customWidth="1"/>
    <col min="283" max="283" width="8.7109375" style="1197" customWidth="1"/>
    <col min="284" max="284" width="12.28515625" style="1197" customWidth="1"/>
    <col min="285" max="285" width="8.85546875" style="1197" customWidth="1"/>
    <col min="286" max="286" width="9.85546875" style="1197" customWidth="1"/>
    <col min="287" max="287" width="8.85546875" style="1197" customWidth="1"/>
    <col min="288" max="288" width="54.7109375" style="1197" customWidth="1"/>
    <col min="289" max="289" width="10.85546875" style="1197" customWidth="1"/>
    <col min="290" max="290" width="8.7109375" style="1197" customWidth="1"/>
    <col min="291" max="291" width="13.28515625" style="1197" customWidth="1"/>
    <col min="292" max="292" width="8.85546875" style="1197" customWidth="1"/>
    <col min="293" max="293" width="9.85546875" style="1197" customWidth="1"/>
    <col min="294" max="294" width="8.85546875" style="1197" customWidth="1"/>
    <col min="295" max="295" width="54.7109375" style="1197" customWidth="1"/>
    <col min="296" max="296" width="12.140625" style="1197" customWidth="1"/>
    <col min="297" max="297" width="8.7109375" style="1197" customWidth="1"/>
    <col min="298" max="298" width="11.28515625" style="1197" customWidth="1"/>
    <col min="299" max="299" width="8.85546875" style="1197" customWidth="1"/>
    <col min="300" max="300" width="9.140625" style="1197"/>
    <col min="301" max="301" width="8.85546875" style="1197" customWidth="1"/>
    <col min="302" max="302" width="54.7109375" style="1197" customWidth="1"/>
    <col min="303" max="303" width="13.7109375" style="1197" customWidth="1"/>
    <col min="304" max="304" width="8.7109375" style="1197" customWidth="1"/>
    <col min="305" max="305" width="14.7109375" style="1197" customWidth="1"/>
    <col min="306" max="306" width="8.85546875" style="1197" customWidth="1"/>
    <col min="307" max="307" width="9.85546875" style="1197" customWidth="1"/>
    <col min="308" max="308" width="8.85546875" style="1197" customWidth="1"/>
    <col min="309" max="309" width="54.7109375" style="1197" customWidth="1"/>
    <col min="310" max="310" width="12.42578125" style="1197" customWidth="1"/>
    <col min="311" max="311" width="8.7109375" style="1197" customWidth="1"/>
    <col min="312" max="312" width="13.42578125" style="1197" customWidth="1"/>
    <col min="313" max="313" width="8.85546875" style="1197" customWidth="1"/>
    <col min="314" max="314" width="9.140625" style="1197" customWidth="1"/>
    <col min="315" max="315" width="8.85546875" style="1197" customWidth="1"/>
    <col min="316" max="316" width="54.7109375" style="1197" customWidth="1"/>
    <col min="317" max="317" width="10.7109375" style="1197" customWidth="1"/>
    <col min="318" max="318" width="8.7109375" style="1197" customWidth="1"/>
    <col min="319" max="319" width="13" style="1197" customWidth="1"/>
    <col min="320" max="320" width="8.85546875" style="1197" customWidth="1"/>
    <col min="321" max="321" width="9.140625" style="1197" customWidth="1"/>
    <col min="322" max="322" width="8.85546875" style="1197" customWidth="1"/>
    <col min="323" max="323" width="54.7109375" style="1197" customWidth="1"/>
    <col min="324" max="324" width="10.85546875" style="1197" customWidth="1"/>
    <col min="325" max="325" width="8.7109375" style="1197" customWidth="1"/>
    <col min="326" max="326" width="13" style="1197" customWidth="1"/>
    <col min="327" max="327" width="8.85546875" style="1197" customWidth="1"/>
    <col min="328" max="328" width="9.85546875" style="1197" customWidth="1"/>
    <col min="329" max="329" width="8.85546875" style="1197" customWidth="1"/>
    <col min="330" max="515" width="9.140625" style="1197"/>
    <col min="516" max="516" width="63" style="1197" customWidth="1"/>
    <col min="517" max="519" width="17.140625" style="1197" customWidth="1"/>
    <col min="520" max="523" width="15" style="1197" customWidth="1"/>
    <col min="524" max="524" width="13.140625" style="1197" customWidth="1"/>
    <col min="525" max="525" width="8.7109375" style="1197" customWidth="1"/>
    <col min="526" max="526" width="12.85546875" style="1197" customWidth="1"/>
    <col min="527" max="527" width="8.85546875" style="1197" customWidth="1"/>
    <col min="528" max="528" width="9.85546875" style="1197" customWidth="1"/>
    <col min="529" max="529" width="8.85546875" style="1197" customWidth="1"/>
    <col min="530" max="530" width="54.7109375" style="1197" customWidth="1"/>
    <col min="531" max="531" width="10.85546875" style="1197" customWidth="1"/>
    <col min="532" max="532" width="8.7109375" style="1197" customWidth="1"/>
    <col min="533" max="533" width="12.140625" style="1197" customWidth="1"/>
    <col min="534" max="534" width="8.85546875" style="1197" customWidth="1"/>
    <col min="535" max="535" width="9.85546875" style="1197" customWidth="1"/>
    <col min="536" max="536" width="8.85546875" style="1197" customWidth="1"/>
    <col min="537" max="537" width="54.7109375" style="1197" customWidth="1"/>
    <col min="538" max="538" width="10.85546875" style="1197" customWidth="1"/>
    <col min="539" max="539" width="8.7109375" style="1197" customWidth="1"/>
    <col min="540" max="540" width="12.28515625" style="1197" customWidth="1"/>
    <col min="541" max="541" width="8.85546875" style="1197" customWidth="1"/>
    <col min="542" max="542" width="9.85546875" style="1197" customWidth="1"/>
    <col min="543" max="543" width="8.85546875" style="1197" customWidth="1"/>
    <col min="544" max="544" width="54.7109375" style="1197" customWidth="1"/>
    <col min="545" max="545" width="10.85546875" style="1197" customWidth="1"/>
    <col min="546" max="546" width="8.7109375" style="1197" customWidth="1"/>
    <col min="547" max="547" width="13.28515625" style="1197" customWidth="1"/>
    <col min="548" max="548" width="8.85546875" style="1197" customWidth="1"/>
    <col min="549" max="549" width="9.85546875" style="1197" customWidth="1"/>
    <col min="550" max="550" width="8.85546875" style="1197" customWidth="1"/>
    <col min="551" max="551" width="54.7109375" style="1197" customWidth="1"/>
    <col min="552" max="552" width="12.140625" style="1197" customWidth="1"/>
    <col min="553" max="553" width="8.7109375" style="1197" customWidth="1"/>
    <col min="554" max="554" width="11.28515625" style="1197" customWidth="1"/>
    <col min="555" max="555" width="8.85546875" style="1197" customWidth="1"/>
    <col min="556" max="556" width="9.140625" style="1197"/>
    <col min="557" max="557" width="8.85546875" style="1197" customWidth="1"/>
    <col min="558" max="558" width="54.7109375" style="1197" customWidth="1"/>
    <col min="559" max="559" width="13.7109375" style="1197" customWidth="1"/>
    <col min="560" max="560" width="8.7109375" style="1197" customWidth="1"/>
    <col min="561" max="561" width="14.7109375" style="1197" customWidth="1"/>
    <col min="562" max="562" width="8.85546875" style="1197" customWidth="1"/>
    <col min="563" max="563" width="9.85546875" style="1197" customWidth="1"/>
    <col min="564" max="564" width="8.85546875" style="1197" customWidth="1"/>
    <col min="565" max="565" width="54.7109375" style="1197" customWidth="1"/>
    <col min="566" max="566" width="12.42578125" style="1197" customWidth="1"/>
    <col min="567" max="567" width="8.7109375" style="1197" customWidth="1"/>
    <col min="568" max="568" width="13.42578125" style="1197" customWidth="1"/>
    <col min="569" max="569" width="8.85546875" style="1197" customWidth="1"/>
    <col min="570" max="570" width="9.140625" style="1197" customWidth="1"/>
    <col min="571" max="571" width="8.85546875" style="1197" customWidth="1"/>
    <col min="572" max="572" width="54.7109375" style="1197" customWidth="1"/>
    <col min="573" max="573" width="10.7109375" style="1197" customWidth="1"/>
    <col min="574" max="574" width="8.7109375" style="1197" customWidth="1"/>
    <col min="575" max="575" width="13" style="1197" customWidth="1"/>
    <col min="576" max="576" width="8.85546875" style="1197" customWidth="1"/>
    <col min="577" max="577" width="9.140625" style="1197" customWidth="1"/>
    <col min="578" max="578" width="8.85546875" style="1197" customWidth="1"/>
    <col min="579" max="579" width="54.7109375" style="1197" customWidth="1"/>
    <col min="580" max="580" width="10.85546875" style="1197" customWidth="1"/>
    <col min="581" max="581" width="8.7109375" style="1197" customWidth="1"/>
    <col min="582" max="582" width="13" style="1197" customWidth="1"/>
    <col min="583" max="583" width="8.85546875" style="1197" customWidth="1"/>
    <col min="584" max="584" width="9.85546875" style="1197" customWidth="1"/>
    <col min="585" max="585" width="8.85546875" style="1197" customWidth="1"/>
    <col min="586" max="771" width="9.140625" style="1197"/>
    <col min="772" max="772" width="63" style="1197" customWidth="1"/>
    <col min="773" max="775" width="17.140625" style="1197" customWidth="1"/>
    <col min="776" max="779" width="15" style="1197" customWidth="1"/>
    <col min="780" max="780" width="13.140625" style="1197" customWidth="1"/>
    <col min="781" max="781" width="8.7109375" style="1197" customWidth="1"/>
    <col min="782" max="782" width="12.85546875" style="1197" customWidth="1"/>
    <col min="783" max="783" width="8.85546875" style="1197" customWidth="1"/>
    <col min="784" max="784" width="9.85546875" style="1197" customWidth="1"/>
    <col min="785" max="785" width="8.85546875" style="1197" customWidth="1"/>
    <col min="786" max="786" width="54.7109375" style="1197" customWidth="1"/>
    <col min="787" max="787" width="10.85546875" style="1197" customWidth="1"/>
    <col min="788" max="788" width="8.7109375" style="1197" customWidth="1"/>
    <col min="789" max="789" width="12.140625" style="1197" customWidth="1"/>
    <col min="790" max="790" width="8.85546875" style="1197" customWidth="1"/>
    <col min="791" max="791" width="9.85546875" style="1197" customWidth="1"/>
    <col min="792" max="792" width="8.85546875" style="1197" customWidth="1"/>
    <col min="793" max="793" width="54.7109375" style="1197" customWidth="1"/>
    <col min="794" max="794" width="10.85546875" style="1197" customWidth="1"/>
    <col min="795" max="795" width="8.7109375" style="1197" customWidth="1"/>
    <col min="796" max="796" width="12.28515625" style="1197" customWidth="1"/>
    <col min="797" max="797" width="8.85546875" style="1197" customWidth="1"/>
    <col min="798" max="798" width="9.85546875" style="1197" customWidth="1"/>
    <col min="799" max="799" width="8.85546875" style="1197" customWidth="1"/>
    <col min="800" max="800" width="54.7109375" style="1197" customWidth="1"/>
    <col min="801" max="801" width="10.85546875" style="1197" customWidth="1"/>
    <col min="802" max="802" width="8.7109375" style="1197" customWidth="1"/>
    <col min="803" max="803" width="13.28515625" style="1197" customWidth="1"/>
    <col min="804" max="804" width="8.85546875" style="1197" customWidth="1"/>
    <col min="805" max="805" width="9.85546875" style="1197" customWidth="1"/>
    <col min="806" max="806" width="8.85546875" style="1197" customWidth="1"/>
    <col min="807" max="807" width="54.7109375" style="1197" customWidth="1"/>
    <col min="808" max="808" width="12.140625" style="1197" customWidth="1"/>
    <col min="809" max="809" width="8.7109375" style="1197" customWidth="1"/>
    <col min="810" max="810" width="11.28515625" style="1197" customWidth="1"/>
    <col min="811" max="811" width="8.85546875" style="1197" customWidth="1"/>
    <col min="812" max="812" width="9.140625" style="1197"/>
    <col min="813" max="813" width="8.85546875" style="1197" customWidth="1"/>
    <col min="814" max="814" width="54.7109375" style="1197" customWidth="1"/>
    <col min="815" max="815" width="13.7109375" style="1197" customWidth="1"/>
    <col min="816" max="816" width="8.7109375" style="1197" customWidth="1"/>
    <col min="817" max="817" width="14.7109375" style="1197" customWidth="1"/>
    <col min="818" max="818" width="8.85546875" style="1197" customWidth="1"/>
    <col min="819" max="819" width="9.85546875" style="1197" customWidth="1"/>
    <col min="820" max="820" width="8.85546875" style="1197" customWidth="1"/>
    <col min="821" max="821" width="54.7109375" style="1197" customWidth="1"/>
    <col min="822" max="822" width="12.42578125" style="1197" customWidth="1"/>
    <col min="823" max="823" width="8.7109375" style="1197" customWidth="1"/>
    <col min="824" max="824" width="13.42578125" style="1197" customWidth="1"/>
    <col min="825" max="825" width="8.85546875" style="1197" customWidth="1"/>
    <col min="826" max="826" width="9.140625" style="1197" customWidth="1"/>
    <col min="827" max="827" width="8.85546875" style="1197" customWidth="1"/>
    <col min="828" max="828" width="54.7109375" style="1197" customWidth="1"/>
    <col min="829" max="829" width="10.7109375" style="1197" customWidth="1"/>
    <col min="830" max="830" width="8.7109375" style="1197" customWidth="1"/>
    <col min="831" max="831" width="13" style="1197" customWidth="1"/>
    <col min="832" max="832" width="8.85546875" style="1197" customWidth="1"/>
    <col min="833" max="833" width="9.140625" style="1197" customWidth="1"/>
    <col min="834" max="834" width="8.85546875" style="1197" customWidth="1"/>
    <col min="835" max="835" width="54.7109375" style="1197" customWidth="1"/>
    <col min="836" max="836" width="10.85546875" style="1197" customWidth="1"/>
    <col min="837" max="837" width="8.7109375" style="1197" customWidth="1"/>
    <col min="838" max="838" width="13" style="1197" customWidth="1"/>
    <col min="839" max="839" width="8.85546875" style="1197" customWidth="1"/>
    <col min="840" max="840" width="9.85546875" style="1197" customWidth="1"/>
    <col min="841" max="841" width="8.85546875" style="1197" customWidth="1"/>
    <col min="842" max="1027" width="9.140625" style="1197"/>
    <col min="1028" max="1028" width="63" style="1197" customWidth="1"/>
    <col min="1029" max="1031" width="17.140625" style="1197" customWidth="1"/>
    <col min="1032" max="1035" width="15" style="1197" customWidth="1"/>
    <col min="1036" max="1036" width="13.140625" style="1197" customWidth="1"/>
    <col min="1037" max="1037" width="8.7109375" style="1197" customWidth="1"/>
    <col min="1038" max="1038" width="12.85546875" style="1197" customWidth="1"/>
    <col min="1039" max="1039" width="8.85546875" style="1197" customWidth="1"/>
    <col min="1040" max="1040" width="9.85546875" style="1197" customWidth="1"/>
    <col min="1041" max="1041" width="8.85546875" style="1197" customWidth="1"/>
    <col min="1042" max="1042" width="54.7109375" style="1197" customWidth="1"/>
    <col min="1043" max="1043" width="10.85546875" style="1197" customWidth="1"/>
    <col min="1044" max="1044" width="8.7109375" style="1197" customWidth="1"/>
    <col min="1045" max="1045" width="12.140625" style="1197" customWidth="1"/>
    <col min="1046" max="1046" width="8.85546875" style="1197" customWidth="1"/>
    <col min="1047" max="1047" width="9.85546875" style="1197" customWidth="1"/>
    <col min="1048" max="1048" width="8.85546875" style="1197" customWidth="1"/>
    <col min="1049" max="1049" width="54.7109375" style="1197" customWidth="1"/>
    <col min="1050" max="1050" width="10.85546875" style="1197" customWidth="1"/>
    <col min="1051" max="1051" width="8.7109375" style="1197" customWidth="1"/>
    <col min="1052" max="1052" width="12.28515625" style="1197" customWidth="1"/>
    <col min="1053" max="1053" width="8.85546875" style="1197" customWidth="1"/>
    <col min="1054" max="1054" width="9.85546875" style="1197" customWidth="1"/>
    <col min="1055" max="1055" width="8.85546875" style="1197" customWidth="1"/>
    <col min="1056" max="1056" width="54.7109375" style="1197" customWidth="1"/>
    <col min="1057" max="1057" width="10.85546875" style="1197" customWidth="1"/>
    <col min="1058" max="1058" width="8.7109375" style="1197" customWidth="1"/>
    <col min="1059" max="1059" width="13.28515625" style="1197" customWidth="1"/>
    <col min="1060" max="1060" width="8.85546875" style="1197" customWidth="1"/>
    <col min="1061" max="1061" width="9.85546875" style="1197" customWidth="1"/>
    <col min="1062" max="1062" width="8.85546875" style="1197" customWidth="1"/>
    <col min="1063" max="1063" width="54.7109375" style="1197" customWidth="1"/>
    <col min="1064" max="1064" width="12.140625" style="1197" customWidth="1"/>
    <col min="1065" max="1065" width="8.7109375" style="1197" customWidth="1"/>
    <col min="1066" max="1066" width="11.28515625" style="1197" customWidth="1"/>
    <col min="1067" max="1067" width="8.85546875" style="1197" customWidth="1"/>
    <col min="1068" max="1068" width="9.140625" style="1197"/>
    <col min="1069" max="1069" width="8.85546875" style="1197" customWidth="1"/>
    <col min="1070" max="1070" width="54.7109375" style="1197" customWidth="1"/>
    <col min="1071" max="1071" width="13.7109375" style="1197" customWidth="1"/>
    <col min="1072" max="1072" width="8.7109375" style="1197" customWidth="1"/>
    <col min="1073" max="1073" width="14.7109375" style="1197" customWidth="1"/>
    <col min="1074" max="1074" width="8.85546875" style="1197" customWidth="1"/>
    <col min="1075" max="1075" width="9.85546875" style="1197" customWidth="1"/>
    <col min="1076" max="1076" width="8.85546875" style="1197" customWidth="1"/>
    <col min="1077" max="1077" width="54.7109375" style="1197" customWidth="1"/>
    <col min="1078" max="1078" width="12.42578125" style="1197" customWidth="1"/>
    <col min="1079" max="1079" width="8.7109375" style="1197" customWidth="1"/>
    <col min="1080" max="1080" width="13.42578125" style="1197" customWidth="1"/>
    <col min="1081" max="1081" width="8.85546875" style="1197" customWidth="1"/>
    <col min="1082" max="1082" width="9.140625" style="1197" customWidth="1"/>
    <col min="1083" max="1083" width="8.85546875" style="1197" customWidth="1"/>
    <col min="1084" max="1084" width="54.7109375" style="1197" customWidth="1"/>
    <col min="1085" max="1085" width="10.7109375" style="1197" customWidth="1"/>
    <col min="1086" max="1086" width="8.7109375" style="1197" customWidth="1"/>
    <col min="1087" max="1087" width="13" style="1197" customWidth="1"/>
    <col min="1088" max="1088" width="8.85546875" style="1197" customWidth="1"/>
    <col min="1089" max="1089" width="9.140625" style="1197" customWidth="1"/>
    <col min="1090" max="1090" width="8.85546875" style="1197" customWidth="1"/>
    <col min="1091" max="1091" width="54.7109375" style="1197" customWidth="1"/>
    <col min="1092" max="1092" width="10.85546875" style="1197" customWidth="1"/>
    <col min="1093" max="1093" width="8.7109375" style="1197" customWidth="1"/>
    <col min="1094" max="1094" width="13" style="1197" customWidth="1"/>
    <col min="1095" max="1095" width="8.85546875" style="1197" customWidth="1"/>
    <col min="1096" max="1096" width="9.85546875" style="1197" customWidth="1"/>
    <col min="1097" max="1097" width="8.85546875" style="1197" customWidth="1"/>
    <col min="1098" max="1283" width="9.140625" style="1197"/>
    <col min="1284" max="1284" width="63" style="1197" customWidth="1"/>
    <col min="1285" max="1287" width="17.140625" style="1197" customWidth="1"/>
    <col min="1288" max="1291" width="15" style="1197" customWidth="1"/>
    <col min="1292" max="1292" width="13.140625" style="1197" customWidth="1"/>
    <col min="1293" max="1293" width="8.7109375" style="1197" customWidth="1"/>
    <col min="1294" max="1294" width="12.85546875" style="1197" customWidth="1"/>
    <col min="1295" max="1295" width="8.85546875" style="1197" customWidth="1"/>
    <col min="1296" max="1296" width="9.85546875" style="1197" customWidth="1"/>
    <col min="1297" max="1297" width="8.85546875" style="1197" customWidth="1"/>
    <col min="1298" max="1298" width="54.7109375" style="1197" customWidth="1"/>
    <col min="1299" max="1299" width="10.85546875" style="1197" customWidth="1"/>
    <col min="1300" max="1300" width="8.7109375" style="1197" customWidth="1"/>
    <col min="1301" max="1301" width="12.140625" style="1197" customWidth="1"/>
    <col min="1302" max="1302" width="8.85546875" style="1197" customWidth="1"/>
    <col min="1303" max="1303" width="9.85546875" style="1197" customWidth="1"/>
    <col min="1304" max="1304" width="8.85546875" style="1197" customWidth="1"/>
    <col min="1305" max="1305" width="54.7109375" style="1197" customWidth="1"/>
    <col min="1306" max="1306" width="10.85546875" style="1197" customWidth="1"/>
    <col min="1307" max="1307" width="8.7109375" style="1197" customWidth="1"/>
    <col min="1308" max="1308" width="12.28515625" style="1197" customWidth="1"/>
    <col min="1309" max="1309" width="8.85546875" style="1197" customWidth="1"/>
    <col min="1310" max="1310" width="9.85546875" style="1197" customWidth="1"/>
    <col min="1311" max="1311" width="8.85546875" style="1197" customWidth="1"/>
    <col min="1312" max="1312" width="54.7109375" style="1197" customWidth="1"/>
    <col min="1313" max="1313" width="10.85546875" style="1197" customWidth="1"/>
    <col min="1314" max="1314" width="8.7109375" style="1197" customWidth="1"/>
    <col min="1315" max="1315" width="13.28515625" style="1197" customWidth="1"/>
    <col min="1316" max="1316" width="8.85546875" style="1197" customWidth="1"/>
    <col min="1317" max="1317" width="9.85546875" style="1197" customWidth="1"/>
    <col min="1318" max="1318" width="8.85546875" style="1197" customWidth="1"/>
    <col min="1319" max="1319" width="54.7109375" style="1197" customWidth="1"/>
    <col min="1320" max="1320" width="12.140625" style="1197" customWidth="1"/>
    <col min="1321" max="1321" width="8.7109375" style="1197" customWidth="1"/>
    <col min="1322" max="1322" width="11.28515625" style="1197" customWidth="1"/>
    <col min="1323" max="1323" width="8.85546875" style="1197" customWidth="1"/>
    <col min="1324" max="1324" width="9.140625" style="1197"/>
    <col min="1325" max="1325" width="8.85546875" style="1197" customWidth="1"/>
    <col min="1326" max="1326" width="54.7109375" style="1197" customWidth="1"/>
    <col min="1327" max="1327" width="13.7109375" style="1197" customWidth="1"/>
    <col min="1328" max="1328" width="8.7109375" style="1197" customWidth="1"/>
    <col min="1329" max="1329" width="14.7109375" style="1197" customWidth="1"/>
    <col min="1330" max="1330" width="8.85546875" style="1197" customWidth="1"/>
    <col min="1331" max="1331" width="9.85546875" style="1197" customWidth="1"/>
    <col min="1332" max="1332" width="8.85546875" style="1197" customWidth="1"/>
    <col min="1333" max="1333" width="54.7109375" style="1197" customWidth="1"/>
    <col min="1334" max="1334" width="12.42578125" style="1197" customWidth="1"/>
    <col min="1335" max="1335" width="8.7109375" style="1197" customWidth="1"/>
    <col min="1336" max="1336" width="13.42578125" style="1197" customWidth="1"/>
    <col min="1337" max="1337" width="8.85546875" style="1197" customWidth="1"/>
    <col min="1338" max="1338" width="9.140625" style="1197" customWidth="1"/>
    <col min="1339" max="1339" width="8.85546875" style="1197" customWidth="1"/>
    <col min="1340" max="1340" width="54.7109375" style="1197" customWidth="1"/>
    <col min="1341" max="1341" width="10.7109375" style="1197" customWidth="1"/>
    <col min="1342" max="1342" width="8.7109375" style="1197" customWidth="1"/>
    <col min="1343" max="1343" width="13" style="1197" customWidth="1"/>
    <col min="1344" max="1344" width="8.85546875" style="1197" customWidth="1"/>
    <col min="1345" max="1345" width="9.140625" style="1197" customWidth="1"/>
    <col min="1346" max="1346" width="8.85546875" style="1197" customWidth="1"/>
    <col min="1347" max="1347" width="54.7109375" style="1197" customWidth="1"/>
    <col min="1348" max="1348" width="10.85546875" style="1197" customWidth="1"/>
    <col min="1349" max="1349" width="8.7109375" style="1197" customWidth="1"/>
    <col min="1350" max="1350" width="13" style="1197" customWidth="1"/>
    <col min="1351" max="1351" width="8.85546875" style="1197" customWidth="1"/>
    <col min="1352" max="1352" width="9.85546875" style="1197" customWidth="1"/>
    <col min="1353" max="1353" width="8.85546875" style="1197" customWidth="1"/>
    <col min="1354" max="1539" width="9.140625" style="1197"/>
    <col min="1540" max="1540" width="63" style="1197" customWidth="1"/>
    <col min="1541" max="1543" width="17.140625" style="1197" customWidth="1"/>
    <col min="1544" max="1547" width="15" style="1197" customWidth="1"/>
    <col min="1548" max="1548" width="13.140625" style="1197" customWidth="1"/>
    <col min="1549" max="1549" width="8.7109375" style="1197" customWidth="1"/>
    <col min="1550" max="1550" width="12.85546875" style="1197" customWidth="1"/>
    <col min="1551" max="1551" width="8.85546875" style="1197" customWidth="1"/>
    <col min="1552" max="1552" width="9.85546875" style="1197" customWidth="1"/>
    <col min="1553" max="1553" width="8.85546875" style="1197" customWidth="1"/>
    <col min="1554" max="1554" width="54.7109375" style="1197" customWidth="1"/>
    <col min="1555" max="1555" width="10.85546875" style="1197" customWidth="1"/>
    <col min="1556" max="1556" width="8.7109375" style="1197" customWidth="1"/>
    <col min="1557" max="1557" width="12.140625" style="1197" customWidth="1"/>
    <col min="1558" max="1558" width="8.85546875" style="1197" customWidth="1"/>
    <col min="1559" max="1559" width="9.85546875" style="1197" customWidth="1"/>
    <col min="1560" max="1560" width="8.85546875" style="1197" customWidth="1"/>
    <col min="1561" max="1561" width="54.7109375" style="1197" customWidth="1"/>
    <col min="1562" max="1562" width="10.85546875" style="1197" customWidth="1"/>
    <col min="1563" max="1563" width="8.7109375" style="1197" customWidth="1"/>
    <col min="1564" max="1564" width="12.28515625" style="1197" customWidth="1"/>
    <col min="1565" max="1565" width="8.85546875" style="1197" customWidth="1"/>
    <col min="1566" max="1566" width="9.85546875" style="1197" customWidth="1"/>
    <col min="1567" max="1567" width="8.85546875" style="1197" customWidth="1"/>
    <col min="1568" max="1568" width="54.7109375" style="1197" customWidth="1"/>
    <col min="1569" max="1569" width="10.85546875" style="1197" customWidth="1"/>
    <col min="1570" max="1570" width="8.7109375" style="1197" customWidth="1"/>
    <col min="1571" max="1571" width="13.28515625" style="1197" customWidth="1"/>
    <col min="1572" max="1572" width="8.85546875" style="1197" customWidth="1"/>
    <col min="1573" max="1573" width="9.85546875" style="1197" customWidth="1"/>
    <col min="1574" max="1574" width="8.85546875" style="1197" customWidth="1"/>
    <col min="1575" max="1575" width="54.7109375" style="1197" customWidth="1"/>
    <col min="1576" max="1576" width="12.140625" style="1197" customWidth="1"/>
    <col min="1577" max="1577" width="8.7109375" style="1197" customWidth="1"/>
    <col min="1578" max="1578" width="11.28515625" style="1197" customWidth="1"/>
    <col min="1579" max="1579" width="8.85546875" style="1197" customWidth="1"/>
    <col min="1580" max="1580" width="9.140625" style="1197"/>
    <col min="1581" max="1581" width="8.85546875" style="1197" customWidth="1"/>
    <col min="1582" max="1582" width="54.7109375" style="1197" customWidth="1"/>
    <col min="1583" max="1583" width="13.7109375" style="1197" customWidth="1"/>
    <col min="1584" max="1584" width="8.7109375" style="1197" customWidth="1"/>
    <col min="1585" max="1585" width="14.7109375" style="1197" customWidth="1"/>
    <col min="1586" max="1586" width="8.85546875" style="1197" customWidth="1"/>
    <col min="1587" max="1587" width="9.85546875" style="1197" customWidth="1"/>
    <col min="1588" max="1588" width="8.85546875" style="1197" customWidth="1"/>
    <col min="1589" max="1589" width="54.7109375" style="1197" customWidth="1"/>
    <col min="1590" max="1590" width="12.42578125" style="1197" customWidth="1"/>
    <col min="1591" max="1591" width="8.7109375" style="1197" customWidth="1"/>
    <col min="1592" max="1592" width="13.42578125" style="1197" customWidth="1"/>
    <col min="1593" max="1593" width="8.85546875" style="1197" customWidth="1"/>
    <col min="1594" max="1594" width="9.140625" style="1197" customWidth="1"/>
    <col min="1595" max="1595" width="8.85546875" style="1197" customWidth="1"/>
    <col min="1596" max="1596" width="54.7109375" style="1197" customWidth="1"/>
    <col min="1597" max="1597" width="10.7109375" style="1197" customWidth="1"/>
    <col min="1598" max="1598" width="8.7109375" style="1197" customWidth="1"/>
    <col min="1599" max="1599" width="13" style="1197" customWidth="1"/>
    <col min="1600" max="1600" width="8.85546875" style="1197" customWidth="1"/>
    <col min="1601" max="1601" width="9.140625" style="1197" customWidth="1"/>
    <col min="1602" max="1602" width="8.85546875" style="1197" customWidth="1"/>
    <col min="1603" max="1603" width="54.7109375" style="1197" customWidth="1"/>
    <col min="1604" max="1604" width="10.85546875" style="1197" customWidth="1"/>
    <col min="1605" max="1605" width="8.7109375" style="1197" customWidth="1"/>
    <col min="1606" max="1606" width="13" style="1197" customWidth="1"/>
    <col min="1607" max="1607" width="8.85546875" style="1197" customWidth="1"/>
    <col min="1608" max="1608" width="9.85546875" style="1197" customWidth="1"/>
    <col min="1609" max="1609" width="8.85546875" style="1197" customWidth="1"/>
    <col min="1610" max="1795" width="9.140625" style="1197"/>
    <col min="1796" max="1796" width="63" style="1197" customWidth="1"/>
    <col min="1797" max="1799" width="17.140625" style="1197" customWidth="1"/>
    <col min="1800" max="1803" width="15" style="1197" customWidth="1"/>
    <col min="1804" max="1804" width="13.140625" style="1197" customWidth="1"/>
    <col min="1805" max="1805" width="8.7109375" style="1197" customWidth="1"/>
    <col min="1806" max="1806" width="12.85546875" style="1197" customWidth="1"/>
    <col min="1807" max="1807" width="8.85546875" style="1197" customWidth="1"/>
    <col min="1808" max="1808" width="9.85546875" style="1197" customWidth="1"/>
    <col min="1809" max="1809" width="8.85546875" style="1197" customWidth="1"/>
    <col min="1810" max="1810" width="54.7109375" style="1197" customWidth="1"/>
    <col min="1811" max="1811" width="10.85546875" style="1197" customWidth="1"/>
    <col min="1812" max="1812" width="8.7109375" style="1197" customWidth="1"/>
    <col min="1813" max="1813" width="12.140625" style="1197" customWidth="1"/>
    <col min="1814" max="1814" width="8.85546875" style="1197" customWidth="1"/>
    <col min="1815" max="1815" width="9.85546875" style="1197" customWidth="1"/>
    <col min="1816" max="1816" width="8.85546875" style="1197" customWidth="1"/>
    <col min="1817" max="1817" width="54.7109375" style="1197" customWidth="1"/>
    <col min="1818" max="1818" width="10.85546875" style="1197" customWidth="1"/>
    <col min="1819" max="1819" width="8.7109375" style="1197" customWidth="1"/>
    <col min="1820" max="1820" width="12.28515625" style="1197" customWidth="1"/>
    <col min="1821" max="1821" width="8.85546875" style="1197" customWidth="1"/>
    <col min="1822" max="1822" width="9.85546875" style="1197" customWidth="1"/>
    <col min="1823" max="1823" width="8.85546875" style="1197" customWidth="1"/>
    <col min="1824" max="1824" width="54.7109375" style="1197" customWidth="1"/>
    <col min="1825" max="1825" width="10.85546875" style="1197" customWidth="1"/>
    <col min="1826" max="1826" width="8.7109375" style="1197" customWidth="1"/>
    <col min="1827" max="1827" width="13.28515625" style="1197" customWidth="1"/>
    <col min="1828" max="1828" width="8.85546875" style="1197" customWidth="1"/>
    <col min="1829" max="1829" width="9.85546875" style="1197" customWidth="1"/>
    <col min="1830" max="1830" width="8.85546875" style="1197" customWidth="1"/>
    <col min="1831" max="1831" width="54.7109375" style="1197" customWidth="1"/>
    <col min="1832" max="1832" width="12.140625" style="1197" customWidth="1"/>
    <col min="1833" max="1833" width="8.7109375" style="1197" customWidth="1"/>
    <col min="1834" max="1834" width="11.28515625" style="1197" customWidth="1"/>
    <col min="1835" max="1835" width="8.85546875" style="1197" customWidth="1"/>
    <col min="1836" max="1836" width="9.140625" style="1197"/>
    <col min="1837" max="1837" width="8.85546875" style="1197" customWidth="1"/>
    <col min="1838" max="1838" width="54.7109375" style="1197" customWidth="1"/>
    <col min="1839" max="1839" width="13.7109375" style="1197" customWidth="1"/>
    <col min="1840" max="1840" width="8.7109375" style="1197" customWidth="1"/>
    <col min="1841" max="1841" width="14.7109375" style="1197" customWidth="1"/>
    <col min="1842" max="1842" width="8.85546875" style="1197" customWidth="1"/>
    <col min="1843" max="1843" width="9.85546875" style="1197" customWidth="1"/>
    <col min="1844" max="1844" width="8.85546875" style="1197" customWidth="1"/>
    <col min="1845" max="1845" width="54.7109375" style="1197" customWidth="1"/>
    <col min="1846" max="1846" width="12.42578125" style="1197" customWidth="1"/>
    <col min="1847" max="1847" width="8.7109375" style="1197" customWidth="1"/>
    <col min="1848" max="1848" width="13.42578125" style="1197" customWidth="1"/>
    <col min="1849" max="1849" width="8.85546875" style="1197" customWidth="1"/>
    <col min="1850" max="1850" width="9.140625" style="1197" customWidth="1"/>
    <col min="1851" max="1851" width="8.85546875" style="1197" customWidth="1"/>
    <col min="1852" max="1852" width="54.7109375" style="1197" customWidth="1"/>
    <col min="1853" max="1853" width="10.7109375" style="1197" customWidth="1"/>
    <col min="1854" max="1854" width="8.7109375" style="1197" customWidth="1"/>
    <col min="1855" max="1855" width="13" style="1197" customWidth="1"/>
    <col min="1856" max="1856" width="8.85546875" style="1197" customWidth="1"/>
    <col min="1857" max="1857" width="9.140625" style="1197" customWidth="1"/>
    <col min="1858" max="1858" width="8.85546875" style="1197" customWidth="1"/>
    <col min="1859" max="1859" width="54.7109375" style="1197" customWidth="1"/>
    <col min="1860" max="1860" width="10.85546875" style="1197" customWidth="1"/>
    <col min="1861" max="1861" width="8.7109375" style="1197" customWidth="1"/>
    <col min="1862" max="1862" width="13" style="1197" customWidth="1"/>
    <col min="1863" max="1863" width="8.85546875" style="1197" customWidth="1"/>
    <col min="1864" max="1864" width="9.85546875" style="1197" customWidth="1"/>
    <col min="1865" max="1865" width="8.85546875" style="1197" customWidth="1"/>
    <col min="1866" max="2051" width="9.140625" style="1197"/>
    <col min="2052" max="2052" width="63" style="1197" customWidth="1"/>
    <col min="2053" max="2055" width="17.140625" style="1197" customWidth="1"/>
    <col min="2056" max="2059" width="15" style="1197" customWidth="1"/>
    <col min="2060" max="2060" width="13.140625" style="1197" customWidth="1"/>
    <col min="2061" max="2061" width="8.7109375" style="1197" customWidth="1"/>
    <col min="2062" max="2062" width="12.85546875" style="1197" customWidth="1"/>
    <col min="2063" max="2063" width="8.85546875" style="1197" customWidth="1"/>
    <col min="2064" max="2064" width="9.85546875" style="1197" customWidth="1"/>
    <col min="2065" max="2065" width="8.85546875" style="1197" customWidth="1"/>
    <col min="2066" max="2066" width="54.7109375" style="1197" customWidth="1"/>
    <col min="2067" max="2067" width="10.85546875" style="1197" customWidth="1"/>
    <col min="2068" max="2068" width="8.7109375" style="1197" customWidth="1"/>
    <col min="2069" max="2069" width="12.140625" style="1197" customWidth="1"/>
    <col min="2070" max="2070" width="8.85546875" style="1197" customWidth="1"/>
    <col min="2071" max="2071" width="9.85546875" style="1197" customWidth="1"/>
    <col min="2072" max="2072" width="8.85546875" style="1197" customWidth="1"/>
    <col min="2073" max="2073" width="54.7109375" style="1197" customWidth="1"/>
    <col min="2074" max="2074" width="10.85546875" style="1197" customWidth="1"/>
    <col min="2075" max="2075" width="8.7109375" style="1197" customWidth="1"/>
    <col min="2076" max="2076" width="12.28515625" style="1197" customWidth="1"/>
    <col min="2077" max="2077" width="8.85546875" style="1197" customWidth="1"/>
    <col min="2078" max="2078" width="9.85546875" style="1197" customWidth="1"/>
    <col min="2079" max="2079" width="8.85546875" style="1197" customWidth="1"/>
    <col min="2080" max="2080" width="54.7109375" style="1197" customWidth="1"/>
    <col min="2081" max="2081" width="10.85546875" style="1197" customWidth="1"/>
    <col min="2082" max="2082" width="8.7109375" style="1197" customWidth="1"/>
    <col min="2083" max="2083" width="13.28515625" style="1197" customWidth="1"/>
    <col min="2084" max="2084" width="8.85546875" style="1197" customWidth="1"/>
    <col min="2085" max="2085" width="9.85546875" style="1197" customWidth="1"/>
    <col min="2086" max="2086" width="8.85546875" style="1197" customWidth="1"/>
    <col min="2087" max="2087" width="54.7109375" style="1197" customWidth="1"/>
    <col min="2088" max="2088" width="12.140625" style="1197" customWidth="1"/>
    <col min="2089" max="2089" width="8.7109375" style="1197" customWidth="1"/>
    <col min="2090" max="2090" width="11.28515625" style="1197" customWidth="1"/>
    <col min="2091" max="2091" width="8.85546875" style="1197" customWidth="1"/>
    <col min="2092" max="2092" width="9.140625" style="1197"/>
    <col min="2093" max="2093" width="8.85546875" style="1197" customWidth="1"/>
    <col min="2094" max="2094" width="54.7109375" style="1197" customWidth="1"/>
    <col min="2095" max="2095" width="13.7109375" style="1197" customWidth="1"/>
    <col min="2096" max="2096" width="8.7109375" style="1197" customWidth="1"/>
    <col min="2097" max="2097" width="14.7109375" style="1197" customWidth="1"/>
    <col min="2098" max="2098" width="8.85546875" style="1197" customWidth="1"/>
    <col min="2099" max="2099" width="9.85546875" style="1197" customWidth="1"/>
    <col min="2100" max="2100" width="8.85546875" style="1197" customWidth="1"/>
    <col min="2101" max="2101" width="54.7109375" style="1197" customWidth="1"/>
    <col min="2102" max="2102" width="12.42578125" style="1197" customWidth="1"/>
    <col min="2103" max="2103" width="8.7109375" style="1197" customWidth="1"/>
    <col min="2104" max="2104" width="13.42578125" style="1197" customWidth="1"/>
    <col min="2105" max="2105" width="8.85546875" style="1197" customWidth="1"/>
    <col min="2106" max="2106" width="9.140625" style="1197" customWidth="1"/>
    <col min="2107" max="2107" width="8.85546875" style="1197" customWidth="1"/>
    <col min="2108" max="2108" width="54.7109375" style="1197" customWidth="1"/>
    <col min="2109" max="2109" width="10.7109375" style="1197" customWidth="1"/>
    <col min="2110" max="2110" width="8.7109375" style="1197" customWidth="1"/>
    <col min="2111" max="2111" width="13" style="1197" customWidth="1"/>
    <col min="2112" max="2112" width="8.85546875" style="1197" customWidth="1"/>
    <col min="2113" max="2113" width="9.140625" style="1197" customWidth="1"/>
    <col min="2114" max="2114" width="8.85546875" style="1197" customWidth="1"/>
    <col min="2115" max="2115" width="54.7109375" style="1197" customWidth="1"/>
    <col min="2116" max="2116" width="10.85546875" style="1197" customWidth="1"/>
    <col min="2117" max="2117" width="8.7109375" style="1197" customWidth="1"/>
    <col min="2118" max="2118" width="13" style="1197" customWidth="1"/>
    <col min="2119" max="2119" width="8.85546875" style="1197" customWidth="1"/>
    <col min="2120" max="2120" width="9.85546875" style="1197" customWidth="1"/>
    <col min="2121" max="2121" width="8.85546875" style="1197" customWidth="1"/>
    <col min="2122" max="2307" width="9.140625" style="1197"/>
    <col min="2308" max="2308" width="63" style="1197" customWidth="1"/>
    <col min="2309" max="2311" width="17.140625" style="1197" customWidth="1"/>
    <col min="2312" max="2315" width="15" style="1197" customWidth="1"/>
    <col min="2316" max="2316" width="13.140625" style="1197" customWidth="1"/>
    <col min="2317" max="2317" width="8.7109375" style="1197" customWidth="1"/>
    <col min="2318" max="2318" width="12.85546875" style="1197" customWidth="1"/>
    <col min="2319" max="2319" width="8.85546875" style="1197" customWidth="1"/>
    <col min="2320" max="2320" width="9.85546875" style="1197" customWidth="1"/>
    <col min="2321" max="2321" width="8.85546875" style="1197" customWidth="1"/>
    <col min="2322" max="2322" width="54.7109375" style="1197" customWidth="1"/>
    <col min="2323" max="2323" width="10.85546875" style="1197" customWidth="1"/>
    <col min="2324" max="2324" width="8.7109375" style="1197" customWidth="1"/>
    <col min="2325" max="2325" width="12.140625" style="1197" customWidth="1"/>
    <col min="2326" max="2326" width="8.85546875" style="1197" customWidth="1"/>
    <col min="2327" max="2327" width="9.85546875" style="1197" customWidth="1"/>
    <col min="2328" max="2328" width="8.85546875" style="1197" customWidth="1"/>
    <col min="2329" max="2329" width="54.7109375" style="1197" customWidth="1"/>
    <col min="2330" max="2330" width="10.85546875" style="1197" customWidth="1"/>
    <col min="2331" max="2331" width="8.7109375" style="1197" customWidth="1"/>
    <col min="2332" max="2332" width="12.28515625" style="1197" customWidth="1"/>
    <col min="2333" max="2333" width="8.85546875" style="1197" customWidth="1"/>
    <col min="2334" max="2334" width="9.85546875" style="1197" customWidth="1"/>
    <col min="2335" max="2335" width="8.85546875" style="1197" customWidth="1"/>
    <col min="2336" max="2336" width="54.7109375" style="1197" customWidth="1"/>
    <col min="2337" max="2337" width="10.85546875" style="1197" customWidth="1"/>
    <col min="2338" max="2338" width="8.7109375" style="1197" customWidth="1"/>
    <col min="2339" max="2339" width="13.28515625" style="1197" customWidth="1"/>
    <col min="2340" max="2340" width="8.85546875" style="1197" customWidth="1"/>
    <col min="2341" max="2341" width="9.85546875" style="1197" customWidth="1"/>
    <col min="2342" max="2342" width="8.85546875" style="1197" customWidth="1"/>
    <col min="2343" max="2343" width="54.7109375" style="1197" customWidth="1"/>
    <col min="2344" max="2344" width="12.140625" style="1197" customWidth="1"/>
    <col min="2345" max="2345" width="8.7109375" style="1197" customWidth="1"/>
    <col min="2346" max="2346" width="11.28515625" style="1197" customWidth="1"/>
    <col min="2347" max="2347" width="8.85546875" style="1197" customWidth="1"/>
    <col min="2348" max="2348" width="9.140625" style="1197"/>
    <col min="2349" max="2349" width="8.85546875" style="1197" customWidth="1"/>
    <col min="2350" max="2350" width="54.7109375" style="1197" customWidth="1"/>
    <col min="2351" max="2351" width="13.7109375" style="1197" customWidth="1"/>
    <col min="2352" max="2352" width="8.7109375" style="1197" customWidth="1"/>
    <col min="2353" max="2353" width="14.7109375" style="1197" customWidth="1"/>
    <col min="2354" max="2354" width="8.85546875" style="1197" customWidth="1"/>
    <col min="2355" max="2355" width="9.85546875" style="1197" customWidth="1"/>
    <col min="2356" max="2356" width="8.85546875" style="1197" customWidth="1"/>
    <col min="2357" max="2357" width="54.7109375" style="1197" customWidth="1"/>
    <col min="2358" max="2358" width="12.42578125" style="1197" customWidth="1"/>
    <col min="2359" max="2359" width="8.7109375" style="1197" customWidth="1"/>
    <col min="2360" max="2360" width="13.42578125" style="1197" customWidth="1"/>
    <col min="2361" max="2361" width="8.85546875" style="1197" customWidth="1"/>
    <col min="2362" max="2362" width="9.140625" style="1197" customWidth="1"/>
    <col min="2363" max="2363" width="8.85546875" style="1197" customWidth="1"/>
    <col min="2364" max="2364" width="54.7109375" style="1197" customWidth="1"/>
    <col min="2365" max="2365" width="10.7109375" style="1197" customWidth="1"/>
    <col min="2366" max="2366" width="8.7109375" style="1197" customWidth="1"/>
    <col min="2367" max="2367" width="13" style="1197" customWidth="1"/>
    <col min="2368" max="2368" width="8.85546875" style="1197" customWidth="1"/>
    <col min="2369" max="2369" width="9.140625" style="1197" customWidth="1"/>
    <col min="2370" max="2370" width="8.85546875" style="1197" customWidth="1"/>
    <col min="2371" max="2371" width="54.7109375" style="1197" customWidth="1"/>
    <col min="2372" max="2372" width="10.85546875" style="1197" customWidth="1"/>
    <col min="2373" max="2373" width="8.7109375" style="1197" customWidth="1"/>
    <col min="2374" max="2374" width="13" style="1197" customWidth="1"/>
    <col min="2375" max="2375" width="8.85546875" style="1197" customWidth="1"/>
    <col min="2376" max="2376" width="9.85546875" style="1197" customWidth="1"/>
    <col min="2377" max="2377" width="8.85546875" style="1197" customWidth="1"/>
    <col min="2378" max="2563" width="9.140625" style="1197"/>
    <col min="2564" max="2564" width="63" style="1197" customWidth="1"/>
    <col min="2565" max="2567" width="17.140625" style="1197" customWidth="1"/>
    <col min="2568" max="2571" width="15" style="1197" customWidth="1"/>
    <col min="2572" max="2572" width="13.140625" style="1197" customWidth="1"/>
    <col min="2573" max="2573" width="8.7109375" style="1197" customWidth="1"/>
    <col min="2574" max="2574" width="12.85546875" style="1197" customWidth="1"/>
    <col min="2575" max="2575" width="8.85546875" style="1197" customWidth="1"/>
    <col min="2576" max="2576" width="9.85546875" style="1197" customWidth="1"/>
    <col min="2577" max="2577" width="8.85546875" style="1197" customWidth="1"/>
    <col min="2578" max="2578" width="54.7109375" style="1197" customWidth="1"/>
    <col min="2579" max="2579" width="10.85546875" style="1197" customWidth="1"/>
    <col min="2580" max="2580" width="8.7109375" style="1197" customWidth="1"/>
    <col min="2581" max="2581" width="12.140625" style="1197" customWidth="1"/>
    <col min="2582" max="2582" width="8.85546875" style="1197" customWidth="1"/>
    <col min="2583" max="2583" width="9.85546875" style="1197" customWidth="1"/>
    <col min="2584" max="2584" width="8.85546875" style="1197" customWidth="1"/>
    <col min="2585" max="2585" width="54.7109375" style="1197" customWidth="1"/>
    <col min="2586" max="2586" width="10.85546875" style="1197" customWidth="1"/>
    <col min="2587" max="2587" width="8.7109375" style="1197" customWidth="1"/>
    <col min="2588" max="2588" width="12.28515625" style="1197" customWidth="1"/>
    <col min="2589" max="2589" width="8.85546875" style="1197" customWidth="1"/>
    <col min="2590" max="2590" width="9.85546875" style="1197" customWidth="1"/>
    <col min="2591" max="2591" width="8.85546875" style="1197" customWidth="1"/>
    <col min="2592" max="2592" width="54.7109375" style="1197" customWidth="1"/>
    <col min="2593" max="2593" width="10.85546875" style="1197" customWidth="1"/>
    <col min="2594" max="2594" width="8.7109375" style="1197" customWidth="1"/>
    <col min="2595" max="2595" width="13.28515625" style="1197" customWidth="1"/>
    <col min="2596" max="2596" width="8.85546875" style="1197" customWidth="1"/>
    <col min="2597" max="2597" width="9.85546875" style="1197" customWidth="1"/>
    <col min="2598" max="2598" width="8.85546875" style="1197" customWidth="1"/>
    <col min="2599" max="2599" width="54.7109375" style="1197" customWidth="1"/>
    <col min="2600" max="2600" width="12.140625" style="1197" customWidth="1"/>
    <col min="2601" max="2601" width="8.7109375" style="1197" customWidth="1"/>
    <col min="2602" max="2602" width="11.28515625" style="1197" customWidth="1"/>
    <col min="2603" max="2603" width="8.85546875" style="1197" customWidth="1"/>
    <col min="2604" max="2604" width="9.140625" style="1197"/>
    <col min="2605" max="2605" width="8.85546875" style="1197" customWidth="1"/>
    <col min="2606" max="2606" width="54.7109375" style="1197" customWidth="1"/>
    <col min="2607" max="2607" width="13.7109375" style="1197" customWidth="1"/>
    <col min="2608" max="2608" width="8.7109375" style="1197" customWidth="1"/>
    <col min="2609" max="2609" width="14.7109375" style="1197" customWidth="1"/>
    <col min="2610" max="2610" width="8.85546875" style="1197" customWidth="1"/>
    <col min="2611" max="2611" width="9.85546875" style="1197" customWidth="1"/>
    <col min="2612" max="2612" width="8.85546875" style="1197" customWidth="1"/>
    <col min="2613" max="2613" width="54.7109375" style="1197" customWidth="1"/>
    <col min="2614" max="2614" width="12.42578125" style="1197" customWidth="1"/>
    <col min="2615" max="2615" width="8.7109375" style="1197" customWidth="1"/>
    <col min="2616" max="2616" width="13.42578125" style="1197" customWidth="1"/>
    <col min="2617" max="2617" width="8.85546875" style="1197" customWidth="1"/>
    <col min="2618" max="2618" width="9.140625" style="1197" customWidth="1"/>
    <col min="2619" max="2619" width="8.85546875" style="1197" customWidth="1"/>
    <col min="2620" max="2620" width="54.7109375" style="1197" customWidth="1"/>
    <col min="2621" max="2621" width="10.7109375" style="1197" customWidth="1"/>
    <col min="2622" max="2622" width="8.7109375" style="1197" customWidth="1"/>
    <col min="2623" max="2623" width="13" style="1197" customWidth="1"/>
    <col min="2624" max="2624" width="8.85546875" style="1197" customWidth="1"/>
    <col min="2625" max="2625" width="9.140625" style="1197" customWidth="1"/>
    <col min="2626" max="2626" width="8.85546875" style="1197" customWidth="1"/>
    <col min="2627" max="2627" width="54.7109375" style="1197" customWidth="1"/>
    <col min="2628" max="2628" width="10.85546875" style="1197" customWidth="1"/>
    <col min="2629" max="2629" width="8.7109375" style="1197" customWidth="1"/>
    <col min="2630" max="2630" width="13" style="1197" customWidth="1"/>
    <col min="2631" max="2631" width="8.85546875" style="1197" customWidth="1"/>
    <col min="2632" max="2632" width="9.85546875" style="1197" customWidth="1"/>
    <col min="2633" max="2633" width="8.85546875" style="1197" customWidth="1"/>
    <col min="2634" max="2819" width="9.140625" style="1197"/>
    <col min="2820" max="2820" width="63" style="1197" customWidth="1"/>
    <col min="2821" max="2823" width="17.140625" style="1197" customWidth="1"/>
    <col min="2824" max="2827" width="15" style="1197" customWidth="1"/>
    <col min="2828" max="2828" width="13.140625" style="1197" customWidth="1"/>
    <col min="2829" max="2829" width="8.7109375" style="1197" customWidth="1"/>
    <col min="2830" max="2830" width="12.85546875" style="1197" customWidth="1"/>
    <col min="2831" max="2831" width="8.85546875" style="1197" customWidth="1"/>
    <col min="2832" max="2832" width="9.85546875" style="1197" customWidth="1"/>
    <col min="2833" max="2833" width="8.85546875" style="1197" customWidth="1"/>
    <col min="2834" max="2834" width="54.7109375" style="1197" customWidth="1"/>
    <col min="2835" max="2835" width="10.85546875" style="1197" customWidth="1"/>
    <col min="2836" max="2836" width="8.7109375" style="1197" customWidth="1"/>
    <col min="2837" max="2837" width="12.140625" style="1197" customWidth="1"/>
    <col min="2838" max="2838" width="8.85546875" style="1197" customWidth="1"/>
    <col min="2839" max="2839" width="9.85546875" style="1197" customWidth="1"/>
    <col min="2840" max="2840" width="8.85546875" style="1197" customWidth="1"/>
    <col min="2841" max="2841" width="54.7109375" style="1197" customWidth="1"/>
    <col min="2842" max="2842" width="10.85546875" style="1197" customWidth="1"/>
    <col min="2843" max="2843" width="8.7109375" style="1197" customWidth="1"/>
    <col min="2844" max="2844" width="12.28515625" style="1197" customWidth="1"/>
    <col min="2845" max="2845" width="8.85546875" style="1197" customWidth="1"/>
    <col min="2846" max="2846" width="9.85546875" style="1197" customWidth="1"/>
    <col min="2847" max="2847" width="8.85546875" style="1197" customWidth="1"/>
    <col min="2848" max="2848" width="54.7109375" style="1197" customWidth="1"/>
    <col min="2849" max="2849" width="10.85546875" style="1197" customWidth="1"/>
    <col min="2850" max="2850" width="8.7109375" style="1197" customWidth="1"/>
    <col min="2851" max="2851" width="13.28515625" style="1197" customWidth="1"/>
    <col min="2852" max="2852" width="8.85546875" style="1197" customWidth="1"/>
    <col min="2853" max="2853" width="9.85546875" style="1197" customWidth="1"/>
    <col min="2854" max="2854" width="8.85546875" style="1197" customWidth="1"/>
    <col min="2855" max="2855" width="54.7109375" style="1197" customWidth="1"/>
    <col min="2856" max="2856" width="12.140625" style="1197" customWidth="1"/>
    <col min="2857" max="2857" width="8.7109375" style="1197" customWidth="1"/>
    <col min="2858" max="2858" width="11.28515625" style="1197" customWidth="1"/>
    <col min="2859" max="2859" width="8.85546875" style="1197" customWidth="1"/>
    <col min="2860" max="2860" width="9.140625" style="1197"/>
    <col min="2861" max="2861" width="8.85546875" style="1197" customWidth="1"/>
    <col min="2862" max="2862" width="54.7109375" style="1197" customWidth="1"/>
    <col min="2863" max="2863" width="13.7109375" style="1197" customWidth="1"/>
    <col min="2864" max="2864" width="8.7109375" style="1197" customWidth="1"/>
    <col min="2865" max="2865" width="14.7109375" style="1197" customWidth="1"/>
    <col min="2866" max="2866" width="8.85546875" style="1197" customWidth="1"/>
    <col min="2867" max="2867" width="9.85546875" style="1197" customWidth="1"/>
    <col min="2868" max="2868" width="8.85546875" style="1197" customWidth="1"/>
    <col min="2869" max="2869" width="54.7109375" style="1197" customWidth="1"/>
    <col min="2870" max="2870" width="12.42578125" style="1197" customWidth="1"/>
    <col min="2871" max="2871" width="8.7109375" style="1197" customWidth="1"/>
    <col min="2872" max="2872" width="13.42578125" style="1197" customWidth="1"/>
    <col min="2873" max="2873" width="8.85546875" style="1197" customWidth="1"/>
    <col min="2874" max="2874" width="9.140625" style="1197" customWidth="1"/>
    <col min="2875" max="2875" width="8.85546875" style="1197" customWidth="1"/>
    <col min="2876" max="2876" width="54.7109375" style="1197" customWidth="1"/>
    <col min="2877" max="2877" width="10.7109375" style="1197" customWidth="1"/>
    <col min="2878" max="2878" width="8.7109375" style="1197" customWidth="1"/>
    <col min="2879" max="2879" width="13" style="1197" customWidth="1"/>
    <col min="2880" max="2880" width="8.85546875" style="1197" customWidth="1"/>
    <col min="2881" max="2881" width="9.140625" style="1197" customWidth="1"/>
    <col min="2882" max="2882" width="8.85546875" style="1197" customWidth="1"/>
    <col min="2883" max="2883" width="54.7109375" style="1197" customWidth="1"/>
    <col min="2884" max="2884" width="10.85546875" style="1197" customWidth="1"/>
    <col min="2885" max="2885" width="8.7109375" style="1197" customWidth="1"/>
    <col min="2886" max="2886" width="13" style="1197" customWidth="1"/>
    <col min="2887" max="2887" width="8.85546875" style="1197" customWidth="1"/>
    <col min="2888" max="2888" width="9.85546875" style="1197" customWidth="1"/>
    <col min="2889" max="2889" width="8.85546875" style="1197" customWidth="1"/>
    <col min="2890" max="3075" width="9.140625" style="1197"/>
    <col min="3076" max="3076" width="63" style="1197" customWidth="1"/>
    <col min="3077" max="3079" width="17.140625" style="1197" customWidth="1"/>
    <col min="3080" max="3083" width="15" style="1197" customWidth="1"/>
    <col min="3084" max="3084" width="13.140625" style="1197" customWidth="1"/>
    <col min="3085" max="3085" width="8.7109375" style="1197" customWidth="1"/>
    <col min="3086" max="3086" width="12.85546875" style="1197" customWidth="1"/>
    <col min="3087" max="3087" width="8.85546875" style="1197" customWidth="1"/>
    <col min="3088" max="3088" width="9.85546875" style="1197" customWidth="1"/>
    <col min="3089" max="3089" width="8.85546875" style="1197" customWidth="1"/>
    <col min="3090" max="3090" width="54.7109375" style="1197" customWidth="1"/>
    <col min="3091" max="3091" width="10.85546875" style="1197" customWidth="1"/>
    <col min="3092" max="3092" width="8.7109375" style="1197" customWidth="1"/>
    <col min="3093" max="3093" width="12.140625" style="1197" customWidth="1"/>
    <col min="3094" max="3094" width="8.85546875" style="1197" customWidth="1"/>
    <col min="3095" max="3095" width="9.85546875" style="1197" customWidth="1"/>
    <col min="3096" max="3096" width="8.85546875" style="1197" customWidth="1"/>
    <col min="3097" max="3097" width="54.7109375" style="1197" customWidth="1"/>
    <col min="3098" max="3098" width="10.85546875" style="1197" customWidth="1"/>
    <col min="3099" max="3099" width="8.7109375" style="1197" customWidth="1"/>
    <col min="3100" max="3100" width="12.28515625" style="1197" customWidth="1"/>
    <col min="3101" max="3101" width="8.85546875" style="1197" customWidth="1"/>
    <col min="3102" max="3102" width="9.85546875" style="1197" customWidth="1"/>
    <col min="3103" max="3103" width="8.85546875" style="1197" customWidth="1"/>
    <col min="3104" max="3104" width="54.7109375" style="1197" customWidth="1"/>
    <col min="3105" max="3105" width="10.85546875" style="1197" customWidth="1"/>
    <col min="3106" max="3106" width="8.7109375" style="1197" customWidth="1"/>
    <col min="3107" max="3107" width="13.28515625" style="1197" customWidth="1"/>
    <col min="3108" max="3108" width="8.85546875" style="1197" customWidth="1"/>
    <col min="3109" max="3109" width="9.85546875" style="1197" customWidth="1"/>
    <col min="3110" max="3110" width="8.85546875" style="1197" customWidth="1"/>
    <col min="3111" max="3111" width="54.7109375" style="1197" customWidth="1"/>
    <col min="3112" max="3112" width="12.140625" style="1197" customWidth="1"/>
    <col min="3113" max="3113" width="8.7109375" style="1197" customWidth="1"/>
    <col min="3114" max="3114" width="11.28515625" style="1197" customWidth="1"/>
    <col min="3115" max="3115" width="8.85546875" style="1197" customWidth="1"/>
    <col min="3116" max="3116" width="9.140625" style="1197"/>
    <col min="3117" max="3117" width="8.85546875" style="1197" customWidth="1"/>
    <col min="3118" max="3118" width="54.7109375" style="1197" customWidth="1"/>
    <col min="3119" max="3119" width="13.7109375" style="1197" customWidth="1"/>
    <col min="3120" max="3120" width="8.7109375" style="1197" customWidth="1"/>
    <col min="3121" max="3121" width="14.7109375" style="1197" customWidth="1"/>
    <col min="3122" max="3122" width="8.85546875" style="1197" customWidth="1"/>
    <col min="3123" max="3123" width="9.85546875" style="1197" customWidth="1"/>
    <col min="3124" max="3124" width="8.85546875" style="1197" customWidth="1"/>
    <col min="3125" max="3125" width="54.7109375" style="1197" customWidth="1"/>
    <col min="3126" max="3126" width="12.42578125" style="1197" customWidth="1"/>
    <col min="3127" max="3127" width="8.7109375" style="1197" customWidth="1"/>
    <col min="3128" max="3128" width="13.42578125" style="1197" customWidth="1"/>
    <col min="3129" max="3129" width="8.85546875" style="1197" customWidth="1"/>
    <col min="3130" max="3130" width="9.140625" style="1197" customWidth="1"/>
    <col min="3131" max="3131" width="8.85546875" style="1197" customWidth="1"/>
    <col min="3132" max="3132" width="54.7109375" style="1197" customWidth="1"/>
    <col min="3133" max="3133" width="10.7109375" style="1197" customWidth="1"/>
    <col min="3134" max="3134" width="8.7109375" style="1197" customWidth="1"/>
    <col min="3135" max="3135" width="13" style="1197" customWidth="1"/>
    <col min="3136" max="3136" width="8.85546875" style="1197" customWidth="1"/>
    <col min="3137" max="3137" width="9.140625" style="1197" customWidth="1"/>
    <col min="3138" max="3138" width="8.85546875" style="1197" customWidth="1"/>
    <col min="3139" max="3139" width="54.7109375" style="1197" customWidth="1"/>
    <col min="3140" max="3140" width="10.85546875" style="1197" customWidth="1"/>
    <col min="3141" max="3141" width="8.7109375" style="1197" customWidth="1"/>
    <col min="3142" max="3142" width="13" style="1197" customWidth="1"/>
    <col min="3143" max="3143" width="8.85546875" style="1197" customWidth="1"/>
    <col min="3144" max="3144" width="9.85546875" style="1197" customWidth="1"/>
    <col min="3145" max="3145" width="8.85546875" style="1197" customWidth="1"/>
    <col min="3146" max="3331" width="9.140625" style="1197"/>
    <col min="3332" max="3332" width="63" style="1197" customWidth="1"/>
    <col min="3333" max="3335" width="17.140625" style="1197" customWidth="1"/>
    <col min="3336" max="3339" width="15" style="1197" customWidth="1"/>
    <col min="3340" max="3340" width="13.140625" style="1197" customWidth="1"/>
    <col min="3341" max="3341" width="8.7109375" style="1197" customWidth="1"/>
    <col min="3342" max="3342" width="12.85546875" style="1197" customWidth="1"/>
    <col min="3343" max="3343" width="8.85546875" style="1197" customWidth="1"/>
    <col min="3344" max="3344" width="9.85546875" style="1197" customWidth="1"/>
    <col min="3345" max="3345" width="8.85546875" style="1197" customWidth="1"/>
    <col min="3346" max="3346" width="54.7109375" style="1197" customWidth="1"/>
    <col min="3347" max="3347" width="10.85546875" style="1197" customWidth="1"/>
    <col min="3348" max="3348" width="8.7109375" style="1197" customWidth="1"/>
    <col min="3349" max="3349" width="12.140625" style="1197" customWidth="1"/>
    <col min="3350" max="3350" width="8.85546875" style="1197" customWidth="1"/>
    <col min="3351" max="3351" width="9.85546875" style="1197" customWidth="1"/>
    <col min="3352" max="3352" width="8.85546875" style="1197" customWidth="1"/>
    <col min="3353" max="3353" width="54.7109375" style="1197" customWidth="1"/>
    <col min="3354" max="3354" width="10.85546875" style="1197" customWidth="1"/>
    <col min="3355" max="3355" width="8.7109375" style="1197" customWidth="1"/>
    <col min="3356" max="3356" width="12.28515625" style="1197" customWidth="1"/>
    <col min="3357" max="3357" width="8.85546875" style="1197" customWidth="1"/>
    <col min="3358" max="3358" width="9.85546875" style="1197" customWidth="1"/>
    <col min="3359" max="3359" width="8.85546875" style="1197" customWidth="1"/>
    <col min="3360" max="3360" width="54.7109375" style="1197" customWidth="1"/>
    <col min="3361" max="3361" width="10.85546875" style="1197" customWidth="1"/>
    <col min="3362" max="3362" width="8.7109375" style="1197" customWidth="1"/>
    <col min="3363" max="3363" width="13.28515625" style="1197" customWidth="1"/>
    <col min="3364" max="3364" width="8.85546875" style="1197" customWidth="1"/>
    <col min="3365" max="3365" width="9.85546875" style="1197" customWidth="1"/>
    <col min="3366" max="3366" width="8.85546875" style="1197" customWidth="1"/>
    <col min="3367" max="3367" width="54.7109375" style="1197" customWidth="1"/>
    <col min="3368" max="3368" width="12.140625" style="1197" customWidth="1"/>
    <col min="3369" max="3369" width="8.7109375" style="1197" customWidth="1"/>
    <col min="3370" max="3370" width="11.28515625" style="1197" customWidth="1"/>
    <col min="3371" max="3371" width="8.85546875" style="1197" customWidth="1"/>
    <col min="3372" max="3372" width="9.140625" style="1197"/>
    <col min="3373" max="3373" width="8.85546875" style="1197" customWidth="1"/>
    <col min="3374" max="3374" width="54.7109375" style="1197" customWidth="1"/>
    <col min="3375" max="3375" width="13.7109375" style="1197" customWidth="1"/>
    <col min="3376" max="3376" width="8.7109375" style="1197" customWidth="1"/>
    <col min="3377" max="3377" width="14.7109375" style="1197" customWidth="1"/>
    <col min="3378" max="3378" width="8.85546875" style="1197" customWidth="1"/>
    <col min="3379" max="3379" width="9.85546875" style="1197" customWidth="1"/>
    <col min="3380" max="3380" width="8.85546875" style="1197" customWidth="1"/>
    <col min="3381" max="3381" width="54.7109375" style="1197" customWidth="1"/>
    <col min="3382" max="3382" width="12.42578125" style="1197" customWidth="1"/>
    <col min="3383" max="3383" width="8.7109375" style="1197" customWidth="1"/>
    <col min="3384" max="3384" width="13.42578125" style="1197" customWidth="1"/>
    <col min="3385" max="3385" width="8.85546875" style="1197" customWidth="1"/>
    <col min="3386" max="3386" width="9.140625" style="1197" customWidth="1"/>
    <col min="3387" max="3387" width="8.85546875" style="1197" customWidth="1"/>
    <col min="3388" max="3388" width="54.7109375" style="1197" customWidth="1"/>
    <col min="3389" max="3389" width="10.7109375" style="1197" customWidth="1"/>
    <col min="3390" max="3390" width="8.7109375" style="1197" customWidth="1"/>
    <col min="3391" max="3391" width="13" style="1197" customWidth="1"/>
    <col min="3392" max="3392" width="8.85546875" style="1197" customWidth="1"/>
    <col min="3393" max="3393" width="9.140625" style="1197" customWidth="1"/>
    <col min="3394" max="3394" width="8.85546875" style="1197" customWidth="1"/>
    <col min="3395" max="3395" width="54.7109375" style="1197" customWidth="1"/>
    <col min="3396" max="3396" width="10.85546875" style="1197" customWidth="1"/>
    <col min="3397" max="3397" width="8.7109375" style="1197" customWidth="1"/>
    <col min="3398" max="3398" width="13" style="1197" customWidth="1"/>
    <col min="3399" max="3399" width="8.85546875" style="1197" customWidth="1"/>
    <col min="3400" max="3400" width="9.85546875" style="1197" customWidth="1"/>
    <col min="3401" max="3401" width="8.85546875" style="1197" customWidth="1"/>
    <col min="3402" max="3587" width="9.140625" style="1197"/>
    <col min="3588" max="3588" width="63" style="1197" customWidth="1"/>
    <col min="3589" max="3591" width="17.140625" style="1197" customWidth="1"/>
    <col min="3592" max="3595" width="15" style="1197" customWidth="1"/>
    <col min="3596" max="3596" width="13.140625" style="1197" customWidth="1"/>
    <col min="3597" max="3597" width="8.7109375" style="1197" customWidth="1"/>
    <col min="3598" max="3598" width="12.85546875" style="1197" customWidth="1"/>
    <col min="3599" max="3599" width="8.85546875" style="1197" customWidth="1"/>
    <col min="3600" max="3600" width="9.85546875" style="1197" customWidth="1"/>
    <col min="3601" max="3601" width="8.85546875" style="1197" customWidth="1"/>
    <col min="3602" max="3602" width="54.7109375" style="1197" customWidth="1"/>
    <col min="3603" max="3603" width="10.85546875" style="1197" customWidth="1"/>
    <col min="3604" max="3604" width="8.7109375" style="1197" customWidth="1"/>
    <col min="3605" max="3605" width="12.140625" style="1197" customWidth="1"/>
    <col min="3606" max="3606" width="8.85546875" style="1197" customWidth="1"/>
    <col min="3607" max="3607" width="9.85546875" style="1197" customWidth="1"/>
    <col min="3608" max="3608" width="8.85546875" style="1197" customWidth="1"/>
    <col min="3609" max="3609" width="54.7109375" style="1197" customWidth="1"/>
    <col min="3610" max="3610" width="10.85546875" style="1197" customWidth="1"/>
    <col min="3611" max="3611" width="8.7109375" style="1197" customWidth="1"/>
    <col min="3612" max="3612" width="12.28515625" style="1197" customWidth="1"/>
    <col min="3613" max="3613" width="8.85546875" style="1197" customWidth="1"/>
    <col min="3614" max="3614" width="9.85546875" style="1197" customWidth="1"/>
    <col min="3615" max="3615" width="8.85546875" style="1197" customWidth="1"/>
    <col min="3616" max="3616" width="54.7109375" style="1197" customWidth="1"/>
    <col min="3617" max="3617" width="10.85546875" style="1197" customWidth="1"/>
    <col min="3618" max="3618" width="8.7109375" style="1197" customWidth="1"/>
    <col min="3619" max="3619" width="13.28515625" style="1197" customWidth="1"/>
    <col min="3620" max="3620" width="8.85546875" style="1197" customWidth="1"/>
    <col min="3621" max="3621" width="9.85546875" style="1197" customWidth="1"/>
    <col min="3622" max="3622" width="8.85546875" style="1197" customWidth="1"/>
    <col min="3623" max="3623" width="54.7109375" style="1197" customWidth="1"/>
    <col min="3624" max="3624" width="12.140625" style="1197" customWidth="1"/>
    <col min="3625" max="3625" width="8.7109375" style="1197" customWidth="1"/>
    <col min="3626" max="3626" width="11.28515625" style="1197" customWidth="1"/>
    <col min="3627" max="3627" width="8.85546875" style="1197" customWidth="1"/>
    <col min="3628" max="3628" width="9.140625" style="1197"/>
    <col min="3629" max="3629" width="8.85546875" style="1197" customWidth="1"/>
    <col min="3630" max="3630" width="54.7109375" style="1197" customWidth="1"/>
    <col min="3631" max="3631" width="13.7109375" style="1197" customWidth="1"/>
    <col min="3632" max="3632" width="8.7109375" style="1197" customWidth="1"/>
    <col min="3633" max="3633" width="14.7109375" style="1197" customWidth="1"/>
    <col min="3634" max="3634" width="8.85546875" style="1197" customWidth="1"/>
    <col min="3635" max="3635" width="9.85546875" style="1197" customWidth="1"/>
    <col min="3636" max="3636" width="8.85546875" style="1197" customWidth="1"/>
    <col min="3637" max="3637" width="54.7109375" style="1197" customWidth="1"/>
    <col min="3638" max="3638" width="12.42578125" style="1197" customWidth="1"/>
    <col min="3639" max="3639" width="8.7109375" style="1197" customWidth="1"/>
    <col min="3640" max="3640" width="13.42578125" style="1197" customWidth="1"/>
    <col min="3641" max="3641" width="8.85546875" style="1197" customWidth="1"/>
    <col min="3642" max="3642" width="9.140625" style="1197" customWidth="1"/>
    <col min="3643" max="3643" width="8.85546875" style="1197" customWidth="1"/>
    <col min="3644" max="3644" width="54.7109375" style="1197" customWidth="1"/>
    <col min="3645" max="3645" width="10.7109375" style="1197" customWidth="1"/>
    <col min="3646" max="3646" width="8.7109375" style="1197" customWidth="1"/>
    <col min="3647" max="3647" width="13" style="1197" customWidth="1"/>
    <col min="3648" max="3648" width="8.85546875" style="1197" customWidth="1"/>
    <col min="3649" max="3649" width="9.140625" style="1197" customWidth="1"/>
    <col min="3650" max="3650" width="8.85546875" style="1197" customWidth="1"/>
    <col min="3651" max="3651" width="54.7109375" style="1197" customWidth="1"/>
    <col min="3652" max="3652" width="10.85546875" style="1197" customWidth="1"/>
    <col min="3653" max="3653" width="8.7109375" style="1197" customWidth="1"/>
    <col min="3654" max="3654" width="13" style="1197" customWidth="1"/>
    <col min="3655" max="3655" width="8.85546875" style="1197" customWidth="1"/>
    <col min="3656" max="3656" width="9.85546875" style="1197" customWidth="1"/>
    <col min="3657" max="3657" width="8.85546875" style="1197" customWidth="1"/>
    <col min="3658" max="3843" width="9.140625" style="1197"/>
    <col min="3844" max="3844" width="63" style="1197" customWidth="1"/>
    <col min="3845" max="3847" width="17.140625" style="1197" customWidth="1"/>
    <col min="3848" max="3851" width="15" style="1197" customWidth="1"/>
    <col min="3852" max="3852" width="13.140625" style="1197" customWidth="1"/>
    <col min="3853" max="3853" width="8.7109375" style="1197" customWidth="1"/>
    <col min="3854" max="3854" width="12.85546875" style="1197" customWidth="1"/>
    <col min="3855" max="3855" width="8.85546875" style="1197" customWidth="1"/>
    <col min="3856" max="3856" width="9.85546875" style="1197" customWidth="1"/>
    <col min="3857" max="3857" width="8.85546875" style="1197" customWidth="1"/>
    <col min="3858" max="3858" width="54.7109375" style="1197" customWidth="1"/>
    <col min="3859" max="3859" width="10.85546875" style="1197" customWidth="1"/>
    <col min="3860" max="3860" width="8.7109375" style="1197" customWidth="1"/>
    <col min="3861" max="3861" width="12.140625" style="1197" customWidth="1"/>
    <col min="3862" max="3862" width="8.85546875" style="1197" customWidth="1"/>
    <col min="3863" max="3863" width="9.85546875" style="1197" customWidth="1"/>
    <col min="3864" max="3864" width="8.85546875" style="1197" customWidth="1"/>
    <col min="3865" max="3865" width="54.7109375" style="1197" customWidth="1"/>
    <col min="3866" max="3866" width="10.85546875" style="1197" customWidth="1"/>
    <col min="3867" max="3867" width="8.7109375" style="1197" customWidth="1"/>
    <col min="3868" max="3868" width="12.28515625" style="1197" customWidth="1"/>
    <col min="3869" max="3869" width="8.85546875" style="1197" customWidth="1"/>
    <col min="3870" max="3870" width="9.85546875" style="1197" customWidth="1"/>
    <col min="3871" max="3871" width="8.85546875" style="1197" customWidth="1"/>
    <col min="3872" max="3872" width="54.7109375" style="1197" customWidth="1"/>
    <col min="3873" max="3873" width="10.85546875" style="1197" customWidth="1"/>
    <col min="3874" max="3874" width="8.7109375" style="1197" customWidth="1"/>
    <col min="3875" max="3875" width="13.28515625" style="1197" customWidth="1"/>
    <col min="3876" max="3876" width="8.85546875" style="1197" customWidth="1"/>
    <col min="3877" max="3877" width="9.85546875" style="1197" customWidth="1"/>
    <col min="3878" max="3878" width="8.85546875" style="1197" customWidth="1"/>
    <col min="3879" max="3879" width="54.7109375" style="1197" customWidth="1"/>
    <col min="3880" max="3880" width="12.140625" style="1197" customWidth="1"/>
    <col min="3881" max="3881" width="8.7109375" style="1197" customWidth="1"/>
    <col min="3882" max="3882" width="11.28515625" style="1197" customWidth="1"/>
    <col min="3883" max="3883" width="8.85546875" style="1197" customWidth="1"/>
    <col min="3884" max="3884" width="9.140625" style="1197"/>
    <col min="3885" max="3885" width="8.85546875" style="1197" customWidth="1"/>
    <col min="3886" max="3886" width="54.7109375" style="1197" customWidth="1"/>
    <col min="3887" max="3887" width="13.7109375" style="1197" customWidth="1"/>
    <col min="3888" max="3888" width="8.7109375" style="1197" customWidth="1"/>
    <col min="3889" max="3889" width="14.7109375" style="1197" customWidth="1"/>
    <col min="3890" max="3890" width="8.85546875" style="1197" customWidth="1"/>
    <col min="3891" max="3891" width="9.85546875" style="1197" customWidth="1"/>
    <col min="3892" max="3892" width="8.85546875" style="1197" customWidth="1"/>
    <col min="3893" max="3893" width="54.7109375" style="1197" customWidth="1"/>
    <col min="3894" max="3894" width="12.42578125" style="1197" customWidth="1"/>
    <col min="3895" max="3895" width="8.7109375" style="1197" customWidth="1"/>
    <col min="3896" max="3896" width="13.42578125" style="1197" customWidth="1"/>
    <col min="3897" max="3897" width="8.85546875" style="1197" customWidth="1"/>
    <col min="3898" max="3898" width="9.140625" style="1197" customWidth="1"/>
    <col min="3899" max="3899" width="8.85546875" style="1197" customWidth="1"/>
    <col min="3900" max="3900" width="54.7109375" style="1197" customWidth="1"/>
    <col min="3901" max="3901" width="10.7109375" style="1197" customWidth="1"/>
    <col min="3902" max="3902" width="8.7109375" style="1197" customWidth="1"/>
    <col min="3903" max="3903" width="13" style="1197" customWidth="1"/>
    <col min="3904" max="3904" width="8.85546875" style="1197" customWidth="1"/>
    <col min="3905" max="3905" width="9.140625" style="1197" customWidth="1"/>
    <col min="3906" max="3906" width="8.85546875" style="1197" customWidth="1"/>
    <col min="3907" max="3907" width="54.7109375" style="1197" customWidth="1"/>
    <col min="3908" max="3908" width="10.85546875" style="1197" customWidth="1"/>
    <col min="3909" max="3909" width="8.7109375" style="1197" customWidth="1"/>
    <col min="3910" max="3910" width="13" style="1197" customWidth="1"/>
    <col min="3911" max="3911" width="8.85546875" style="1197" customWidth="1"/>
    <col min="3912" max="3912" width="9.85546875" style="1197" customWidth="1"/>
    <col min="3913" max="3913" width="8.85546875" style="1197" customWidth="1"/>
    <col min="3914" max="4099" width="9.140625" style="1197"/>
    <col min="4100" max="4100" width="63" style="1197" customWidth="1"/>
    <col min="4101" max="4103" width="17.140625" style="1197" customWidth="1"/>
    <col min="4104" max="4107" width="15" style="1197" customWidth="1"/>
    <col min="4108" max="4108" width="13.140625" style="1197" customWidth="1"/>
    <col min="4109" max="4109" width="8.7109375" style="1197" customWidth="1"/>
    <col min="4110" max="4110" width="12.85546875" style="1197" customWidth="1"/>
    <col min="4111" max="4111" width="8.85546875" style="1197" customWidth="1"/>
    <col min="4112" max="4112" width="9.85546875" style="1197" customWidth="1"/>
    <col min="4113" max="4113" width="8.85546875" style="1197" customWidth="1"/>
    <col min="4114" max="4114" width="54.7109375" style="1197" customWidth="1"/>
    <col min="4115" max="4115" width="10.85546875" style="1197" customWidth="1"/>
    <col min="4116" max="4116" width="8.7109375" style="1197" customWidth="1"/>
    <col min="4117" max="4117" width="12.140625" style="1197" customWidth="1"/>
    <col min="4118" max="4118" width="8.85546875" style="1197" customWidth="1"/>
    <col min="4119" max="4119" width="9.85546875" style="1197" customWidth="1"/>
    <col min="4120" max="4120" width="8.85546875" style="1197" customWidth="1"/>
    <col min="4121" max="4121" width="54.7109375" style="1197" customWidth="1"/>
    <col min="4122" max="4122" width="10.85546875" style="1197" customWidth="1"/>
    <col min="4123" max="4123" width="8.7109375" style="1197" customWidth="1"/>
    <col min="4124" max="4124" width="12.28515625" style="1197" customWidth="1"/>
    <col min="4125" max="4125" width="8.85546875" style="1197" customWidth="1"/>
    <col min="4126" max="4126" width="9.85546875" style="1197" customWidth="1"/>
    <col min="4127" max="4127" width="8.85546875" style="1197" customWidth="1"/>
    <col min="4128" max="4128" width="54.7109375" style="1197" customWidth="1"/>
    <col min="4129" max="4129" width="10.85546875" style="1197" customWidth="1"/>
    <col min="4130" max="4130" width="8.7109375" style="1197" customWidth="1"/>
    <col min="4131" max="4131" width="13.28515625" style="1197" customWidth="1"/>
    <col min="4132" max="4132" width="8.85546875" style="1197" customWidth="1"/>
    <col min="4133" max="4133" width="9.85546875" style="1197" customWidth="1"/>
    <col min="4134" max="4134" width="8.85546875" style="1197" customWidth="1"/>
    <col min="4135" max="4135" width="54.7109375" style="1197" customWidth="1"/>
    <col min="4136" max="4136" width="12.140625" style="1197" customWidth="1"/>
    <col min="4137" max="4137" width="8.7109375" style="1197" customWidth="1"/>
    <col min="4138" max="4138" width="11.28515625" style="1197" customWidth="1"/>
    <col min="4139" max="4139" width="8.85546875" style="1197" customWidth="1"/>
    <col min="4140" max="4140" width="9.140625" style="1197"/>
    <col min="4141" max="4141" width="8.85546875" style="1197" customWidth="1"/>
    <col min="4142" max="4142" width="54.7109375" style="1197" customWidth="1"/>
    <col min="4143" max="4143" width="13.7109375" style="1197" customWidth="1"/>
    <col min="4144" max="4144" width="8.7109375" style="1197" customWidth="1"/>
    <col min="4145" max="4145" width="14.7109375" style="1197" customWidth="1"/>
    <col min="4146" max="4146" width="8.85546875" style="1197" customWidth="1"/>
    <col min="4147" max="4147" width="9.85546875" style="1197" customWidth="1"/>
    <col min="4148" max="4148" width="8.85546875" style="1197" customWidth="1"/>
    <col min="4149" max="4149" width="54.7109375" style="1197" customWidth="1"/>
    <col min="4150" max="4150" width="12.42578125" style="1197" customWidth="1"/>
    <col min="4151" max="4151" width="8.7109375" style="1197" customWidth="1"/>
    <col min="4152" max="4152" width="13.42578125" style="1197" customWidth="1"/>
    <col min="4153" max="4153" width="8.85546875" style="1197" customWidth="1"/>
    <col min="4154" max="4154" width="9.140625" style="1197" customWidth="1"/>
    <col min="4155" max="4155" width="8.85546875" style="1197" customWidth="1"/>
    <col min="4156" max="4156" width="54.7109375" style="1197" customWidth="1"/>
    <col min="4157" max="4157" width="10.7109375" style="1197" customWidth="1"/>
    <col min="4158" max="4158" width="8.7109375" style="1197" customWidth="1"/>
    <col min="4159" max="4159" width="13" style="1197" customWidth="1"/>
    <col min="4160" max="4160" width="8.85546875" style="1197" customWidth="1"/>
    <col min="4161" max="4161" width="9.140625" style="1197" customWidth="1"/>
    <col min="4162" max="4162" width="8.85546875" style="1197" customWidth="1"/>
    <col min="4163" max="4163" width="54.7109375" style="1197" customWidth="1"/>
    <col min="4164" max="4164" width="10.85546875" style="1197" customWidth="1"/>
    <col min="4165" max="4165" width="8.7109375" style="1197" customWidth="1"/>
    <col min="4166" max="4166" width="13" style="1197" customWidth="1"/>
    <col min="4167" max="4167" width="8.85546875" style="1197" customWidth="1"/>
    <col min="4168" max="4168" width="9.85546875" style="1197" customWidth="1"/>
    <col min="4169" max="4169" width="8.85546875" style="1197" customWidth="1"/>
    <col min="4170" max="4355" width="9.140625" style="1197"/>
    <col min="4356" max="4356" width="63" style="1197" customWidth="1"/>
    <col min="4357" max="4359" width="17.140625" style="1197" customWidth="1"/>
    <col min="4360" max="4363" width="15" style="1197" customWidth="1"/>
    <col min="4364" max="4364" width="13.140625" style="1197" customWidth="1"/>
    <col min="4365" max="4365" width="8.7109375" style="1197" customWidth="1"/>
    <col min="4366" max="4366" width="12.85546875" style="1197" customWidth="1"/>
    <col min="4367" max="4367" width="8.85546875" style="1197" customWidth="1"/>
    <col min="4368" max="4368" width="9.85546875" style="1197" customWidth="1"/>
    <col min="4369" max="4369" width="8.85546875" style="1197" customWidth="1"/>
    <col min="4370" max="4370" width="54.7109375" style="1197" customWidth="1"/>
    <col min="4371" max="4371" width="10.85546875" style="1197" customWidth="1"/>
    <col min="4372" max="4372" width="8.7109375" style="1197" customWidth="1"/>
    <col min="4373" max="4373" width="12.140625" style="1197" customWidth="1"/>
    <col min="4374" max="4374" width="8.85546875" style="1197" customWidth="1"/>
    <col min="4375" max="4375" width="9.85546875" style="1197" customWidth="1"/>
    <col min="4376" max="4376" width="8.85546875" style="1197" customWidth="1"/>
    <col min="4377" max="4377" width="54.7109375" style="1197" customWidth="1"/>
    <col min="4378" max="4378" width="10.85546875" style="1197" customWidth="1"/>
    <col min="4379" max="4379" width="8.7109375" style="1197" customWidth="1"/>
    <col min="4380" max="4380" width="12.28515625" style="1197" customWidth="1"/>
    <col min="4381" max="4381" width="8.85546875" style="1197" customWidth="1"/>
    <col min="4382" max="4382" width="9.85546875" style="1197" customWidth="1"/>
    <col min="4383" max="4383" width="8.85546875" style="1197" customWidth="1"/>
    <col min="4384" max="4384" width="54.7109375" style="1197" customWidth="1"/>
    <col min="4385" max="4385" width="10.85546875" style="1197" customWidth="1"/>
    <col min="4386" max="4386" width="8.7109375" style="1197" customWidth="1"/>
    <col min="4387" max="4387" width="13.28515625" style="1197" customWidth="1"/>
    <col min="4388" max="4388" width="8.85546875" style="1197" customWidth="1"/>
    <col min="4389" max="4389" width="9.85546875" style="1197" customWidth="1"/>
    <col min="4390" max="4390" width="8.85546875" style="1197" customWidth="1"/>
    <col min="4391" max="4391" width="54.7109375" style="1197" customWidth="1"/>
    <col min="4392" max="4392" width="12.140625" style="1197" customWidth="1"/>
    <col min="4393" max="4393" width="8.7109375" style="1197" customWidth="1"/>
    <col min="4394" max="4394" width="11.28515625" style="1197" customWidth="1"/>
    <col min="4395" max="4395" width="8.85546875" style="1197" customWidth="1"/>
    <col min="4396" max="4396" width="9.140625" style="1197"/>
    <col min="4397" max="4397" width="8.85546875" style="1197" customWidth="1"/>
    <col min="4398" max="4398" width="54.7109375" style="1197" customWidth="1"/>
    <col min="4399" max="4399" width="13.7109375" style="1197" customWidth="1"/>
    <col min="4400" max="4400" width="8.7109375" style="1197" customWidth="1"/>
    <col min="4401" max="4401" width="14.7109375" style="1197" customWidth="1"/>
    <col min="4402" max="4402" width="8.85546875" style="1197" customWidth="1"/>
    <col min="4403" max="4403" width="9.85546875" style="1197" customWidth="1"/>
    <col min="4404" max="4404" width="8.85546875" style="1197" customWidth="1"/>
    <col min="4405" max="4405" width="54.7109375" style="1197" customWidth="1"/>
    <col min="4406" max="4406" width="12.42578125" style="1197" customWidth="1"/>
    <col min="4407" max="4407" width="8.7109375" style="1197" customWidth="1"/>
    <col min="4408" max="4408" width="13.42578125" style="1197" customWidth="1"/>
    <col min="4409" max="4409" width="8.85546875" style="1197" customWidth="1"/>
    <col min="4410" max="4410" width="9.140625" style="1197" customWidth="1"/>
    <col min="4411" max="4411" width="8.85546875" style="1197" customWidth="1"/>
    <col min="4412" max="4412" width="54.7109375" style="1197" customWidth="1"/>
    <col min="4413" max="4413" width="10.7109375" style="1197" customWidth="1"/>
    <col min="4414" max="4414" width="8.7109375" style="1197" customWidth="1"/>
    <col min="4415" max="4415" width="13" style="1197" customWidth="1"/>
    <col min="4416" max="4416" width="8.85546875" style="1197" customWidth="1"/>
    <col min="4417" max="4417" width="9.140625" style="1197" customWidth="1"/>
    <col min="4418" max="4418" width="8.85546875" style="1197" customWidth="1"/>
    <col min="4419" max="4419" width="54.7109375" style="1197" customWidth="1"/>
    <col min="4420" max="4420" width="10.85546875" style="1197" customWidth="1"/>
    <col min="4421" max="4421" width="8.7109375" style="1197" customWidth="1"/>
    <col min="4422" max="4422" width="13" style="1197" customWidth="1"/>
    <col min="4423" max="4423" width="8.85546875" style="1197" customWidth="1"/>
    <col min="4424" max="4424" width="9.85546875" style="1197" customWidth="1"/>
    <col min="4425" max="4425" width="8.85546875" style="1197" customWidth="1"/>
    <col min="4426" max="4611" width="9.140625" style="1197"/>
    <col min="4612" max="4612" width="63" style="1197" customWidth="1"/>
    <col min="4613" max="4615" width="17.140625" style="1197" customWidth="1"/>
    <col min="4616" max="4619" width="15" style="1197" customWidth="1"/>
    <col min="4620" max="4620" width="13.140625" style="1197" customWidth="1"/>
    <col min="4621" max="4621" width="8.7109375" style="1197" customWidth="1"/>
    <col min="4622" max="4622" width="12.85546875" style="1197" customWidth="1"/>
    <col min="4623" max="4623" width="8.85546875" style="1197" customWidth="1"/>
    <col min="4624" max="4624" width="9.85546875" style="1197" customWidth="1"/>
    <col min="4625" max="4625" width="8.85546875" style="1197" customWidth="1"/>
    <col min="4626" max="4626" width="54.7109375" style="1197" customWidth="1"/>
    <col min="4627" max="4627" width="10.85546875" style="1197" customWidth="1"/>
    <col min="4628" max="4628" width="8.7109375" style="1197" customWidth="1"/>
    <col min="4629" max="4629" width="12.140625" style="1197" customWidth="1"/>
    <col min="4630" max="4630" width="8.85546875" style="1197" customWidth="1"/>
    <col min="4631" max="4631" width="9.85546875" style="1197" customWidth="1"/>
    <col min="4632" max="4632" width="8.85546875" style="1197" customWidth="1"/>
    <col min="4633" max="4633" width="54.7109375" style="1197" customWidth="1"/>
    <col min="4634" max="4634" width="10.85546875" style="1197" customWidth="1"/>
    <col min="4635" max="4635" width="8.7109375" style="1197" customWidth="1"/>
    <col min="4636" max="4636" width="12.28515625" style="1197" customWidth="1"/>
    <col min="4637" max="4637" width="8.85546875" style="1197" customWidth="1"/>
    <col min="4638" max="4638" width="9.85546875" style="1197" customWidth="1"/>
    <col min="4639" max="4639" width="8.85546875" style="1197" customWidth="1"/>
    <col min="4640" max="4640" width="54.7109375" style="1197" customWidth="1"/>
    <col min="4641" max="4641" width="10.85546875" style="1197" customWidth="1"/>
    <col min="4642" max="4642" width="8.7109375" style="1197" customWidth="1"/>
    <col min="4643" max="4643" width="13.28515625" style="1197" customWidth="1"/>
    <col min="4644" max="4644" width="8.85546875" style="1197" customWidth="1"/>
    <col min="4645" max="4645" width="9.85546875" style="1197" customWidth="1"/>
    <col min="4646" max="4646" width="8.85546875" style="1197" customWidth="1"/>
    <col min="4647" max="4647" width="54.7109375" style="1197" customWidth="1"/>
    <col min="4648" max="4648" width="12.140625" style="1197" customWidth="1"/>
    <col min="4649" max="4649" width="8.7109375" style="1197" customWidth="1"/>
    <col min="4650" max="4650" width="11.28515625" style="1197" customWidth="1"/>
    <col min="4651" max="4651" width="8.85546875" style="1197" customWidth="1"/>
    <col min="4652" max="4652" width="9.140625" style="1197"/>
    <col min="4653" max="4653" width="8.85546875" style="1197" customWidth="1"/>
    <col min="4654" max="4654" width="54.7109375" style="1197" customWidth="1"/>
    <col min="4655" max="4655" width="13.7109375" style="1197" customWidth="1"/>
    <col min="4656" max="4656" width="8.7109375" style="1197" customWidth="1"/>
    <col min="4657" max="4657" width="14.7109375" style="1197" customWidth="1"/>
    <col min="4658" max="4658" width="8.85546875" style="1197" customWidth="1"/>
    <col min="4659" max="4659" width="9.85546875" style="1197" customWidth="1"/>
    <col min="4660" max="4660" width="8.85546875" style="1197" customWidth="1"/>
    <col min="4661" max="4661" width="54.7109375" style="1197" customWidth="1"/>
    <col min="4662" max="4662" width="12.42578125" style="1197" customWidth="1"/>
    <col min="4663" max="4663" width="8.7109375" style="1197" customWidth="1"/>
    <col min="4664" max="4664" width="13.42578125" style="1197" customWidth="1"/>
    <col min="4665" max="4665" width="8.85546875" style="1197" customWidth="1"/>
    <col min="4666" max="4666" width="9.140625" style="1197" customWidth="1"/>
    <col min="4667" max="4667" width="8.85546875" style="1197" customWidth="1"/>
    <col min="4668" max="4668" width="54.7109375" style="1197" customWidth="1"/>
    <col min="4669" max="4669" width="10.7109375" style="1197" customWidth="1"/>
    <col min="4670" max="4670" width="8.7109375" style="1197" customWidth="1"/>
    <col min="4671" max="4671" width="13" style="1197" customWidth="1"/>
    <col min="4672" max="4672" width="8.85546875" style="1197" customWidth="1"/>
    <col min="4673" max="4673" width="9.140625" style="1197" customWidth="1"/>
    <col min="4674" max="4674" width="8.85546875" style="1197" customWidth="1"/>
    <col min="4675" max="4675" width="54.7109375" style="1197" customWidth="1"/>
    <col min="4676" max="4676" width="10.85546875" style="1197" customWidth="1"/>
    <col min="4677" max="4677" width="8.7109375" style="1197" customWidth="1"/>
    <col min="4678" max="4678" width="13" style="1197" customWidth="1"/>
    <col min="4679" max="4679" width="8.85546875" style="1197" customWidth="1"/>
    <col min="4680" max="4680" width="9.85546875" style="1197" customWidth="1"/>
    <col min="4681" max="4681" width="8.85546875" style="1197" customWidth="1"/>
    <col min="4682" max="4867" width="9.140625" style="1197"/>
    <col min="4868" max="4868" width="63" style="1197" customWidth="1"/>
    <col min="4869" max="4871" width="17.140625" style="1197" customWidth="1"/>
    <col min="4872" max="4875" width="15" style="1197" customWidth="1"/>
    <col min="4876" max="4876" width="13.140625" style="1197" customWidth="1"/>
    <col min="4877" max="4877" width="8.7109375" style="1197" customWidth="1"/>
    <col min="4878" max="4878" width="12.85546875" style="1197" customWidth="1"/>
    <col min="4879" max="4879" width="8.85546875" style="1197" customWidth="1"/>
    <col min="4880" max="4880" width="9.85546875" style="1197" customWidth="1"/>
    <col min="4881" max="4881" width="8.85546875" style="1197" customWidth="1"/>
    <col min="4882" max="4882" width="54.7109375" style="1197" customWidth="1"/>
    <col min="4883" max="4883" width="10.85546875" style="1197" customWidth="1"/>
    <col min="4884" max="4884" width="8.7109375" style="1197" customWidth="1"/>
    <col min="4885" max="4885" width="12.140625" style="1197" customWidth="1"/>
    <col min="4886" max="4886" width="8.85546875" style="1197" customWidth="1"/>
    <col min="4887" max="4887" width="9.85546875" style="1197" customWidth="1"/>
    <col min="4888" max="4888" width="8.85546875" style="1197" customWidth="1"/>
    <col min="4889" max="4889" width="54.7109375" style="1197" customWidth="1"/>
    <col min="4890" max="4890" width="10.85546875" style="1197" customWidth="1"/>
    <col min="4891" max="4891" width="8.7109375" style="1197" customWidth="1"/>
    <col min="4892" max="4892" width="12.28515625" style="1197" customWidth="1"/>
    <col min="4893" max="4893" width="8.85546875" style="1197" customWidth="1"/>
    <col min="4894" max="4894" width="9.85546875" style="1197" customWidth="1"/>
    <col min="4895" max="4895" width="8.85546875" style="1197" customWidth="1"/>
    <col min="4896" max="4896" width="54.7109375" style="1197" customWidth="1"/>
    <col min="4897" max="4897" width="10.85546875" style="1197" customWidth="1"/>
    <col min="4898" max="4898" width="8.7109375" style="1197" customWidth="1"/>
    <col min="4899" max="4899" width="13.28515625" style="1197" customWidth="1"/>
    <col min="4900" max="4900" width="8.85546875" style="1197" customWidth="1"/>
    <col min="4901" max="4901" width="9.85546875" style="1197" customWidth="1"/>
    <col min="4902" max="4902" width="8.85546875" style="1197" customWidth="1"/>
    <col min="4903" max="4903" width="54.7109375" style="1197" customWidth="1"/>
    <col min="4904" max="4904" width="12.140625" style="1197" customWidth="1"/>
    <col min="4905" max="4905" width="8.7109375" style="1197" customWidth="1"/>
    <col min="4906" max="4906" width="11.28515625" style="1197" customWidth="1"/>
    <col min="4907" max="4907" width="8.85546875" style="1197" customWidth="1"/>
    <col min="4908" max="4908" width="9.140625" style="1197"/>
    <col min="4909" max="4909" width="8.85546875" style="1197" customWidth="1"/>
    <col min="4910" max="4910" width="54.7109375" style="1197" customWidth="1"/>
    <col min="4911" max="4911" width="13.7109375" style="1197" customWidth="1"/>
    <col min="4912" max="4912" width="8.7109375" style="1197" customWidth="1"/>
    <col min="4913" max="4913" width="14.7109375" style="1197" customWidth="1"/>
    <col min="4914" max="4914" width="8.85546875" style="1197" customWidth="1"/>
    <col min="4915" max="4915" width="9.85546875" style="1197" customWidth="1"/>
    <col min="4916" max="4916" width="8.85546875" style="1197" customWidth="1"/>
    <col min="4917" max="4917" width="54.7109375" style="1197" customWidth="1"/>
    <col min="4918" max="4918" width="12.42578125" style="1197" customWidth="1"/>
    <col min="4919" max="4919" width="8.7109375" style="1197" customWidth="1"/>
    <col min="4920" max="4920" width="13.42578125" style="1197" customWidth="1"/>
    <col min="4921" max="4921" width="8.85546875" style="1197" customWidth="1"/>
    <col min="4922" max="4922" width="9.140625" style="1197" customWidth="1"/>
    <col min="4923" max="4923" width="8.85546875" style="1197" customWidth="1"/>
    <col min="4924" max="4924" width="54.7109375" style="1197" customWidth="1"/>
    <col min="4925" max="4925" width="10.7109375" style="1197" customWidth="1"/>
    <col min="4926" max="4926" width="8.7109375" style="1197" customWidth="1"/>
    <col min="4927" max="4927" width="13" style="1197" customWidth="1"/>
    <col min="4928" max="4928" width="8.85546875" style="1197" customWidth="1"/>
    <col min="4929" max="4929" width="9.140625" style="1197" customWidth="1"/>
    <col min="4930" max="4930" width="8.85546875" style="1197" customWidth="1"/>
    <col min="4931" max="4931" width="54.7109375" style="1197" customWidth="1"/>
    <col min="4932" max="4932" width="10.85546875" style="1197" customWidth="1"/>
    <col min="4933" max="4933" width="8.7109375" style="1197" customWidth="1"/>
    <col min="4934" max="4934" width="13" style="1197" customWidth="1"/>
    <col min="4935" max="4935" width="8.85546875" style="1197" customWidth="1"/>
    <col min="4936" max="4936" width="9.85546875" style="1197" customWidth="1"/>
    <col min="4937" max="4937" width="8.85546875" style="1197" customWidth="1"/>
    <col min="4938" max="5123" width="9.140625" style="1197"/>
    <col min="5124" max="5124" width="63" style="1197" customWidth="1"/>
    <col min="5125" max="5127" width="17.140625" style="1197" customWidth="1"/>
    <col min="5128" max="5131" width="15" style="1197" customWidth="1"/>
    <col min="5132" max="5132" width="13.140625" style="1197" customWidth="1"/>
    <col min="5133" max="5133" width="8.7109375" style="1197" customWidth="1"/>
    <col min="5134" max="5134" width="12.85546875" style="1197" customWidth="1"/>
    <col min="5135" max="5135" width="8.85546875" style="1197" customWidth="1"/>
    <col min="5136" max="5136" width="9.85546875" style="1197" customWidth="1"/>
    <col min="5137" max="5137" width="8.85546875" style="1197" customWidth="1"/>
    <col min="5138" max="5138" width="54.7109375" style="1197" customWidth="1"/>
    <col min="5139" max="5139" width="10.85546875" style="1197" customWidth="1"/>
    <col min="5140" max="5140" width="8.7109375" style="1197" customWidth="1"/>
    <col min="5141" max="5141" width="12.140625" style="1197" customWidth="1"/>
    <col min="5142" max="5142" width="8.85546875" style="1197" customWidth="1"/>
    <col min="5143" max="5143" width="9.85546875" style="1197" customWidth="1"/>
    <col min="5144" max="5144" width="8.85546875" style="1197" customWidth="1"/>
    <col min="5145" max="5145" width="54.7109375" style="1197" customWidth="1"/>
    <col min="5146" max="5146" width="10.85546875" style="1197" customWidth="1"/>
    <col min="5147" max="5147" width="8.7109375" style="1197" customWidth="1"/>
    <col min="5148" max="5148" width="12.28515625" style="1197" customWidth="1"/>
    <col min="5149" max="5149" width="8.85546875" style="1197" customWidth="1"/>
    <col min="5150" max="5150" width="9.85546875" style="1197" customWidth="1"/>
    <col min="5151" max="5151" width="8.85546875" style="1197" customWidth="1"/>
    <col min="5152" max="5152" width="54.7109375" style="1197" customWidth="1"/>
    <col min="5153" max="5153" width="10.85546875" style="1197" customWidth="1"/>
    <col min="5154" max="5154" width="8.7109375" style="1197" customWidth="1"/>
    <col min="5155" max="5155" width="13.28515625" style="1197" customWidth="1"/>
    <col min="5156" max="5156" width="8.85546875" style="1197" customWidth="1"/>
    <col min="5157" max="5157" width="9.85546875" style="1197" customWidth="1"/>
    <col min="5158" max="5158" width="8.85546875" style="1197" customWidth="1"/>
    <col min="5159" max="5159" width="54.7109375" style="1197" customWidth="1"/>
    <col min="5160" max="5160" width="12.140625" style="1197" customWidth="1"/>
    <col min="5161" max="5161" width="8.7109375" style="1197" customWidth="1"/>
    <col min="5162" max="5162" width="11.28515625" style="1197" customWidth="1"/>
    <col min="5163" max="5163" width="8.85546875" style="1197" customWidth="1"/>
    <col min="5164" max="5164" width="9.140625" style="1197"/>
    <col min="5165" max="5165" width="8.85546875" style="1197" customWidth="1"/>
    <col min="5166" max="5166" width="54.7109375" style="1197" customWidth="1"/>
    <col min="5167" max="5167" width="13.7109375" style="1197" customWidth="1"/>
    <col min="5168" max="5168" width="8.7109375" style="1197" customWidth="1"/>
    <col min="5169" max="5169" width="14.7109375" style="1197" customWidth="1"/>
    <col min="5170" max="5170" width="8.85546875" style="1197" customWidth="1"/>
    <col min="5171" max="5171" width="9.85546875" style="1197" customWidth="1"/>
    <col min="5172" max="5172" width="8.85546875" style="1197" customWidth="1"/>
    <col min="5173" max="5173" width="54.7109375" style="1197" customWidth="1"/>
    <col min="5174" max="5174" width="12.42578125" style="1197" customWidth="1"/>
    <col min="5175" max="5175" width="8.7109375" style="1197" customWidth="1"/>
    <col min="5176" max="5176" width="13.42578125" style="1197" customWidth="1"/>
    <col min="5177" max="5177" width="8.85546875" style="1197" customWidth="1"/>
    <col min="5178" max="5178" width="9.140625" style="1197" customWidth="1"/>
    <col min="5179" max="5179" width="8.85546875" style="1197" customWidth="1"/>
    <col min="5180" max="5180" width="54.7109375" style="1197" customWidth="1"/>
    <col min="5181" max="5181" width="10.7109375" style="1197" customWidth="1"/>
    <col min="5182" max="5182" width="8.7109375" style="1197" customWidth="1"/>
    <col min="5183" max="5183" width="13" style="1197" customWidth="1"/>
    <col min="5184" max="5184" width="8.85546875" style="1197" customWidth="1"/>
    <col min="5185" max="5185" width="9.140625" style="1197" customWidth="1"/>
    <col min="5186" max="5186" width="8.85546875" style="1197" customWidth="1"/>
    <col min="5187" max="5187" width="54.7109375" style="1197" customWidth="1"/>
    <col min="5188" max="5188" width="10.85546875" style="1197" customWidth="1"/>
    <col min="5189" max="5189" width="8.7109375" style="1197" customWidth="1"/>
    <col min="5190" max="5190" width="13" style="1197" customWidth="1"/>
    <col min="5191" max="5191" width="8.85546875" style="1197" customWidth="1"/>
    <col min="5192" max="5192" width="9.85546875" style="1197" customWidth="1"/>
    <col min="5193" max="5193" width="8.85546875" style="1197" customWidth="1"/>
    <col min="5194" max="5379" width="9.140625" style="1197"/>
    <col min="5380" max="5380" width="63" style="1197" customWidth="1"/>
    <col min="5381" max="5383" width="17.140625" style="1197" customWidth="1"/>
    <col min="5384" max="5387" width="15" style="1197" customWidth="1"/>
    <col min="5388" max="5388" width="13.140625" style="1197" customWidth="1"/>
    <col min="5389" max="5389" width="8.7109375" style="1197" customWidth="1"/>
    <col min="5390" max="5390" width="12.85546875" style="1197" customWidth="1"/>
    <col min="5391" max="5391" width="8.85546875" style="1197" customWidth="1"/>
    <col min="5392" max="5392" width="9.85546875" style="1197" customWidth="1"/>
    <col min="5393" max="5393" width="8.85546875" style="1197" customWidth="1"/>
    <col min="5394" max="5394" width="54.7109375" style="1197" customWidth="1"/>
    <col min="5395" max="5395" width="10.85546875" style="1197" customWidth="1"/>
    <col min="5396" max="5396" width="8.7109375" style="1197" customWidth="1"/>
    <col min="5397" max="5397" width="12.140625" style="1197" customWidth="1"/>
    <col min="5398" max="5398" width="8.85546875" style="1197" customWidth="1"/>
    <col min="5399" max="5399" width="9.85546875" style="1197" customWidth="1"/>
    <col min="5400" max="5400" width="8.85546875" style="1197" customWidth="1"/>
    <col min="5401" max="5401" width="54.7109375" style="1197" customWidth="1"/>
    <col min="5402" max="5402" width="10.85546875" style="1197" customWidth="1"/>
    <col min="5403" max="5403" width="8.7109375" style="1197" customWidth="1"/>
    <col min="5404" max="5404" width="12.28515625" style="1197" customWidth="1"/>
    <col min="5405" max="5405" width="8.85546875" style="1197" customWidth="1"/>
    <col min="5406" max="5406" width="9.85546875" style="1197" customWidth="1"/>
    <col min="5407" max="5407" width="8.85546875" style="1197" customWidth="1"/>
    <col min="5408" max="5408" width="54.7109375" style="1197" customWidth="1"/>
    <col min="5409" max="5409" width="10.85546875" style="1197" customWidth="1"/>
    <col min="5410" max="5410" width="8.7109375" style="1197" customWidth="1"/>
    <col min="5411" max="5411" width="13.28515625" style="1197" customWidth="1"/>
    <col min="5412" max="5412" width="8.85546875" style="1197" customWidth="1"/>
    <col min="5413" max="5413" width="9.85546875" style="1197" customWidth="1"/>
    <col min="5414" max="5414" width="8.85546875" style="1197" customWidth="1"/>
    <col min="5415" max="5415" width="54.7109375" style="1197" customWidth="1"/>
    <col min="5416" max="5416" width="12.140625" style="1197" customWidth="1"/>
    <col min="5417" max="5417" width="8.7109375" style="1197" customWidth="1"/>
    <col min="5418" max="5418" width="11.28515625" style="1197" customWidth="1"/>
    <col min="5419" max="5419" width="8.85546875" style="1197" customWidth="1"/>
    <col min="5420" max="5420" width="9.140625" style="1197"/>
    <col min="5421" max="5421" width="8.85546875" style="1197" customWidth="1"/>
    <col min="5422" max="5422" width="54.7109375" style="1197" customWidth="1"/>
    <col min="5423" max="5423" width="13.7109375" style="1197" customWidth="1"/>
    <col min="5424" max="5424" width="8.7109375" style="1197" customWidth="1"/>
    <col min="5425" max="5425" width="14.7109375" style="1197" customWidth="1"/>
    <col min="5426" max="5426" width="8.85546875" style="1197" customWidth="1"/>
    <col min="5427" max="5427" width="9.85546875" style="1197" customWidth="1"/>
    <col min="5428" max="5428" width="8.85546875" style="1197" customWidth="1"/>
    <col min="5429" max="5429" width="54.7109375" style="1197" customWidth="1"/>
    <col min="5430" max="5430" width="12.42578125" style="1197" customWidth="1"/>
    <col min="5431" max="5431" width="8.7109375" style="1197" customWidth="1"/>
    <col min="5432" max="5432" width="13.42578125" style="1197" customWidth="1"/>
    <col min="5433" max="5433" width="8.85546875" style="1197" customWidth="1"/>
    <col min="5434" max="5434" width="9.140625" style="1197" customWidth="1"/>
    <col min="5435" max="5435" width="8.85546875" style="1197" customWidth="1"/>
    <col min="5436" max="5436" width="54.7109375" style="1197" customWidth="1"/>
    <col min="5437" max="5437" width="10.7109375" style="1197" customWidth="1"/>
    <col min="5438" max="5438" width="8.7109375" style="1197" customWidth="1"/>
    <col min="5439" max="5439" width="13" style="1197" customWidth="1"/>
    <col min="5440" max="5440" width="8.85546875" style="1197" customWidth="1"/>
    <col min="5441" max="5441" width="9.140625" style="1197" customWidth="1"/>
    <col min="5442" max="5442" width="8.85546875" style="1197" customWidth="1"/>
    <col min="5443" max="5443" width="54.7109375" style="1197" customWidth="1"/>
    <col min="5444" max="5444" width="10.85546875" style="1197" customWidth="1"/>
    <col min="5445" max="5445" width="8.7109375" style="1197" customWidth="1"/>
    <col min="5446" max="5446" width="13" style="1197" customWidth="1"/>
    <col min="5447" max="5447" width="8.85546875" style="1197" customWidth="1"/>
    <col min="5448" max="5448" width="9.85546875" style="1197" customWidth="1"/>
    <col min="5449" max="5449" width="8.85546875" style="1197" customWidth="1"/>
    <col min="5450" max="5635" width="9.140625" style="1197"/>
    <col min="5636" max="5636" width="63" style="1197" customWidth="1"/>
    <col min="5637" max="5639" width="17.140625" style="1197" customWidth="1"/>
    <col min="5640" max="5643" width="15" style="1197" customWidth="1"/>
    <col min="5644" max="5644" width="13.140625" style="1197" customWidth="1"/>
    <col min="5645" max="5645" width="8.7109375" style="1197" customWidth="1"/>
    <col min="5646" max="5646" width="12.85546875" style="1197" customWidth="1"/>
    <col min="5647" max="5647" width="8.85546875" style="1197" customWidth="1"/>
    <col min="5648" max="5648" width="9.85546875" style="1197" customWidth="1"/>
    <col min="5649" max="5649" width="8.85546875" style="1197" customWidth="1"/>
    <col min="5650" max="5650" width="54.7109375" style="1197" customWidth="1"/>
    <col min="5651" max="5651" width="10.85546875" style="1197" customWidth="1"/>
    <col min="5652" max="5652" width="8.7109375" style="1197" customWidth="1"/>
    <col min="5653" max="5653" width="12.140625" style="1197" customWidth="1"/>
    <col min="5654" max="5654" width="8.85546875" style="1197" customWidth="1"/>
    <col min="5655" max="5655" width="9.85546875" style="1197" customWidth="1"/>
    <col min="5656" max="5656" width="8.85546875" style="1197" customWidth="1"/>
    <col min="5657" max="5657" width="54.7109375" style="1197" customWidth="1"/>
    <col min="5658" max="5658" width="10.85546875" style="1197" customWidth="1"/>
    <col min="5659" max="5659" width="8.7109375" style="1197" customWidth="1"/>
    <col min="5660" max="5660" width="12.28515625" style="1197" customWidth="1"/>
    <col min="5661" max="5661" width="8.85546875" style="1197" customWidth="1"/>
    <col min="5662" max="5662" width="9.85546875" style="1197" customWidth="1"/>
    <col min="5663" max="5663" width="8.85546875" style="1197" customWidth="1"/>
    <col min="5664" max="5664" width="54.7109375" style="1197" customWidth="1"/>
    <col min="5665" max="5665" width="10.85546875" style="1197" customWidth="1"/>
    <col min="5666" max="5666" width="8.7109375" style="1197" customWidth="1"/>
    <col min="5667" max="5667" width="13.28515625" style="1197" customWidth="1"/>
    <col min="5668" max="5668" width="8.85546875" style="1197" customWidth="1"/>
    <col min="5669" max="5669" width="9.85546875" style="1197" customWidth="1"/>
    <col min="5670" max="5670" width="8.85546875" style="1197" customWidth="1"/>
    <col min="5671" max="5671" width="54.7109375" style="1197" customWidth="1"/>
    <col min="5672" max="5672" width="12.140625" style="1197" customWidth="1"/>
    <col min="5673" max="5673" width="8.7109375" style="1197" customWidth="1"/>
    <col min="5674" max="5674" width="11.28515625" style="1197" customWidth="1"/>
    <col min="5675" max="5675" width="8.85546875" style="1197" customWidth="1"/>
    <col min="5676" max="5676" width="9.140625" style="1197"/>
    <col min="5677" max="5677" width="8.85546875" style="1197" customWidth="1"/>
    <col min="5678" max="5678" width="54.7109375" style="1197" customWidth="1"/>
    <col min="5679" max="5679" width="13.7109375" style="1197" customWidth="1"/>
    <col min="5680" max="5680" width="8.7109375" style="1197" customWidth="1"/>
    <col min="5681" max="5681" width="14.7109375" style="1197" customWidth="1"/>
    <col min="5682" max="5682" width="8.85546875" style="1197" customWidth="1"/>
    <col min="5683" max="5683" width="9.85546875" style="1197" customWidth="1"/>
    <col min="5684" max="5684" width="8.85546875" style="1197" customWidth="1"/>
    <col min="5685" max="5685" width="54.7109375" style="1197" customWidth="1"/>
    <col min="5686" max="5686" width="12.42578125" style="1197" customWidth="1"/>
    <col min="5687" max="5687" width="8.7109375" style="1197" customWidth="1"/>
    <col min="5688" max="5688" width="13.42578125" style="1197" customWidth="1"/>
    <col min="5689" max="5689" width="8.85546875" style="1197" customWidth="1"/>
    <col min="5690" max="5690" width="9.140625" style="1197" customWidth="1"/>
    <col min="5691" max="5691" width="8.85546875" style="1197" customWidth="1"/>
    <col min="5692" max="5692" width="54.7109375" style="1197" customWidth="1"/>
    <col min="5693" max="5693" width="10.7109375" style="1197" customWidth="1"/>
    <col min="5694" max="5694" width="8.7109375" style="1197" customWidth="1"/>
    <col min="5695" max="5695" width="13" style="1197" customWidth="1"/>
    <col min="5696" max="5696" width="8.85546875" style="1197" customWidth="1"/>
    <col min="5697" max="5697" width="9.140625" style="1197" customWidth="1"/>
    <col min="5698" max="5698" width="8.85546875" style="1197" customWidth="1"/>
    <col min="5699" max="5699" width="54.7109375" style="1197" customWidth="1"/>
    <col min="5700" max="5700" width="10.85546875" style="1197" customWidth="1"/>
    <col min="5701" max="5701" width="8.7109375" style="1197" customWidth="1"/>
    <col min="5702" max="5702" width="13" style="1197" customWidth="1"/>
    <col min="5703" max="5703" width="8.85546875" style="1197" customWidth="1"/>
    <col min="5704" max="5704" width="9.85546875" style="1197" customWidth="1"/>
    <col min="5705" max="5705" width="8.85546875" style="1197" customWidth="1"/>
    <col min="5706" max="5891" width="9.140625" style="1197"/>
    <col min="5892" max="5892" width="63" style="1197" customWidth="1"/>
    <col min="5893" max="5895" width="17.140625" style="1197" customWidth="1"/>
    <col min="5896" max="5899" width="15" style="1197" customWidth="1"/>
    <col min="5900" max="5900" width="13.140625" style="1197" customWidth="1"/>
    <col min="5901" max="5901" width="8.7109375" style="1197" customWidth="1"/>
    <col min="5902" max="5902" width="12.85546875" style="1197" customWidth="1"/>
    <col min="5903" max="5903" width="8.85546875" style="1197" customWidth="1"/>
    <col min="5904" max="5904" width="9.85546875" style="1197" customWidth="1"/>
    <col min="5905" max="5905" width="8.85546875" style="1197" customWidth="1"/>
    <col min="5906" max="5906" width="54.7109375" style="1197" customWidth="1"/>
    <col min="5907" max="5907" width="10.85546875" style="1197" customWidth="1"/>
    <col min="5908" max="5908" width="8.7109375" style="1197" customWidth="1"/>
    <col min="5909" max="5909" width="12.140625" style="1197" customWidth="1"/>
    <col min="5910" max="5910" width="8.85546875" style="1197" customWidth="1"/>
    <col min="5911" max="5911" width="9.85546875" style="1197" customWidth="1"/>
    <col min="5912" max="5912" width="8.85546875" style="1197" customWidth="1"/>
    <col min="5913" max="5913" width="54.7109375" style="1197" customWidth="1"/>
    <col min="5914" max="5914" width="10.85546875" style="1197" customWidth="1"/>
    <col min="5915" max="5915" width="8.7109375" style="1197" customWidth="1"/>
    <col min="5916" max="5916" width="12.28515625" style="1197" customWidth="1"/>
    <col min="5917" max="5917" width="8.85546875" style="1197" customWidth="1"/>
    <col min="5918" max="5918" width="9.85546875" style="1197" customWidth="1"/>
    <col min="5919" max="5919" width="8.85546875" style="1197" customWidth="1"/>
    <col min="5920" max="5920" width="54.7109375" style="1197" customWidth="1"/>
    <col min="5921" max="5921" width="10.85546875" style="1197" customWidth="1"/>
    <col min="5922" max="5922" width="8.7109375" style="1197" customWidth="1"/>
    <col min="5923" max="5923" width="13.28515625" style="1197" customWidth="1"/>
    <col min="5924" max="5924" width="8.85546875" style="1197" customWidth="1"/>
    <col min="5925" max="5925" width="9.85546875" style="1197" customWidth="1"/>
    <col min="5926" max="5926" width="8.85546875" style="1197" customWidth="1"/>
    <col min="5927" max="5927" width="54.7109375" style="1197" customWidth="1"/>
    <col min="5928" max="5928" width="12.140625" style="1197" customWidth="1"/>
    <col min="5929" max="5929" width="8.7109375" style="1197" customWidth="1"/>
    <col min="5930" max="5930" width="11.28515625" style="1197" customWidth="1"/>
    <col min="5931" max="5931" width="8.85546875" style="1197" customWidth="1"/>
    <col min="5932" max="5932" width="9.140625" style="1197"/>
    <col min="5933" max="5933" width="8.85546875" style="1197" customWidth="1"/>
    <col min="5934" max="5934" width="54.7109375" style="1197" customWidth="1"/>
    <col min="5935" max="5935" width="13.7109375" style="1197" customWidth="1"/>
    <col min="5936" max="5936" width="8.7109375" style="1197" customWidth="1"/>
    <col min="5937" max="5937" width="14.7109375" style="1197" customWidth="1"/>
    <col min="5938" max="5938" width="8.85546875" style="1197" customWidth="1"/>
    <col min="5939" max="5939" width="9.85546875" style="1197" customWidth="1"/>
    <col min="5940" max="5940" width="8.85546875" style="1197" customWidth="1"/>
    <col min="5941" max="5941" width="54.7109375" style="1197" customWidth="1"/>
    <col min="5942" max="5942" width="12.42578125" style="1197" customWidth="1"/>
    <col min="5943" max="5943" width="8.7109375" style="1197" customWidth="1"/>
    <col min="5944" max="5944" width="13.42578125" style="1197" customWidth="1"/>
    <col min="5945" max="5945" width="8.85546875" style="1197" customWidth="1"/>
    <col min="5946" max="5946" width="9.140625" style="1197" customWidth="1"/>
    <col min="5947" max="5947" width="8.85546875" style="1197" customWidth="1"/>
    <col min="5948" max="5948" width="54.7109375" style="1197" customWidth="1"/>
    <col min="5949" max="5949" width="10.7109375" style="1197" customWidth="1"/>
    <col min="5950" max="5950" width="8.7109375" style="1197" customWidth="1"/>
    <col min="5951" max="5951" width="13" style="1197" customWidth="1"/>
    <col min="5952" max="5952" width="8.85546875" style="1197" customWidth="1"/>
    <col min="5953" max="5953" width="9.140625" style="1197" customWidth="1"/>
    <col min="5954" max="5954" width="8.85546875" style="1197" customWidth="1"/>
    <col min="5955" max="5955" width="54.7109375" style="1197" customWidth="1"/>
    <col min="5956" max="5956" width="10.85546875" style="1197" customWidth="1"/>
    <col min="5957" max="5957" width="8.7109375" style="1197" customWidth="1"/>
    <col min="5958" max="5958" width="13" style="1197" customWidth="1"/>
    <col min="5959" max="5959" width="8.85546875" style="1197" customWidth="1"/>
    <col min="5960" max="5960" width="9.85546875" style="1197" customWidth="1"/>
    <col min="5961" max="5961" width="8.85546875" style="1197" customWidth="1"/>
    <col min="5962" max="6147" width="9.140625" style="1197"/>
    <col min="6148" max="6148" width="63" style="1197" customWidth="1"/>
    <col min="6149" max="6151" width="17.140625" style="1197" customWidth="1"/>
    <col min="6152" max="6155" width="15" style="1197" customWidth="1"/>
    <col min="6156" max="6156" width="13.140625" style="1197" customWidth="1"/>
    <col min="6157" max="6157" width="8.7109375" style="1197" customWidth="1"/>
    <col min="6158" max="6158" width="12.85546875" style="1197" customWidth="1"/>
    <col min="6159" max="6159" width="8.85546875" style="1197" customWidth="1"/>
    <col min="6160" max="6160" width="9.85546875" style="1197" customWidth="1"/>
    <col min="6161" max="6161" width="8.85546875" style="1197" customWidth="1"/>
    <col min="6162" max="6162" width="54.7109375" style="1197" customWidth="1"/>
    <col min="6163" max="6163" width="10.85546875" style="1197" customWidth="1"/>
    <col min="6164" max="6164" width="8.7109375" style="1197" customWidth="1"/>
    <col min="6165" max="6165" width="12.140625" style="1197" customWidth="1"/>
    <col min="6166" max="6166" width="8.85546875" style="1197" customWidth="1"/>
    <col min="6167" max="6167" width="9.85546875" style="1197" customWidth="1"/>
    <col min="6168" max="6168" width="8.85546875" style="1197" customWidth="1"/>
    <col min="6169" max="6169" width="54.7109375" style="1197" customWidth="1"/>
    <col min="6170" max="6170" width="10.85546875" style="1197" customWidth="1"/>
    <col min="6171" max="6171" width="8.7109375" style="1197" customWidth="1"/>
    <col min="6172" max="6172" width="12.28515625" style="1197" customWidth="1"/>
    <col min="6173" max="6173" width="8.85546875" style="1197" customWidth="1"/>
    <col min="6174" max="6174" width="9.85546875" style="1197" customWidth="1"/>
    <col min="6175" max="6175" width="8.85546875" style="1197" customWidth="1"/>
    <col min="6176" max="6176" width="54.7109375" style="1197" customWidth="1"/>
    <col min="6177" max="6177" width="10.85546875" style="1197" customWidth="1"/>
    <col min="6178" max="6178" width="8.7109375" style="1197" customWidth="1"/>
    <col min="6179" max="6179" width="13.28515625" style="1197" customWidth="1"/>
    <col min="6180" max="6180" width="8.85546875" style="1197" customWidth="1"/>
    <col min="6181" max="6181" width="9.85546875" style="1197" customWidth="1"/>
    <col min="6182" max="6182" width="8.85546875" style="1197" customWidth="1"/>
    <col min="6183" max="6183" width="54.7109375" style="1197" customWidth="1"/>
    <col min="6184" max="6184" width="12.140625" style="1197" customWidth="1"/>
    <col min="6185" max="6185" width="8.7109375" style="1197" customWidth="1"/>
    <col min="6186" max="6186" width="11.28515625" style="1197" customWidth="1"/>
    <col min="6187" max="6187" width="8.85546875" style="1197" customWidth="1"/>
    <col min="6188" max="6188" width="9.140625" style="1197"/>
    <col min="6189" max="6189" width="8.85546875" style="1197" customWidth="1"/>
    <col min="6190" max="6190" width="54.7109375" style="1197" customWidth="1"/>
    <col min="6191" max="6191" width="13.7109375" style="1197" customWidth="1"/>
    <col min="6192" max="6192" width="8.7109375" style="1197" customWidth="1"/>
    <col min="6193" max="6193" width="14.7109375" style="1197" customWidth="1"/>
    <col min="6194" max="6194" width="8.85546875" style="1197" customWidth="1"/>
    <col min="6195" max="6195" width="9.85546875" style="1197" customWidth="1"/>
    <col min="6196" max="6196" width="8.85546875" style="1197" customWidth="1"/>
    <col min="6197" max="6197" width="54.7109375" style="1197" customWidth="1"/>
    <col min="6198" max="6198" width="12.42578125" style="1197" customWidth="1"/>
    <col min="6199" max="6199" width="8.7109375" style="1197" customWidth="1"/>
    <col min="6200" max="6200" width="13.42578125" style="1197" customWidth="1"/>
    <col min="6201" max="6201" width="8.85546875" style="1197" customWidth="1"/>
    <col min="6202" max="6202" width="9.140625" style="1197" customWidth="1"/>
    <col min="6203" max="6203" width="8.85546875" style="1197" customWidth="1"/>
    <col min="6204" max="6204" width="54.7109375" style="1197" customWidth="1"/>
    <col min="6205" max="6205" width="10.7109375" style="1197" customWidth="1"/>
    <col min="6206" max="6206" width="8.7109375" style="1197" customWidth="1"/>
    <col min="6207" max="6207" width="13" style="1197" customWidth="1"/>
    <col min="6208" max="6208" width="8.85546875" style="1197" customWidth="1"/>
    <col min="6209" max="6209" width="9.140625" style="1197" customWidth="1"/>
    <col min="6210" max="6210" width="8.85546875" style="1197" customWidth="1"/>
    <col min="6211" max="6211" width="54.7109375" style="1197" customWidth="1"/>
    <col min="6212" max="6212" width="10.85546875" style="1197" customWidth="1"/>
    <col min="6213" max="6213" width="8.7109375" style="1197" customWidth="1"/>
    <col min="6214" max="6214" width="13" style="1197" customWidth="1"/>
    <col min="6215" max="6215" width="8.85546875" style="1197" customWidth="1"/>
    <col min="6216" max="6216" width="9.85546875" style="1197" customWidth="1"/>
    <col min="6217" max="6217" width="8.85546875" style="1197" customWidth="1"/>
    <col min="6218" max="6403" width="9.140625" style="1197"/>
    <col min="6404" max="6404" width="63" style="1197" customWidth="1"/>
    <col min="6405" max="6407" width="17.140625" style="1197" customWidth="1"/>
    <col min="6408" max="6411" width="15" style="1197" customWidth="1"/>
    <col min="6412" max="6412" width="13.140625" style="1197" customWidth="1"/>
    <col min="6413" max="6413" width="8.7109375" style="1197" customWidth="1"/>
    <col min="6414" max="6414" width="12.85546875" style="1197" customWidth="1"/>
    <col min="6415" max="6415" width="8.85546875" style="1197" customWidth="1"/>
    <col min="6416" max="6416" width="9.85546875" style="1197" customWidth="1"/>
    <col min="6417" max="6417" width="8.85546875" style="1197" customWidth="1"/>
    <col min="6418" max="6418" width="54.7109375" style="1197" customWidth="1"/>
    <col min="6419" max="6419" width="10.85546875" style="1197" customWidth="1"/>
    <col min="6420" max="6420" width="8.7109375" style="1197" customWidth="1"/>
    <col min="6421" max="6421" width="12.140625" style="1197" customWidth="1"/>
    <col min="6422" max="6422" width="8.85546875" style="1197" customWidth="1"/>
    <col min="6423" max="6423" width="9.85546875" style="1197" customWidth="1"/>
    <col min="6424" max="6424" width="8.85546875" style="1197" customWidth="1"/>
    <col min="6425" max="6425" width="54.7109375" style="1197" customWidth="1"/>
    <col min="6426" max="6426" width="10.85546875" style="1197" customWidth="1"/>
    <col min="6427" max="6427" width="8.7109375" style="1197" customWidth="1"/>
    <col min="6428" max="6428" width="12.28515625" style="1197" customWidth="1"/>
    <col min="6429" max="6429" width="8.85546875" style="1197" customWidth="1"/>
    <col min="6430" max="6430" width="9.85546875" style="1197" customWidth="1"/>
    <col min="6431" max="6431" width="8.85546875" style="1197" customWidth="1"/>
    <col min="6432" max="6432" width="54.7109375" style="1197" customWidth="1"/>
    <col min="6433" max="6433" width="10.85546875" style="1197" customWidth="1"/>
    <col min="6434" max="6434" width="8.7109375" style="1197" customWidth="1"/>
    <col min="6435" max="6435" width="13.28515625" style="1197" customWidth="1"/>
    <col min="6436" max="6436" width="8.85546875" style="1197" customWidth="1"/>
    <col min="6437" max="6437" width="9.85546875" style="1197" customWidth="1"/>
    <col min="6438" max="6438" width="8.85546875" style="1197" customWidth="1"/>
    <col min="6439" max="6439" width="54.7109375" style="1197" customWidth="1"/>
    <col min="6440" max="6440" width="12.140625" style="1197" customWidth="1"/>
    <col min="6441" max="6441" width="8.7109375" style="1197" customWidth="1"/>
    <col min="6442" max="6442" width="11.28515625" style="1197" customWidth="1"/>
    <col min="6443" max="6443" width="8.85546875" style="1197" customWidth="1"/>
    <col min="6444" max="6444" width="9.140625" style="1197"/>
    <col min="6445" max="6445" width="8.85546875" style="1197" customWidth="1"/>
    <col min="6446" max="6446" width="54.7109375" style="1197" customWidth="1"/>
    <col min="6447" max="6447" width="13.7109375" style="1197" customWidth="1"/>
    <col min="6448" max="6448" width="8.7109375" style="1197" customWidth="1"/>
    <col min="6449" max="6449" width="14.7109375" style="1197" customWidth="1"/>
    <col min="6450" max="6450" width="8.85546875" style="1197" customWidth="1"/>
    <col min="6451" max="6451" width="9.85546875" style="1197" customWidth="1"/>
    <col min="6452" max="6452" width="8.85546875" style="1197" customWidth="1"/>
    <col min="6453" max="6453" width="54.7109375" style="1197" customWidth="1"/>
    <col min="6454" max="6454" width="12.42578125" style="1197" customWidth="1"/>
    <col min="6455" max="6455" width="8.7109375" style="1197" customWidth="1"/>
    <col min="6456" max="6456" width="13.42578125" style="1197" customWidth="1"/>
    <col min="6457" max="6457" width="8.85546875" style="1197" customWidth="1"/>
    <col min="6458" max="6458" width="9.140625" style="1197" customWidth="1"/>
    <col min="6459" max="6459" width="8.85546875" style="1197" customWidth="1"/>
    <col min="6460" max="6460" width="54.7109375" style="1197" customWidth="1"/>
    <col min="6461" max="6461" width="10.7109375" style="1197" customWidth="1"/>
    <col min="6462" max="6462" width="8.7109375" style="1197" customWidth="1"/>
    <col min="6463" max="6463" width="13" style="1197" customWidth="1"/>
    <col min="6464" max="6464" width="8.85546875" style="1197" customWidth="1"/>
    <col min="6465" max="6465" width="9.140625" style="1197" customWidth="1"/>
    <col min="6466" max="6466" width="8.85546875" style="1197" customWidth="1"/>
    <col min="6467" max="6467" width="54.7109375" style="1197" customWidth="1"/>
    <col min="6468" max="6468" width="10.85546875" style="1197" customWidth="1"/>
    <col min="6469" max="6469" width="8.7109375" style="1197" customWidth="1"/>
    <col min="6470" max="6470" width="13" style="1197" customWidth="1"/>
    <col min="6471" max="6471" width="8.85546875" style="1197" customWidth="1"/>
    <col min="6472" max="6472" width="9.85546875" style="1197" customWidth="1"/>
    <col min="6473" max="6473" width="8.85546875" style="1197" customWidth="1"/>
    <col min="6474" max="6659" width="9.140625" style="1197"/>
    <col min="6660" max="6660" width="63" style="1197" customWidth="1"/>
    <col min="6661" max="6663" width="17.140625" style="1197" customWidth="1"/>
    <col min="6664" max="6667" width="15" style="1197" customWidth="1"/>
    <col min="6668" max="6668" width="13.140625" style="1197" customWidth="1"/>
    <col min="6669" max="6669" width="8.7109375" style="1197" customWidth="1"/>
    <col min="6670" max="6670" width="12.85546875" style="1197" customWidth="1"/>
    <col min="6671" max="6671" width="8.85546875" style="1197" customWidth="1"/>
    <col min="6672" max="6672" width="9.85546875" style="1197" customWidth="1"/>
    <col min="6673" max="6673" width="8.85546875" style="1197" customWidth="1"/>
    <col min="6674" max="6674" width="54.7109375" style="1197" customWidth="1"/>
    <col min="6675" max="6675" width="10.85546875" style="1197" customWidth="1"/>
    <col min="6676" max="6676" width="8.7109375" style="1197" customWidth="1"/>
    <col min="6677" max="6677" width="12.140625" style="1197" customWidth="1"/>
    <col min="6678" max="6678" width="8.85546875" style="1197" customWidth="1"/>
    <col min="6679" max="6679" width="9.85546875" style="1197" customWidth="1"/>
    <col min="6680" max="6680" width="8.85546875" style="1197" customWidth="1"/>
    <col min="6681" max="6681" width="54.7109375" style="1197" customWidth="1"/>
    <col min="6682" max="6682" width="10.85546875" style="1197" customWidth="1"/>
    <col min="6683" max="6683" width="8.7109375" style="1197" customWidth="1"/>
    <col min="6684" max="6684" width="12.28515625" style="1197" customWidth="1"/>
    <col min="6685" max="6685" width="8.85546875" style="1197" customWidth="1"/>
    <col min="6686" max="6686" width="9.85546875" style="1197" customWidth="1"/>
    <col min="6687" max="6687" width="8.85546875" style="1197" customWidth="1"/>
    <col min="6688" max="6688" width="54.7109375" style="1197" customWidth="1"/>
    <col min="6689" max="6689" width="10.85546875" style="1197" customWidth="1"/>
    <col min="6690" max="6690" width="8.7109375" style="1197" customWidth="1"/>
    <col min="6691" max="6691" width="13.28515625" style="1197" customWidth="1"/>
    <col min="6692" max="6692" width="8.85546875" style="1197" customWidth="1"/>
    <col min="6693" max="6693" width="9.85546875" style="1197" customWidth="1"/>
    <col min="6694" max="6694" width="8.85546875" style="1197" customWidth="1"/>
    <col min="6695" max="6695" width="54.7109375" style="1197" customWidth="1"/>
    <col min="6696" max="6696" width="12.140625" style="1197" customWidth="1"/>
    <col min="6697" max="6697" width="8.7109375" style="1197" customWidth="1"/>
    <col min="6698" max="6698" width="11.28515625" style="1197" customWidth="1"/>
    <col min="6699" max="6699" width="8.85546875" style="1197" customWidth="1"/>
    <col min="6700" max="6700" width="9.140625" style="1197"/>
    <col min="6701" max="6701" width="8.85546875" style="1197" customWidth="1"/>
    <col min="6702" max="6702" width="54.7109375" style="1197" customWidth="1"/>
    <col min="6703" max="6703" width="13.7109375" style="1197" customWidth="1"/>
    <col min="6704" max="6704" width="8.7109375" style="1197" customWidth="1"/>
    <col min="6705" max="6705" width="14.7109375" style="1197" customWidth="1"/>
    <col min="6706" max="6706" width="8.85546875" style="1197" customWidth="1"/>
    <col min="6707" max="6707" width="9.85546875" style="1197" customWidth="1"/>
    <col min="6708" max="6708" width="8.85546875" style="1197" customWidth="1"/>
    <col min="6709" max="6709" width="54.7109375" style="1197" customWidth="1"/>
    <col min="6710" max="6710" width="12.42578125" style="1197" customWidth="1"/>
    <col min="6711" max="6711" width="8.7109375" style="1197" customWidth="1"/>
    <col min="6712" max="6712" width="13.42578125" style="1197" customWidth="1"/>
    <col min="6713" max="6713" width="8.85546875" style="1197" customWidth="1"/>
    <col min="6714" max="6714" width="9.140625" style="1197" customWidth="1"/>
    <col min="6715" max="6715" width="8.85546875" style="1197" customWidth="1"/>
    <col min="6716" max="6716" width="54.7109375" style="1197" customWidth="1"/>
    <col min="6717" max="6717" width="10.7109375" style="1197" customWidth="1"/>
    <col min="6718" max="6718" width="8.7109375" style="1197" customWidth="1"/>
    <col min="6719" max="6719" width="13" style="1197" customWidth="1"/>
    <col min="6720" max="6720" width="8.85546875" style="1197" customWidth="1"/>
    <col min="6721" max="6721" width="9.140625" style="1197" customWidth="1"/>
    <col min="6722" max="6722" width="8.85546875" style="1197" customWidth="1"/>
    <col min="6723" max="6723" width="54.7109375" style="1197" customWidth="1"/>
    <col min="6724" max="6724" width="10.85546875" style="1197" customWidth="1"/>
    <col min="6725" max="6725" width="8.7109375" style="1197" customWidth="1"/>
    <col min="6726" max="6726" width="13" style="1197" customWidth="1"/>
    <col min="6727" max="6727" width="8.85546875" style="1197" customWidth="1"/>
    <col min="6728" max="6728" width="9.85546875" style="1197" customWidth="1"/>
    <col min="6729" max="6729" width="8.85546875" style="1197" customWidth="1"/>
    <col min="6730" max="6915" width="9.140625" style="1197"/>
    <col min="6916" max="6916" width="63" style="1197" customWidth="1"/>
    <col min="6917" max="6919" width="17.140625" style="1197" customWidth="1"/>
    <col min="6920" max="6923" width="15" style="1197" customWidth="1"/>
    <col min="6924" max="6924" width="13.140625" style="1197" customWidth="1"/>
    <col min="6925" max="6925" width="8.7109375" style="1197" customWidth="1"/>
    <col min="6926" max="6926" width="12.85546875" style="1197" customWidth="1"/>
    <col min="6927" max="6927" width="8.85546875" style="1197" customWidth="1"/>
    <col min="6928" max="6928" width="9.85546875" style="1197" customWidth="1"/>
    <col min="6929" max="6929" width="8.85546875" style="1197" customWidth="1"/>
    <col min="6930" max="6930" width="54.7109375" style="1197" customWidth="1"/>
    <col min="6931" max="6931" width="10.85546875" style="1197" customWidth="1"/>
    <col min="6932" max="6932" width="8.7109375" style="1197" customWidth="1"/>
    <col min="6933" max="6933" width="12.140625" style="1197" customWidth="1"/>
    <col min="6934" max="6934" width="8.85546875" style="1197" customWidth="1"/>
    <col min="6935" max="6935" width="9.85546875" style="1197" customWidth="1"/>
    <col min="6936" max="6936" width="8.85546875" style="1197" customWidth="1"/>
    <col min="6937" max="6937" width="54.7109375" style="1197" customWidth="1"/>
    <col min="6938" max="6938" width="10.85546875" style="1197" customWidth="1"/>
    <col min="6939" max="6939" width="8.7109375" style="1197" customWidth="1"/>
    <col min="6940" max="6940" width="12.28515625" style="1197" customWidth="1"/>
    <col min="6941" max="6941" width="8.85546875" style="1197" customWidth="1"/>
    <col min="6942" max="6942" width="9.85546875" style="1197" customWidth="1"/>
    <col min="6943" max="6943" width="8.85546875" style="1197" customWidth="1"/>
    <col min="6944" max="6944" width="54.7109375" style="1197" customWidth="1"/>
    <col min="6945" max="6945" width="10.85546875" style="1197" customWidth="1"/>
    <col min="6946" max="6946" width="8.7109375" style="1197" customWidth="1"/>
    <col min="6947" max="6947" width="13.28515625" style="1197" customWidth="1"/>
    <col min="6948" max="6948" width="8.85546875" style="1197" customWidth="1"/>
    <col min="6949" max="6949" width="9.85546875" style="1197" customWidth="1"/>
    <col min="6950" max="6950" width="8.85546875" style="1197" customWidth="1"/>
    <col min="6951" max="6951" width="54.7109375" style="1197" customWidth="1"/>
    <col min="6952" max="6952" width="12.140625" style="1197" customWidth="1"/>
    <col min="6953" max="6953" width="8.7109375" style="1197" customWidth="1"/>
    <col min="6954" max="6954" width="11.28515625" style="1197" customWidth="1"/>
    <col min="6955" max="6955" width="8.85546875" style="1197" customWidth="1"/>
    <col min="6956" max="6956" width="9.140625" style="1197"/>
    <col min="6957" max="6957" width="8.85546875" style="1197" customWidth="1"/>
    <col min="6958" max="6958" width="54.7109375" style="1197" customWidth="1"/>
    <col min="6959" max="6959" width="13.7109375" style="1197" customWidth="1"/>
    <col min="6960" max="6960" width="8.7109375" style="1197" customWidth="1"/>
    <col min="6961" max="6961" width="14.7109375" style="1197" customWidth="1"/>
    <col min="6962" max="6962" width="8.85546875" style="1197" customWidth="1"/>
    <col min="6963" max="6963" width="9.85546875" style="1197" customWidth="1"/>
    <col min="6964" max="6964" width="8.85546875" style="1197" customWidth="1"/>
    <col min="6965" max="6965" width="54.7109375" style="1197" customWidth="1"/>
    <col min="6966" max="6966" width="12.42578125" style="1197" customWidth="1"/>
    <col min="6967" max="6967" width="8.7109375" style="1197" customWidth="1"/>
    <col min="6968" max="6968" width="13.42578125" style="1197" customWidth="1"/>
    <col min="6969" max="6969" width="8.85546875" style="1197" customWidth="1"/>
    <col min="6970" max="6970" width="9.140625" style="1197" customWidth="1"/>
    <col min="6971" max="6971" width="8.85546875" style="1197" customWidth="1"/>
    <col min="6972" max="6972" width="54.7109375" style="1197" customWidth="1"/>
    <col min="6973" max="6973" width="10.7109375" style="1197" customWidth="1"/>
    <col min="6974" max="6974" width="8.7109375" style="1197" customWidth="1"/>
    <col min="6975" max="6975" width="13" style="1197" customWidth="1"/>
    <col min="6976" max="6976" width="8.85546875" style="1197" customWidth="1"/>
    <col min="6977" max="6977" width="9.140625" style="1197" customWidth="1"/>
    <col min="6978" max="6978" width="8.85546875" style="1197" customWidth="1"/>
    <col min="6979" max="6979" width="54.7109375" style="1197" customWidth="1"/>
    <col min="6980" max="6980" width="10.85546875" style="1197" customWidth="1"/>
    <col min="6981" max="6981" width="8.7109375" style="1197" customWidth="1"/>
    <col min="6982" max="6982" width="13" style="1197" customWidth="1"/>
    <col min="6983" max="6983" width="8.85546875" style="1197" customWidth="1"/>
    <col min="6984" max="6984" width="9.85546875" style="1197" customWidth="1"/>
    <col min="6985" max="6985" width="8.85546875" style="1197" customWidth="1"/>
    <col min="6986" max="7171" width="9.140625" style="1197"/>
    <col min="7172" max="7172" width="63" style="1197" customWidth="1"/>
    <col min="7173" max="7175" width="17.140625" style="1197" customWidth="1"/>
    <col min="7176" max="7179" width="15" style="1197" customWidth="1"/>
    <col min="7180" max="7180" width="13.140625" style="1197" customWidth="1"/>
    <col min="7181" max="7181" width="8.7109375" style="1197" customWidth="1"/>
    <col min="7182" max="7182" width="12.85546875" style="1197" customWidth="1"/>
    <col min="7183" max="7183" width="8.85546875" style="1197" customWidth="1"/>
    <col min="7184" max="7184" width="9.85546875" style="1197" customWidth="1"/>
    <col min="7185" max="7185" width="8.85546875" style="1197" customWidth="1"/>
    <col min="7186" max="7186" width="54.7109375" style="1197" customWidth="1"/>
    <col min="7187" max="7187" width="10.85546875" style="1197" customWidth="1"/>
    <col min="7188" max="7188" width="8.7109375" style="1197" customWidth="1"/>
    <col min="7189" max="7189" width="12.140625" style="1197" customWidth="1"/>
    <col min="7190" max="7190" width="8.85546875" style="1197" customWidth="1"/>
    <col min="7191" max="7191" width="9.85546875" style="1197" customWidth="1"/>
    <col min="7192" max="7192" width="8.85546875" style="1197" customWidth="1"/>
    <col min="7193" max="7193" width="54.7109375" style="1197" customWidth="1"/>
    <col min="7194" max="7194" width="10.85546875" style="1197" customWidth="1"/>
    <col min="7195" max="7195" width="8.7109375" style="1197" customWidth="1"/>
    <col min="7196" max="7196" width="12.28515625" style="1197" customWidth="1"/>
    <col min="7197" max="7197" width="8.85546875" style="1197" customWidth="1"/>
    <col min="7198" max="7198" width="9.85546875" style="1197" customWidth="1"/>
    <col min="7199" max="7199" width="8.85546875" style="1197" customWidth="1"/>
    <col min="7200" max="7200" width="54.7109375" style="1197" customWidth="1"/>
    <col min="7201" max="7201" width="10.85546875" style="1197" customWidth="1"/>
    <col min="7202" max="7202" width="8.7109375" style="1197" customWidth="1"/>
    <col min="7203" max="7203" width="13.28515625" style="1197" customWidth="1"/>
    <col min="7204" max="7204" width="8.85546875" style="1197" customWidth="1"/>
    <col min="7205" max="7205" width="9.85546875" style="1197" customWidth="1"/>
    <col min="7206" max="7206" width="8.85546875" style="1197" customWidth="1"/>
    <col min="7207" max="7207" width="54.7109375" style="1197" customWidth="1"/>
    <col min="7208" max="7208" width="12.140625" style="1197" customWidth="1"/>
    <col min="7209" max="7209" width="8.7109375" style="1197" customWidth="1"/>
    <col min="7210" max="7210" width="11.28515625" style="1197" customWidth="1"/>
    <col min="7211" max="7211" width="8.85546875" style="1197" customWidth="1"/>
    <col min="7212" max="7212" width="9.140625" style="1197"/>
    <col min="7213" max="7213" width="8.85546875" style="1197" customWidth="1"/>
    <col min="7214" max="7214" width="54.7109375" style="1197" customWidth="1"/>
    <col min="7215" max="7215" width="13.7109375" style="1197" customWidth="1"/>
    <col min="7216" max="7216" width="8.7109375" style="1197" customWidth="1"/>
    <col min="7217" max="7217" width="14.7109375" style="1197" customWidth="1"/>
    <col min="7218" max="7218" width="8.85546875" style="1197" customWidth="1"/>
    <col min="7219" max="7219" width="9.85546875" style="1197" customWidth="1"/>
    <col min="7220" max="7220" width="8.85546875" style="1197" customWidth="1"/>
    <col min="7221" max="7221" width="54.7109375" style="1197" customWidth="1"/>
    <col min="7222" max="7222" width="12.42578125" style="1197" customWidth="1"/>
    <col min="7223" max="7223" width="8.7109375" style="1197" customWidth="1"/>
    <col min="7224" max="7224" width="13.42578125" style="1197" customWidth="1"/>
    <col min="7225" max="7225" width="8.85546875" style="1197" customWidth="1"/>
    <col min="7226" max="7226" width="9.140625" style="1197" customWidth="1"/>
    <col min="7227" max="7227" width="8.85546875" style="1197" customWidth="1"/>
    <col min="7228" max="7228" width="54.7109375" style="1197" customWidth="1"/>
    <col min="7229" max="7229" width="10.7109375" style="1197" customWidth="1"/>
    <col min="7230" max="7230" width="8.7109375" style="1197" customWidth="1"/>
    <col min="7231" max="7231" width="13" style="1197" customWidth="1"/>
    <col min="7232" max="7232" width="8.85546875" style="1197" customWidth="1"/>
    <col min="7233" max="7233" width="9.140625" style="1197" customWidth="1"/>
    <col min="7234" max="7234" width="8.85546875" style="1197" customWidth="1"/>
    <col min="7235" max="7235" width="54.7109375" style="1197" customWidth="1"/>
    <col min="7236" max="7236" width="10.85546875" style="1197" customWidth="1"/>
    <col min="7237" max="7237" width="8.7109375" style="1197" customWidth="1"/>
    <col min="7238" max="7238" width="13" style="1197" customWidth="1"/>
    <col min="7239" max="7239" width="8.85546875" style="1197" customWidth="1"/>
    <col min="7240" max="7240" width="9.85546875" style="1197" customWidth="1"/>
    <col min="7241" max="7241" width="8.85546875" style="1197" customWidth="1"/>
    <col min="7242" max="7427" width="9.140625" style="1197"/>
    <col min="7428" max="7428" width="63" style="1197" customWidth="1"/>
    <col min="7429" max="7431" width="17.140625" style="1197" customWidth="1"/>
    <col min="7432" max="7435" width="15" style="1197" customWidth="1"/>
    <col min="7436" max="7436" width="13.140625" style="1197" customWidth="1"/>
    <col min="7437" max="7437" width="8.7109375" style="1197" customWidth="1"/>
    <col min="7438" max="7438" width="12.85546875" style="1197" customWidth="1"/>
    <col min="7439" max="7439" width="8.85546875" style="1197" customWidth="1"/>
    <col min="7440" max="7440" width="9.85546875" style="1197" customWidth="1"/>
    <col min="7441" max="7441" width="8.85546875" style="1197" customWidth="1"/>
    <col min="7442" max="7442" width="54.7109375" style="1197" customWidth="1"/>
    <col min="7443" max="7443" width="10.85546875" style="1197" customWidth="1"/>
    <col min="7444" max="7444" width="8.7109375" style="1197" customWidth="1"/>
    <col min="7445" max="7445" width="12.140625" style="1197" customWidth="1"/>
    <col min="7446" max="7446" width="8.85546875" style="1197" customWidth="1"/>
    <col min="7447" max="7447" width="9.85546875" style="1197" customWidth="1"/>
    <col min="7448" max="7448" width="8.85546875" style="1197" customWidth="1"/>
    <col min="7449" max="7449" width="54.7109375" style="1197" customWidth="1"/>
    <col min="7450" max="7450" width="10.85546875" style="1197" customWidth="1"/>
    <col min="7451" max="7451" width="8.7109375" style="1197" customWidth="1"/>
    <col min="7452" max="7452" width="12.28515625" style="1197" customWidth="1"/>
    <col min="7453" max="7453" width="8.85546875" style="1197" customWidth="1"/>
    <col min="7454" max="7454" width="9.85546875" style="1197" customWidth="1"/>
    <col min="7455" max="7455" width="8.85546875" style="1197" customWidth="1"/>
    <col min="7456" max="7456" width="54.7109375" style="1197" customWidth="1"/>
    <col min="7457" max="7457" width="10.85546875" style="1197" customWidth="1"/>
    <col min="7458" max="7458" width="8.7109375" style="1197" customWidth="1"/>
    <col min="7459" max="7459" width="13.28515625" style="1197" customWidth="1"/>
    <col min="7460" max="7460" width="8.85546875" style="1197" customWidth="1"/>
    <col min="7461" max="7461" width="9.85546875" style="1197" customWidth="1"/>
    <col min="7462" max="7462" width="8.85546875" style="1197" customWidth="1"/>
    <col min="7463" max="7463" width="54.7109375" style="1197" customWidth="1"/>
    <col min="7464" max="7464" width="12.140625" style="1197" customWidth="1"/>
    <col min="7465" max="7465" width="8.7109375" style="1197" customWidth="1"/>
    <col min="7466" max="7466" width="11.28515625" style="1197" customWidth="1"/>
    <col min="7467" max="7467" width="8.85546875" style="1197" customWidth="1"/>
    <col min="7468" max="7468" width="9.140625" style="1197"/>
    <col min="7469" max="7469" width="8.85546875" style="1197" customWidth="1"/>
    <col min="7470" max="7470" width="54.7109375" style="1197" customWidth="1"/>
    <col min="7471" max="7471" width="13.7109375" style="1197" customWidth="1"/>
    <col min="7472" max="7472" width="8.7109375" style="1197" customWidth="1"/>
    <col min="7473" max="7473" width="14.7109375" style="1197" customWidth="1"/>
    <col min="7474" max="7474" width="8.85546875" style="1197" customWidth="1"/>
    <col min="7475" max="7475" width="9.85546875" style="1197" customWidth="1"/>
    <col min="7476" max="7476" width="8.85546875" style="1197" customWidth="1"/>
    <col min="7477" max="7477" width="54.7109375" style="1197" customWidth="1"/>
    <col min="7478" max="7478" width="12.42578125" style="1197" customWidth="1"/>
    <col min="7479" max="7479" width="8.7109375" style="1197" customWidth="1"/>
    <col min="7480" max="7480" width="13.42578125" style="1197" customWidth="1"/>
    <col min="7481" max="7481" width="8.85546875" style="1197" customWidth="1"/>
    <col min="7482" max="7482" width="9.140625" style="1197" customWidth="1"/>
    <col min="7483" max="7483" width="8.85546875" style="1197" customWidth="1"/>
    <col min="7484" max="7484" width="54.7109375" style="1197" customWidth="1"/>
    <col min="7485" max="7485" width="10.7109375" style="1197" customWidth="1"/>
    <col min="7486" max="7486" width="8.7109375" style="1197" customWidth="1"/>
    <col min="7487" max="7487" width="13" style="1197" customWidth="1"/>
    <col min="7488" max="7488" width="8.85546875" style="1197" customWidth="1"/>
    <col min="7489" max="7489" width="9.140625" style="1197" customWidth="1"/>
    <col min="7490" max="7490" width="8.85546875" style="1197" customWidth="1"/>
    <col min="7491" max="7491" width="54.7109375" style="1197" customWidth="1"/>
    <col min="7492" max="7492" width="10.85546875" style="1197" customWidth="1"/>
    <col min="7493" max="7493" width="8.7109375" style="1197" customWidth="1"/>
    <col min="7494" max="7494" width="13" style="1197" customWidth="1"/>
    <col min="7495" max="7495" width="8.85546875" style="1197" customWidth="1"/>
    <col min="7496" max="7496" width="9.85546875" style="1197" customWidth="1"/>
    <col min="7497" max="7497" width="8.85546875" style="1197" customWidth="1"/>
    <col min="7498" max="7683" width="9.140625" style="1197"/>
    <col min="7684" max="7684" width="63" style="1197" customWidth="1"/>
    <col min="7685" max="7687" width="17.140625" style="1197" customWidth="1"/>
    <col min="7688" max="7691" width="15" style="1197" customWidth="1"/>
    <col min="7692" max="7692" width="13.140625" style="1197" customWidth="1"/>
    <col min="7693" max="7693" width="8.7109375" style="1197" customWidth="1"/>
    <col min="7694" max="7694" width="12.85546875" style="1197" customWidth="1"/>
    <col min="7695" max="7695" width="8.85546875" style="1197" customWidth="1"/>
    <col min="7696" max="7696" width="9.85546875" style="1197" customWidth="1"/>
    <col min="7697" max="7697" width="8.85546875" style="1197" customWidth="1"/>
    <col min="7698" max="7698" width="54.7109375" style="1197" customWidth="1"/>
    <col min="7699" max="7699" width="10.85546875" style="1197" customWidth="1"/>
    <col min="7700" max="7700" width="8.7109375" style="1197" customWidth="1"/>
    <col min="7701" max="7701" width="12.140625" style="1197" customWidth="1"/>
    <col min="7702" max="7702" width="8.85546875" style="1197" customWidth="1"/>
    <col min="7703" max="7703" width="9.85546875" style="1197" customWidth="1"/>
    <col min="7704" max="7704" width="8.85546875" style="1197" customWidth="1"/>
    <col min="7705" max="7705" width="54.7109375" style="1197" customWidth="1"/>
    <col min="7706" max="7706" width="10.85546875" style="1197" customWidth="1"/>
    <col min="7707" max="7707" width="8.7109375" style="1197" customWidth="1"/>
    <col min="7708" max="7708" width="12.28515625" style="1197" customWidth="1"/>
    <col min="7709" max="7709" width="8.85546875" style="1197" customWidth="1"/>
    <col min="7710" max="7710" width="9.85546875" style="1197" customWidth="1"/>
    <col min="7711" max="7711" width="8.85546875" style="1197" customWidth="1"/>
    <col min="7712" max="7712" width="54.7109375" style="1197" customWidth="1"/>
    <col min="7713" max="7713" width="10.85546875" style="1197" customWidth="1"/>
    <col min="7714" max="7714" width="8.7109375" style="1197" customWidth="1"/>
    <col min="7715" max="7715" width="13.28515625" style="1197" customWidth="1"/>
    <col min="7716" max="7716" width="8.85546875" style="1197" customWidth="1"/>
    <col min="7717" max="7717" width="9.85546875" style="1197" customWidth="1"/>
    <col min="7718" max="7718" width="8.85546875" style="1197" customWidth="1"/>
    <col min="7719" max="7719" width="54.7109375" style="1197" customWidth="1"/>
    <col min="7720" max="7720" width="12.140625" style="1197" customWidth="1"/>
    <col min="7721" max="7721" width="8.7109375" style="1197" customWidth="1"/>
    <col min="7722" max="7722" width="11.28515625" style="1197" customWidth="1"/>
    <col min="7723" max="7723" width="8.85546875" style="1197" customWidth="1"/>
    <col min="7724" max="7724" width="9.140625" style="1197"/>
    <col min="7725" max="7725" width="8.85546875" style="1197" customWidth="1"/>
    <col min="7726" max="7726" width="54.7109375" style="1197" customWidth="1"/>
    <col min="7727" max="7727" width="13.7109375" style="1197" customWidth="1"/>
    <col min="7728" max="7728" width="8.7109375" style="1197" customWidth="1"/>
    <col min="7729" max="7729" width="14.7109375" style="1197" customWidth="1"/>
    <col min="7730" max="7730" width="8.85546875" style="1197" customWidth="1"/>
    <col min="7731" max="7731" width="9.85546875" style="1197" customWidth="1"/>
    <col min="7732" max="7732" width="8.85546875" style="1197" customWidth="1"/>
    <col min="7733" max="7733" width="54.7109375" style="1197" customWidth="1"/>
    <col min="7734" max="7734" width="12.42578125" style="1197" customWidth="1"/>
    <col min="7735" max="7735" width="8.7109375" style="1197" customWidth="1"/>
    <col min="7736" max="7736" width="13.42578125" style="1197" customWidth="1"/>
    <col min="7737" max="7737" width="8.85546875" style="1197" customWidth="1"/>
    <col min="7738" max="7738" width="9.140625" style="1197" customWidth="1"/>
    <col min="7739" max="7739" width="8.85546875" style="1197" customWidth="1"/>
    <col min="7740" max="7740" width="54.7109375" style="1197" customWidth="1"/>
    <col min="7741" max="7741" width="10.7109375" style="1197" customWidth="1"/>
    <col min="7742" max="7742" width="8.7109375" style="1197" customWidth="1"/>
    <col min="7743" max="7743" width="13" style="1197" customWidth="1"/>
    <col min="7744" max="7744" width="8.85546875" style="1197" customWidth="1"/>
    <col min="7745" max="7745" width="9.140625" style="1197" customWidth="1"/>
    <col min="7746" max="7746" width="8.85546875" style="1197" customWidth="1"/>
    <col min="7747" max="7747" width="54.7109375" style="1197" customWidth="1"/>
    <col min="7748" max="7748" width="10.85546875" style="1197" customWidth="1"/>
    <col min="7749" max="7749" width="8.7109375" style="1197" customWidth="1"/>
    <col min="7750" max="7750" width="13" style="1197" customWidth="1"/>
    <col min="7751" max="7751" width="8.85546875" style="1197" customWidth="1"/>
    <col min="7752" max="7752" width="9.85546875" style="1197" customWidth="1"/>
    <col min="7753" max="7753" width="8.85546875" style="1197" customWidth="1"/>
    <col min="7754" max="7939" width="9.140625" style="1197"/>
    <col min="7940" max="7940" width="63" style="1197" customWidth="1"/>
    <col min="7941" max="7943" width="17.140625" style="1197" customWidth="1"/>
    <col min="7944" max="7947" width="15" style="1197" customWidth="1"/>
    <col min="7948" max="7948" width="13.140625" style="1197" customWidth="1"/>
    <col min="7949" max="7949" width="8.7109375" style="1197" customWidth="1"/>
    <col min="7950" max="7950" width="12.85546875" style="1197" customWidth="1"/>
    <col min="7951" max="7951" width="8.85546875" style="1197" customWidth="1"/>
    <col min="7952" max="7952" width="9.85546875" style="1197" customWidth="1"/>
    <col min="7953" max="7953" width="8.85546875" style="1197" customWidth="1"/>
    <col min="7954" max="7954" width="54.7109375" style="1197" customWidth="1"/>
    <col min="7955" max="7955" width="10.85546875" style="1197" customWidth="1"/>
    <col min="7956" max="7956" width="8.7109375" style="1197" customWidth="1"/>
    <col min="7957" max="7957" width="12.140625" style="1197" customWidth="1"/>
    <col min="7958" max="7958" width="8.85546875" style="1197" customWidth="1"/>
    <col min="7959" max="7959" width="9.85546875" style="1197" customWidth="1"/>
    <col min="7960" max="7960" width="8.85546875" style="1197" customWidth="1"/>
    <col min="7961" max="7961" width="54.7109375" style="1197" customWidth="1"/>
    <col min="7962" max="7962" width="10.85546875" style="1197" customWidth="1"/>
    <col min="7963" max="7963" width="8.7109375" style="1197" customWidth="1"/>
    <col min="7964" max="7964" width="12.28515625" style="1197" customWidth="1"/>
    <col min="7965" max="7965" width="8.85546875" style="1197" customWidth="1"/>
    <col min="7966" max="7966" width="9.85546875" style="1197" customWidth="1"/>
    <col min="7967" max="7967" width="8.85546875" style="1197" customWidth="1"/>
    <col min="7968" max="7968" width="54.7109375" style="1197" customWidth="1"/>
    <col min="7969" max="7969" width="10.85546875" style="1197" customWidth="1"/>
    <col min="7970" max="7970" width="8.7109375" style="1197" customWidth="1"/>
    <col min="7971" max="7971" width="13.28515625" style="1197" customWidth="1"/>
    <col min="7972" max="7972" width="8.85546875" style="1197" customWidth="1"/>
    <col min="7973" max="7973" width="9.85546875" style="1197" customWidth="1"/>
    <col min="7974" max="7974" width="8.85546875" style="1197" customWidth="1"/>
    <col min="7975" max="7975" width="54.7109375" style="1197" customWidth="1"/>
    <col min="7976" max="7976" width="12.140625" style="1197" customWidth="1"/>
    <col min="7977" max="7977" width="8.7109375" style="1197" customWidth="1"/>
    <col min="7978" max="7978" width="11.28515625" style="1197" customWidth="1"/>
    <col min="7979" max="7979" width="8.85546875" style="1197" customWidth="1"/>
    <col min="7980" max="7980" width="9.140625" style="1197"/>
    <col min="7981" max="7981" width="8.85546875" style="1197" customWidth="1"/>
    <col min="7982" max="7982" width="54.7109375" style="1197" customWidth="1"/>
    <col min="7983" max="7983" width="13.7109375" style="1197" customWidth="1"/>
    <col min="7984" max="7984" width="8.7109375" style="1197" customWidth="1"/>
    <col min="7985" max="7985" width="14.7109375" style="1197" customWidth="1"/>
    <col min="7986" max="7986" width="8.85546875" style="1197" customWidth="1"/>
    <col min="7987" max="7987" width="9.85546875" style="1197" customWidth="1"/>
    <col min="7988" max="7988" width="8.85546875" style="1197" customWidth="1"/>
    <col min="7989" max="7989" width="54.7109375" style="1197" customWidth="1"/>
    <col min="7990" max="7990" width="12.42578125" style="1197" customWidth="1"/>
    <col min="7991" max="7991" width="8.7109375" style="1197" customWidth="1"/>
    <col min="7992" max="7992" width="13.42578125" style="1197" customWidth="1"/>
    <col min="7993" max="7993" width="8.85546875" style="1197" customWidth="1"/>
    <col min="7994" max="7994" width="9.140625" style="1197" customWidth="1"/>
    <col min="7995" max="7995" width="8.85546875" style="1197" customWidth="1"/>
    <col min="7996" max="7996" width="54.7109375" style="1197" customWidth="1"/>
    <col min="7997" max="7997" width="10.7109375" style="1197" customWidth="1"/>
    <col min="7998" max="7998" width="8.7109375" style="1197" customWidth="1"/>
    <col min="7999" max="7999" width="13" style="1197" customWidth="1"/>
    <col min="8000" max="8000" width="8.85546875" style="1197" customWidth="1"/>
    <col min="8001" max="8001" width="9.140625" style="1197" customWidth="1"/>
    <col min="8002" max="8002" width="8.85546875" style="1197" customWidth="1"/>
    <col min="8003" max="8003" width="54.7109375" style="1197" customWidth="1"/>
    <col min="8004" max="8004" width="10.85546875" style="1197" customWidth="1"/>
    <col min="8005" max="8005" width="8.7109375" style="1197" customWidth="1"/>
    <col min="8006" max="8006" width="13" style="1197" customWidth="1"/>
    <col min="8007" max="8007" width="8.85546875" style="1197" customWidth="1"/>
    <col min="8008" max="8008" width="9.85546875" style="1197" customWidth="1"/>
    <col min="8009" max="8009" width="8.85546875" style="1197" customWidth="1"/>
    <col min="8010" max="8195" width="9.140625" style="1197"/>
    <col min="8196" max="8196" width="63" style="1197" customWidth="1"/>
    <col min="8197" max="8199" width="17.140625" style="1197" customWidth="1"/>
    <col min="8200" max="8203" width="15" style="1197" customWidth="1"/>
    <col min="8204" max="8204" width="13.140625" style="1197" customWidth="1"/>
    <col min="8205" max="8205" width="8.7109375" style="1197" customWidth="1"/>
    <col min="8206" max="8206" width="12.85546875" style="1197" customWidth="1"/>
    <col min="8207" max="8207" width="8.85546875" style="1197" customWidth="1"/>
    <col min="8208" max="8208" width="9.85546875" style="1197" customWidth="1"/>
    <col min="8209" max="8209" width="8.85546875" style="1197" customWidth="1"/>
    <col min="8210" max="8210" width="54.7109375" style="1197" customWidth="1"/>
    <col min="8211" max="8211" width="10.85546875" style="1197" customWidth="1"/>
    <col min="8212" max="8212" width="8.7109375" style="1197" customWidth="1"/>
    <col min="8213" max="8213" width="12.140625" style="1197" customWidth="1"/>
    <col min="8214" max="8214" width="8.85546875" style="1197" customWidth="1"/>
    <col min="8215" max="8215" width="9.85546875" style="1197" customWidth="1"/>
    <col min="8216" max="8216" width="8.85546875" style="1197" customWidth="1"/>
    <col min="8217" max="8217" width="54.7109375" style="1197" customWidth="1"/>
    <col min="8218" max="8218" width="10.85546875" style="1197" customWidth="1"/>
    <col min="8219" max="8219" width="8.7109375" style="1197" customWidth="1"/>
    <col min="8220" max="8220" width="12.28515625" style="1197" customWidth="1"/>
    <col min="8221" max="8221" width="8.85546875" style="1197" customWidth="1"/>
    <col min="8222" max="8222" width="9.85546875" style="1197" customWidth="1"/>
    <col min="8223" max="8223" width="8.85546875" style="1197" customWidth="1"/>
    <col min="8224" max="8224" width="54.7109375" style="1197" customWidth="1"/>
    <col min="8225" max="8225" width="10.85546875" style="1197" customWidth="1"/>
    <col min="8226" max="8226" width="8.7109375" style="1197" customWidth="1"/>
    <col min="8227" max="8227" width="13.28515625" style="1197" customWidth="1"/>
    <col min="8228" max="8228" width="8.85546875" style="1197" customWidth="1"/>
    <col min="8229" max="8229" width="9.85546875" style="1197" customWidth="1"/>
    <col min="8230" max="8230" width="8.85546875" style="1197" customWidth="1"/>
    <col min="8231" max="8231" width="54.7109375" style="1197" customWidth="1"/>
    <col min="8232" max="8232" width="12.140625" style="1197" customWidth="1"/>
    <col min="8233" max="8233" width="8.7109375" style="1197" customWidth="1"/>
    <col min="8234" max="8234" width="11.28515625" style="1197" customWidth="1"/>
    <col min="8235" max="8235" width="8.85546875" style="1197" customWidth="1"/>
    <col min="8236" max="8236" width="9.140625" style="1197"/>
    <col min="8237" max="8237" width="8.85546875" style="1197" customWidth="1"/>
    <col min="8238" max="8238" width="54.7109375" style="1197" customWidth="1"/>
    <col min="8239" max="8239" width="13.7109375" style="1197" customWidth="1"/>
    <col min="8240" max="8240" width="8.7109375" style="1197" customWidth="1"/>
    <col min="8241" max="8241" width="14.7109375" style="1197" customWidth="1"/>
    <col min="8242" max="8242" width="8.85546875" style="1197" customWidth="1"/>
    <col min="8243" max="8243" width="9.85546875" style="1197" customWidth="1"/>
    <col min="8244" max="8244" width="8.85546875" style="1197" customWidth="1"/>
    <col min="8245" max="8245" width="54.7109375" style="1197" customWidth="1"/>
    <col min="8246" max="8246" width="12.42578125" style="1197" customWidth="1"/>
    <col min="8247" max="8247" width="8.7109375" style="1197" customWidth="1"/>
    <col min="8248" max="8248" width="13.42578125" style="1197" customWidth="1"/>
    <col min="8249" max="8249" width="8.85546875" style="1197" customWidth="1"/>
    <col min="8250" max="8250" width="9.140625" style="1197" customWidth="1"/>
    <col min="8251" max="8251" width="8.85546875" style="1197" customWidth="1"/>
    <col min="8252" max="8252" width="54.7109375" style="1197" customWidth="1"/>
    <col min="8253" max="8253" width="10.7109375" style="1197" customWidth="1"/>
    <col min="8254" max="8254" width="8.7109375" style="1197" customWidth="1"/>
    <col min="8255" max="8255" width="13" style="1197" customWidth="1"/>
    <col min="8256" max="8256" width="8.85546875" style="1197" customWidth="1"/>
    <col min="8257" max="8257" width="9.140625" style="1197" customWidth="1"/>
    <col min="8258" max="8258" width="8.85546875" style="1197" customWidth="1"/>
    <col min="8259" max="8259" width="54.7109375" style="1197" customWidth="1"/>
    <col min="8260" max="8260" width="10.85546875" style="1197" customWidth="1"/>
    <col min="8261" max="8261" width="8.7109375" style="1197" customWidth="1"/>
    <col min="8262" max="8262" width="13" style="1197" customWidth="1"/>
    <col min="8263" max="8263" width="8.85546875" style="1197" customWidth="1"/>
    <col min="8264" max="8264" width="9.85546875" style="1197" customWidth="1"/>
    <col min="8265" max="8265" width="8.85546875" style="1197" customWidth="1"/>
    <col min="8266" max="8451" width="9.140625" style="1197"/>
    <col min="8452" max="8452" width="63" style="1197" customWidth="1"/>
    <col min="8453" max="8455" width="17.140625" style="1197" customWidth="1"/>
    <col min="8456" max="8459" width="15" style="1197" customWidth="1"/>
    <col min="8460" max="8460" width="13.140625" style="1197" customWidth="1"/>
    <col min="8461" max="8461" width="8.7109375" style="1197" customWidth="1"/>
    <col min="8462" max="8462" width="12.85546875" style="1197" customWidth="1"/>
    <col min="8463" max="8463" width="8.85546875" style="1197" customWidth="1"/>
    <col min="8464" max="8464" width="9.85546875" style="1197" customWidth="1"/>
    <col min="8465" max="8465" width="8.85546875" style="1197" customWidth="1"/>
    <col min="8466" max="8466" width="54.7109375" style="1197" customWidth="1"/>
    <col min="8467" max="8467" width="10.85546875" style="1197" customWidth="1"/>
    <col min="8468" max="8468" width="8.7109375" style="1197" customWidth="1"/>
    <col min="8469" max="8469" width="12.140625" style="1197" customWidth="1"/>
    <col min="8470" max="8470" width="8.85546875" style="1197" customWidth="1"/>
    <col min="8471" max="8471" width="9.85546875" style="1197" customWidth="1"/>
    <col min="8472" max="8472" width="8.85546875" style="1197" customWidth="1"/>
    <col min="8473" max="8473" width="54.7109375" style="1197" customWidth="1"/>
    <col min="8474" max="8474" width="10.85546875" style="1197" customWidth="1"/>
    <col min="8475" max="8475" width="8.7109375" style="1197" customWidth="1"/>
    <col min="8476" max="8476" width="12.28515625" style="1197" customWidth="1"/>
    <col min="8477" max="8477" width="8.85546875" style="1197" customWidth="1"/>
    <col min="8478" max="8478" width="9.85546875" style="1197" customWidth="1"/>
    <col min="8479" max="8479" width="8.85546875" style="1197" customWidth="1"/>
    <col min="8480" max="8480" width="54.7109375" style="1197" customWidth="1"/>
    <col min="8481" max="8481" width="10.85546875" style="1197" customWidth="1"/>
    <col min="8482" max="8482" width="8.7109375" style="1197" customWidth="1"/>
    <col min="8483" max="8483" width="13.28515625" style="1197" customWidth="1"/>
    <col min="8484" max="8484" width="8.85546875" style="1197" customWidth="1"/>
    <col min="8485" max="8485" width="9.85546875" style="1197" customWidth="1"/>
    <col min="8486" max="8486" width="8.85546875" style="1197" customWidth="1"/>
    <col min="8487" max="8487" width="54.7109375" style="1197" customWidth="1"/>
    <col min="8488" max="8488" width="12.140625" style="1197" customWidth="1"/>
    <col min="8489" max="8489" width="8.7109375" style="1197" customWidth="1"/>
    <col min="8490" max="8490" width="11.28515625" style="1197" customWidth="1"/>
    <col min="8491" max="8491" width="8.85546875" style="1197" customWidth="1"/>
    <col min="8492" max="8492" width="9.140625" style="1197"/>
    <col min="8493" max="8493" width="8.85546875" style="1197" customWidth="1"/>
    <col min="8494" max="8494" width="54.7109375" style="1197" customWidth="1"/>
    <col min="8495" max="8495" width="13.7109375" style="1197" customWidth="1"/>
    <col min="8496" max="8496" width="8.7109375" style="1197" customWidth="1"/>
    <col min="8497" max="8497" width="14.7109375" style="1197" customWidth="1"/>
    <col min="8498" max="8498" width="8.85546875" style="1197" customWidth="1"/>
    <col min="8499" max="8499" width="9.85546875" style="1197" customWidth="1"/>
    <col min="8500" max="8500" width="8.85546875" style="1197" customWidth="1"/>
    <col min="8501" max="8501" width="54.7109375" style="1197" customWidth="1"/>
    <col min="8502" max="8502" width="12.42578125" style="1197" customWidth="1"/>
    <col min="8503" max="8503" width="8.7109375" style="1197" customWidth="1"/>
    <col min="8504" max="8504" width="13.42578125" style="1197" customWidth="1"/>
    <col min="8505" max="8505" width="8.85546875" style="1197" customWidth="1"/>
    <col min="8506" max="8506" width="9.140625" style="1197" customWidth="1"/>
    <col min="8507" max="8507" width="8.85546875" style="1197" customWidth="1"/>
    <col min="8508" max="8508" width="54.7109375" style="1197" customWidth="1"/>
    <col min="8509" max="8509" width="10.7109375" style="1197" customWidth="1"/>
    <col min="8510" max="8510" width="8.7109375" style="1197" customWidth="1"/>
    <col min="8511" max="8511" width="13" style="1197" customWidth="1"/>
    <col min="8512" max="8512" width="8.85546875" style="1197" customWidth="1"/>
    <col min="8513" max="8513" width="9.140625" style="1197" customWidth="1"/>
    <col min="8514" max="8514" width="8.85546875" style="1197" customWidth="1"/>
    <col min="8515" max="8515" width="54.7109375" style="1197" customWidth="1"/>
    <col min="8516" max="8516" width="10.85546875" style="1197" customWidth="1"/>
    <col min="8517" max="8517" width="8.7109375" style="1197" customWidth="1"/>
    <col min="8518" max="8518" width="13" style="1197" customWidth="1"/>
    <col min="8519" max="8519" width="8.85546875" style="1197" customWidth="1"/>
    <col min="8520" max="8520" width="9.85546875" style="1197" customWidth="1"/>
    <col min="8521" max="8521" width="8.85546875" style="1197" customWidth="1"/>
    <col min="8522" max="8707" width="9.140625" style="1197"/>
    <col min="8708" max="8708" width="63" style="1197" customWidth="1"/>
    <col min="8709" max="8711" width="17.140625" style="1197" customWidth="1"/>
    <col min="8712" max="8715" width="15" style="1197" customWidth="1"/>
    <col min="8716" max="8716" width="13.140625" style="1197" customWidth="1"/>
    <col min="8717" max="8717" width="8.7109375" style="1197" customWidth="1"/>
    <col min="8718" max="8718" width="12.85546875" style="1197" customWidth="1"/>
    <col min="8719" max="8719" width="8.85546875" style="1197" customWidth="1"/>
    <col min="8720" max="8720" width="9.85546875" style="1197" customWidth="1"/>
    <col min="8721" max="8721" width="8.85546875" style="1197" customWidth="1"/>
    <col min="8722" max="8722" width="54.7109375" style="1197" customWidth="1"/>
    <col min="8723" max="8723" width="10.85546875" style="1197" customWidth="1"/>
    <col min="8724" max="8724" width="8.7109375" style="1197" customWidth="1"/>
    <col min="8725" max="8725" width="12.140625" style="1197" customWidth="1"/>
    <col min="8726" max="8726" width="8.85546875" style="1197" customWidth="1"/>
    <col min="8727" max="8727" width="9.85546875" style="1197" customWidth="1"/>
    <col min="8728" max="8728" width="8.85546875" style="1197" customWidth="1"/>
    <col min="8729" max="8729" width="54.7109375" style="1197" customWidth="1"/>
    <col min="8730" max="8730" width="10.85546875" style="1197" customWidth="1"/>
    <col min="8731" max="8731" width="8.7109375" style="1197" customWidth="1"/>
    <col min="8732" max="8732" width="12.28515625" style="1197" customWidth="1"/>
    <col min="8733" max="8733" width="8.85546875" style="1197" customWidth="1"/>
    <col min="8734" max="8734" width="9.85546875" style="1197" customWidth="1"/>
    <col min="8735" max="8735" width="8.85546875" style="1197" customWidth="1"/>
    <col min="8736" max="8736" width="54.7109375" style="1197" customWidth="1"/>
    <col min="8737" max="8737" width="10.85546875" style="1197" customWidth="1"/>
    <col min="8738" max="8738" width="8.7109375" style="1197" customWidth="1"/>
    <col min="8739" max="8739" width="13.28515625" style="1197" customWidth="1"/>
    <col min="8740" max="8740" width="8.85546875" style="1197" customWidth="1"/>
    <col min="8741" max="8741" width="9.85546875" style="1197" customWidth="1"/>
    <col min="8742" max="8742" width="8.85546875" style="1197" customWidth="1"/>
    <col min="8743" max="8743" width="54.7109375" style="1197" customWidth="1"/>
    <col min="8744" max="8744" width="12.140625" style="1197" customWidth="1"/>
    <col min="8745" max="8745" width="8.7109375" style="1197" customWidth="1"/>
    <col min="8746" max="8746" width="11.28515625" style="1197" customWidth="1"/>
    <col min="8747" max="8747" width="8.85546875" style="1197" customWidth="1"/>
    <col min="8748" max="8748" width="9.140625" style="1197"/>
    <col min="8749" max="8749" width="8.85546875" style="1197" customWidth="1"/>
    <col min="8750" max="8750" width="54.7109375" style="1197" customWidth="1"/>
    <col min="8751" max="8751" width="13.7109375" style="1197" customWidth="1"/>
    <col min="8752" max="8752" width="8.7109375" style="1197" customWidth="1"/>
    <col min="8753" max="8753" width="14.7109375" style="1197" customWidth="1"/>
    <col min="8754" max="8754" width="8.85546875" style="1197" customWidth="1"/>
    <col min="8755" max="8755" width="9.85546875" style="1197" customWidth="1"/>
    <col min="8756" max="8756" width="8.85546875" style="1197" customWidth="1"/>
    <col min="8757" max="8757" width="54.7109375" style="1197" customWidth="1"/>
    <col min="8758" max="8758" width="12.42578125" style="1197" customWidth="1"/>
    <col min="8759" max="8759" width="8.7109375" style="1197" customWidth="1"/>
    <col min="8760" max="8760" width="13.42578125" style="1197" customWidth="1"/>
    <col min="8761" max="8761" width="8.85546875" style="1197" customWidth="1"/>
    <col min="8762" max="8762" width="9.140625" style="1197" customWidth="1"/>
    <col min="8763" max="8763" width="8.85546875" style="1197" customWidth="1"/>
    <col min="8764" max="8764" width="54.7109375" style="1197" customWidth="1"/>
    <col min="8765" max="8765" width="10.7109375" style="1197" customWidth="1"/>
    <col min="8766" max="8766" width="8.7109375" style="1197" customWidth="1"/>
    <col min="8767" max="8767" width="13" style="1197" customWidth="1"/>
    <col min="8768" max="8768" width="8.85546875" style="1197" customWidth="1"/>
    <col min="8769" max="8769" width="9.140625" style="1197" customWidth="1"/>
    <col min="8770" max="8770" width="8.85546875" style="1197" customWidth="1"/>
    <col min="8771" max="8771" width="54.7109375" style="1197" customWidth="1"/>
    <col min="8772" max="8772" width="10.85546875" style="1197" customWidth="1"/>
    <col min="8773" max="8773" width="8.7109375" style="1197" customWidth="1"/>
    <col min="8774" max="8774" width="13" style="1197" customWidth="1"/>
    <col min="8775" max="8775" width="8.85546875" style="1197" customWidth="1"/>
    <col min="8776" max="8776" width="9.85546875" style="1197" customWidth="1"/>
    <col min="8777" max="8777" width="8.85546875" style="1197" customWidth="1"/>
    <col min="8778" max="8963" width="9.140625" style="1197"/>
    <col min="8964" max="8964" width="63" style="1197" customWidth="1"/>
    <col min="8965" max="8967" width="17.140625" style="1197" customWidth="1"/>
    <col min="8968" max="8971" width="15" style="1197" customWidth="1"/>
    <col min="8972" max="8972" width="13.140625" style="1197" customWidth="1"/>
    <col min="8973" max="8973" width="8.7109375" style="1197" customWidth="1"/>
    <col min="8974" max="8974" width="12.85546875" style="1197" customWidth="1"/>
    <col min="8975" max="8975" width="8.85546875" style="1197" customWidth="1"/>
    <col min="8976" max="8976" width="9.85546875" style="1197" customWidth="1"/>
    <col min="8977" max="8977" width="8.85546875" style="1197" customWidth="1"/>
    <col min="8978" max="8978" width="54.7109375" style="1197" customWidth="1"/>
    <col min="8979" max="8979" width="10.85546875" style="1197" customWidth="1"/>
    <col min="8980" max="8980" width="8.7109375" style="1197" customWidth="1"/>
    <col min="8981" max="8981" width="12.140625" style="1197" customWidth="1"/>
    <col min="8982" max="8982" width="8.85546875" style="1197" customWidth="1"/>
    <col min="8983" max="8983" width="9.85546875" style="1197" customWidth="1"/>
    <col min="8984" max="8984" width="8.85546875" style="1197" customWidth="1"/>
    <col min="8985" max="8985" width="54.7109375" style="1197" customWidth="1"/>
    <col min="8986" max="8986" width="10.85546875" style="1197" customWidth="1"/>
    <col min="8987" max="8987" width="8.7109375" style="1197" customWidth="1"/>
    <col min="8988" max="8988" width="12.28515625" style="1197" customWidth="1"/>
    <col min="8989" max="8989" width="8.85546875" style="1197" customWidth="1"/>
    <col min="8990" max="8990" width="9.85546875" style="1197" customWidth="1"/>
    <col min="8991" max="8991" width="8.85546875" style="1197" customWidth="1"/>
    <col min="8992" max="8992" width="54.7109375" style="1197" customWidth="1"/>
    <col min="8993" max="8993" width="10.85546875" style="1197" customWidth="1"/>
    <col min="8994" max="8994" width="8.7109375" style="1197" customWidth="1"/>
    <col min="8995" max="8995" width="13.28515625" style="1197" customWidth="1"/>
    <col min="8996" max="8996" width="8.85546875" style="1197" customWidth="1"/>
    <col min="8997" max="8997" width="9.85546875" style="1197" customWidth="1"/>
    <col min="8998" max="8998" width="8.85546875" style="1197" customWidth="1"/>
    <col min="8999" max="8999" width="54.7109375" style="1197" customWidth="1"/>
    <col min="9000" max="9000" width="12.140625" style="1197" customWidth="1"/>
    <col min="9001" max="9001" width="8.7109375" style="1197" customWidth="1"/>
    <col min="9002" max="9002" width="11.28515625" style="1197" customWidth="1"/>
    <col min="9003" max="9003" width="8.85546875" style="1197" customWidth="1"/>
    <col min="9004" max="9004" width="9.140625" style="1197"/>
    <col min="9005" max="9005" width="8.85546875" style="1197" customWidth="1"/>
    <col min="9006" max="9006" width="54.7109375" style="1197" customWidth="1"/>
    <col min="9007" max="9007" width="13.7109375" style="1197" customWidth="1"/>
    <col min="9008" max="9008" width="8.7109375" style="1197" customWidth="1"/>
    <col min="9009" max="9009" width="14.7109375" style="1197" customWidth="1"/>
    <col min="9010" max="9010" width="8.85546875" style="1197" customWidth="1"/>
    <col min="9011" max="9011" width="9.85546875" style="1197" customWidth="1"/>
    <col min="9012" max="9012" width="8.85546875" style="1197" customWidth="1"/>
    <col min="9013" max="9013" width="54.7109375" style="1197" customWidth="1"/>
    <col min="9014" max="9014" width="12.42578125" style="1197" customWidth="1"/>
    <col min="9015" max="9015" width="8.7109375" style="1197" customWidth="1"/>
    <col min="9016" max="9016" width="13.42578125" style="1197" customWidth="1"/>
    <col min="9017" max="9017" width="8.85546875" style="1197" customWidth="1"/>
    <col min="9018" max="9018" width="9.140625" style="1197" customWidth="1"/>
    <col min="9019" max="9019" width="8.85546875" style="1197" customWidth="1"/>
    <col min="9020" max="9020" width="54.7109375" style="1197" customWidth="1"/>
    <col min="9021" max="9021" width="10.7109375" style="1197" customWidth="1"/>
    <col min="9022" max="9022" width="8.7109375" style="1197" customWidth="1"/>
    <col min="9023" max="9023" width="13" style="1197" customWidth="1"/>
    <col min="9024" max="9024" width="8.85546875" style="1197" customWidth="1"/>
    <col min="9025" max="9025" width="9.140625" style="1197" customWidth="1"/>
    <col min="9026" max="9026" width="8.85546875" style="1197" customWidth="1"/>
    <col min="9027" max="9027" width="54.7109375" style="1197" customWidth="1"/>
    <col min="9028" max="9028" width="10.85546875" style="1197" customWidth="1"/>
    <col min="9029" max="9029" width="8.7109375" style="1197" customWidth="1"/>
    <col min="9030" max="9030" width="13" style="1197" customWidth="1"/>
    <col min="9031" max="9031" width="8.85546875" style="1197" customWidth="1"/>
    <col min="9032" max="9032" width="9.85546875" style="1197" customWidth="1"/>
    <col min="9033" max="9033" width="8.85546875" style="1197" customWidth="1"/>
    <col min="9034" max="9219" width="9.140625" style="1197"/>
    <col min="9220" max="9220" width="63" style="1197" customWidth="1"/>
    <col min="9221" max="9223" width="17.140625" style="1197" customWidth="1"/>
    <col min="9224" max="9227" width="15" style="1197" customWidth="1"/>
    <col min="9228" max="9228" width="13.140625" style="1197" customWidth="1"/>
    <col min="9229" max="9229" width="8.7109375" style="1197" customWidth="1"/>
    <col min="9230" max="9230" width="12.85546875" style="1197" customWidth="1"/>
    <col min="9231" max="9231" width="8.85546875" style="1197" customWidth="1"/>
    <col min="9232" max="9232" width="9.85546875" style="1197" customWidth="1"/>
    <col min="9233" max="9233" width="8.85546875" style="1197" customWidth="1"/>
    <col min="9234" max="9234" width="54.7109375" style="1197" customWidth="1"/>
    <col min="9235" max="9235" width="10.85546875" style="1197" customWidth="1"/>
    <col min="9236" max="9236" width="8.7109375" style="1197" customWidth="1"/>
    <col min="9237" max="9237" width="12.140625" style="1197" customWidth="1"/>
    <col min="9238" max="9238" width="8.85546875" style="1197" customWidth="1"/>
    <col min="9239" max="9239" width="9.85546875" style="1197" customWidth="1"/>
    <col min="9240" max="9240" width="8.85546875" style="1197" customWidth="1"/>
    <col min="9241" max="9241" width="54.7109375" style="1197" customWidth="1"/>
    <col min="9242" max="9242" width="10.85546875" style="1197" customWidth="1"/>
    <col min="9243" max="9243" width="8.7109375" style="1197" customWidth="1"/>
    <col min="9244" max="9244" width="12.28515625" style="1197" customWidth="1"/>
    <col min="9245" max="9245" width="8.85546875" style="1197" customWidth="1"/>
    <col min="9246" max="9246" width="9.85546875" style="1197" customWidth="1"/>
    <col min="9247" max="9247" width="8.85546875" style="1197" customWidth="1"/>
    <col min="9248" max="9248" width="54.7109375" style="1197" customWidth="1"/>
    <col min="9249" max="9249" width="10.85546875" style="1197" customWidth="1"/>
    <col min="9250" max="9250" width="8.7109375" style="1197" customWidth="1"/>
    <col min="9251" max="9251" width="13.28515625" style="1197" customWidth="1"/>
    <col min="9252" max="9252" width="8.85546875" style="1197" customWidth="1"/>
    <col min="9253" max="9253" width="9.85546875" style="1197" customWidth="1"/>
    <col min="9254" max="9254" width="8.85546875" style="1197" customWidth="1"/>
    <col min="9255" max="9255" width="54.7109375" style="1197" customWidth="1"/>
    <col min="9256" max="9256" width="12.140625" style="1197" customWidth="1"/>
    <col min="9257" max="9257" width="8.7109375" style="1197" customWidth="1"/>
    <col min="9258" max="9258" width="11.28515625" style="1197" customWidth="1"/>
    <col min="9259" max="9259" width="8.85546875" style="1197" customWidth="1"/>
    <col min="9260" max="9260" width="9.140625" style="1197"/>
    <col min="9261" max="9261" width="8.85546875" style="1197" customWidth="1"/>
    <col min="9262" max="9262" width="54.7109375" style="1197" customWidth="1"/>
    <col min="9263" max="9263" width="13.7109375" style="1197" customWidth="1"/>
    <col min="9264" max="9264" width="8.7109375" style="1197" customWidth="1"/>
    <col min="9265" max="9265" width="14.7109375" style="1197" customWidth="1"/>
    <col min="9266" max="9266" width="8.85546875" style="1197" customWidth="1"/>
    <col min="9267" max="9267" width="9.85546875" style="1197" customWidth="1"/>
    <col min="9268" max="9268" width="8.85546875" style="1197" customWidth="1"/>
    <col min="9269" max="9269" width="54.7109375" style="1197" customWidth="1"/>
    <col min="9270" max="9270" width="12.42578125" style="1197" customWidth="1"/>
    <col min="9271" max="9271" width="8.7109375" style="1197" customWidth="1"/>
    <col min="9272" max="9272" width="13.42578125" style="1197" customWidth="1"/>
    <col min="9273" max="9273" width="8.85546875" style="1197" customWidth="1"/>
    <col min="9274" max="9274" width="9.140625" style="1197" customWidth="1"/>
    <col min="9275" max="9275" width="8.85546875" style="1197" customWidth="1"/>
    <col min="9276" max="9276" width="54.7109375" style="1197" customWidth="1"/>
    <col min="9277" max="9277" width="10.7109375" style="1197" customWidth="1"/>
    <col min="9278" max="9278" width="8.7109375" style="1197" customWidth="1"/>
    <col min="9279" max="9279" width="13" style="1197" customWidth="1"/>
    <col min="9280" max="9280" width="8.85546875" style="1197" customWidth="1"/>
    <col min="9281" max="9281" width="9.140625" style="1197" customWidth="1"/>
    <col min="9282" max="9282" width="8.85546875" style="1197" customWidth="1"/>
    <col min="9283" max="9283" width="54.7109375" style="1197" customWidth="1"/>
    <col min="9284" max="9284" width="10.85546875" style="1197" customWidth="1"/>
    <col min="9285" max="9285" width="8.7109375" style="1197" customWidth="1"/>
    <col min="9286" max="9286" width="13" style="1197" customWidth="1"/>
    <col min="9287" max="9287" width="8.85546875" style="1197" customWidth="1"/>
    <col min="9288" max="9288" width="9.85546875" style="1197" customWidth="1"/>
    <col min="9289" max="9289" width="8.85546875" style="1197" customWidth="1"/>
    <col min="9290" max="9475" width="9.140625" style="1197"/>
    <col min="9476" max="9476" width="63" style="1197" customWidth="1"/>
    <col min="9477" max="9479" width="17.140625" style="1197" customWidth="1"/>
    <col min="9480" max="9483" width="15" style="1197" customWidth="1"/>
    <col min="9484" max="9484" width="13.140625" style="1197" customWidth="1"/>
    <col min="9485" max="9485" width="8.7109375" style="1197" customWidth="1"/>
    <col min="9486" max="9486" width="12.85546875" style="1197" customWidth="1"/>
    <col min="9487" max="9487" width="8.85546875" style="1197" customWidth="1"/>
    <col min="9488" max="9488" width="9.85546875" style="1197" customWidth="1"/>
    <col min="9489" max="9489" width="8.85546875" style="1197" customWidth="1"/>
    <col min="9490" max="9490" width="54.7109375" style="1197" customWidth="1"/>
    <col min="9491" max="9491" width="10.85546875" style="1197" customWidth="1"/>
    <col min="9492" max="9492" width="8.7109375" style="1197" customWidth="1"/>
    <col min="9493" max="9493" width="12.140625" style="1197" customWidth="1"/>
    <col min="9494" max="9494" width="8.85546875" style="1197" customWidth="1"/>
    <col min="9495" max="9495" width="9.85546875" style="1197" customWidth="1"/>
    <col min="9496" max="9496" width="8.85546875" style="1197" customWidth="1"/>
    <col min="9497" max="9497" width="54.7109375" style="1197" customWidth="1"/>
    <col min="9498" max="9498" width="10.85546875" style="1197" customWidth="1"/>
    <col min="9499" max="9499" width="8.7109375" style="1197" customWidth="1"/>
    <col min="9500" max="9500" width="12.28515625" style="1197" customWidth="1"/>
    <col min="9501" max="9501" width="8.85546875" style="1197" customWidth="1"/>
    <col min="9502" max="9502" width="9.85546875" style="1197" customWidth="1"/>
    <col min="9503" max="9503" width="8.85546875" style="1197" customWidth="1"/>
    <col min="9504" max="9504" width="54.7109375" style="1197" customWidth="1"/>
    <col min="9505" max="9505" width="10.85546875" style="1197" customWidth="1"/>
    <col min="9506" max="9506" width="8.7109375" style="1197" customWidth="1"/>
    <col min="9507" max="9507" width="13.28515625" style="1197" customWidth="1"/>
    <col min="9508" max="9508" width="8.85546875" style="1197" customWidth="1"/>
    <col min="9509" max="9509" width="9.85546875" style="1197" customWidth="1"/>
    <col min="9510" max="9510" width="8.85546875" style="1197" customWidth="1"/>
    <col min="9511" max="9511" width="54.7109375" style="1197" customWidth="1"/>
    <col min="9512" max="9512" width="12.140625" style="1197" customWidth="1"/>
    <col min="9513" max="9513" width="8.7109375" style="1197" customWidth="1"/>
    <col min="9514" max="9514" width="11.28515625" style="1197" customWidth="1"/>
    <col min="9515" max="9515" width="8.85546875" style="1197" customWidth="1"/>
    <col min="9516" max="9516" width="9.140625" style="1197"/>
    <col min="9517" max="9517" width="8.85546875" style="1197" customWidth="1"/>
    <col min="9518" max="9518" width="54.7109375" style="1197" customWidth="1"/>
    <col min="9519" max="9519" width="13.7109375" style="1197" customWidth="1"/>
    <col min="9520" max="9520" width="8.7109375" style="1197" customWidth="1"/>
    <col min="9521" max="9521" width="14.7109375" style="1197" customWidth="1"/>
    <col min="9522" max="9522" width="8.85546875" style="1197" customWidth="1"/>
    <col min="9523" max="9523" width="9.85546875" style="1197" customWidth="1"/>
    <col min="9524" max="9524" width="8.85546875" style="1197" customWidth="1"/>
    <col min="9525" max="9525" width="54.7109375" style="1197" customWidth="1"/>
    <col min="9526" max="9526" width="12.42578125" style="1197" customWidth="1"/>
    <col min="9527" max="9527" width="8.7109375" style="1197" customWidth="1"/>
    <col min="9528" max="9528" width="13.42578125" style="1197" customWidth="1"/>
    <col min="9529" max="9529" width="8.85546875" style="1197" customWidth="1"/>
    <col min="9530" max="9530" width="9.140625" style="1197" customWidth="1"/>
    <col min="9531" max="9531" width="8.85546875" style="1197" customWidth="1"/>
    <col min="9532" max="9532" width="54.7109375" style="1197" customWidth="1"/>
    <col min="9533" max="9533" width="10.7109375" style="1197" customWidth="1"/>
    <col min="9534" max="9534" width="8.7109375" style="1197" customWidth="1"/>
    <col min="9535" max="9535" width="13" style="1197" customWidth="1"/>
    <col min="9536" max="9536" width="8.85546875" style="1197" customWidth="1"/>
    <col min="9537" max="9537" width="9.140625" style="1197" customWidth="1"/>
    <col min="9538" max="9538" width="8.85546875" style="1197" customWidth="1"/>
    <col min="9539" max="9539" width="54.7109375" style="1197" customWidth="1"/>
    <col min="9540" max="9540" width="10.85546875" style="1197" customWidth="1"/>
    <col min="9541" max="9541" width="8.7109375" style="1197" customWidth="1"/>
    <col min="9542" max="9542" width="13" style="1197" customWidth="1"/>
    <col min="9543" max="9543" width="8.85546875" style="1197" customWidth="1"/>
    <col min="9544" max="9544" width="9.85546875" style="1197" customWidth="1"/>
    <col min="9545" max="9545" width="8.85546875" style="1197" customWidth="1"/>
    <col min="9546" max="9731" width="9.140625" style="1197"/>
    <col min="9732" max="9732" width="63" style="1197" customWidth="1"/>
    <col min="9733" max="9735" width="17.140625" style="1197" customWidth="1"/>
    <col min="9736" max="9739" width="15" style="1197" customWidth="1"/>
    <col min="9740" max="9740" width="13.140625" style="1197" customWidth="1"/>
    <col min="9741" max="9741" width="8.7109375" style="1197" customWidth="1"/>
    <col min="9742" max="9742" width="12.85546875" style="1197" customWidth="1"/>
    <col min="9743" max="9743" width="8.85546875" style="1197" customWidth="1"/>
    <col min="9744" max="9744" width="9.85546875" style="1197" customWidth="1"/>
    <col min="9745" max="9745" width="8.85546875" style="1197" customWidth="1"/>
    <col min="9746" max="9746" width="54.7109375" style="1197" customWidth="1"/>
    <col min="9747" max="9747" width="10.85546875" style="1197" customWidth="1"/>
    <col min="9748" max="9748" width="8.7109375" style="1197" customWidth="1"/>
    <col min="9749" max="9749" width="12.140625" style="1197" customWidth="1"/>
    <col min="9750" max="9750" width="8.85546875" style="1197" customWidth="1"/>
    <col min="9751" max="9751" width="9.85546875" style="1197" customWidth="1"/>
    <col min="9752" max="9752" width="8.85546875" style="1197" customWidth="1"/>
    <col min="9753" max="9753" width="54.7109375" style="1197" customWidth="1"/>
    <col min="9754" max="9754" width="10.85546875" style="1197" customWidth="1"/>
    <col min="9755" max="9755" width="8.7109375" style="1197" customWidth="1"/>
    <col min="9756" max="9756" width="12.28515625" style="1197" customWidth="1"/>
    <col min="9757" max="9757" width="8.85546875" style="1197" customWidth="1"/>
    <col min="9758" max="9758" width="9.85546875" style="1197" customWidth="1"/>
    <col min="9759" max="9759" width="8.85546875" style="1197" customWidth="1"/>
    <col min="9760" max="9760" width="54.7109375" style="1197" customWidth="1"/>
    <col min="9761" max="9761" width="10.85546875" style="1197" customWidth="1"/>
    <col min="9762" max="9762" width="8.7109375" style="1197" customWidth="1"/>
    <col min="9763" max="9763" width="13.28515625" style="1197" customWidth="1"/>
    <col min="9764" max="9764" width="8.85546875" style="1197" customWidth="1"/>
    <col min="9765" max="9765" width="9.85546875" style="1197" customWidth="1"/>
    <col min="9766" max="9766" width="8.85546875" style="1197" customWidth="1"/>
    <col min="9767" max="9767" width="54.7109375" style="1197" customWidth="1"/>
    <col min="9768" max="9768" width="12.140625" style="1197" customWidth="1"/>
    <col min="9769" max="9769" width="8.7109375" style="1197" customWidth="1"/>
    <col min="9770" max="9770" width="11.28515625" style="1197" customWidth="1"/>
    <col min="9771" max="9771" width="8.85546875" style="1197" customWidth="1"/>
    <col min="9772" max="9772" width="9.140625" style="1197"/>
    <col min="9773" max="9773" width="8.85546875" style="1197" customWidth="1"/>
    <col min="9774" max="9774" width="54.7109375" style="1197" customWidth="1"/>
    <col min="9775" max="9775" width="13.7109375" style="1197" customWidth="1"/>
    <col min="9776" max="9776" width="8.7109375" style="1197" customWidth="1"/>
    <col min="9777" max="9777" width="14.7109375" style="1197" customWidth="1"/>
    <col min="9778" max="9778" width="8.85546875" style="1197" customWidth="1"/>
    <col min="9779" max="9779" width="9.85546875" style="1197" customWidth="1"/>
    <col min="9780" max="9780" width="8.85546875" style="1197" customWidth="1"/>
    <col min="9781" max="9781" width="54.7109375" style="1197" customWidth="1"/>
    <col min="9782" max="9782" width="12.42578125" style="1197" customWidth="1"/>
    <col min="9783" max="9783" width="8.7109375" style="1197" customWidth="1"/>
    <col min="9784" max="9784" width="13.42578125" style="1197" customWidth="1"/>
    <col min="9785" max="9785" width="8.85546875" style="1197" customWidth="1"/>
    <col min="9786" max="9786" width="9.140625" style="1197" customWidth="1"/>
    <col min="9787" max="9787" width="8.85546875" style="1197" customWidth="1"/>
    <col min="9788" max="9788" width="54.7109375" style="1197" customWidth="1"/>
    <col min="9789" max="9789" width="10.7109375" style="1197" customWidth="1"/>
    <col min="9790" max="9790" width="8.7109375" style="1197" customWidth="1"/>
    <col min="9791" max="9791" width="13" style="1197" customWidth="1"/>
    <col min="9792" max="9792" width="8.85546875" style="1197" customWidth="1"/>
    <col min="9793" max="9793" width="9.140625" style="1197" customWidth="1"/>
    <col min="9794" max="9794" width="8.85546875" style="1197" customWidth="1"/>
    <col min="9795" max="9795" width="54.7109375" style="1197" customWidth="1"/>
    <col min="9796" max="9796" width="10.85546875" style="1197" customWidth="1"/>
    <col min="9797" max="9797" width="8.7109375" style="1197" customWidth="1"/>
    <col min="9798" max="9798" width="13" style="1197" customWidth="1"/>
    <col min="9799" max="9799" width="8.85546875" style="1197" customWidth="1"/>
    <col min="9800" max="9800" width="9.85546875" style="1197" customWidth="1"/>
    <col min="9801" max="9801" width="8.85546875" style="1197" customWidth="1"/>
    <col min="9802" max="9987" width="9.140625" style="1197"/>
    <col min="9988" max="9988" width="63" style="1197" customWidth="1"/>
    <col min="9989" max="9991" width="17.140625" style="1197" customWidth="1"/>
    <col min="9992" max="9995" width="15" style="1197" customWidth="1"/>
    <col min="9996" max="9996" width="13.140625" style="1197" customWidth="1"/>
    <col min="9997" max="9997" width="8.7109375" style="1197" customWidth="1"/>
    <col min="9998" max="9998" width="12.85546875" style="1197" customWidth="1"/>
    <col min="9999" max="9999" width="8.85546875" style="1197" customWidth="1"/>
    <col min="10000" max="10000" width="9.85546875" style="1197" customWidth="1"/>
    <col min="10001" max="10001" width="8.85546875" style="1197" customWidth="1"/>
    <col min="10002" max="10002" width="54.7109375" style="1197" customWidth="1"/>
    <col min="10003" max="10003" width="10.85546875" style="1197" customWidth="1"/>
    <col min="10004" max="10004" width="8.7109375" style="1197" customWidth="1"/>
    <col min="10005" max="10005" width="12.140625" style="1197" customWidth="1"/>
    <col min="10006" max="10006" width="8.85546875" style="1197" customWidth="1"/>
    <col min="10007" max="10007" width="9.85546875" style="1197" customWidth="1"/>
    <col min="10008" max="10008" width="8.85546875" style="1197" customWidth="1"/>
    <col min="10009" max="10009" width="54.7109375" style="1197" customWidth="1"/>
    <col min="10010" max="10010" width="10.85546875" style="1197" customWidth="1"/>
    <col min="10011" max="10011" width="8.7109375" style="1197" customWidth="1"/>
    <col min="10012" max="10012" width="12.28515625" style="1197" customWidth="1"/>
    <col min="10013" max="10013" width="8.85546875" style="1197" customWidth="1"/>
    <col min="10014" max="10014" width="9.85546875" style="1197" customWidth="1"/>
    <col min="10015" max="10015" width="8.85546875" style="1197" customWidth="1"/>
    <col min="10016" max="10016" width="54.7109375" style="1197" customWidth="1"/>
    <col min="10017" max="10017" width="10.85546875" style="1197" customWidth="1"/>
    <col min="10018" max="10018" width="8.7109375" style="1197" customWidth="1"/>
    <col min="10019" max="10019" width="13.28515625" style="1197" customWidth="1"/>
    <col min="10020" max="10020" width="8.85546875" style="1197" customWidth="1"/>
    <col min="10021" max="10021" width="9.85546875" style="1197" customWidth="1"/>
    <col min="10022" max="10022" width="8.85546875" style="1197" customWidth="1"/>
    <col min="10023" max="10023" width="54.7109375" style="1197" customWidth="1"/>
    <col min="10024" max="10024" width="12.140625" style="1197" customWidth="1"/>
    <col min="10025" max="10025" width="8.7109375" style="1197" customWidth="1"/>
    <col min="10026" max="10026" width="11.28515625" style="1197" customWidth="1"/>
    <col min="10027" max="10027" width="8.85546875" style="1197" customWidth="1"/>
    <col min="10028" max="10028" width="9.140625" style="1197"/>
    <col min="10029" max="10029" width="8.85546875" style="1197" customWidth="1"/>
    <col min="10030" max="10030" width="54.7109375" style="1197" customWidth="1"/>
    <col min="10031" max="10031" width="13.7109375" style="1197" customWidth="1"/>
    <col min="10032" max="10032" width="8.7109375" style="1197" customWidth="1"/>
    <col min="10033" max="10033" width="14.7109375" style="1197" customWidth="1"/>
    <col min="10034" max="10034" width="8.85546875" style="1197" customWidth="1"/>
    <col min="10035" max="10035" width="9.85546875" style="1197" customWidth="1"/>
    <col min="10036" max="10036" width="8.85546875" style="1197" customWidth="1"/>
    <col min="10037" max="10037" width="54.7109375" style="1197" customWidth="1"/>
    <col min="10038" max="10038" width="12.42578125" style="1197" customWidth="1"/>
    <col min="10039" max="10039" width="8.7109375" style="1197" customWidth="1"/>
    <col min="10040" max="10040" width="13.42578125" style="1197" customWidth="1"/>
    <col min="10041" max="10041" width="8.85546875" style="1197" customWidth="1"/>
    <col min="10042" max="10042" width="9.140625" style="1197" customWidth="1"/>
    <col min="10043" max="10043" width="8.85546875" style="1197" customWidth="1"/>
    <col min="10044" max="10044" width="54.7109375" style="1197" customWidth="1"/>
    <col min="10045" max="10045" width="10.7109375" style="1197" customWidth="1"/>
    <col min="10046" max="10046" width="8.7109375" style="1197" customWidth="1"/>
    <col min="10047" max="10047" width="13" style="1197" customWidth="1"/>
    <col min="10048" max="10048" width="8.85546875" style="1197" customWidth="1"/>
    <col min="10049" max="10049" width="9.140625" style="1197" customWidth="1"/>
    <col min="10050" max="10050" width="8.85546875" style="1197" customWidth="1"/>
    <col min="10051" max="10051" width="54.7109375" style="1197" customWidth="1"/>
    <col min="10052" max="10052" width="10.85546875" style="1197" customWidth="1"/>
    <col min="10053" max="10053" width="8.7109375" style="1197" customWidth="1"/>
    <col min="10054" max="10054" width="13" style="1197" customWidth="1"/>
    <col min="10055" max="10055" width="8.85546875" style="1197" customWidth="1"/>
    <col min="10056" max="10056" width="9.85546875" style="1197" customWidth="1"/>
    <col min="10057" max="10057" width="8.85546875" style="1197" customWidth="1"/>
    <col min="10058" max="10243" width="9.140625" style="1197"/>
    <col min="10244" max="10244" width="63" style="1197" customWidth="1"/>
    <col min="10245" max="10247" width="17.140625" style="1197" customWidth="1"/>
    <col min="10248" max="10251" width="15" style="1197" customWidth="1"/>
    <col min="10252" max="10252" width="13.140625" style="1197" customWidth="1"/>
    <col min="10253" max="10253" width="8.7109375" style="1197" customWidth="1"/>
    <col min="10254" max="10254" width="12.85546875" style="1197" customWidth="1"/>
    <col min="10255" max="10255" width="8.85546875" style="1197" customWidth="1"/>
    <col min="10256" max="10256" width="9.85546875" style="1197" customWidth="1"/>
    <col min="10257" max="10257" width="8.85546875" style="1197" customWidth="1"/>
    <col min="10258" max="10258" width="54.7109375" style="1197" customWidth="1"/>
    <col min="10259" max="10259" width="10.85546875" style="1197" customWidth="1"/>
    <col min="10260" max="10260" width="8.7109375" style="1197" customWidth="1"/>
    <col min="10261" max="10261" width="12.140625" style="1197" customWidth="1"/>
    <col min="10262" max="10262" width="8.85546875" style="1197" customWidth="1"/>
    <col min="10263" max="10263" width="9.85546875" style="1197" customWidth="1"/>
    <col min="10264" max="10264" width="8.85546875" style="1197" customWidth="1"/>
    <col min="10265" max="10265" width="54.7109375" style="1197" customWidth="1"/>
    <col min="10266" max="10266" width="10.85546875" style="1197" customWidth="1"/>
    <col min="10267" max="10267" width="8.7109375" style="1197" customWidth="1"/>
    <col min="10268" max="10268" width="12.28515625" style="1197" customWidth="1"/>
    <col min="10269" max="10269" width="8.85546875" style="1197" customWidth="1"/>
    <col min="10270" max="10270" width="9.85546875" style="1197" customWidth="1"/>
    <col min="10271" max="10271" width="8.85546875" style="1197" customWidth="1"/>
    <col min="10272" max="10272" width="54.7109375" style="1197" customWidth="1"/>
    <col min="10273" max="10273" width="10.85546875" style="1197" customWidth="1"/>
    <col min="10274" max="10274" width="8.7109375" style="1197" customWidth="1"/>
    <col min="10275" max="10275" width="13.28515625" style="1197" customWidth="1"/>
    <col min="10276" max="10276" width="8.85546875" style="1197" customWidth="1"/>
    <col min="10277" max="10277" width="9.85546875" style="1197" customWidth="1"/>
    <col min="10278" max="10278" width="8.85546875" style="1197" customWidth="1"/>
    <col min="10279" max="10279" width="54.7109375" style="1197" customWidth="1"/>
    <col min="10280" max="10280" width="12.140625" style="1197" customWidth="1"/>
    <col min="10281" max="10281" width="8.7109375" style="1197" customWidth="1"/>
    <col min="10282" max="10282" width="11.28515625" style="1197" customWidth="1"/>
    <col min="10283" max="10283" width="8.85546875" style="1197" customWidth="1"/>
    <col min="10284" max="10284" width="9.140625" style="1197"/>
    <col min="10285" max="10285" width="8.85546875" style="1197" customWidth="1"/>
    <col min="10286" max="10286" width="54.7109375" style="1197" customWidth="1"/>
    <col min="10287" max="10287" width="13.7109375" style="1197" customWidth="1"/>
    <col min="10288" max="10288" width="8.7109375" style="1197" customWidth="1"/>
    <col min="10289" max="10289" width="14.7109375" style="1197" customWidth="1"/>
    <col min="10290" max="10290" width="8.85546875" style="1197" customWidth="1"/>
    <col min="10291" max="10291" width="9.85546875" style="1197" customWidth="1"/>
    <col min="10292" max="10292" width="8.85546875" style="1197" customWidth="1"/>
    <col min="10293" max="10293" width="54.7109375" style="1197" customWidth="1"/>
    <col min="10294" max="10294" width="12.42578125" style="1197" customWidth="1"/>
    <col min="10295" max="10295" width="8.7109375" style="1197" customWidth="1"/>
    <col min="10296" max="10296" width="13.42578125" style="1197" customWidth="1"/>
    <col min="10297" max="10297" width="8.85546875" style="1197" customWidth="1"/>
    <col min="10298" max="10298" width="9.140625" style="1197" customWidth="1"/>
    <col min="10299" max="10299" width="8.85546875" style="1197" customWidth="1"/>
    <col min="10300" max="10300" width="54.7109375" style="1197" customWidth="1"/>
    <col min="10301" max="10301" width="10.7109375" style="1197" customWidth="1"/>
    <col min="10302" max="10302" width="8.7109375" style="1197" customWidth="1"/>
    <col min="10303" max="10303" width="13" style="1197" customWidth="1"/>
    <col min="10304" max="10304" width="8.85546875" style="1197" customWidth="1"/>
    <col min="10305" max="10305" width="9.140625" style="1197" customWidth="1"/>
    <col min="10306" max="10306" width="8.85546875" style="1197" customWidth="1"/>
    <col min="10307" max="10307" width="54.7109375" style="1197" customWidth="1"/>
    <col min="10308" max="10308" width="10.85546875" style="1197" customWidth="1"/>
    <col min="10309" max="10309" width="8.7109375" style="1197" customWidth="1"/>
    <col min="10310" max="10310" width="13" style="1197" customWidth="1"/>
    <col min="10311" max="10311" width="8.85546875" style="1197" customWidth="1"/>
    <col min="10312" max="10312" width="9.85546875" style="1197" customWidth="1"/>
    <col min="10313" max="10313" width="8.85546875" style="1197" customWidth="1"/>
    <col min="10314" max="10499" width="9.140625" style="1197"/>
    <col min="10500" max="10500" width="63" style="1197" customWidth="1"/>
    <col min="10501" max="10503" width="17.140625" style="1197" customWidth="1"/>
    <col min="10504" max="10507" width="15" style="1197" customWidth="1"/>
    <col min="10508" max="10508" width="13.140625" style="1197" customWidth="1"/>
    <col min="10509" max="10509" width="8.7109375" style="1197" customWidth="1"/>
    <col min="10510" max="10510" width="12.85546875" style="1197" customWidth="1"/>
    <col min="10511" max="10511" width="8.85546875" style="1197" customWidth="1"/>
    <col min="10512" max="10512" width="9.85546875" style="1197" customWidth="1"/>
    <col min="10513" max="10513" width="8.85546875" style="1197" customWidth="1"/>
    <col min="10514" max="10514" width="54.7109375" style="1197" customWidth="1"/>
    <col min="10515" max="10515" width="10.85546875" style="1197" customWidth="1"/>
    <col min="10516" max="10516" width="8.7109375" style="1197" customWidth="1"/>
    <col min="10517" max="10517" width="12.140625" style="1197" customWidth="1"/>
    <col min="10518" max="10518" width="8.85546875" style="1197" customWidth="1"/>
    <col min="10519" max="10519" width="9.85546875" style="1197" customWidth="1"/>
    <col min="10520" max="10520" width="8.85546875" style="1197" customWidth="1"/>
    <col min="10521" max="10521" width="54.7109375" style="1197" customWidth="1"/>
    <col min="10522" max="10522" width="10.85546875" style="1197" customWidth="1"/>
    <col min="10523" max="10523" width="8.7109375" style="1197" customWidth="1"/>
    <col min="10524" max="10524" width="12.28515625" style="1197" customWidth="1"/>
    <col min="10525" max="10525" width="8.85546875" style="1197" customWidth="1"/>
    <col min="10526" max="10526" width="9.85546875" style="1197" customWidth="1"/>
    <col min="10527" max="10527" width="8.85546875" style="1197" customWidth="1"/>
    <col min="10528" max="10528" width="54.7109375" style="1197" customWidth="1"/>
    <col min="10529" max="10529" width="10.85546875" style="1197" customWidth="1"/>
    <col min="10530" max="10530" width="8.7109375" style="1197" customWidth="1"/>
    <col min="10531" max="10531" width="13.28515625" style="1197" customWidth="1"/>
    <col min="10532" max="10532" width="8.85546875" style="1197" customWidth="1"/>
    <col min="10533" max="10533" width="9.85546875" style="1197" customWidth="1"/>
    <col min="10534" max="10534" width="8.85546875" style="1197" customWidth="1"/>
    <col min="10535" max="10535" width="54.7109375" style="1197" customWidth="1"/>
    <col min="10536" max="10536" width="12.140625" style="1197" customWidth="1"/>
    <col min="10537" max="10537" width="8.7109375" style="1197" customWidth="1"/>
    <col min="10538" max="10538" width="11.28515625" style="1197" customWidth="1"/>
    <col min="10539" max="10539" width="8.85546875" style="1197" customWidth="1"/>
    <col min="10540" max="10540" width="9.140625" style="1197"/>
    <col min="10541" max="10541" width="8.85546875" style="1197" customWidth="1"/>
    <col min="10542" max="10542" width="54.7109375" style="1197" customWidth="1"/>
    <col min="10543" max="10543" width="13.7109375" style="1197" customWidth="1"/>
    <col min="10544" max="10544" width="8.7109375" style="1197" customWidth="1"/>
    <col min="10545" max="10545" width="14.7109375" style="1197" customWidth="1"/>
    <col min="10546" max="10546" width="8.85546875" style="1197" customWidth="1"/>
    <col min="10547" max="10547" width="9.85546875" style="1197" customWidth="1"/>
    <col min="10548" max="10548" width="8.85546875" style="1197" customWidth="1"/>
    <col min="10549" max="10549" width="54.7109375" style="1197" customWidth="1"/>
    <col min="10550" max="10550" width="12.42578125" style="1197" customWidth="1"/>
    <col min="10551" max="10551" width="8.7109375" style="1197" customWidth="1"/>
    <col min="10552" max="10552" width="13.42578125" style="1197" customWidth="1"/>
    <col min="10553" max="10553" width="8.85546875" style="1197" customWidth="1"/>
    <col min="10554" max="10554" width="9.140625" style="1197" customWidth="1"/>
    <col min="10555" max="10555" width="8.85546875" style="1197" customWidth="1"/>
    <col min="10556" max="10556" width="54.7109375" style="1197" customWidth="1"/>
    <col min="10557" max="10557" width="10.7109375" style="1197" customWidth="1"/>
    <col min="10558" max="10558" width="8.7109375" style="1197" customWidth="1"/>
    <col min="10559" max="10559" width="13" style="1197" customWidth="1"/>
    <col min="10560" max="10560" width="8.85546875" style="1197" customWidth="1"/>
    <col min="10561" max="10561" width="9.140625" style="1197" customWidth="1"/>
    <col min="10562" max="10562" width="8.85546875" style="1197" customWidth="1"/>
    <col min="10563" max="10563" width="54.7109375" style="1197" customWidth="1"/>
    <col min="10564" max="10564" width="10.85546875" style="1197" customWidth="1"/>
    <col min="10565" max="10565" width="8.7109375" style="1197" customWidth="1"/>
    <col min="10566" max="10566" width="13" style="1197" customWidth="1"/>
    <col min="10567" max="10567" width="8.85546875" style="1197" customWidth="1"/>
    <col min="10568" max="10568" width="9.85546875" style="1197" customWidth="1"/>
    <col min="10569" max="10569" width="8.85546875" style="1197" customWidth="1"/>
    <col min="10570" max="10755" width="9.140625" style="1197"/>
    <col min="10756" max="10756" width="63" style="1197" customWidth="1"/>
    <col min="10757" max="10759" width="17.140625" style="1197" customWidth="1"/>
    <col min="10760" max="10763" width="15" style="1197" customWidth="1"/>
    <col min="10764" max="10764" width="13.140625" style="1197" customWidth="1"/>
    <col min="10765" max="10765" width="8.7109375" style="1197" customWidth="1"/>
    <col min="10766" max="10766" width="12.85546875" style="1197" customWidth="1"/>
    <col min="10767" max="10767" width="8.85546875" style="1197" customWidth="1"/>
    <col min="10768" max="10768" width="9.85546875" style="1197" customWidth="1"/>
    <col min="10769" max="10769" width="8.85546875" style="1197" customWidth="1"/>
    <col min="10770" max="10770" width="54.7109375" style="1197" customWidth="1"/>
    <col min="10771" max="10771" width="10.85546875" style="1197" customWidth="1"/>
    <col min="10772" max="10772" width="8.7109375" style="1197" customWidth="1"/>
    <col min="10773" max="10773" width="12.140625" style="1197" customWidth="1"/>
    <col min="10774" max="10774" width="8.85546875" style="1197" customWidth="1"/>
    <col min="10775" max="10775" width="9.85546875" style="1197" customWidth="1"/>
    <col min="10776" max="10776" width="8.85546875" style="1197" customWidth="1"/>
    <col min="10777" max="10777" width="54.7109375" style="1197" customWidth="1"/>
    <col min="10778" max="10778" width="10.85546875" style="1197" customWidth="1"/>
    <col min="10779" max="10779" width="8.7109375" style="1197" customWidth="1"/>
    <col min="10780" max="10780" width="12.28515625" style="1197" customWidth="1"/>
    <col min="10781" max="10781" width="8.85546875" style="1197" customWidth="1"/>
    <col min="10782" max="10782" width="9.85546875" style="1197" customWidth="1"/>
    <col min="10783" max="10783" width="8.85546875" style="1197" customWidth="1"/>
    <col min="10784" max="10784" width="54.7109375" style="1197" customWidth="1"/>
    <col min="10785" max="10785" width="10.85546875" style="1197" customWidth="1"/>
    <col min="10786" max="10786" width="8.7109375" style="1197" customWidth="1"/>
    <col min="10787" max="10787" width="13.28515625" style="1197" customWidth="1"/>
    <col min="10788" max="10788" width="8.85546875" style="1197" customWidth="1"/>
    <col min="10789" max="10789" width="9.85546875" style="1197" customWidth="1"/>
    <col min="10790" max="10790" width="8.85546875" style="1197" customWidth="1"/>
    <col min="10791" max="10791" width="54.7109375" style="1197" customWidth="1"/>
    <col min="10792" max="10792" width="12.140625" style="1197" customWidth="1"/>
    <col min="10793" max="10793" width="8.7109375" style="1197" customWidth="1"/>
    <col min="10794" max="10794" width="11.28515625" style="1197" customWidth="1"/>
    <col min="10795" max="10795" width="8.85546875" style="1197" customWidth="1"/>
    <col min="10796" max="10796" width="9.140625" style="1197"/>
    <col min="10797" max="10797" width="8.85546875" style="1197" customWidth="1"/>
    <col min="10798" max="10798" width="54.7109375" style="1197" customWidth="1"/>
    <col min="10799" max="10799" width="13.7109375" style="1197" customWidth="1"/>
    <col min="10800" max="10800" width="8.7109375" style="1197" customWidth="1"/>
    <col min="10801" max="10801" width="14.7109375" style="1197" customWidth="1"/>
    <col min="10802" max="10802" width="8.85546875" style="1197" customWidth="1"/>
    <col min="10803" max="10803" width="9.85546875" style="1197" customWidth="1"/>
    <col min="10804" max="10804" width="8.85546875" style="1197" customWidth="1"/>
    <col min="10805" max="10805" width="54.7109375" style="1197" customWidth="1"/>
    <col min="10806" max="10806" width="12.42578125" style="1197" customWidth="1"/>
    <col min="10807" max="10807" width="8.7109375" style="1197" customWidth="1"/>
    <col min="10808" max="10808" width="13.42578125" style="1197" customWidth="1"/>
    <col min="10809" max="10809" width="8.85546875" style="1197" customWidth="1"/>
    <col min="10810" max="10810" width="9.140625" style="1197" customWidth="1"/>
    <col min="10811" max="10811" width="8.85546875" style="1197" customWidth="1"/>
    <col min="10812" max="10812" width="54.7109375" style="1197" customWidth="1"/>
    <col min="10813" max="10813" width="10.7109375" style="1197" customWidth="1"/>
    <col min="10814" max="10814" width="8.7109375" style="1197" customWidth="1"/>
    <col min="10815" max="10815" width="13" style="1197" customWidth="1"/>
    <col min="10816" max="10816" width="8.85546875" style="1197" customWidth="1"/>
    <col min="10817" max="10817" width="9.140625" style="1197" customWidth="1"/>
    <col min="10818" max="10818" width="8.85546875" style="1197" customWidth="1"/>
    <col min="10819" max="10819" width="54.7109375" style="1197" customWidth="1"/>
    <col min="10820" max="10820" width="10.85546875" style="1197" customWidth="1"/>
    <col min="10821" max="10821" width="8.7109375" style="1197" customWidth="1"/>
    <col min="10822" max="10822" width="13" style="1197" customWidth="1"/>
    <col min="10823" max="10823" width="8.85546875" style="1197" customWidth="1"/>
    <col min="10824" max="10824" width="9.85546875" style="1197" customWidth="1"/>
    <col min="10825" max="10825" width="8.85546875" style="1197" customWidth="1"/>
    <col min="10826" max="11011" width="9.140625" style="1197"/>
    <col min="11012" max="11012" width="63" style="1197" customWidth="1"/>
    <col min="11013" max="11015" width="17.140625" style="1197" customWidth="1"/>
    <col min="11016" max="11019" width="15" style="1197" customWidth="1"/>
    <col min="11020" max="11020" width="13.140625" style="1197" customWidth="1"/>
    <col min="11021" max="11021" width="8.7109375" style="1197" customWidth="1"/>
    <col min="11022" max="11022" width="12.85546875" style="1197" customWidth="1"/>
    <col min="11023" max="11023" width="8.85546875" style="1197" customWidth="1"/>
    <col min="11024" max="11024" width="9.85546875" style="1197" customWidth="1"/>
    <col min="11025" max="11025" width="8.85546875" style="1197" customWidth="1"/>
    <col min="11026" max="11026" width="54.7109375" style="1197" customWidth="1"/>
    <col min="11027" max="11027" width="10.85546875" style="1197" customWidth="1"/>
    <col min="11028" max="11028" width="8.7109375" style="1197" customWidth="1"/>
    <col min="11029" max="11029" width="12.140625" style="1197" customWidth="1"/>
    <col min="11030" max="11030" width="8.85546875" style="1197" customWidth="1"/>
    <col min="11031" max="11031" width="9.85546875" style="1197" customWidth="1"/>
    <col min="11032" max="11032" width="8.85546875" style="1197" customWidth="1"/>
    <col min="11033" max="11033" width="54.7109375" style="1197" customWidth="1"/>
    <col min="11034" max="11034" width="10.85546875" style="1197" customWidth="1"/>
    <col min="11035" max="11035" width="8.7109375" style="1197" customWidth="1"/>
    <col min="11036" max="11036" width="12.28515625" style="1197" customWidth="1"/>
    <col min="11037" max="11037" width="8.85546875" style="1197" customWidth="1"/>
    <col min="11038" max="11038" width="9.85546875" style="1197" customWidth="1"/>
    <col min="11039" max="11039" width="8.85546875" style="1197" customWidth="1"/>
    <col min="11040" max="11040" width="54.7109375" style="1197" customWidth="1"/>
    <col min="11041" max="11041" width="10.85546875" style="1197" customWidth="1"/>
    <col min="11042" max="11042" width="8.7109375" style="1197" customWidth="1"/>
    <col min="11043" max="11043" width="13.28515625" style="1197" customWidth="1"/>
    <col min="11044" max="11044" width="8.85546875" style="1197" customWidth="1"/>
    <col min="11045" max="11045" width="9.85546875" style="1197" customWidth="1"/>
    <col min="11046" max="11046" width="8.85546875" style="1197" customWidth="1"/>
    <col min="11047" max="11047" width="54.7109375" style="1197" customWidth="1"/>
    <col min="11048" max="11048" width="12.140625" style="1197" customWidth="1"/>
    <col min="11049" max="11049" width="8.7109375" style="1197" customWidth="1"/>
    <col min="11050" max="11050" width="11.28515625" style="1197" customWidth="1"/>
    <col min="11051" max="11051" width="8.85546875" style="1197" customWidth="1"/>
    <col min="11052" max="11052" width="9.140625" style="1197"/>
    <col min="11053" max="11053" width="8.85546875" style="1197" customWidth="1"/>
    <col min="11054" max="11054" width="54.7109375" style="1197" customWidth="1"/>
    <col min="11055" max="11055" width="13.7109375" style="1197" customWidth="1"/>
    <col min="11056" max="11056" width="8.7109375" style="1197" customWidth="1"/>
    <col min="11057" max="11057" width="14.7109375" style="1197" customWidth="1"/>
    <col min="11058" max="11058" width="8.85546875" style="1197" customWidth="1"/>
    <col min="11059" max="11059" width="9.85546875" style="1197" customWidth="1"/>
    <col min="11060" max="11060" width="8.85546875" style="1197" customWidth="1"/>
    <col min="11061" max="11061" width="54.7109375" style="1197" customWidth="1"/>
    <col min="11062" max="11062" width="12.42578125" style="1197" customWidth="1"/>
    <col min="11063" max="11063" width="8.7109375" style="1197" customWidth="1"/>
    <col min="11064" max="11064" width="13.42578125" style="1197" customWidth="1"/>
    <col min="11065" max="11065" width="8.85546875" style="1197" customWidth="1"/>
    <col min="11066" max="11066" width="9.140625" style="1197" customWidth="1"/>
    <col min="11067" max="11067" width="8.85546875" style="1197" customWidth="1"/>
    <col min="11068" max="11068" width="54.7109375" style="1197" customWidth="1"/>
    <col min="11069" max="11069" width="10.7109375" style="1197" customWidth="1"/>
    <col min="11070" max="11070" width="8.7109375" style="1197" customWidth="1"/>
    <col min="11071" max="11071" width="13" style="1197" customWidth="1"/>
    <col min="11072" max="11072" width="8.85546875" style="1197" customWidth="1"/>
    <col min="11073" max="11073" width="9.140625" style="1197" customWidth="1"/>
    <col min="11074" max="11074" width="8.85546875" style="1197" customWidth="1"/>
    <col min="11075" max="11075" width="54.7109375" style="1197" customWidth="1"/>
    <col min="11076" max="11076" width="10.85546875" style="1197" customWidth="1"/>
    <col min="11077" max="11077" width="8.7109375" style="1197" customWidth="1"/>
    <col min="11078" max="11078" width="13" style="1197" customWidth="1"/>
    <col min="11079" max="11079" width="8.85546875" style="1197" customWidth="1"/>
    <col min="11080" max="11080" width="9.85546875" style="1197" customWidth="1"/>
    <col min="11081" max="11081" width="8.85546875" style="1197" customWidth="1"/>
    <col min="11082" max="11267" width="9.140625" style="1197"/>
    <col min="11268" max="11268" width="63" style="1197" customWidth="1"/>
    <col min="11269" max="11271" width="17.140625" style="1197" customWidth="1"/>
    <col min="11272" max="11275" width="15" style="1197" customWidth="1"/>
    <col min="11276" max="11276" width="13.140625" style="1197" customWidth="1"/>
    <col min="11277" max="11277" width="8.7109375" style="1197" customWidth="1"/>
    <col min="11278" max="11278" width="12.85546875" style="1197" customWidth="1"/>
    <col min="11279" max="11279" width="8.85546875" style="1197" customWidth="1"/>
    <col min="11280" max="11280" width="9.85546875" style="1197" customWidth="1"/>
    <col min="11281" max="11281" width="8.85546875" style="1197" customWidth="1"/>
    <col min="11282" max="11282" width="54.7109375" style="1197" customWidth="1"/>
    <col min="11283" max="11283" width="10.85546875" style="1197" customWidth="1"/>
    <col min="11284" max="11284" width="8.7109375" style="1197" customWidth="1"/>
    <col min="11285" max="11285" width="12.140625" style="1197" customWidth="1"/>
    <col min="11286" max="11286" width="8.85546875" style="1197" customWidth="1"/>
    <col min="11287" max="11287" width="9.85546875" style="1197" customWidth="1"/>
    <col min="11288" max="11288" width="8.85546875" style="1197" customWidth="1"/>
    <col min="11289" max="11289" width="54.7109375" style="1197" customWidth="1"/>
    <col min="11290" max="11290" width="10.85546875" style="1197" customWidth="1"/>
    <col min="11291" max="11291" width="8.7109375" style="1197" customWidth="1"/>
    <col min="11292" max="11292" width="12.28515625" style="1197" customWidth="1"/>
    <col min="11293" max="11293" width="8.85546875" style="1197" customWidth="1"/>
    <col min="11294" max="11294" width="9.85546875" style="1197" customWidth="1"/>
    <col min="11295" max="11295" width="8.85546875" style="1197" customWidth="1"/>
    <col min="11296" max="11296" width="54.7109375" style="1197" customWidth="1"/>
    <col min="11297" max="11297" width="10.85546875" style="1197" customWidth="1"/>
    <col min="11298" max="11298" width="8.7109375" style="1197" customWidth="1"/>
    <col min="11299" max="11299" width="13.28515625" style="1197" customWidth="1"/>
    <col min="11300" max="11300" width="8.85546875" style="1197" customWidth="1"/>
    <col min="11301" max="11301" width="9.85546875" style="1197" customWidth="1"/>
    <col min="11302" max="11302" width="8.85546875" style="1197" customWidth="1"/>
    <col min="11303" max="11303" width="54.7109375" style="1197" customWidth="1"/>
    <col min="11304" max="11304" width="12.140625" style="1197" customWidth="1"/>
    <col min="11305" max="11305" width="8.7109375" style="1197" customWidth="1"/>
    <col min="11306" max="11306" width="11.28515625" style="1197" customWidth="1"/>
    <col min="11307" max="11307" width="8.85546875" style="1197" customWidth="1"/>
    <col min="11308" max="11308" width="9.140625" style="1197"/>
    <col min="11309" max="11309" width="8.85546875" style="1197" customWidth="1"/>
    <col min="11310" max="11310" width="54.7109375" style="1197" customWidth="1"/>
    <col min="11311" max="11311" width="13.7109375" style="1197" customWidth="1"/>
    <col min="11312" max="11312" width="8.7109375" style="1197" customWidth="1"/>
    <col min="11313" max="11313" width="14.7109375" style="1197" customWidth="1"/>
    <col min="11314" max="11314" width="8.85546875" style="1197" customWidth="1"/>
    <col min="11315" max="11315" width="9.85546875" style="1197" customWidth="1"/>
    <col min="11316" max="11316" width="8.85546875" style="1197" customWidth="1"/>
    <col min="11317" max="11317" width="54.7109375" style="1197" customWidth="1"/>
    <col min="11318" max="11318" width="12.42578125" style="1197" customWidth="1"/>
    <col min="11319" max="11319" width="8.7109375" style="1197" customWidth="1"/>
    <col min="11320" max="11320" width="13.42578125" style="1197" customWidth="1"/>
    <col min="11321" max="11321" width="8.85546875" style="1197" customWidth="1"/>
    <col min="11322" max="11322" width="9.140625" style="1197" customWidth="1"/>
    <col min="11323" max="11323" width="8.85546875" style="1197" customWidth="1"/>
    <col min="11324" max="11324" width="54.7109375" style="1197" customWidth="1"/>
    <col min="11325" max="11325" width="10.7109375" style="1197" customWidth="1"/>
    <col min="11326" max="11326" width="8.7109375" style="1197" customWidth="1"/>
    <col min="11327" max="11327" width="13" style="1197" customWidth="1"/>
    <col min="11328" max="11328" width="8.85546875" style="1197" customWidth="1"/>
    <col min="11329" max="11329" width="9.140625" style="1197" customWidth="1"/>
    <col min="11330" max="11330" width="8.85546875" style="1197" customWidth="1"/>
    <col min="11331" max="11331" width="54.7109375" style="1197" customWidth="1"/>
    <col min="11332" max="11332" width="10.85546875" style="1197" customWidth="1"/>
    <col min="11333" max="11333" width="8.7109375" style="1197" customWidth="1"/>
    <col min="11334" max="11334" width="13" style="1197" customWidth="1"/>
    <col min="11335" max="11335" width="8.85546875" style="1197" customWidth="1"/>
    <col min="11336" max="11336" width="9.85546875" style="1197" customWidth="1"/>
    <col min="11337" max="11337" width="8.85546875" style="1197" customWidth="1"/>
    <col min="11338" max="11523" width="9.140625" style="1197"/>
    <col min="11524" max="11524" width="63" style="1197" customWidth="1"/>
    <col min="11525" max="11527" width="17.140625" style="1197" customWidth="1"/>
    <col min="11528" max="11531" width="15" style="1197" customWidth="1"/>
    <col min="11532" max="11532" width="13.140625" style="1197" customWidth="1"/>
    <col min="11533" max="11533" width="8.7109375" style="1197" customWidth="1"/>
    <col min="11534" max="11534" width="12.85546875" style="1197" customWidth="1"/>
    <col min="11535" max="11535" width="8.85546875" style="1197" customWidth="1"/>
    <col min="11536" max="11536" width="9.85546875" style="1197" customWidth="1"/>
    <col min="11537" max="11537" width="8.85546875" style="1197" customWidth="1"/>
    <col min="11538" max="11538" width="54.7109375" style="1197" customWidth="1"/>
    <col min="11539" max="11539" width="10.85546875" style="1197" customWidth="1"/>
    <col min="11540" max="11540" width="8.7109375" style="1197" customWidth="1"/>
    <col min="11541" max="11541" width="12.140625" style="1197" customWidth="1"/>
    <col min="11542" max="11542" width="8.85546875" style="1197" customWidth="1"/>
    <col min="11543" max="11543" width="9.85546875" style="1197" customWidth="1"/>
    <col min="11544" max="11544" width="8.85546875" style="1197" customWidth="1"/>
    <col min="11545" max="11545" width="54.7109375" style="1197" customWidth="1"/>
    <col min="11546" max="11546" width="10.85546875" style="1197" customWidth="1"/>
    <col min="11547" max="11547" width="8.7109375" style="1197" customWidth="1"/>
    <col min="11548" max="11548" width="12.28515625" style="1197" customWidth="1"/>
    <col min="11549" max="11549" width="8.85546875" style="1197" customWidth="1"/>
    <col min="11550" max="11550" width="9.85546875" style="1197" customWidth="1"/>
    <col min="11551" max="11551" width="8.85546875" style="1197" customWidth="1"/>
    <col min="11552" max="11552" width="54.7109375" style="1197" customWidth="1"/>
    <col min="11553" max="11553" width="10.85546875" style="1197" customWidth="1"/>
    <col min="11554" max="11554" width="8.7109375" style="1197" customWidth="1"/>
    <col min="11555" max="11555" width="13.28515625" style="1197" customWidth="1"/>
    <col min="11556" max="11556" width="8.85546875" style="1197" customWidth="1"/>
    <col min="11557" max="11557" width="9.85546875" style="1197" customWidth="1"/>
    <col min="11558" max="11558" width="8.85546875" style="1197" customWidth="1"/>
    <col min="11559" max="11559" width="54.7109375" style="1197" customWidth="1"/>
    <col min="11560" max="11560" width="12.140625" style="1197" customWidth="1"/>
    <col min="11561" max="11561" width="8.7109375" style="1197" customWidth="1"/>
    <col min="11562" max="11562" width="11.28515625" style="1197" customWidth="1"/>
    <col min="11563" max="11563" width="8.85546875" style="1197" customWidth="1"/>
    <col min="11564" max="11564" width="9.140625" style="1197"/>
    <col min="11565" max="11565" width="8.85546875" style="1197" customWidth="1"/>
    <col min="11566" max="11566" width="54.7109375" style="1197" customWidth="1"/>
    <col min="11567" max="11567" width="13.7109375" style="1197" customWidth="1"/>
    <col min="11568" max="11568" width="8.7109375" style="1197" customWidth="1"/>
    <col min="11569" max="11569" width="14.7109375" style="1197" customWidth="1"/>
    <col min="11570" max="11570" width="8.85546875" style="1197" customWidth="1"/>
    <col min="11571" max="11571" width="9.85546875" style="1197" customWidth="1"/>
    <col min="11572" max="11572" width="8.85546875" style="1197" customWidth="1"/>
    <col min="11573" max="11573" width="54.7109375" style="1197" customWidth="1"/>
    <col min="11574" max="11574" width="12.42578125" style="1197" customWidth="1"/>
    <col min="11575" max="11575" width="8.7109375" style="1197" customWidth="1"/>
    <col min="11576" max="11576" width="13.42578125" style="1197" customWidth="1"/>
    <col min="11577" max="11577" width="8.85546875" style="1197" customWidth="1"/>
    <col min="11578" max="11578" width="9.140625" style="1197" customWidth="1"/>
    <col min="11579" max="11579" width="8.85546875" style="1197" customWidth="1"/>
    <col min="11580" max="11580" width="54.7109375" style="1197" customWidth="1"/>
    <col min="11581" max="11581" width="10.7109375" style="1197" customWidth="1"/>
    <col min="11582" max="11582" width="8.7109375" style="1197" customWidth="1"/>
    <col min="11583" max="11583" width="13" style="1197" customWidth="1"/>
    <col min="11584" max="11584" width="8.85546875" style="1197" customWidth="1"/>
    <col min="11585" max="11585" width="9.140625" style="1197" customWidth="1"/>
    <col min="11586" max="11586" width="8.85546875" style="1197" customWidth="1"/>
    <col min="11587" max="11587" width="54.7109375" style="1197" customWidth="1"/>
    <col min="11588" max="11588" width="10.85546875" style="1197" customWidth="1"/>
    <col min="11589" max="11589" width="8.7109375" style="1197" customWidth="1"/>
    <col min="11590" max="11590" width="13" style="1197" customWidth="1"/>
    <col min="11591" max="11591" width="8.85546875" style="1197" customWidth="1"/>
    <col min="11592" max="11592" width="9.85546875" style="1197" customWidth="1"/>
    <col min="11593" max="11593" width="8.85546875" style="1197" customWidth="1"/>
    <col min="11594" max="11779" width="9.140625" style="1197"/>
    <col min="11780" max="11780" width="63" style="1197" customWidth="1"/>
    <col min="11781" max="11783" width="17.140625" style="1197" customWidth="1"/>
    <col min="11784" max="11787" width="15" style="1197" customWidth="1"/>
    <col min="11788" max="11788" width="13.140625" style="1197" customWidth="1"/>
    <col min="11789" max="11789" width="8.7109375" style="1197" customWidth="1"/>
    <col min="11790" max="11790" width="12.85546875" style="1197" customWidth="1"/>
    <col min="11791" max="11791" width="8.85546875" style="1197" customWidth="1"/>
    <col min="11792" max="11792" width="9.85546875" style="1197" customWidth="1"/>
    <col min="11793" max="11793" width="8.85546875" style="1197" customWidth="1"/>
    <col min="11794" max="11794" width="54.7109375" style="1197" customWidth="1"/>
    <col min="11795" max="11795" width="10.85546875" style="1197" customWidth="1"/>
    <col min="11796" max="11796" width="8.7109375" style="1197" customWidth="1"/>
    <col min="11797" max="11797" width="12.140625" style="1197" customWidth="1"/>
    <col min="11798" max="11798" width="8.85546875" style="1197" customWidth="1"/>
    <col min="11799" max="11799" width="9.85546875" style="1197" customWidth="1"/>
    <col min="11800" max="11800" width="8.85546875" style="1197" customWidth="1"/>
    <col min="11801" max="11801" width="54.7109375" style="1197" customWidth="1"/>
    <col min="11802" max="11802" width="10.85546875" style="1197" customWidth="1"/>
    <col min="11803" max="11803" width="8.7109375" style="1197" customWidth="1"/>
    <col min="11804" max="11804" width="12.28515625" style="1197" customWidth="1"/>
    <col min="11805" max="11805" width="8.85546875" style="1197" customWidth="1"/>
    <col min="11806" max="11806" width="9.85546875" style="1197" customWidth="1"/>
    <col min="11807" max="11807" width="8.85546875" style="1197" customWidth="1"/>
    <col min="11808" max="11808" width="54.7109375" style="1197" customWidth="1"/>
    <col min="11809" max="11809" width="10.85546875" style="1197" customWidth="1"/>
    <col min="11810" max="11810" width="8.7109375" style="1197" customWidth="1"/>
    <col min="11811" max="11811" width="13.28515625" style="1197" customWidth="1"/>
    <col min="11812" max="11812" width="8.85546875" style="1197" customWidth="1"/>
    <col min="11813" max="11813" width="9.85546875" style="1197" customWidth="1"/>
    <col min="11814" max="11814" width="8.85546875" style="1197" customWidth="1"/>
    <col min="11815" max="11815" width="54.7109375" style="1197" customWidth="1"/>
    <col min="11816" max="11816" width="12.140625" style="1197" customWidth="1"/>
    <col min="11817" max="11817" width="8.7109375" style="1197" customWidth="1"/>
    <col min="11818" max="11818" width="11.28515625" style="1197" customWidth="1"/>
    <col min="11819" max="11819" width="8.85546875" style="1197" customWidth="1"/>
    <col min="11820" max="11820" width="9.140625" style="1197"/>
    <col min="11821" max="11821" width="8.85546875" style="1197" customWidth="1"/>
    <col min="11822" max="11822" width="54.7109375" style="1197" customWidth="1"/>
    <col min="11823" max="11823" width="13.7109375" style="1197" customWidth="1"/>
    <col min="11824" max="11824" width="8.7109375" style="1197" customWidth="1"/>
    <col min="11825" max="11825" width="14.7109375" style="1197" customWidth="1"/>
    <col min="11826" max="11826" width="8.85546875" style="1197" customWidth="1"/>
    <col min="11827" max="11827" width="9.85546875" style="1197" customWidth="1"/>
    <col min="11828" max="11828" width="8.85546875" style="1197" customWidth="1"/>
    <col min="11829" max="11829" width="54.7109375" style="1197" customWidth="1"/>
    <col min="11830" max="11830" width="12.42578125" style="1197" customWidth="1"/>
    <col min="11831" max="11831" width="8.7109375" style="1197" customWidth="1"/>
    <col min="11832" max="11832" width="13.42578125" style="1197" customWidth="1"/>
    <col min="11833" max="11833" width="8.85546875" style="1197" customWidth="1"/>
    <col min="11834" max="11834" width="9.140625" style="1197" customWidth="1"/>
    <col min="11835" max="11835" width="8.85546875" style="1197" customWidth="1"/>
    <col min="11836" max="11836" width="54.7109375" style="1197" customWidth="1"/>
    <col min="11837" max="11837" width="10.7109375" style="1197" customWidth="1"/>
    <col min="11838" max="11838" width="8.7109375" style="1197" customWidth="1"/>
    <col min="11839" max="11839" width="13" style="1197" customWidth="1"/>
    <col min="11840" max="11840" width="8.85546875" style="1197" customWidth="1"/>
    <col min="11841" max="11841" width="9.140625" style="1197" customWidth="1"/>
    <col min="11842" max="11842" width="8.85546875" style="1197" customWidth="1"/>
    <col min="11843" max="11843" width="54.7109375" style="1197" customWidth="1"/>
    <col min="11844" max="11844" width="10.85546875" style="1197" customWidth="1"/>
    <col min="11845" max="11845" width="8.7109375" style="1197" customWidth="1"/>
    <col min="11846" max="11846" width="13" style="1197" customWidth="1"/>
    <col min="11847" max="11847" width="8.85546875" style="1197" customWidth="1"/>
    <col min="11848" max="11848" width="9.85546875" style="1197" customWidth="1"/>
    <col min="11849" max="11849" width="8.85546875" style="1197" customWidth="1"/>
    <col min="11850" max="12035" width="9.140625" style="1197"/>
    <col min="12036" max="12036" width="63" style="1197" customWidth="1"/>
    <col min="12037" max="12039" width="17.140625" style="1197" customWidth="1"/>
    <col min="12040" max="12043" width="15" style="1197" customWidth="1"/>
    <col min="12044" max="12044" width="13.140625" style="1197" customWidth="1"/>
    <col min="12045" max="12045" width="8.7109375" style="1197" customWidth="1"/>
    <col min="12046" max="12046" width="12.85546875" style="1197" customWidth="1"/>
    <col min="12047" max="12047" width="8.85546875" style="1197" customWidth="1"/>
    <col min="12048" max="12048" width="9.85546875" style="1197" customWidth="1"/>
    <col min="12049" max="12049" width="8.85546875" style="1197" customWidth="1"/>
    <col min="12050" max="12050" width="54.7109375" style="1197" customWidth="1"/>
    <col min="12051" max="12051" width="10.85546875" style="1197" customWidth="1"/>
    <col min="12052" max="12052" width="8.7109375" style="1197" customWidth="1"/>
    <col min="12053" max="12053" width="12.140625" style="1197" customWidth="1"/>
    <col min="12054" max="12054" width="8.85546875" style="1197" customWidth="1"/>
    <col min="12055" max="12055" width="9.85546875" style="1197" customWidth="1"/>
    <col min="12056" max="12056" width="8.85546875" style="1197" customWidth="1"/>
    <col min="12057" max="12057" width="54.7109375" style="1197" customWidth="1"/>
    <col min="12058" max="12058" width="10.85546875" style="1197" customWidth="1"/>
    <col min="12059" max="12059" width="8.7109375" style="1197" customWidth="1"/>
    <col min="12060" max="12060" width="12.28515625" style="1197" customWidth="1"/>
    <col min="12061" max="12061" width="8.85546875" style="1197" customWidth="1"/>
    <col min="12062" max="12062" width="9.85546875" style="1197" customWidth="1"/>
    <col min="12063" max="12063" width="8.85546875" style="1197" customWidth="1"/>
    <col min="12064" max="12064" width="54.7109375" style="1197" customWidth="1"/>
    <col min="12065" max="12065" width="10.85546875" style="1197" customWidth="1"/>
    <col min="12066" max="12066" width="8.7109375" style="1197" customWidth="1"/>
    <col min="12067" max="12067" width="13.28515625" style="1197" customWidth="1"/>
    <col min="12068" max="12068" width="8.85546875" style="1197" customWidth="1"/>
    <col min="12069" max="12069" width="9.85546875" style="1197" customWidth="1"/>
    <col min="12070" max="12070" width="8.85546875" style="1197" customWidth="1"/>
    <col min="12071" max="12071" width="54.7109375" style="1197" customWidth="1"/>
    <col min="12072" max="12072" width="12.140625" style="1197" customWidth="1"/>
    <col min="12073" max="12073" width="8.7109375" style="1197" customWidth="1"/>
    <col min="12074" max="12074" width="11.28515625" style="1197" customWidth="1"/>
    <col min="12075" max="12075" width="8.85546875" style="1197" customWidth="1"/>
    <col min="12076" max="12076" width="9.140625" style="1197"/>
    <col min="12077" max="12077" width="8.85546875" style="1197" customWidth="1"/>
    <col min="12078" max="12078" width="54.7109375" style="1197" customWidth="1"/>
    <col min="12079" max="12079" width="13.7109375" style="1197" customWidth="1"/>
    <col min="12080" max="12080" width="8.7109375" style="1197" customWidth="1"/>
    <col min="12081" max="12081" width="14.7109375" style="1197" customWidth="1"/>
    <col min="12082" max="12082" width="8.85546875" style="1197" customWidth="1"/>
    <col min="12083" max="12083" width="9.85546875" style="1197" customWidth="1"/>
    <col min="12084" max="12084" width="8.85546875" style="1197" customWidth="1"/>
    <col min="12085" max="12085" width="54.7109375" style="1197" customWidth="1"/>
    <col min="12086" max="12086" width="12.42578125" style="1197" customWidth="1"/>
    <col min="12087" max="12087" width="8.7109375" style="1197" customWidth="1"/>
    <col min="12088" max="12088" width="13.42578125" style="1197" customWidth="1"/>
    <col min="12089" max="12089" width="8.85546875" style="1197" customWidth="1"/>
    <col min="12090" max="12090" width="9.140625" style="1197" customWidth="1"/>
    <col min="12091" max="12091" width="8.85546875" style="1197" customWidth="1"/>
    <col min="12092" max="12092" width="54.7109375" style="1197" customWidth="1"/>
    <col min="12093" max="12093" width="10.7109375" style="1197" customWidth="1"/>
    <col min="12094" max="12094" width="8.7109375" style="1197" customWidth="1"/>
    <col min="12095" max="12095" width="13" style="1197" customWidth="1"/>
    <col min="12096" max="12096" width="8.85546875" style="1197" customWidth="1"/>
    <col min="12097" max="12097" width="9.140625" style="1197" customWidth="1"/>
    <col min="12098" max="12098" width="8.85546875" style="1197" customWidth="1"/>
    <col min="12099" max="12099" width="54.7109375" style="1197" customWidth="1"/>
    <col min="12100" max="12100" width="10.85546875" style="1197" customWidth="1"/>
    <col min="12101" max="12101" width="8.7109375" style="1197" customWidth="1"/>
    <col min="12102" max="12102" width="13" style="1197" customWidth="1"/>
    <col min="12103" max="12103" width="8.85546875" style="1197" customWidth="1"/>
    <col min="12104" max="12104" width="9.85546875" style="1197" customWidth="1"/>
    <col min="12105" max="12105" width="8.85546875" style="1197" customWidth="1"/>
    <col min="12106" max="12291" width="9.140625" style="1197"/>
    <col min="12292" max="12292" width="63" style="1197" customWidth="1"/>
    <col min="12293" max="12295" width="17.140625" style="1197" customWidth="1"/>
    <col min="12296" max="12299" width="15" style="1197" customWidth="1"/>
    <col min="12300" max="12300" width="13.140625" style="1197" customWidth="1"/>
    <col min="12301" max="12301" width="8.7109375" style="1197" customWidth="1"/>
    <col min="12302" max="12302" width="12.85546875" style="1197" customWidth="1"/>
    <col min="12303" max="12303" width="8.85546875" style="1197" customWidth="1"/>
    <col min="12304" max="12304" width="9.85546875" style="1197" customWidth="1"/>
    <col min="12305" max="12305" width="8.85546875" style="1197" customWidth="1"/>
    <col min="12306" max="12306" width="54.7109375" style="1197" customWidth="1"/>
    <col min="12307" max="12307" width="10.85546875" style="1197" customWidth="1"/>
    <col min="12308" max="12308" width="8.7109375" style="1197" customWidth="1"/>
    <col min="12309" max="12309" width="12.140625" style="1197" customWidth="1"/>
    <col min="12310" max="12310" width="8.85546875" style="1197" customWidth="1"/>
    <col min="12311" max="12311" width="9.85546875" style="1197" customWidth="1"/>
    <col min="12312" max="12312" width="8.85546875" style="1197" customWidth="1"/>
    <col min="12313" max="12313" width="54.7109375" style="1197" customWidth="1"/>
    <col min="12314" max="12314" width="10.85546875" style="1197" customWidth="1"/>
    <col min="12315" max="12315" width="8.7109375" style="1197" customWidth="1"/>
    <col min="12316" max="12316" width="12.28515625" style="1197" customWidth="1"/>
    <col min="12317" max="12317" width="8.85546875" style="1197" customWidth="1"/>
    <col min="12318" max="12318" width="9.85546875" style="1197" customWidth="1"/>
    <col min="12319" max="12319" width="8.85546875" style="1197" customWidth="1"/>
    <col min="12320" max="12320" width="54.7109375" style="1197" customWidth="1"/>
    <col min="12321" max="12321" width="10.85546875" style="1197" customWidth="1"/>
    <col min="12322" max="12322" width="8.7109375" style="1197" customWidth="1"/>
    <col min="12323" max="12323" width="13.28515625" style="1197" customWidth="1"/>
    <col min="12324" max="12324" width="8.85546875" style="1197" customWidth="1"/>
    <col min="12325" max="12325" width="9.85546875" style="1197" customWidth="1"/>
    <col min="12326" max="12326" width="8.85546875" style="1197" customWidth="1"/>
    <col min="12327" max="12327" width="54.7109375" style="1197" customWidth="1"/>
    <col min="12328" max="12328" width="12.140625" style="1197" customWidth="1"/>
    <col min="12329" max="12329" width="8.7109375" style="1197" customWidth="1"/>
    <col min="12330" max="12330" width="11.28515625" style="1197" customWidth="1"/>
    <col min="12331" max="12331" width="8.85546875" style="1197" customWidth="1"/>
    <col min="12332" max="12332" width="9.140625" style="1197"/>
    <col min="12333" max="12333" width="8.85546875" style="1197" customWidth="1"/>
    <col min="12334" max="12334" width="54.7109375" style="1197" customWidth="1"/>
    <col min="12335" max="12335" width="13.7109375" style="1197" customWidth="1"/>
    <col min="12336" max="12336" width="8.7109375" style="1197" customWidth="1"/>
    <col min="12337" max="12337" width="14.7109375" style="1197" customWidth="1"/>
    <col min="12338" max="12338" width="8.85546875" style="1197" customWidth="1"/>
    <col min="12339" max="12339" width="9.85546875" style="1197" customWidth="1"/>
    <col min="12340" max="12340" width="8.85546875" style="1197" customWidth="1"/>
    <col min="12341" max="12341" width="54.7109375" style="1197" customWidth="1"/>
    <col min="12342" max="12342" width="12.42578125" style="1197" customWidth="1"/>
    <col min="12343" max="12343" width="8.7109375" style="1197" customWidth="1"/>
    <col min="12344" max="12344" width="13.42578125" style="1197" customWidth="1"/>
    <col min="12345" max="12345" width="8.85546875" style="1197" customWidth="1"/>
    <col min="12346" max="12346" width="9.140625" style="1197" customWidth="1"/>
    <col min="12347" max="12347" width="8.85546875" style="1197" customWidth="1"/>
    <col min="12348" max="12348" width="54.7109375" style="1197" customWidth="1"/>
    <col min="12349" max="12349" width="10.7109375" style="1197" customWidth="1"/>
    <col min="12350" max="12350" width="8.7109375" style="1197" customWidth="1"/>
    <col min="12351" max="12351" width="13" style="1197" customWidth="1"/>
    <col min="12352" max="12352" width="8.85546875" style="1197" customWidth="1"/>
    <col min="12353" max="12353" width="9.140625" style="1197" customWidth="1"/>
    <col min="12354" max="12354" width="8.85546875" style="1197" customWidth="1"/>
    <col min="12355" max="12355" width="54.7109375" style="1197" customWidth="1"/>
    <col min="12356" max="12356" width="10.85546875" style="1197" customWidth="1"/>
    <col min="12357" max="12357" width="8.7109375" style="1197" customWidth="1"/>
    <col min="12358" max="12358" width="13" style="1197" customWidth="1"/>
    <col min="12359" max="12359" width="8.85546875" style="1197" customWidth="1"/>
    <col min="12360" max="12360" width="9.85546875" style="1197" customWidth="1"/>
    <col min="12361" max="12361" width="8.85546875" style="1197" customWidth="1"/>
    <col min="12362" max="12547" width="9.140625" style="1197"/>
    <col min="12548" max="12548" width="63" style="1197" customWidth="1"/>
    <col min="12549" max="12551" width="17.140625" style="1197" customWidth="1"/>
    <col min="12552" max="12555" width="15" style="1197" customWidth="1"/>
    <col min="12556" max="12556" width="13.140625" style="1197" customWidth="1"/>
    <col min="12557" max="12557" width="8.7109375" style="1197" customWidth="1"/>
    <col min="12558" max="12558" width="12.85546875" style="1197" customWidth="1"/>
    <col min="12559" max="12559" width="8.85546875" style="1197" customWidth="1"/>
    <col min="12560" max="12560" width="9.85546875" style="1197" customWidth="1"/>
    <col min="12561" max="12561" width="8.85546875" style="1197" customWidth="1"/>
    <col min="12562" max="12562" width="54.7109375" style="1197" customWidth="1"/>
    <col min="12563" max="12563" width="10.85546875" style="1197" customWidth="1"/>
    <col min="12564" max="12564" width="8.7109375" style="1197" customWidth="1"/>
    <col min="12565" max="12565" width="12.140625" style="1197" customWidth="1"/>
    <col min="12566" max="12566" width="8.85546875" style="1197" customWidth="1"/>
    <col min="12567" max="12567" width="9.85546875" style="1197" customWidth="1"/>
    <col min="12568" max="12568" width="8.85546875" style="1197" customWidth="1"/>
    <col min="12569" max="12569" width="54.7109375" style="1197" customWidth="1"/>
    <col min="12570" max="12570" width="10.85546875" style="1197" customWidth="1"/>
    <col min="12571" max="12571" width="8.7109375" style="1197" customWidth="1"/>
    <col min="12572" max="12572" width="12.28515625" style="1197" customWidth="1"/>
    <col min="12573" max="12573" width="8.85546875" style="1197" customWidth="1"/>
    <col min="12574" max="12574" width="9.85546875" style="1197" customWidth="1"/>
    <col min="12575" max="12575" width="8.85546875" style="1197" customWidth="1"/>
    <col min="12576" max="12576" width="54.7109375" style="1197" customWidth="1"/>
    <col min="12577" max="12577" width="10.85546875" style="1197" customWidth="1"/>
    <col min="12578" max="12578" width="8.7109375" style="1197" customWidth="1"/>
    <col min="12579" max="12579" width="13.28515625" style="1197" customWidth="1"/>
    <col min="12580" max="12580" width="8.85546875" style="1197" customWidth="1"/>
    <col min="12581" max="12581" width="9.85546875" style="1197" customWidth="1"/>
    <col min="12582" max="12582" width="8.85546875" style="1197" customWidth="1"/>
    <col min="12583" max="12583" width="54.7109375" style="1197" customWidth="1"/>
    <col min="12584" max="12584" width="12.140625" style="1197" customWidth="1"/>
    <col min="12585" max="12585" width="8.7109375" style="1197" customWidth="1"/>
    <col min="12586" max="12586" width="11.28515625" style="1197" customWidth="1"/>
    <col min="12587" max="12587" width="8.85546875" style="1197" customWidth="1"/>
    <col min="12588" max="12588" width="9.140625" style="1197"/>
    <col min="12589" max="12589" width="8.85546875" style="1197" customWidth="1"/>
    <col min="12590" max="12590" width="54.7109375" style="1197" customWidth="1"/>
    <col min="12591" max="12591" width="13.7109375" style="1197" customWidth="1"/>
    <col min="12592" max="12592" width="8.7109375" style="1197" customWidth="1"/>
    <col min="12593" max="12593" width="14.7109375" style="1197" customWidth="1"/>
    <col min="12594" max="12594" width="8.85546875" style="1197" customWidth="1"/>
    <col min="12595" max="12595" width="9.85546875" style="1197" customWidth="1"/>
    <col min="12596" max="12596" width="8.85546875" style="1197" customWidth="1"/>
    <col min="12597" max="12597" width="54.7109375" style="1197" customWidth="1"/>
    <col min="12598" max="12598" width="12.42578125" style="1197" customWidth="1"/>
    <col min="12599" max="12599" width="8.7109375" style="1197" customWidth="1"/>
    <col min="12600" max="12600" width="13.42578125" style="1197" customWidth="1"/>
    <col min="12601" max="12601" width="8.85546875" style="1197" customWidth="1"/>
    <col min="12602" max="12602" width="9.140625" style="1197" customWidth="1"/>
    <col min="12603" max="12603" width="8.85546875" style="1197" customWidth="1"/>
    <col min="12604" max="12604" width="54.7109375" style="1197" customWidth="1"/>
    <col min="12605" max="12605" width="10.7109375" style="1197" customWidth="1"/>
    <col min="12606" max="12606" width="8.7109375" style="1197" customWidth="1"/>
    <col min="12607" max="12607" width="13" style="1197" customWidth="1"/>
    <col min="12608" max="12608" width="8.85546875" style="1197" customWidth="1"/>
    <col min="12609" max="12609" width="9.140625" style="1197" customWidth="1"/>
    <col min="12610" max="12610" width="8.85546875" style="1197" customWidth="1"/>
    <col min="12611" max="12611" width="54.7109375" style="1197" customWidth="1"/>
    <col min="12612" max="12612" width="10.85546875" style="1197" customWidth="1"/>
    <col min="12613" max="12613" width="8.7109375" style="1197" customWidth="1"/>
    <col min="12614" max="12614" width="13" style="1197" customWidth="1"/>
    <col min="12615" max="12615" width="8.85546875" style="1197" customWidth="1"/>
    <col min="12616" max="12616" width="9.85546875" style="1197" customWidth="1"/>
    <col min="12617" max="12617" width="8.85546875" style="1197" customWidth="1"/>
    <col min="12618" max="12803" width="9.140625" style="1197"/>
    <col min="12804" max="12804" width="63" style="1197" customWidth="1"/>
    <col min="12805" max="12807" width="17.140625" style="1197" customWidth="1"/>
    <col min="12808" max="12811" width="15" style="1197" customWidth="1"/>
    <col min="12812" max="12812" width="13.140625" style="1197" customWidth="1"/>
    <col min="12813" max="12813" width="8.7109375" style="1197" customWidth="1"/>
    <col min="12814" max="12814" width="12.85546875" style="1197" customWidth="1"/>
    <col min="12815" max="12815" width="8.85546875" style="1197" customWidth="1"/>
    <col min="12816" max="12816" width="9.85546875" style="1197" customWidth="1"/>
    <col min="12817" max="12817" width="8.85546875" style="1197" customWidth="1"/>
    <col min="12818" max="12818" width="54.7109375" style="1197" customWidth="1"/>
    <col min="12819" max="12819" width="10.85546875" style="1197" customWidth="1"/>
    <col min="12820" max="12820" width="8.7109375" style="1197" customWidth="1"/>
    <col min="12821" max="12821" width="12.140625" style="1197" customWidth="1"/>
    <col min="12822" max="12822" width="8.85546875" style="1197" customWidth="1"/>
    <col min="12823" max="12823" width="9.85546875" style="1197" customWidth="1"/>
    <col min="12824" max="12824" width="8.85546875" style="1197" customWidth="1"/>
    <col min="12825" max="12825" width="54.7109375" style="1197" customWidth="1"/>
    <col min="12826" max="12826" width="10.85546875" style="1197" customWidth="1"/>
    <col min="12827" max="12827" width="8.7109375" style="1197" customWidth="1"/>
    <col min="12828" max="12828" width="12.28515625" style="1197" customWidth="1"/>
    <col min="12829" max="12829" width="8.85546875" style="1197" customWidth="1"/>
    <col min="12830" max="12830" width="9.85546875" style="1197" customWidth="1"/>
    <col min="12831" max="12831" width="8.85546875" style="1197" customWidth="1"/>
    <col min="12832" max="12832" width="54.7109375" style="1197" customWidth="1"/>
    <col min="12833" max="12833" width="10.85546875" style="1197" customWidth="1"/>
    <col min="12834" max="12834" width="8.7109375" style="1197" customWidth="1"/>
    <col min="12835" max="12835" width="13.28515625" style="1197" customWidth="1"/>
    <col min="12836" max="12836" width="8.85546875" style="1197" customWidth="1"/>
    <col min="12837" max="12837" width="9.85546875" style="1197" customWidth="1"/>
    <col min="12838" max="12838" width="8.85546875" style="1197" customWidth="1"/>
    <col min="12839" max="12839" width="54.7109375" style="1197" customWidth="1"/>
    <col min="12840" max="12840" width="12.140625" style="1197" customWidth="1"/>
    <col min="12841" max="12841" width="8.7109375" style="1197" customWidth="1"/>
    <col min="12842" max="12842" width="11.28515625" style="1197" customWidth="1"/>
    <col min="12843" max="12843" width="8.85546875" style="1197" customWidth="1"/>
    <col min="12844" max="12844" width="9.140625" style="1197"/>
    <col min="12845" max="12845" width="8.85546875" style="1197" customWidth="1"/>
    <col min="12846" max="12846" width="54.7109375" style="1197" customWidth="1"/>
    <col min="12847" max="12847" width="13.7109375" style="1197" customWidth="1"/>
    <col min="12848" max="12848" width="8.7109375" style="1197" customWidth="1"/>
    <col min="12849" max="12849" width="14.7109375" style="1197" customWidth="1"/>
    <col min="12850" max="12850" width="8.85546875" style="1197" customWidth="1"/>
    <col min="12851" max="12851" width="9.85546875" style="1197" customWidth="1"/>
    <col min="12852" max="12852" width="8.85546875" style="1197" customWidth="1"/>
    <col min="12853" max="12853" width="54.7109375" style="1197" customWidth="1"/>
    <col min="12854" max="12854" width="12.42578125" style="1197" customWidth="1"/>
    <col min="12855" max="12855" width="8.7109375" style="1197" customWidth="1"/>
    <col min="12856" max="12856" width="13.42578125" style="1197" customWidth="1"/>
    <col min="12857" max="12857" width="8.85546875" style="1197" customWidth="1"/>
    <col min="12858" max="12858" width="9.140625" style="1197" customWidth="1"/>
    <col min="12859" max="12859" width="8.85546875" style="1197" customWidth="1"/>
    <col min="12860" max="12860" width="54.7109375" style="1197" customWidth="1"/>
    <col min="12861" max="12861" width="10.7109375" style="1197" customWidth="1"/>
    <col min="12862" max="12862" width="8.7109375" style="1197" customWidth="1"/>
    <col min="12863" max="12863" width="13" style="1197" customWidth="1"/>
    <col min="12864" max="12864" width="8.85546875" style="1197" customWidth="1"/>
    <col min="12865" max="12865" width="9.140625" style="1197" customWidth="1"/>
    <col min="12866" max="12866" width="8.85546875" style="1197" customWidth="1"/>
    <col min="12867" max="12867" width="54.7109375" style="1197" customWidth="1"/>
    <col min="12868" max="12868" width="10.85546875" style="1197" customWidth="1"/>
    <col min="12869" max="12869" width="8.7109375" style="1197" customWidth="1"/>
    <col min="12870" max="12870" width="13" style="1197" customWidth="1"/>
    <col min="12871" max="12871" width="8.85546875" style="1197" customWidth="1"/>
    <col min="12872" max="12872" width="9.85546875" style="1197" customWidth="1"/>
    <col min="12873" max="12873" width="8.85546875" style="1197" customWidth="1"/>
    <col min="12874" max="13059" width="9.140625" style="1197"/>
    <col min="13060" max="13060" width="63" style="1197" customWidth="1"/>
    <col min="13061" max="13063" width="17.140625" style="1197" customWidth="1"/>
    <col min="13064" max="13067" width="15" style="1197" customWidth="1"/>
    <col min="13068" max="13068" width="13.140625" style="1197" customWidth="1"/>
    <col min="13069" max="13069" width="8.7109375" style="1197" customWidth="1"/>
    <col min="13070" max="13070" width="12.85546875" style="1197" customWidth="1"/>
    <col min="13071" max="13071" width="8.85546875" style="1197" customWidth="1"/>
    <col min="13072" max="13072" width="9.85546875" style="1197" customWidth="1"/>
    <col min="13073" max="13073" width="8.85546875" style="1197" customWidth="1"/>
    <col min="13074" max="13074" width="54.7109375" style="1197" customWidth="1"/>
    <col min="13075" max="13075" width="10.85546875" style="1197" customWidth="1"/>
    <col min="13076" max="13076" width="8.7109375" style="1197" customWidth="1"/>
    <col min="13077" max="13077" width="12.140625" style="1197" customWidth="1"/>
    <col min="13078" max="13078" width="8.85546875" style="1197" customWidth="1"/>
    <col min="13079" max="13079" width="9.85546875" style="1197" customWidth="1"/>
    <col min="13080" max="13080" width="8.85546875" style="1197" customWidth="1"/>
    <col min="13081" max="13081" width="54.7109375" style="1197" customWidth="1"/>
    <col min="13082" max="13082" width="10.85546875" style="1197" customWidth="1"/>
    <col min="13083" max="13083" width="8.7109375" style="1197" customWidth="1"/>
    <col min="13084" max="13084" width="12.28515625" style="1197" customWidth="1"/>
    <col min="13085" max="13085" width="8.85546875" style="1197" customWidth="1"/>
    <col min="13086" max="13086" width="9.85546875" style="1197" customWidth="1"/>
    <col min="13087" max="13087" width="8.85546875" style="1197" customWidth="1"/>
    <col min="13088" max="13088" width="54.7109375" style="1197" customWidth="1"/>
    <col min="13089" max="13089" width="10.85546875" style="1197" customWidth="1"/>
    <col min="13090" max="13090" width="8.7109375" style="1197" customWidth="1"/>
    <col min="13091" max="13091" width="13.28515625" style="1197" customWidth="1"/>
    <col min="13092" max="13092" width="8.85546875" style="1197" customWidth="1"/>
    <col min="13093" max="13093" width="9.85546875" style="1197" customWidth="1"/>
    <col min="13094" max="13094" width="8.85546875" style="1197" customWidth="1"/>
    <col min="13095" max="13095" width="54.7109375" style="1197" customWidth="1"/>
    <col min="13096" max="13096" width="12.140625" style="1197" customWidth="1"/>
    <col min="13097" max="13097" width="8.7109375" style="1197" customWidth="1"/>
    <col min="13098" max="13098" width="11.28515625" style="1197" customWidth="1"/>
    <col min="13099" max="13099" width="8.85546875" style="1197" customWidth="1"/>
    <col min="13100" max="13100" width="9.140625" style="1197"/>
    <col min="13101" max="13101" width="8.85546875" style="1197" customWidth="1"/>
    <col min="13102" max="13102" width="54.7109375" style="1197" customWidth="1"/>
    <col min="13103" max="13103" width="13.7109375" style="1197" customWidth="1"/>
    <col min="13104" max="13104" width="8.7109375" style="1197" customWidth="1"/>
    <col min="13105" max="13105" width="14.7109375" style="1197" customWidth="1"/>
    <col min="13106" max="13106" width="8.85546875" style="1197" customWidth="1"/>
    <col min="13107" max="13107" width="9.85546875" style="1197" customWidth="1"/>
    <col min="13108" max="13108" width="8.85546875" style="1197" customWidth="1"/>
    <col min="13109" max="13109" width="54.7109375" style="1197" customWidth="1"/>
    <col min="13110" max="13110" width="12.42578125" style="1197" customWidth="1"/>
    <col min="13111" max="13111" width="8.7109375" style="1197" customWidth="1"/>
    <col min="13112" max="13112" width="13.42578125" style="1197" customWidth="1"/>
    <col min="13113" max="13113" width="8.85546875" style="1197" customWidth="1"/>
    <col min="13114" max="13114" width="9.140625" style="1197" customWidth="1"/>
    <col min="13115" max="13115" width="8.85546875" style="1197" customWidth="1"/>
    <col min="13116" max="13116" width="54.7109375" style="1197" customWidth="1"/>
    <col min="13117" max="13117" width="10.7109375" style="1197" customWidth="1"/>
    <col min="13118" max="13118" width="8.7109375" style="1197" customWidth="1"/>
    <col min="13119" max="13119" width="13" style="1197" customWidth="1"/>
    <col min="13120" max="13120" width="8.85546875" style="1197" customWidth="1"/>
    <col min="13121" max="13121" width="9.140625" style="1197" customWidth="1"/>
    <col min="13122" max="13122" width="8.85546875" style="1197" customWidth="1"/>
    <col min="13123" max="13123" width="54.7109375" style="1197" customWidth="1"/>
    <col min="13124" max="13124" width="10.85546875" style="1197" customWidth="1"/>
    <col min="13125" max="13125" width="8.7109375" style="1197" customWidth="1"/>
    <col min="13126" max="13126" width="13" style="1197" customWidth="1"/>
    <col min="13127" max="13127" width="8.85546875" style="1197" customWidth="1"/>
    <col min="13128" max="13128" width="9.85546875" style="1197" customWidth="1"/>
    <col min="13129" max="13129" width="8.85546875" style="1197" customWidth="1"/>
    <col min="13130" max="13315" width="9.140625" style="1197"/>
    <col min="13316" max="13316" width="63" style="1197" customWidth="1"/>
    <col min="13317" max="13319" width="17.140625" style="1197" customWidth="1"/>
    <col min="13320" max="13323" width="15" style="1197" customWidth="1"/>
    <col min="13324" max="13324" width="13.140625" style="1197" customWidth="1"/>
    <col min="13325" max="13325" width="8.7109375" style="1197" customWidth="1"/>
    <col min="13326" max="13326" width="12.85546875" style="1197" customWidth="1"/>
    <col min="13327" max="13327" width="8.85546875" style="1197" customWidth="1"/>
    <col min="13328" max="13328" width="9.85546875" style="1197" customWidth="1"/>
    <col min="13329" max="13329" width="8.85546875" style="1197" customWidth="1"/>
    <col min="13330" max="13330" width="54.7109375" style="1197" customWidth="1"/>
    <col min="13331" max="13331" width="10.85546875" style="1197" customWidth="1"/>
    <col min="13332" max="13332" width="8.7109375" style="1197" customWidth="1"/>
    <col min="13333" max="13333" width="12.140625" style="1197" customWidth="1"/>
    <col min="13334" max="13334" width="8.85546875" style="1197" customWidth="1"/>
    <col min="13335" max="13335" width="9.85546875" style="1197" customWidth="1"/>
    <col min="13336" max="13336" width="8.85546875" style="1197" customWidth="1"/>
    <col min="13337" max="13337" width="54.7109375" style="1197" customWidth="1"/>
    <col min="13338" max="13338" width="10.85546875" style="1197" customWidth="1"/>
    <col min="13339" max="13339" width="8.7109375" style="1197" customWidth="1"/>
    <col min="13340" max="13340" width="12.28515625" style="1197" customWidth="1"/>
    <col min="13341" max="13341" width="8.85546875" style="1197" customWidth="1"/>
    <col min="13342" max="13342" width="9.85546875" style="1197" customWidth="1"/>
    <col min="13343" max="13343" width="8.85546875" style="1197" customWidth="1"/>
    <col min="13344" max="13344" width="54.7109375" style="1197" customWidth="1"/>
    <col min="13345" max="13345" width="10.85546875" style="1197" customWidth="1"/>
    <col min="13346" max="13346" width="8.7109375" style="1197" customWidth="1"/>
    <col min="13347" max="13347" width="13.28515625" style="1197" customWidth="1"/>
    <col min="13348" max="13348" width="8.85546875" style="1197" customWidth="1"/>
    <col min="13349" max="13349" width="9.85546875" style="1197" customWidth="1"/>
    <col min="13350" max="13350" width="8.85546875" style="1197" customWidth="1"/>
    <col min="13351" max="13351" width="54.7109375" style="1197" customWidth="1"/>
    <col min="13352" max="13352" width="12.140625" style="1197" customWidth="1"/>
    <col min="13353" max="13353" width="8.7109375" style="1197" customWidth="1"/>
    <col min="13354" max="13354" width="11.28515625" style="1197" customWidth="1"/>
    <col min="13355" max="13355" width="8.85546875" style="1197" customWidth="1"/>
    <col min="13356" max="13356" width="9.140625" style="1197"/>
    <col min="13357" max="13357" width="8.85546875" style="1197" customWidth="1"/>
    <col min="13358" max="13358" width="54.7109375" style="1197" customWidth="1"/>
    <col min="13359" max="13359" width="13.7109375" style="1197" customWidth="1"/>
    <col min="13360" max="13360" width="8.7109375" style="1197" customWidth="1"/>
    <col min="13361" max="13361" width="14.7109375" style="1197" customWidth="1"/>
    <col min="13362" max="13362" width="8.85546875" style="1197" customWidth="1"/>
    <col min="13363" max="13363" width="9.85546875" style="1197" customWidth="1"/>
    <col min="13364" max="13364" width="8.85546875" style="1197" customWidth="1"/>
    <col min="13365" max="13365" width="54.7109375" style="1197" customWidth="1"/>
    <col min="13366" max="13366" width="12.42578125" style="1197" customWidth="1"/>
    <col min="13367" max="13367" width="8.7109375" style="1197" customWidth="1"/>
    <col min="13368" max="13368" width="13.42578125" style="1197" customWidth="1"/>
    <col min="13369" max="13369" width="8.85546875" style="1197" customWidth="1"/>
    <col min="13370" max="13370" width="9.140625" style="1197" customWidth="1"/>
    <col min="13371" max="13371" width="8.85546875" style="1197" customWidth="1"/>
    <col min="13372" max="13372" width="54.7109375" style="1197" customWidth="1"/>
    <col min="13373" max="13373" width="10.7109375" style="1197" customWidth="1"/>
    <col min="13374" max="13374" width="8.7109375" style="1197" customWidth="1"/>
    <col min="13375" max="13375" width="13" style="1197" customWidth="1"/>
    <col min="13376" max="13376" width="8.85546875" style="1197" customWidth="1"/>
    <col min="13377" max="13377" width="9.140625" style="1197" customWidth="1"/>
    <col min="13378" max="13378" width="8.85546875" style="1197" customWidth="1"/>
    <col min="13379" max="13379" width="54.7109375" style="1197" customWidth="1"/>
    <col min="13380" max="13380" width="10.85546875" style="1197" customWidth="1"/>
    <col min="13381" max="13381" width="8.7109375" style="1197" customWidth="1"/>
    <col min="13382" max="13382" width="13" style="1197" customWidth="1"/>
    <col min="13383" max="13383" width="8.85546875" style="1197" customWidth="1"/>
    <col min="13384" max="13384" width="9.85546875" style="1197" customWidth="1"/>
    <col min="13385" max="13385" width="8.85546875" style="1197" customWidth="1"/>
    <col min="13386" max="13571" width="9.140625" style="1197"/>
    <col min="13572" max="13572" width="63" style="1197" customWidth="1"/>
    <col min="13573" max="13575" width="17.140625" style="1197" customWidth="1"/>
    <col min="13576" max="13579" width="15" style="1197" customWidth="1"/>
    <col min="13580" max="13580" width="13.140625" style="1197" customWidth="1"/>
    <col min="13581" max="13581" width="8.7109375" style="1197" customWidth="1"/>
    <col min="13582" max="13582" width="12.85546875" style="1197" customWidth="1"/>
    <col min="13583" max="13583" width="8.85546875" style="1197" customWidth="1"/>
    <col min="13584" max="13584" width="9.85546875" style="1197" customWidth="1"/>
    <col min="13585" max="13585" width="8.85546875" style="1197" customWidth="1"/>
    <col min="13586" max="13586" width="54.7109375" style="1197" customWidth="1"/>
    <col min="13587" max="13587" width="10.85546875" style="1197" customWidth="1"/>
    <col min="13588" max="13588" width="8.7109375" style="1197" customWidth="1"/>
    <col min="13589" max="13589" width="12.140625" style="1197" customWidth="1"/>
    <col min="13590" max="13590" width="8.85546875" style="1197" customWidth="1"/>
    <col min="13591" max="13591" width="9.85546875" style="1197" customWidth="1"/>
    <col min="13592" max="13592" width="8.85546875" style="1197" customWidth="1"/>
    <col min="13593" max="13593" width="54.7109375" style="1197" customWidth="1"/>
    <col min="13594" max="13594" width="10.85546875" style="1197" customWidth="1"/>
    <col min="13595" max="13595" width="8.7109375" style="1197" customWidth="1"/>
    <col min="13596" max="13596" width="12.28515625" style="1197" customWidth="1"/>
    <col min="13597" max="13597" width="8.85546875" style="1197" customWidth="1"/>
    <col min="13598" max="13598" width="9.85546875" style="1197" customWidth="1"/>
    <col min="13599" max="13599" width="8.85546875" style="1197" customWidth="1"/>
    <col min="13600" max="13600" width="54.7109375" style="1197" customWidth="1"/>
    <col min="13601" max="13601" width="10.85546875" style="1197" customWidth="1"/>
    <col min="13602" max="13602" width="8.7109375" style="1197" customWidth="1"/>
    <col min="13603" max="13603" width="13.28515625" style="1197" customWidth="1"/>
    <col min="13604" max="13604" width="8.85546875" style="1197" customWidth="1"/>
    <col min="13605" max="13605" width="9.85546875" style="1197" customWidth="1"/>
    <col min="13606" max="13606" width="8.85546875" style="1197" customWidth="1"/>
    <col min="13607" max="13607" width="54.7109375" style="1197" customWidth="1"/>
    <col min="13608" max="13608" width="12.140625" style="1197" customWidth="1"/>
    <col min="13609" max="13609" width="8.7109375" style="1197" customWidth="1"/>
    <col min="13610" max="13610" width="11.28515625" style="1197" customWidth="1"/>
    <col min="13611" max="13611" width="8.85546875" style="1197" customWidth="1"/>
    <col min="13612" max="13612" width="9.140625" style="1197"/>
    <col min="13613" max="13613" width="8.85546875" style="1197" customWidth="1"/>
    <col min="13614" max="13614" width="54.7109375" style="1197" customWidth="1"/>
    <col min="13615" max="13615" width="13.7109375" style="1197" customWidth="1"/>
    <col min="13616" max="13616" width="8.7109375" style="1197" customWidth="1"/>
    <col min="13617" max="13617" width="14.7109375" style="1197" customWidth="1"/>
    <col min="13618" max="13618" width="8.85546875" style="1197" customWidth="1"/>
    <col min="13619" max="13619" width="9.85546875" style="1197" customWidth="1"/>
    <col min="13620" max="13620" width="8.85546875" style="1197" customWidth="1"/>
    <col min="13621" max="13621" width="54.7109375" style="1197" customWidth="1"/>
    <col min="13622" max="13622" width="12.42578125" style="1197" customWidth="1"/>
    <col min="13623" max="13623" width="8.7109375" style="1197" customWidth="1"/>
    <col min="13624" max="13624" width="13.42578125" style="1197" customWidth="1"/>
    <col min="13625" max="13625" width="8.85546875" style="1197" customWidth="1"/>
    <col min="13626" max="13626" width="9.140625" style="1197" customWidth="1"/>
    <col min="13627" max="13627" width="8.85546875" style="1197" customWidth="1"/>
    <col min="13628" max="13628" width="54.7109375" style="1197" customWidth="1"/>
    <col min="13629" max="13629" width="10.7109375" style="1197" customWidth="1"/>
    <col min="13630" max="13630" width="8.7109375" style="1197" customWidth="1"/>
    <col min="13631" max="13631" width="13" style="1197" customWidth="1"/>
    <col min="13632" max="13632" width="8.85546875" style="1197" customWidth="1"/>
    <col min="13633" max="13633" width="9.140625" style="1197" customWidth="1"/>
    <col min="13634" max="13634" width="8.85546875" style="1197" customWidth="1"/>
    <col min="13635" max="13635" width="54.7109375" style="1197" customWidth="1"/>
    <col min="13636" max="13636" width="10.85546875" style="1197" customWidth="1"/>
    <col min="13637" max="13637" width="8.7109375" style="1197" customWidth="1"/>
    <col min="13638" max="13638" width="13" style="1197" customWidth="1"/>
    <col min="13639" max="13639" width="8.85546875" style="1197" customWidth="1"/>
    <col min="13640" max="13640" width="9.85546875" style="1197" customWidth="1"/>
    <col min="13641" max="13641" width="8.85546875" style="1197" customWidth="1"/>
    <col min="13642" max="13827" width="9.140625" style="1197"/>
    <col min="13828" max="13828" width="63" style="1197" customWidth="1"/>
    <col min="13829" max="13831" width="17.140625" style="1197" customWidth="1"/>
    <col min="13832" max="13835" width="15" style="1197" customWidth="1"/>
    <col min="13836" max="13836" width="13.140625" style="1197" customWidth="1"/>
    <col min="13837" max="13837" width="8.7109375" style="1197" customWidth="1"/>
    <col min="13838" max="13838" width="12.85546875" style="1197" customWidth="1"/>
    <col min="13839" max="13839" width="8.85546875" style="1197" customWidth="1"/>
    <col min="13840" max="13840" width="9.85546875" style="1197" customWidth="1"/>
    <col min="13841" max="13841" width="8.85546875" style="1197" customWidth="1"/>
    <col min="13842" max="13842" width="54.7109375" style="1197" customWidth="1"/>
    <col min="13843" max="13843" width="10.85546875" style="1197" customWidth="1"/>
    <col min="13844" max="13844" width="8.7109375" style="1197" customWidth="1"/>
    <col min="13845" max="13845" width="12.140625" style="1197" customWidth="1"/>
    <col min="13846" max="13846" width="8.85546875" style="1197" customWidth="1"/>
    <col min="13847" max="13847" width="9.85546875" style="1197" customWidth="1"/>
    <col min="13848" max="13848" width="8.85546875" style="1197" customWidth="1"/>
    <col min="13849" max="13849" width="54.7109375" style="1197" customWidth="1"/>
    <col min="13850" max="13850" width="10.85546875" style="1197" customWidth="1"/>
    <col min="13851" max="13851" width="8.7109375" style="1197" customWidth="1"/>
    <col min="13852" max="13852" width="12.28515625" style="1197" customWidth="1"/>
    <col min="13853" max="13853" width="8.85546875" style="1197" customWidth="1"/>
    <col min="13854" max="13854" width="9.85546875" style="1197" customWidth="1"/>
    <col min="13855" max="13855" width="8.85546875" style="1197" customWidth="1"/>
    <col min="13856" max="13856" width="54.7109375" style="1197" customWidth="1"/>
    <col min="13857" max="13857" width="10.85546875" style="1197" customWidth="1"/>
    <col min="13858" max="13858" width="8.7109375" style="1197" customWidth="1"/>
    <col min="13859" max="13859" width="13.28515625" style="1197" customWidth="1"/>
    <col min="13860" max="13860" width="8.85546875" style="1197" customWidth="1"/>
    <col min="13861" max="13861" width="9.85546875" style="1197" customWidth="1"/>
    <col min="13862" max="13862" width="8.85546875" style="1197" customWidth="1"/>
    <col min="13863" max="13863" width="54.7109375" style="1197" customWidth="1"/>
    <col min="13864" max="13864" width="12.140625" style="1197" customWidth="1"/>
    <col min="13865" max="13865" width="8.7109375" style="1197" customWidth="1"/>
    <col min="13866" max="13866" width="11.28515625" style="1197" customWidth="1"/>
    <col min="13867" max="13867" width="8.85546875" style="1197" customWidth="1"/>
    <col min="13868" max="13868" width="9.140625" style="1197"/>
    <col min="13869" max="13869" width="8.85546875" style="1197" customWidth="1"/>
    <col min="13870" max="13870" width="54.7109375" style="1197" customWidth="1"/>
    <col min="13871" max="13871" width="13.7109375" style="1197" customWidth="1"/>
    <col min="13872" max="13872" width="8.7109375" style="1197" customWidth="1"/>
    <col min="13873" max="13873" width="14.7109375" style="1197" customWidth="1"/>
    <col min="13874" max="13874" width="8.85546875" style="1197" customWidth="1"/>
    <col min="13875" max="13875" width="9.85546875" style="1197" customWidth="1"/>
    <col min="13876" max="13876" width="8.85546875" style="1197" customWidth="1"/>
    <col min="13877" max="13877" width="54.7109375" style="1197" customWidth="1"/>
    <col min="13878" max="13878" width="12.42578125" style="1197" customWidth="1"/>
    <col min="13879" max="13879" width="8.7109375" style="1197" customWidth="1"/>
    <col min="13880" max="13880" width="13.42578125" style="1197" customWidth="1"/>
    <col min="13881" max="13881" width="8.85546875" style="1197" customWidth="1"/>
    <col min="13882" max="13882" width="9.140625" style="1197" customWidth="1"/>
    <col min="13883" max="13883" width="8.85546875" style="1197" customWidth="1"/>
    <col min="13884" max="13884" width="54.7109375" style="1197" customWidth="1"/>
    <col min="13885" max="13885" width="10.7109375" style="1197" customWidth="1"/>
    <col min="13886" max="13886" width="8.7109375" style="1197" customWidth="1"/>
    <col min="13887" max="13887" width="13" style="1197" customWidth="1"/>
    <col min="13888" max="13888" width="8.85546875" style="1197" customWidth="1"/>
    <col min="13889" max="13889" width="9.140625" style="1197" customWidth="1"/>
    <col min="13890" max="13890" width="8.85546875" style="1197" customWidth="1"/>
    <col min="13891" max="13891" width="54.7109375" style="1197" customWidth="1"/>
    <col min="13892" max="13892" width="10.85546875" style="1197" customWidth="1"/>
    <col min="13893" max="13893" width="8.7109375" style="1197" customWidth="1"/>
    <col min="13894" max="13894" width="13" style="1197" customWidth="1"/>
    <col min="13895" max="13895" width="8.85546875" style="1197" customWidth="1"/>
    <col min="13896" max="13896" width="9.85546875" style="1197" customWidth="1"/>
    <col min="13897" max="13897" width="8.85546875" style="1197" customWidth="1"/>
    <col min="13898" max="14083" width="9.140625" style="1197"/>
    <col min="14084" max="14084" width="63" style="1197" customWidth="1"/>
    <col min="14085" max="14087" width="17.140625" style="1197" customWidth="1"/>
    <col min="14088" max="14091" width="15" style="1197" customWidth="1"/>
    <col min="14092" max="14092" width="13.140625" style="1197" customWidth="1"/>
    <col min="14093" max="14093" width="8.7109375" style="1197" customWidth="1"/>
    <col min="14094" max="14094" width="12.85546875" style="1197" customWidth="1"/>
    <col min="14095" max="14095" width="8.85546875" style="1197" customWidth="1"/>
    <col min="14096" max="14096" width="9.85546875" style="1197" customWidth="1"/>
    <col min="14097" max="14097" width="8.85546875" style="1197" customWidth="1"/>
    <col min="14098" max="14098" width="54.7109375" style="1197" customWidth="1"/>
    <col min="14099" max="14099" width="10.85546875" style="1197" customWidth="1"/>
    <col min="14100" max="14100" width="8.7109375" style="1197" customWidth="1"/>
    <col min="14101" max="14101" width="12.140625" style="1197" customWidth="1"/>
    <col min="14102" max="14102" width="8.85546875" style="1197" customWidth="1"/>
    <col min="14103" max="14103" width="9.85546875" style="1197" customWidth="1"/>
    <col min="14104" max="14104" width="8.85546875" style="1197" customWidth="1"/>
    <col min="14105" max="14105" width="54.7109375" style="1197" customWidth="1"/>
    <col min="14106" max="14106" width="10.85546875" style="1197" customWidth="1"/>
    <col min="14107" max="14107" width="8.7109375" style="1197" customWidth="1"/>
    <col min="14108" max="14108" width="12.28515625" style="1197" customWidth="1"/>
    <col min="14109" max="14109" width="8.85546875" style="1197" customWidth="1"/>
    <col min="14110" max="14110" width="9.85546875" style="1197" customWidth="1"/>
    <col min="14111" max="14111" width="8.85546875" style="1197" customWidth="1"/>
    <col min="14112" max="14112" width="54.7109375" style="1197" customWidth="1"/>
    <col min="14113" max="14113" width="10.85546875" style="1197" customWidth="1"/>
    <col min="14114" max="14114" width="8.7109375" style="1197" customWidth="1"/>
    <col min="14115" max="14115" width="13.28515625" style="1197" customWidth="1"/>
    <col min="14116" max="14116" width="8.85546875" style="1197" customWidth="1"/>
    <col min="14117" max="14117" width="9.85546875" style="1197" customWidth="1"/>
    <col min="14118" max="14118" width="8.85546875" style="1197" customWidth="1"/>
    <col min="14119" max="14119" width="54.7109375" style="1197" customWidth="1"/>
    <col min="14120" max="14120" width="12.140625" style="1197" customWidth="1"/>
    <col min="14121" max="14121" width="8.7109375" style="1197" customWidth="1"/>
    <col min="14122" max="14122" width="11.28515625" style="1197" customWidth="1"/>
    <col min="14123" max="14123" width="8.85546875" style="1197" customWidth="1"/>
    <col min="14124" max="14124" width="9.140625" style="1197"/>
    <col min="14125" max="14125" width="8.85546875" style="1197" customWidth="1"/>
    <col min="14126" max="14126" width="54.7109375" style="1197" customWidth="1"/>
    <col min="14127" max="14127" width="13.7109375" style="1197" customWidth="1"/>
    <col min="14128" max="14128" width="8.7109375" style="1197" customWidth="1"/>
    <col min="14129" max="14129" width="14.7109375" style="1197" customWidth="1"/>
    <col min="14130" max="14130" width="8.85546875" style="1197" customWidth="1"/>
    <col min="14131" max="14131" width="9.85546875" style="1197" customWidth="1"/>
    <col min="14132" max="14132" width="8.85546875" style="1197" customWidth="1"/>
    <col min="14133" max="14133" width="54.7109375" style="1197" customWidth="1"/>
    <col min="14134" max="14134" width="12.42578125" style="1197" customWidth="1"/>
    <col min="14135" max="14135" width="8.7109375" style="1197" customWidth="1"/>
    <col min="14136" max="14136" width="13.42578125" style="1197" customWidth="1"/>
    <col min="14137" max="14137" width="8.85546875" style="1197" customWidth="1"/>
    <col min="14138" max="14138" width="9.140625" style="1197" customWidth="1"/>
    <col min="14139" max="14139" width="8.85546875" style="1197" customWidth="1"/>
    <col min="14140" max="14140" width="54.7109375" style="1197" customWidth="1"/>
    <col min="14141" max="14141" width="10.7109375" style="1197" customWidth="1"/>
    <col min="14142" max="14142" width="8.7109375" style="1197" customWidth="1"/>
    <col min="14143" max="14143" width="13" style="1197" customWidth="1"/>
    <col min="14144" max="14144" width="8.85546875" style="1197" customWidth="1"/>
    <col min="14145" max="14145" width="9.140625" style="1197" customWidth="1"/>
    <col min="14146" max="14146" width="8.85546875" style="1197" customWidth="1"/>
    <col min="14147" max="14147" width="54.7109375" style="1197" customWidth="1"/>
    <col min="14148" max="14148" width="10.85546875" style="1197" customWidth="1"/>
    <col min="14149" max="14149" width="8.7109375" style="1197" customWidth="1"/>
    <col min="14150" max="14150" width="13" style="1197" customWidth="1"/>
    <col min="14151" max="14151" width="8.85546875" style="1197" customWidth="1"/>
    <col min="14152" max="14152" width="9.85546875" style="1197" customWidth="1"/>
    <col min="14153" max="14153" width="8.85546875" style="1197" customWidth="1"/>
    <col min="14154" max="14339" width="9.140625" style="1197"/>
    <col min="14340" max="14340" width="63" style="1197" customWidth="1"/>
    <col min="14341" max="14343" width="17.140625" style="1197" customWidth="1"/>
    <col min="14344" max="14347" width="15" style="1197" customWidth="1"/>
    <col min="14348" max="14348" width="13.140625" style="1197" customWidth="1"/>
    <col min="14349" max="14349" width="8.7109375" style="1197" customWidth="1"/>
    <col min="14350" max="14350" width="12.85546875" style="1197" customWidth="1"/>
    <col min="14351" max="14351" width="8.85546875" style="1197" customWidth="1"/>
    <col min="14352" max="14352" width="9.85546875" style="1197" customWidth="1"/>
    <col min="14353" max="14353" width="8.85546875" style="1197" customWidth="1"/>
    <col min="14354" max="14354" width="54.7109375" style="1197" customWidth="1"/>
    <col min="14355" max="14355" width="10.85546875" style="1197" customWidth="1"/>
    <col min="14356" max="14356" width="8.7109375" style="1197" customWidth="1"/>
    <col min="14357" max="14357" width="12.140625" style="1197" customWidth="1"/>
    <col min="14358" max="14358" width="8.85546875" style="1197" customWidth="1"/>
    <col min="14359" max="14359" width="9.85546875" style="1197" customWidth="1"/>
    <col min="14360" max="14360" width="8.85546875" style="1197" customWidth="1"/>
    <col min="14361" max="14361" width="54.7109375" style="1197" customWidth="1"/>
    <col min="14362" max="14362" width="10.85546875" style="1197" customWidth="1"/>
    <col min="14363" max="14363" width="8.7109375" style="1197" customWidth="1"/>
    <col min="14364" max="14364" width="12.28515625" style="1197" customWidth="1"/>
    <col min="14365" max="14365" width="8.85546875" style="1197" customWidth="1"/>
    <col min="14366" max="14366" width="9.85546875" style="1197" customWidth="1"/>
    <col min="14367" max="14367" width="8.85546875" style="1197" customWidth="1"/>
    <col min="14368" max="14368" width="54.7109375" style="1197" customWidth="1"/>
    <col min="14369" max="14369" width="10.85546875" style="1197" customWidth="1"/>
    <col min="14370" max="14370" width="8.7109375" style="1197" customWidth="1"/>
    <col min="14371" max="14371" width="13.28515625" style="1197" customWidth="1"/>
    <col min="14372" max="14372" width="8.85546875" style="1197" customWidth="1"/>
    <col min="14373" max="14373" width="9.85546875" style="1197" customWidth="1"/>
    <col min="14374" max="14374" width="8.85546875" style="1197" customWidth="1"/>
    <col min="14375" max="14375" width="54.7109375" style="1197" customWidth="1"/>
    <col min="14376" max="14376" width="12.140625" style="1197" customWidth="1"/>
    <col min="14377" max="14377" width="8.7109375" style="1197" customWidth="1"/>
    <col min="14378" max="14378" width="11.28515625" style="1197" customWidth="1"/>
    <col min="14379" max="14379" width="8.85546875" style="1197" customWidth="1"/>
    <col min="14380" max="14380" width="9.140625" style="1197"/>
    <col min="14381" max="14381" width="8.85546875" style="1197" customWidth="1"/>
    <col min="14382" max="14382" width="54.7109375" style="1197" customWidth="1"/>
    <col min="14383" max="14383" width="13.7109375" style="1197" customWidth="1"/>
    <col min="14384" max="14384" width="8.7109375" style="1197" customWidth="1"/>
    <col min="14385" max="14385" width="14.7109375" style="1197" customWidth="1"/>
    <col min="14386" max="14386" width="8.85546875" style="1197" customWidth="1"/>
    <col min="14387" max="14387" width="9.85546875" style="1197" customWidth="1"/>
    <col min="14388" max="14388" width="8.85546875" style="1197" customWidth="1"/>
    <col min="14389" max="14389" width="54.7109375" style="1197" customWidth="1"/>
    <col min="14390" max="14390" width="12.42578125" style="1197" customWidth="1"/>
    <col min="14391" max="14391" width="8.7109375" style="1197" customWidth="1"/>
    <col min="14392" max="14392" width="13.42578125" style="1197" customWidth="1"/>
    <col min="14393" max="14393" width="8.85546875" style="1197" customWidth="1"/>
    <col min="14394" max="14394" width="9.140625" style="1197" customWidth="1"/>
    <col min="14395" max="14395" width="8.85546875" style="1197" customWidth="1"/>
    <col min="14396" max="14396" width="54.7109375" style="1197" customWidth="1"/>
    <col min="14397" max="14397" width="10.7109375" style="1197" customWidth="1"/>
    <col min="14398" max="14398" width="8.7109375" style="1197" customWidth="1"/>
    <col min="14399" max="14399" width="13" style="1197" customWidth="1"/>
    <col min="14400" max="14400" width="8.85546875" style="1197" customWidth="1"/>
    <col min="14401" max="14401" width="9.140625" style="1197" customWidth="1"/>
    <col min="14402" max="14402" width="8.85546875" style="1197" customWidth="1"/>
    <col min="14403" max="14403" width="54.7109375" style="1197" customWidth="1"/>
    <col min="14404" max="14404" width="10.85546875" style="1197" customWidth="1"/>
    <col min="14405" max="14405" width="8.7109375" style="1197" customWidth="1"/>
    <col min="14406" max="14406" width="13" style="1197" customWidth="1"/>
    <col min="14407" max="14407" width="8.85546875" style="1197" customWidth="1"/>
    <col min="14408" max="14408" width="9.85546875" style="1197" customWidth="1"/>
    <col min="14409" max="14409" width="8.85546875" style="1197" customWidth="1"/>
    <col min="14410" max="14595" width="9.140625" style="1197"/>
    <col min="14596" max="14596" width="63" style="1197" customWidth="1"/>
    <col min="14597" max="14599" width="17.140625" style="1197" customWidth="1"/>
    <col min="14600" max="14603" width="15" style="1197" customWidth="1"/>
    <col min="14604" max="14604" width="13.140625" style="1197" customWidth="1"/>
    <col min="14605" max="14605" width="8.7109375" style="1197" customWidth="1"/>
    <col min="14606" max="14606" width="12.85546875" style="1197" customWidth="1"/>
    <col min="14607" max="14607" width="8.85546875" style="1197" customWidth="1"/>
    <col min="14608" max="14608" width="9.85546875" style="1197" customWidth="1"/>
    <col min="14609" max="14609" width="8.85546875" style="1197" customWidth="1"/>
    <col min="14610" max="14610" width="54.7109375" style="1197" customWidth="1"/>
    <col min="14611" max="14611" width="10.85546875" style="1197" customWidth="1"/>
    <col min="14612" max="14612" width="8.7109375" style="1197" customWidth="1"/>
    <col min="14613" max="14613" width="12.140625" style="1197" customWidth="1"/>
    <col min="14614" max="14614" width="8.85546875" style="1197" customWidth="1"/>
    <col min="14615" max="14615" width="9.85546875" style="1197" customWidth="1"/>
    <col min="14616" max="14616" width="8.85546875" style="1197" customWidth="1"/>
    <col min="14617" max="14617" width="54.7109375" style="1197" customWidth="1"/>
    <col min="14618" max="14618" width="10.85546875" style="1197" customWidth="1"/>
    <col min="14619" max="14619" width="8.7109375" style="1197" customWidth="1"/>
    <col min="14620" max="14620" width="12.28515625" style="1197" customWidth="1"/>
    <col min="14621" max="14621" width="8.85546875" style="1197" customWidth="1"/>
    <col min="14622" max="14622" width="9.85546875" style="1197" customWidth="1"/>
    <col min="14623" max="14623" width="8.85546875" style="1197" customWidth="1"/>
    <col min="14624" max="14624" width="54.7109375" style="1197" customWidth="1"/>
    <col min="14625" max="14625" width="10.85546875" style="1197" customWidth="1"/>
    <col min="14626" max="14626" width="8.7109375" style="1197" customWidth="1"/>
    <col min="14627" max="14627" width="13.28515625" style="1197" customWidth="1"/>
    <col min="14628" max="14628" width="8.85546875" style="1197" customWidth="1"/>
    <col min="14629" max="14629" width="9.85546875" style="1197" customWidth="1"/>
    <col min="14630" max="14630" width="8.85546875" style="1197" customWidth="1"/>
    <col min="14631" max="14631" width="54.7109375" style="1197" customWidth="1"/>
    <col min="14632" max="14632" width="12.140625" style="1197" customWidth="1"/>
    <col min="14633" max="14633" width="8.7109375" style="1197" customWidth="1"/>
    <col min="14634" max="14634" width="11.28515625" style="1197" customWidth="1"/>
    <col min="14635" max="14635" width="8.85546875" style="1197" customWidth="1"/>
    <col min="14636" max="14636" width="9.140625" style="1197"/>
    <col min="14637" max="14637" width="8.85546875" style="1197" customWidth="1"/>
    <col min="14638" max="14638" width="54.7109375" style="1197" customWidth="1"/>
    <col min="14639" max="14639" width="13.7109375" style="1197" customWidth="1"/>
    <col min="14640" max="14640" width="8.7109375" style="1197" customWidth="1"/>
    <col min="14641" max="14641" width="14.7109375" style="1197" customWidth="1"/>
    <col min="14642" max="14642" width="8.85546875" style="1197" customWidth="1"/>
    <col min="14643" max="14643" width="9.85546875" style="1197" customWidth="1"/>
    <col min="14644" max="14644" width="8.85546875" style="1197" customWidth="1"/>
    <col min="14645" max="14645" width="54.7109375" style="1197" customWidth="1"/>
    <col min="14646" max="14646" width="12.42578125" style="1197" customWidth="1"/>
    <col min="14647" max="14647" width="8.7109375" style="1197" customWidth="1"/>
    <col min="14648" max="14648" width="13.42578125" style="1197" customWidth="1"/>
    <col min="14649" max="14649" width="8.85546875" style="1197" customWidth="1"/>
    <col min="14650" max="14650" width="9.140625" style="1197" customWidth="1"/>
    <col min="14651" max="14651" width="8.85546875" style="1197" customWidth="1"/>
    <col min="14652" max="14652" width="54.7109375" style="1197" customWidth="1"/>
    <col min="14653" max="14653" width="10.7109375" style="1197" customWidth="1"/>
    <col min="14654" max="14654" width="8.7109375" style="1197" customWidth="1"/>
    <col min="14655" max="14655" width="13" style="1197" customWidth="1"/>
    <col min="14656" max="14656" width="8.85546875" style="1197" customWidth="1"/>
    <col min="14657" max="14657" width="9.140625" style="1197" customWidth="1"/>
    <col min="14658" max="14658" width="8.85546875" style="1197" customWidth="1"/>
    <col min="14659" max="14659" width="54.7109375" style="1197" customWidth="1"/>
    <col min="14660" max="14660" width="10.85546875" style="1197" customWidth="1"/>
    <col min="14661" max="14661" width="8.7109375" style="1197" customWidth="1"/>
    <col min="14662" max="14662" width="13" style="1197" customWidth="1"/>
    <col min="14663" max="14663" width="8.85546875" style="1197" customWidth="1"/>
    <col min="14664" max="14664" width="9.85546875" style="1197" customWidth="1"/>
    <col min="14665" max="14665" width="8.85546875" style="1197" customWidth="1"/>
    <col min="14666" max="14851" width="9.140625" style="1197"/>
    <col min="14852" max="14852" width="63" style="1197" customWidth="1"/>
    <col min="14853" max="14855" width="17.140625" style="1197" customWidth="1"/>
    <col min="14856" max="14859" width="15" style="1197" customWidth="1"/>
    <col min="14860" max="14860" width="13.140625" style="1197" customWidth="1"/>
    <col min="14861" max="14861" width="8.7109375" style="1197" customWidth="1"/>
    <col min="14862" max="14862" width="12.85546875" style="1197" customWidth="1"/>
    <col min="14863" max="14863" width="8.85546875" style="1197" customWidth="1"/>
    <col min="14864" max="14864" width="9.85546875" style="1197" customWidth="1"/>
    <col min="14865" max="14865" width="8.85546875" style="1197" customWidth="1"/>
    <col min="14866" max="14866" width="54.7109375" style="1197" customWidth="1"/>
    <col min="14867" max="14867" width="10.85546875" style="1197" customWidth="1"/>
    <col min="14868" max="14868" width="8.7109375" style="1197" customWidth="1"/>
    <col min="14869" max="14869" width="12.140625" style="1197" customWidth="1"/>
    <col min="14870" max="14870" width="8.85546875" style="1197" customWidth="1"/>
    <col min="14871" max="14871" width="9.85546875" style="1197" customWidth="1"/>
    <col min="14872" max="14872" width="8.85546875" style="1197" customWidth="1"/>
    <col min="14873" max="14873" width="54.7109375" style="1197" customWidth="1"/>
    <col min="14874" max="14874" width="10.85546875" style="1197" customWidth="1"/>
    <col min="14875" max="14875" width="8.7109375" style="1197" customWidth="1"/>
    <col min="14876" max="14876" width="12.28515625" style="1197" customWidth="1"/>
    <col min="14877" max="14877" width="8.85546875" style="1197" customWidth="1"/>
    <col min="14878" max="14878" width="9.85546875" style="1197" customWidth="1"/>
    <col min="14879" max="14879" width="8.85546875" style="1197" customWidth="1"/>
    <col min="14880" max="14880" width="54.7109375" style="1197" customWidth="1"/>
    <col min="14881" max="14881" width="10.85546875" style="1197" customWidth="1"/>
    <col min="14882" max="14882" width="8.7109375" style="1197" customWidth="1"/>
    <col min="14883" max="14883" width="13.28515625" style="1197" customWidth="1"/>
    <col min="14884" max="14884" width="8.85546875" style="1197" customWidth="1"/>
    <col min="14885" max="14885" width="9.85546875" style="1197" customWidth="1"/>
    <col min="14886" max="14886" width="8.85546875" style="1197" customWidth="1"/>
    <col min="14887" max="14887" width="54.7109375" style="1197" customWidth="1"/>
    <col min="14888" max="14888" width="12.140625" style="1197" customWidth="1"/>
    <col min="14889" max="14889" width="8.7109375" style="1197" customWidth="1"/>
    <col min="14890" max="14890" width="11.28515625" style="1197" customWidth="1"/>
    <col min="14891" max="14891" width="8.85546875" style="1197" customWidth="1"/>
    <col min="14892" max="14892" width="9.140625" style="1197"/>
    <col min="14893" max="14893" width="8.85546875" style="1197" customWidth="1"/>
    <col min="14894" max="14894" width="54.7109375" style="1197" customWidth="1"/>
    <col min="14895" max="14895" width="13.7109375" style="1197" customWidth="1"/>
    <col min="14896" max="14896" width="8.7109375" style="1197" customWidth="1"/>
    <col min="14897" max="14897" width="14.7109375" style="1197" customWidth="1"/>
    <col min="14898" max="14898" width="8.85546875" style="1197" customWidth="1"/>
    <col min="14899" max="14899" width="9.85546875" style="1197" customWidth="1"/>
    <col min="14900" max="14900" width="8.85546875" style="1197" customWidth="1"/>
    <col min="14901" max="14901" width="54.7109375" style="1197" customWidth="1"/>
    <col min="14902" max="14902" width="12.42578125" style="1197" customWidth="1"/>
    <col min="14903" max="14903" width="8.7109375" style="1197" customWidth="1"/>
    <col min="14904" max="14904" width="13.42578125" style="1197" customWidth="1"/>
    <col min="14905" max="14905" width="8.85546875" style="1197" customWidth="1"/>
    <col min="14906" max="14906" width="9.140625" style="1197" customWidth="1"/>
    <col min="14907" max="14907" width="8.85546875" style="1197" customWidth="1"/>
    <col min="14908" max="14908" width="54.7109375" style="1197" customWidth="1"/>
    <col min="14909" max="14909" width="10.7109375" style="1197" customWidth="1"/>
    <col min="14910" max="14910" width="8.7109375" style="1197" customWidth="1"/>
    <col min="14911" max="14911" width="13" style="1197" customWidth="1"/>
    <col min="14912" max="14912" width="8.85546875" style="1197" customWidth="1"/>
    <col min="14913" max="14913" width="9.140625" style="1197" customWidth="1"/>
    <col min="14914" max="14914" width="8.85546875" style="1197" customWidth="1"/>
    <col min="14915" max="14915" width="54.7109375" style="1197" customWidth="1"/>
    <col min="14916" max="14916" width="10.85546875" style="1197" customWidth="1"/>
    <col min="14917" max="14917" width="8.7109375" style="1197" customWidth="1"/>
    <col min="14918" max="14918" width="13" style="1197" customWidth="1"/>
    <col min="14919" max="14919" width="8.85546875" style="1197" customWidth="1"/>
    <col min="14920" max="14920" width="9.85546875" style="1197" customWidth="1"/>
    <col min="14921" max="14921" width="8.85546875" style="1197" customWidth="1"/>
    <col min="14922" max="15107" width="9.140625" style="1197"/>
    <col min="15108" max="15108" width="63" style="1197" customWidth="1"/>
    <col min="15109" max="15111" width="17.140625" style="1197" customWidth="1"/>
    <col min="15112" max="15115" width="15" style="1197" customWidth="1"/>
    <col min="15116" max="15116" width="13.140625" style="1197" customWidth="1"/>
    <col min="15117" max="15117" width="8.7109375" style="1197" customWidth="1"/>
    <col min="15118" max="15118" width="12.85546875" style="1197" customWidth="1"/>
    <col min="15119" max="15119" width="8.85546875" style="1197" customWidth="1"/>
    <col min="15120" max="15120" width="9.85546875" style="1197" customWidth="1"/>
    <col min="15121" max="15121" width="8.85546875" style="1197" customWidth="1"/>
    <col min="15122" max="15122" width="54.7109375" style="1197" customWidth="1"/>
    <col min="15123" max="15123" width="10.85546875" style="1197" customWidth="1"/>
    <col min="15124" max="15124" width="8.7109375" style="1197" customWidth="1"/>
    <col min="15125" max="15125" width="12.140625" style="1197" customWidth="1"/>
    <col min="15126" max="15126" width="8.85546875" style="1197" customWidth="1"/>
    <col min="15127" max="15127" width="9.85546875" style="1197" customWidth="1"/>
    <col min="15128" max="15128" width="8.85546875" style="1197" customWidth="1"/>
    <col min="15129" max="15129" width="54.7109375" style="1197" customWidth="1"/>
    <col min="15130" max="15130" width="10.85546875" style="1197" customWidth="1"/>
    <col min="15131" max="15131" width="8.7109375" style="1197" customWidth="1"/>
    <col min="15132" max="15132" width="12.28515625" style="1197" customWidth="1"/>
    <col min="15133" max="15133" width="8.85546875" style="1197" customWidth="1"/>
    <col min="15134" max="15134" width="9.85546875" style="1197" customWidth="1"/>
    <col min="15135" max="15135" width="8.85546875" style="1197" customWidth="1"/>
    <col min="15136" max="15136" width="54.7109375" style="1197" customWidth="1"/>
    <col min="15137" max="15137" width="10.85546875" style="1197" customWidth="1"/>
    <col min="15138" max="15138" width="8.7109375" style="1197" customWidth="1"/>
    <col min="15139" max="15139" width="13.28515625" style="1197" customWidth="1"/>
    <col min="15140" max="15140" width="8.85546875" style="1197" customWidth="1"/>
    <col min="15141" max="15141" width="9.85546875" style="1197" customWidth="1"/>
    <col min="15142" max="15142" width="8.85546875" style="1197" customWidth="1"/>
    <col min="15143" max="15143" width="54.7109375" style="1197" customWidth="1"/>
    <col min="15144" max="15144" width="12.140625" style="1197" customWidth="1"/>
    <col min="15145" max="15145" width="8.7109375" style="1197" customWidth="1"/>
    <col min="15146" max="15146" width="11.28515625" style="1197" customWidth="1"/>
    <col min="15147" max="15147" width="8.85546875" style="1197" customWidth="1"/>
    <col min="15148" max="15148" width="9.140625" style="1197"/>
    <col min="15149" max="15149" width="8.85546875" style="1197" customWidth="1"/>
    <col min="15150" max="15150" width="54.7109375" style="1197" customWidth="1"/>
    <col min="15151" max="15151" width="13.7109375" style="1197" customWidth="1"/>
    <col min="15152" max="15152" width="8.7109375" style="1197" customWidth="1"/>
    <col min="15153" max="15153" width="14.7109375" style="1197" customWidth="1"/>
    <col min="15154" max="15154" width="8.85546875" style="1197" customWidth="1"/>
    <col min="15155" max="15155" width="9.85546875" style="1197" customWidth="1"/>
    <col min="15156" max="15156" width="8.85546875" style="1197" customWidth="1"/>
    <col min="15157" max="15157" width="54.7109375" style="1197" customWidth="1"/>
    <col min="15158" max="15158" width="12.42578125" style="1197" customWidth="1"/>
    <col min="15159" max="15159" width="8.7109375" style="1197" customWidth="1"/>
    <col min="15160" max="15160" width="13.42578125" style="1197" customWidth="1"/>
    <col min="15161" max="15161" width="8.85546875" style="1197" customWidth="1"/>
    <col min="15162" max="15162" width="9.140625" style="1197" customWidth="1"/>
    <col min="15163" max="15163" width="8.85546875" style="1197" customWidth="1"/>
    <col min="15164" max="15164" width="54.7109375" style="1197" customWidth="1"/>
    <col min="15165" max="15165" width="10.7109375" style="1197" customWidth="1"/>
    <col min="15166" max="15166" width="8.7109375" style="1197" customWidth="1"/>
    <col min="15167" max="15167" width="13" style="1197" customWidth="1"/>
    <col min="15168" max="15168" width="8.85546875" style="1197" customWidth="1"/>
    <col min="15169" max="15169" width="9.140625" style="1197" customWidth="1"/>
    <col min="15170" max="15170" width="8.85546875" style="1197" customWidth="1"/>
    <col min="15171" max="15171" width="54.7109375" style="1197" customWidth="1"/>
    <col min="15172" max="15172" width="10.85546875" style="1197" customWidth="1"/>
    <col min="15173" max="15173" width="8.7109375" style="1197" customWidth="1"/>
    <col min="15174" max="15174" width="13" style="1197" customWidth="1"/>
    <col min="15175" max="15175" width="8.85546875" style="1197" customWidth="1"/>
    <col min="15176" max="15176" width="9.85546875" style="1197" customWidth="1"/>
    <col min="15177" max="15177" width="8.85546875" style="1197" customWidth="1"/>
    <col min="15178" max="15363" width="9.140625" style="1197"/>
    <col min="15364" max="15364" width="63" style="1197" customWidth="1"/>
    <col min="15365" max="15367" width="17.140625" style="1197" customWidth="1"/>
    <col min="15368" max="15371" width="15" style="1197" customWidth="1"/>
    <col min="15372" max="15372" width="13.140625" style="1197" customWidth="1"/>
    <col min="15373" max="15373" width="8.7109375" style="1197" customWidth="1"/>
    <col min="15374" max="15374" width="12.85546875" style="1197" customWidth="1"/>
    <col min="15375" max="15375" width="8.85546875" style="1197" customWidth="1"/>
    <col min="15376" max="15376" width="9.85546875" style="1197" customWidth="1"/>
    <col min="15377" max="15377" width="8.85546875" style="1197" customWidth="1"/>
    <col min="15378" max="15378" width="54.7109375" style="1197" customWidth="1"/>
    <col min="15379" max="15379" width="10.85546875" style="1197" customWidth="1"/>
    <col min="15380" max="15380" width="8.7109375" style="1197" customWidth="1"/>
    <col min="15381" max="15381" width="12.140625" style="1197" customWidth="1"/>
    <col min="15382" max="15382" width="8.85546875" style="1197" customWidth="1"/>
    <col min="15383" max="15383" width="9.85546875" style="1197" customWidth="1"/>
    <col min="15384" max="15384" width="8.85546875" style="1197" customWidth="1"/>
    <col min="15385" max="15385" width="54.7109375" style="1197" customWidth="1"/>
    <col min="15386" max="15386" width="10.85546875" style="1197" customWidth="1"/>
    <col min="15387" max="15387" width="8.7109375" style="1197" customWidth="1"/>
    <col min="15388" max="15388" width="12.28515625" style="1197" customWidth="1"/>
    <col min="15389" max="15389" width="8.85546875" style="1197" customWidth="1"/>
    <col min="15390" max="15390" width="9.85546875" style="1197" customWidth="1"/>
    <col min="15391" max="15391" width="8.85546875" style="1197" customWidth="1"/>
    <col min="15392" max="15392" width="54.7109375" style="1197" customWidth="1"/>
    <col min="15393" max="15393" width="10.85546875" style="1197" customWidth="1"/>
    <col min="15394" max="15394" width="8.7109375" style="1197" customWidth="1"/>
    <col min="15395" max="15395" width="13.28515625" style="1197" customWidth="1"/>
    <col min="15396" max="15396" width="8.85546875" style="1197" customWidth="1"/>
    <col min="15397" max="15397" width="9.85546875" style="1197" customWidth="1"/>
    <col min="15398" max="15398" width="8.85546875" style="1197" customWidth="1"/>
    <col min="15399" max="15399" width="54.7109375" style="1197" customWidth="1"/>
    <col min="15400" max="15400" width="12.140625" style="1197" customWidth="1"/>
    <col min="15401" max="15401" width="8.7109375" style="1197" customWidth="1"/>
    <col min="15402" max="15402" width="11.28515625" style="1197" customWidth="1"/>
    <col min="15403" max="15403" width="8.85546875" style="1197" customWidth="1"/>
    <col min="15404" max="15404" width="9.140625" style="1197"/>
    <col min="15405" max="15405" width="8.85546875" style="1197" customWidth="1"/>
    <col min="15406" max="15406" width="54.7109375" style="1197" customWidth="1"/>
    <col min="15407" max="15407" width="13.7109375" style="1197" customWidth="1"/>
    <col min="15408" max="15408" width="8.7109375" style="1197" customWidth="1"/>
    <col min="15409" max="15409" width="14.7109375" style="1197" customWidth="1"/>
    <col min="15410" max="15410" width="8.85546875" style="1197" customWidth="1"/>
    <col min="15411" max="15411" width="9.85546875" style="1197" customWidth="1"/>
    <col min="15412" max="15412" width="8.85546875" style="1197" customWidth="1"/>
    <col min="15413" max="15413" width="54.7109375" style="1197" customWidth="1"/>
    <col min="15414" max="15414" width="12.42578125" style="1197" customWidth="1"/>
    <col min="15415" max="15415" width="8.7109375" style="1197" customWidth="1"/>
    <col min="15416" max="15416" width="13.42578125" style="1197" customWidth="1"/>
    <col min="15417" max="15417" width="8.85546875" style="1197" customWidth="1"/>
    <col min="15418" max="15418" width="9.140625" style="1197" customWidth="1"/>
    <col min="15419" max="15419" width="8.85546875" style="1197" customWidth="1"/>
    <col min="15420" max="15420" width="54.7109375" style="1197" customWidth="1"/>
    <col min="15421" max="15421" width="10.7109375" style="1197" customWidth="1"/>
    <col min="15422" max="15422" width="8.7109375" style="1197" customWidth="1"/>
    <col min="15423" max="15423" width="13" style="1197" customWidth="1"/>
    <col min="15424" max="15424" width="8.85546875" style="1197" customWidth="1"/>
    <col min="15425" max="15425" width="9.140625" style="1197" customWidth="1"/>
    <col min="15426" max="15426" width="8.85546875" style="1197" customWidth="1"/>
    <col min="15427" max="15427" width="54.7109375" style="1197" customWidth="1"/>
    <col min="15428" max="15428" width="10.85546875" style="1197" customWidth="1"/>
    <col min="15429" max="15429" width="8.7109375" style="1197" customWidth="1"/>
    <col min="15430" max="15430" width="13" style="1197" customWidth="1"/>
    <col min="15431" max="15431" width="8.85546875" style="1197" customWidth="1"/>
    <col min="15432" max="15432" width="9.85546875" style="1197" customWidth="1"/>
    <col min="15433" max="15433" width="8.85546875" style="1197" customWidth="1"/>
    <col min="15434" max="15619" width="9.140625" style="1197"/>
    <col min="15620" max="15620" width="63" style="1197" customWidth="1"/>
    <col min="15621" max="15623" width="17.140625" style="1197" customWidth="1"/>
    <col min="15624" max="15627" width="15" style="1197" customWidth="1"/>
    <col min="15628" max="15628" width="13.140625" style="1197" customWidth="1"/>
    <col min="15629" max="15629" width="8.7109375" style="1197" customWidth="1"/>
    <col min="15630" max="15630" width="12.85546875" style="1197" customWidth="1"/>
    <col min="15631" max="15631" width="8.85546875" style="1197" customWidth="1"/>
    <col min="15632" max="15632" width="9.85546875" style="1197" customWidth="1"/>
    <col min="15633" max="15633" width="8.85546875" style="1197" customWidth="1"/>
    <col min="15634" max="15634" width="54.7109375" style="1197" customWidth="1"/>
    <col min="15635" max="15635" width="10.85546875" style="1197" customWidth="1"/>
    <col min="15636" max="15636" width="8.7109375" style="1197" customWidth="1"/>
    <col min="15637" max="15637" width="12.140625" style="1197" customWidth="1"/>
    <col min="15638" max="15638" width="8.85546875" style="1197" customWidth="1"/>
    <col min="15639" max="15639" width="9.85546875" style="1197" customWidth="1"/>
    <col min="15640" max="15640" width="8.85546875" style="1197" customWidth="1"/>
    <col min="15641" max="15641" width="54.7109375" style="1197" customWidth="1"/>
    <col min="15642" max="15642" width="10.85546875" style="1197" customWidth="1"/>
    <col min="15643" max="15643" width="8.7109375" style="1197" customWidth="1"/>
    <col min="15644" max="15644" width="12.28515625" style="1197" customWidth="1"/>
    <col min="15645" max="15645" width="8.85546875" style="1197" customWidth="1"/>
    <col min="15646" max="15646" width="9.85546875" style="1197" customWidth="1"/>
    <col min="15647" max="15647" width="8.85546875" style="1197" customWidth="1"/>
    <col min="15648" max="15648" width="54.7109375" style="1197" customWidth="1"/>
    <col min="15649" max="15649" width="10.85546875" style="1197" customWidth="1"/>
    <col min="15650" max="15650" width="8.7109375" style="1197" customWidth="1"/>
    <col min="15651" max="15651" width="13.28515625" style="1197" customWidth="1"/>
    <col min="15652" max="15652" width="8.85546875" style="1197" customWidth="1"/>
    <col min="15653" max="15653" width="9.85546875" style="1197" customWidth="1"/>
    <col min="15654" max="15654" width="8.85546875" style="1197" customWidth="1"/>
    <col min="15655" max="15655" width="54.7109375" style="1197" customWidth="1"/>
    <col min="15656" max="15656" width="12.140625" style="1197" customWidth="1"/>
    <col min="15657" max="15657" width="8.7109375" style="1197" customWidth="1"/>
    <col min="15658" max="15658" width="11.28515625" style="1197" customWidth="1"/>
    <col min="15659" max="15659" width="8.85546875" style="1197" customWidth="1"/>
    <col min="15660" max="15660" width="9.140625" style="1197"/>
    <col min="15661" max="15661" width="8.85546875" style="1197" customWidth="1"/>
    <col min="15662" max="15662" width="54.7109375" style="1197" customWidth="1"/>
    <col min="15663" max="15663" width="13.7109375" style="1197" customWidth="1"/>
    <col min="15664" max="15664" width="8.7109375" style="1197" customWidth="1"/>
    <col min="15665" max="15665" width="14.7109375" style="1197" customWidth="1"/>
    <col min="15666" max="15666" width="8.85546875" style="1197" customWidth="1"/>
    <col min="15667" max="15667" width="9.85546875" style="1197" customWidth="1"/>
    <col min="15668" max="15668" width="8.85546875" style="1197" customWidth="1"/>
    <col min="15669" max="15669" width="54.7109375" style="1197" customWidth="1"/>
    <col min="15670" max="15670" width="12.42578125" style="1197" customWidth="1"/>
    <col min="15671" max="15671" width="8.7109375" style="1197" customWidth="1"/>
    <col min="15672" max="15672" width="13.42578125" style="1197" customWidth="1"/>
    <col min="15673" max="15673" width="8.85546875" style="1197" customWidth="1"/>
    <col min="15674" max="15674" width="9.140625" style="1197" customWidth="1"/>
    <col min="15675" max="15675" width="8.85546875" style="1197" customWidth="1"/>
    <col min="15676" max="15676" width="54.7109375" style="1197" customWidth="1"/>
    <col min="15677" max="15677" width="10.7109375" style="1197" customWidth="1"/>
    <col min="15678" max="15678" width="8.7109375" style="1197" customWidth="1"/>
    <col min="15679" max="15679" width="13" style="1197" customWidth="1"/>
    <col min="15680" max="15680" width="8.85546875" style="1197" customWidth="1"/>
    <col min="15681" max="15681" width="9.140625" style="1197" customWidth="1"/>
    <col min="15682" max="15682" width="8.85546875" style="1197" customWidth="1"/>
    <col min="15683" max="15683" width="54.7109375" style="1197" customWidth="1"/>
    <col min="15684" max="15684" width="10.85546875" style="1197" customWidth="1"/>
    <col min="15685" max="15685" width="8.7109375" style="1197" customWidth="1"/>
    <col min="15686" max="15686" width="13" style="1197" customWidth="1"/>
    <col min="15687" max="15687" width="8.85546875" style="1197" customWidth="1"/>
    <col min="15688" max="15688" width="9.85546875" style="1197" customWidth="1"/>
    <col min="15689" max="15689" width="8.85546875" style="1197" customWidth="1"/>
    <col min="15690" max="15875" width="9.140625" style="1197"/>
    <col min="15876" max="15876" width="63" style="1197" customWidth="1"/>
    <col min="15877" max="15879" width="17.140625" style="1197" customWidth="1"/>
    <col min="15880" max="15883" width="15" style="1197" customWidth="1"/>
    <col min="15884" max="15884" width="13.140625" style="1197" customWidth="1"/>
    <col min="15885" max="15885" width="8.7109375" style="1197" customWidth="1"/>
    <col min="15886" max="15886" width="12.85546875" style="1197" customWidth="1"/>
    <col min="15887" max="15887" width="8.85546875" style="1197" customWidth="1"/>
    <col min="15888" max="15888" width="9.85546875" style="1197" customWidth="1"/>
    <col min="15889" max="15889" width="8.85546875" style="1197" customWidth="1"/>
    <col min="15890" max="15890" width="54.7109375" style="1197" customWidth="1"/>
    <col min="15891" max="15891" width="10.85546875" style="1197" customWidth="1"/>
    <col min="15892" max="15892" width="8.7109375" style="1197" customWidth="1"/>
    <col min="15893" max="15893" width="12.140625" style="1197" customWidth="1"/>
    <col min="15894" max="15894" width="8.85546875" style="1197" customWidth="1"/>
    <col min="15895" max="15895" width="9.85546875" style="1197" customWidth="1"/>
    <col min="15896" max="15896" width="8.85546875" style="1197" customWidth="1"/>
    <col min="15897" max="15897" width="54.7109375" style="1197" customWidth="1"/>
    <col min="15898" max="15898" width="10.85546875" style="1197" customWidth="1"/>
    <col min="15899" max="15899" width="8.7109375" style="1197" customWidth="1"/>
    <col min="15900" max="15900" width="12.28515625" style="1197" customWidth="1"/>
    <col min="15901" max="15901" width="8.85546875" style="1197" customWidth="1"/>
    <col min="15902" max="15902" width="9.85546875" style="1197" customWidth="1"/>
    <col min="15903" max="15903" width="8.85546875" style="1197" customWidth="1"/>
    <col min="15904" max="15904" width="54.7109375" style="1197" customWidth="1"/>
    <col min="15905" max="15905" width="10.85546875" style="1197" customWidth="1"/>
    <col min="15906" max="15906" width="8.7109375" style="1197" customWidth="1"/>
    <col min="15907" max="15907" width="13.28515625" style="1197" customWidth="1"/>
    <col min="15908" max="15908" width="8.85546875" style="1197" customWidth="1"/>
    <col min="15909" max="15909" width="9.85546875" style="1197" customWidth="1"/>
    <col min="15910" max="15910" width="8.85546875" style="1197" customWidth="1"/>
    <col min="15911" max="15911" width="54.7109375" style="1197" customWidth="1"/>
    <col min="15912" max="15912" width="12.140625" style="1197" customWidth="1"/>
    <col min="15913" max="15913" width="8.7109375" style="1197" customWidth="1"/>
    <col min="15914" max="15914" width="11.28515625" style="1197" customWidth="1"/>
    <col min="15915" max="15915" width="8.85546875" style="1197" customWidth="1"/>
    <col min="15916" max="15916" width="9.140625" style="1197"/>
    <col min="15917" max="15917" width="8.85546875" style="1197" customWidth="1"/>
    <col min="15918" max="15918" width="54.7109375" style="1197" customWidth="1"/>
    <col min="15919" max="15919" width="13.7109375" style="1197" customWidth="1"/>
    <col min="15920" max="15920" width="8.7109375" style="1197" customWidth="1"/>
    <col min="15921" max="15921" width="14.7109375" style="1197" customWidth="1"/>
    <col min="15922" max="15922" width="8.85546875" style="1197" customWidth="1"/>
    <col min="15923" max="15923" width="9.85546875" style="1197" customWidth="1"/>
    <col min="15924" max="15924" width="8.85546875" style="1197" customWidth="1"/>
    <col min="15925" max="15925" width="54.7109375" style="1197" customWidth="1"/>
    <col min="15926" max="15926" width="12.42578125" style="1197" customWidth="1"/>
    <col min="15927" max="15927" width="8.7109375" style="1197" customWidth="1"/>
    <col min="15928" max="15928" width="13.42578125" style="1197" customWidth="1"/>
    <col min="15929" max="15929" width="8.85546875" style="1197" customWidth="1"/>
    <col min="15930" max="15930" width="9.140625" style="1197" customWidth="1"/>
    <col min="15931" max="15931" width="8.85546875" style="1197" customWidth="1"/>
    <col min="15932" max="15932" width="54.7109375" style="1197" customWidth="1"/>
    <col min="15933" max="15933" width="10.7109375" style="1197" customWidth="1"/>
    <col min="15934" max="15934" width="8.7109375" style="1197" customWidth="1"/>
    <col min="15935" max="15935" width="13" style="1197" customWidth="1"/>
    <col min="15936" max="15936" width="8.85546875" style="1197" customWidth="1"/>
    <col min="15937" max="15937" width="9.140625" style="1197" customWidth="1"/>
    <col min="15938" max="15938" width="8.85546875" style="1197" customWidth="1"/>
    <col min="15939" max="15939" width="54.7109375" style="1197" customWidth="1"/>
    <col min="15940" max="15940" width="10.85546875" style="1197" customWidth="1"/>
    <col min="15941" max="15941" width="8.7109375" style="1197" customWidth="1"/>
    <col min="15942" max="15942" width="13" style="1197" customWidth="1"/>
    <col min="15943" max="15943" width="8.85546875" style="1197" customWidth="1"/>
    <col min="15944" max="15944" width="9.85546875" style="1197" customWidth="1"/>
    <col min="15945" max="15945" width="8.85546875" style="1197" customWidth="1"/>
    <col min="15946" max="16131" width="9.140625" style="1197"/>
    <col min="16132" max="16132" width="63" style="1197" customWidth="1"/>
    <col min="16133" max="16135" width="17.140625" style="1197" customWidth="1"/>
    <col min="16136" max="16139" width="15" style="1197" customWidth="1"/>
    <col min="16140" max="16140" width="13.140625" style="1197" customWidth="1"/>
    <col min="16141" max="16141" width="8.7109375" style="1197" customWidth="1"/>
    <col min="16142" max="16142" width="12.85546875" style="1197" customWidth="1"/>
    <col min="16143" max="16143" width="8.85546875" style="1197" customWidth="1"/>
    <col min="16144" max="16144" width="9.85546875" style="1197" customWidth="1"/>
    <col min="16145" max="16145" width="8.85546875" style="1197" customWidth="1"/>
    <col min="16146" max="16146" width="54.7109375" style="1197" customWidth="1"/>
    <col min="16147" max="16147" width="10.85546875" style="1197" customWidth="1"/>
    <col min="16148" max="16148" width="8.7109375" style="1197" customWidth="1"/>
    <col min="16149" max="16149" width="12.140625" style="1197" customWidth="1"/>
    <col min="16150" max="16150" width="8.85546875" style="1197" customWidth="1"/>
    <col min="16151" max="16151" width="9.85546875" style="1197" customWidth="1"/>
    <col min="16152" max="16152" width="8.85546875" style="1197" customWidth="1"/>
    <col min="16153" max="16153" width="54.7109375" style="1197" customWidth="1"/>
    <col min="16154" max="16154" width="10.85546875" style="1197" customWidth="1"/>
    <col min="16155" max="16155" width="8.7109375" style="1197" customWidth="1"/>
    <col min="16156" max="16156" width="12.28515625" style="1197" customWidth="1"/>
    <col min="16157" max="16157" width="8.85546875" style="1197" customWidth="1"/>
    <col min="16158" max="16158" width="9.85546875" style="1197" customWidth="1"/>
    <col min="16159" max="16159" width="8.85546875" style="1197" customWidth="1"/>
    <col min="16160" max="16160" width="54.7109375" style="1197" customWidth="1"/>
    <col min="16161" max="16161" width="10.85546875" style="1197" customWidth="1"/>
    <col min="16162" max="16162" width="8.7109375" style="1197" customWidth="1"/>
    <col min="16163" max="16163" width="13.28515625" style="1197" customWidth="1"/>
    <col min="16164" max="16164" width="8.85546875" style="1197" customWidth="1"/>
    <col min="16165" max="16165" width="9.85546875" style="1197" customWidth="1"/>
    <col min="16166" max="16166" width="8.85546875" style="1197" customWidth="1"/>
    <col min="16167" max="16167" width="54.7109375" style="1197" customWidth="1"/>
    <col min="16168" max="16168" width="12.140625" style="1197" customWidth="1"/>
    <col min="16169" max="16169" width="8.7109375" style="1197" customWidth="1"/>
    <col min="16170" max="16170" width="11.28515625" style="1197" customWidth="1"/>
    <col min="16171" max="16171" width="8.85546875" style="1197" customWidth="1"/>
    <col min="16172" max="16172" width="9.140625" style="1197"/>
    <col min="16173" max="16173" width="8.85546875" style="1197" customWidth="1"/>
    <col min="16174" max="16174" width="54.7109375" style="1197" customWidth="1"/>
    <col min="16175" max="16175" width="13.7109375" style="1197" customWidth="1"/>
    <col min="16176" max="16176" width="8.7109375" style="1197" customWidth="1"/>
    <col min="16177" max="16177" width="14.7109375" style="1197" customWidth="1"/>
    <col min="16178" max="16178" width="8.85546875" style="1197" customWidth="1"/>
    <col min="16179" max="16179" width="9.85546875" style="1197" customWidth="1"/>
    <col min="16180" max="16180" width="8.85546875" style="1197" customWidth="1"/>
    <col min="16181" max="16181" width="54.7109375" style="1197" customWidth="1"/>
    <col min="16182" max="16182" width="12.42578125" style="1197" customWidth="1"/>
    <col min="16183" max="16183" width="8.7109375" style="1197" customWidth="1"/>
    <col min="16184" max="16184" width="13.42578125" style="1197" customWidth="1"/>
    <col min="16185" max="16185" width="8.85546875" style="1197" customWidth="1"/>
    <col min="16186" max="16186" width="9.140625" style="1197" customWidth="1"/>
    <col min="16187" max="16187" width="8.85546875" style="1197" customWidth="1"/>
    <col min="16188" max="16188" width="54.7109375" style="1197" customWidth="1"/>
    <col min="16189" max="16189" width="10.7109375" style="1197" customWidth="1"/>
    <col min="16190" max="16190" width="8.7109375" style="1197" customWidth="1"/>
    <col min="16191" max="16191" width="13" style="1197" customWidth="1"/>
    <col min="16192" max="16192" width="8.85546875" style="1197" customWidth="1"/>
    <col min="16193" max="16193" width="9.140625" style="1197" customWidth="1"/>
    <col min="16194" max="16194" width="8.85546875" style="1197" customWidth="1"/>
    <col min="16195" max="16195" width="54.7109375" style="1197" customWidth="1"/>
    <col min="16196" max="16196" width="10.85546875" style="1197" customWidth="1"/>
    <col min="16197" max="16197" width="8.7109375" style="1197" customWidth="1"/>
    <col min="16198" max="16198" width="13" style="1197" customWidth="1"/>
    <col min="16199" max="16199" width="8.85546875" style="1197" customWidth="1"/>
    <col min="16200" max="16200" width="9.85546875" style="1197" customWidth="1"/>
    <col min="16201" max="16201" width="8.85546875" style="1197" customWidth="1"/>
    <col min="16202" max="16384" width="9.140625" style="1197"/>
  </cols>
  <sheetData>
    <row r="1" spans="2:79" ht="9" customHeight="1" thickBot="1"/>
    <row r="2" spans="2:79" ht="47.45" customHeight="1" thickBot="1">
      <c r="B2" s="1200" t="s">
        <v>792</v>
      </c>
      <c r="C2" s="1201"/>
      <c r="D2" s="1201"/>
      <c r="E2" s="1201"/>
      <c r="F2" s="1201"/>
      <c r="G2" s="1201"/>
      <c r="H2" s="1201"/>
      <c r="I2" s="1202"/>
      <c r="L2" s="1203" t="s">
        <v>793</v>
      </c>
      <c r="M2" s="1204"/>
      <c r="N2" s="1204"/>
      <c r="O2" s="1205"/>
      <c r="P2" s="1205"/>
      <c r="Q2" s="1205"/>
      <c r="R2" s="1205"/>
      <c r="S2" s="1205"/>
      <c r="T2" s="1206"/>
      <c r="U2" s="1198" t="s">
        <v>794</v>
      </c>
    </row>
    <row r="3" spans="2:79" ht="45" customHeight="1" thickBot="1">
      <c r="B3" s="1207"/>
      <c r="C3" s="1208" t="s">
        <v>1024</v>
      </c>
      <c r="D3" s="1201"/>
      <c r="E3" s="1202"/>
      <c r="F3" s="1209"/>
      <c r="G3" s="1210"/>
      <c r="H3" s="1210"/>
      <c r="I3" s="1210"/>
      <c r="L3" s="1211" t="s">
        <v>796</v>
      </c>
      <c r="M3" s="1212" t="s">
        <v>797</v>
      </c>
      <c r="N3" s="1213" t="s">
        <v>798</v>
      </c>
      <c r="O3" s="1211" t="s">
        <v>796</v>
      </c>
      <c r="P3" s="1212" t="s">
        <v>797</v>
      </c>
      <c r="Q3" s="1213" t="s">
        <v>798</v>
      </c>
      <c r="R3" s="1211" t="s">
        <v>796</v>
      </c>
      <c r="S3" s="1212" t="s">
        <v>797</v>
      </c>
      <c r="T3" s="1213" t="s">
        <v>798</v>
      </c>
    </row>
    <row r="4" spans="2:79" ht="51.6" customHeight="1" thickBot="1">
      <c r="F4" s="1197"/>
      <c r="G4" s="1197"/>
      <c r="H4" s="1197"/>
      <c r="L4" s="1214" t="s">
        <v>799</v>
      </c>
      <c r="M4" s="1215">
        <v>8</v>
      </c>
      <c r="N4" s="1216">
        <f>I28</f>
        <v>0</v>
      </c>
      <c r="O4" s="1217" t="s">
        <v>800</v>
      </c>
      <c r="P4" s="1218">
        <v>25</v>
      </c>
      <c r="Q4" s="1219">
        <f>I172</f>
        <v>0</v>
      </c>
      <c r="R4" s="1220" t="s">
        <v>801</v>
      </c>
      <c r="S4" s="1221">
        <v>39</v>
      </c>
      <c r="T4" s="1222">
        <f>I240</f>
        <v>0</v>
      </c>
    </row>
    <row r="5" spans="2:79" ht="54.6" customHeight="1">
      <c r="B5" s="1223" t="s">
        <v>802</v>
      </c>
      <c r="C5" s="1224" t="str">
        <f>[1]A.Pontozás_1.értékelő!C5</f>
        <v>Cseh Lóránt</v>
      </c>
      <c r="D5" s="1225"/>
      <c r="E5" s="1225"/>
      <c r="F5" s="1225"/>
      <c r="G5" s="1225"/>
      <c r="H5" s="1225"/>
      <c r="I5" s="1226"/>
      <c r="L5" s="1227" t="s">
        <v>803</v>
      </c>
      <c r="M5" s="1228">
        <v>17</v>
      </c>
      <c r="N5" s="1229">
        <f>I48</f>
        <v>0</v>
      </c>
      <c r="O5" s="1230" t="s">
        <v>804</v>
      </c>
      <c r="P5" s="1231">
        <v>4</v>
      </c>
      <c r="Q5" s="1232">
        <f>I228</f>
        <v>0</v>
      </c>
      <c r="R5" s="1233" t="s">
        <v>805</v>
      </c>
      <c r="S5" s="1234">
        <v>10</v>
      </c>
      <c r="T5" s="1235">
        <f>I302</f>
        <v>0</v>
      </c>
    </row>
    <row r="6" spans="2:79" ht="54.6" customHeight="1">
      <c r="B6" s="1236" t="s">
        <v>806</v>
      </c>
      <c r="C6" s="1237">
        <f>[1]A.Pontozás_1.értékelő!C6</f>
        <v>33678</v>
      </c>
      <c r="D6" s="1238"/>
      <c r="E6" s="1238"/>
      <c r="F6" s="1238"/>
      <c r="G6" s="1238"/>
      <c r="H6" s="1238"/>
      <c r="I6" s="1239"/>
      <c r="L6" s="1227" t="s">
        <v>807</v>
      </c>
      <c r="M6" s="1228">
        <v>40</v>
      </c>
      <c r="N6" s="1240">
        <f>I84</f>
        <v>0</v>
      </c>
      <c r="O6" s="1230" t="s">
        <v>808</v>
      </c>
      <c r="P6" s="1241">
        <v>27</v>
      </c>
      <c r="Q6" s="1232">
        <f>I344</f>
        <v>0</v>
      </c>
      <c r="R6" s="1233" t="s">
        <v>809</v>
      </c>
      <c r="S6" s="1234">
        <v>12</v>
      </c>
      <c r="T6" s="1235">
        <f>I323</f>
        <v>0</v>
      </c>
      <c r="Y6" s="1198"/>
      <c r="AC6" s="1242"/>
    </row>
    <row r="7" spans="2:79" ht="54.6" customHeight="1" thickBot="1">
      <c r="B7" s="1236" t="s">
        <v>810</v>
      </c>
      <c r="C7" s="1243" t="str">
        <f>[1]A.Pontozás_1.értékelő!C7</f>
        <v>cseloci@gmail.com</v>
      </c>
      <c r="D7" s="1238"/>
      <c r="E7" s="1238"/>
      <c r="F7" s="1238"/>
      <c r="G7" s="1238"/>
      <c r="H7" s="1238"/>
      <c r="I7" s="1239"/>
      <c r="J7" s="1244"/>
      <c r="K7" s="1244"/>
      <c r="L7" s="1245" t="s">
        <v>811</v>
      </c>
      <c r="M7" s="1246">
        <v>18</v>
      </c>
      <c r="N7" s="1247">
        <f>I142</f>
        <v>0</v>
      </c>
      <c r="O7" s="1248"/>
      <c r="P7" s="1249"/>
      <c r="Q7" s="1250"/>
      <c r="R7" s="1251"/>
      <c r="S7" s="1252"/>
      <c r="T7" s="1253"/>
    </row>
    <row r="8" spans="2:79" ht="54.6" customHeight="1">
      <c r="B8" s="1236" t="s">
        <v>812</v>
      </c>
      <c r="C8" s="1254"/>
      <c r="D8" s="1255"/>
      <c r="E8" s="1255"/>
      <c r="F8" s="1255"/>
      <c r="G8" s="1255"/>
      <c r="H8" s="1255"/>
      <c r="I8" s="1256"/>
      <c r="J8" s="1244"/>
      <c r="K8" s="1244"/>
      <c r="L8" s="1257" t="s">
        <v>814</v>
      </c>
      <c r="M8" s="1258">
        <f>SUM(M4:M7)</f>
        <v>83</v>
      </c>
      <c r="N8" s="1259"/>
      <c r="O8" s="1260" t="s">
        <v>814</v>
      </c>
      <c r="P8" s="1261">
        <f>SUM(P4:P7)</f>
        <v>56</v>
      </c>
      <c r="Q8" s="1262"/>
      <c r="R8" s="1263" t="s">
        <v>815</v>
      </c>
      <c r="S8" s="1264">
        <f>SUM(S4:S7)</f>
        <v>61</v>
      </c>
      <c r="T8" s="1265"/>
    </row>
    <row r="9" spans="2:79" ht="54.6" customHeight="1" thickBot="1">
      <c r="B9" s="1266" t="s">
        <v>816</v>
      </c>
      <c r="C9" s="1267"/>
      <c r="D9" s="1268"/>
      <c r="E9" s="1268"/>
      <c r="F9" s="1268"/>
      <c r="G9" s="1268"/>
      <c r="H9" s="1268"/>
      <c r="I9" s="1269"/>
      <c r="L9" s="1270" t="s">
        <v>818</v>
      </c>
      <c r="M9" s="1271">
        <f>ROUND(M8*0.3,0)</f>
        <v>25</v>
      </c>
      <c r="N9" s="1229"/>
      <c r="O9" s="1272" t="s">
        <v>819</v>
      </c>
      <c r="P9" s="1273">
        <f>ROUND(P8*0.3,0)</f>
        <v>17</v>
      </c>
      <c r="Q9" s="1274"/>
      <c r="R9" s="1275" t="s">
        <v>820</v>
      </c>
      <c r="S9" s="1276">
        <f>ROUND(S8*0.3,0)</f>
        <v>18</v>
      </c>
      <c r="T9" s="1277"/>
      <c r="U9" s="1278"/>
      <c r="V9" s="1279"/>
      <c r="W9" s="1278"/>
      <c r="AD9" s="1278"/>
      <c r="AK9" s="1278"/>
      <c r="AY9" s="1278"/>
      <c r="BT9" s="1278"/>
    </row>
    <row r="10" spans="2:79" ht="54.6" customHeight="1" thickBot="1">
      <c r="B10" s="1266" t="s">
        <v>821</v>
      </c>
      <c r="C10" s="1280"/>
      <c r="D10" s="1281"/>
      <c r="E10" s="1281"/>
      <c r="F10" s="1281"/>
      <c r="G10" s="1281"/>
      <c r="H10" s="1281"/>
      <c r="I10" s="1282"/>
      <c r="L10" s="1283" t="s">
        <v>822</v>
      </c>
      <c r="M10" s="1284"/>
      <c r="N10" s="1285">
        <f>SUM(N4:N9)</f>
        <v>0</v>
      </c>
      <c r="O10" s="1286"/>
      <c r="P10" s="1287"/>
      <c r="Q10" s="1288">
        <f>SUM(Q4:Q9)</f>
        <v>0</v>
      </c>
      <c r="R10" s="1289"/>
      <c r="S10" s="1290"/>
      <c r="T10" s="1291">
        <f>SUM(T4:T9)</f>
        <v>0</v>
      </c>
      <c r="U10" s="1292"/>
    </row>
    <row r="11" spans="2:79" ht="36.950000000000003" customHeight="1" thickBot="1">
      <c r="L11" s="1293" t="s">
        <v>823</v>
      </c>
      <c r="M11" s="1294" t="s">
        <v>824</v>
      </c>
      <c r="N11" s="1285" t="str">
        <f>IF(N10&lt;M9,"KO","OK")</f>
        <v>KO</v>
      </c>
      <c r="O11" s="1286"/>
      <c r="P11" s="1288"/>
      <c r="Q11" s="1288" t="str">
        <f>IF(Q10&lt;P9,"KO","OK")</f>
        <v>KO</v>
      </c>
      <c r="R11" s="1289"/>
      <c r="S11" s="1295"/>
      <c r="T11" s="1291" t="str">
        <f>IF(T10&lt;S9,"KO","OK")</f>
        <v>KO</v>
      </c>
    </row>
    <row r="12" spans="2:79" ht="64.5" customHeight="1" thickBot="1">
      <c r="B12" s="1296" t="s">
        <v>825</v>
      </c>
      <c r="C12" s="1297"/>
      <c r="D12" s="1298"/>
      <c r="E12" s="1299" t="str">
        <f>IF(OR(M12=$M$11,M16=$M$11),"ÜT elutasítás","   ")</f>
        <v>ÜT elutasítás</v>
      </c>
      <c r="F12" s="1299"/>
      <c r="G12" s="1300"/>
      <c r="H12" s="1301" t="str">
        <f>IF(OR(M12=$M$11,M16=$M$11)," ",I24)</f>
        <v xml:space="preserve"> </v>
      </c>
      <c r="I12" s="1302"/>
      <c r="J12" s="1244"/>
      <c r="K12" s="1244"/>
      <c r="L12" s="1303" t="s">
        <v>826</v>
      </c>
      <c r="M12" s="1304" t="str">
        <f>IF(OR(N11=M11,Q11=M11,T11=M11),"KO","OK")</f>
        <v>KO</v>
      </c>
      <c r="N12" s="1305" t="str">
        <f>IF(M12=$M$11,"Minősítési csoportonként nem érte el a 30%-ot! :(","Csoportonként elérte a 30%-ot! :-)")</f>
        <v>Minősítési csoportonként nem érte el a 30%-ot! :(</v>
      </c>
      <c r="O12" s="1306"/>
      <c r="P12" s="1306"/>
      <c r="Q12" s="1306"/>
      <c r="R12" s="1306"/>
      <c r="S12" s="1306"/>
      <c r="T12" s="1307"/>
      <c r="U12" s="1197"/>
      <c r="V12" s="1244"/>
      <c r="W12" s="1244"/>
      <c r="X12" s="1244"/>
      <c r="Y12" s="1244"/>
      <c r="Z12" s="1244"/>
      <c r="AA12" s="1244"/>
      <c r="AB12" s="1244"/>
      <c r="AC12" s="1244"/>
      <c r="AD12" s="1244"/>
      <c r="AE12" s="1244"/>
      <c r="AF12" s="1244"/>
      <c r="AG12" s="1244"/>
      <c r="AH12" s="1244"/>
      <c r="AI12" s="1244"/>
      <c r="AJ12" s="1244"/>
      <c r="AK12" s="1244"/>
      <c r="AL12" s="1244"/>
      <c r="AM12" s="1244"/>
      <c r="AN12" s="1244"/>
      <c r="AO12" s="1244"/>
      <c r="AP12" s="1244"/>
      <c r="AQ12" s="1244"/>
      <c r="AR12" s="1244"/>
      <c r="AS12" s="1244"/>
      <c r="AT12" s="1244"/>
      <c r="AU12" s="1244"/>
      <c r="AV12" s="1244"/>
      <c r="AW12" s="1244"/>
      <c r="AX12" s="1244"/>
      <c r="AY12" s="1244"/>
      <c r="AZ12" s="1244"/>
      <c r="BA12" s="1244"/>
      <c r="BB12" s="1244"/>
      <c r="BC12" s="1244"/>
      <c r="BD12" s="1244"/>
      <c r="BE12" s="1244"/>
      <c r="BF12" s="1244"/>
      <c r="BG12" s="1244"/>
      <c r="BH12" s="1244"/>
      <c r="BI12" s="1244"/>
      <c r="BJ12" s="1244"/>
      <c r="BK12" s="1244"/>
      <c r="BL12" s="1244"/>
      <c r="BM12" s="1244"/>
      <c r="BN12" s="1244"/>
      <c r="BO12" s="1244"/>
      <c r="BP12" s="1244"/>
      <c r="BQ12" s="1244"/>
      <c r="BR12" s="1244"/>
      <c r="BS12" s="1244"/>
      <c r="BT12" s="1244"/>
      <c r="BU12" s="1244"/>
      <c r="BV12" s="1244"/>
      <c r="BW12" s="1244"/>
      <c r="BX12" s="1244"/>
      <c r="BY12" s="1244"/>
      <c r="BZ12" s="1244"/>
      <c r="CA12" s="1244"/>
    </row>
    <row r="13" spans="2:79" ht="10.5" customHeight="1" thickBot="1">
      <c r="J13" s="1244"/>
      <c r="K13" s="1244"/>
      <c r="L13" s="1197"/>
      <c r="M13" s="1244"/>
      <c r="N13" s="1244"/>
      <c r="O13" s="1244"/>
      <c r="P13" s="1244"/>
      <c r="Q13" s="1244"/>
      <c r="R13" s="1244"/>
      <c r="S13" s="1244"/>
      <c r="T13" s="1244"/>
      <c r="U13" s="1244"/>
      <c r="V13" s="1244"/>
      <c r="W13" s="1244"/>
      <c r="X13" s="1244"/>
      <c r="Y13" s="1244"/>
      <c r="Z13" s="1244"/>
      <c r="AA13" s="1244"/>
      <c r="AB13" s="1244"/>
      <c r="AC13" s="1244"/>
      <c r="AD13" s="1244"/>
      <c r="AE13" s="1244"/>
      <c r="AF13" s="1244"/>
      <c r="AG13" s="1244"/>
      <c r="AH13" s="1244"/>
      <c r="AI13" s="1244"/>
      <c r="AJ13" s="1244"/>
      <c r="AK13" s="1244"/>
      <c r="AL13" s="1244"/>
      <c r="AM13" s="1244"/>
      <c r="AN13" s="1244"/>
      <c r="AO13" s="1244"/>
      <c r="AP13" s="1244"/>
      <c r="AQ13" s="1244"/>
      <c r="AR13" s="1244"/>
      <c r="AS13" s="1244"/>
      <c r="AT13" s="1244"/>
      <c r="AU13" s="1244"/>
      <c r="AV13" s="1244"/>
      <c r="AW13" s="1244"/>
      <c r="AX13" s="1244"/>
      <c r="AY13" s="1244"/>
      <c r="AZ13" s="1244"/>
      <c r="BA13" s="1244"/>
      <c r="BB13" s="1244"/>
      <c r="BC13" s="1244"/>
      <c r="BD13" s="1244"/>
      <c r="BE13" s="1244"/>
      <c r="BF13" s="1244"/>
      <c r="BG13" s="1244"/>
      <c r="BH13" s="1244"/>
      <c r="BI13" s="1244"/>
      <c r="BJ13" s="1244"/>
      <c r="BK13" s="1244"/>
      <c r="BL13" s="1244"/>
      <c r="BM13" s="1244"/>
      <c r="BN13" s="1244"/>
      <c r="BO13" s="1244"/>
      <c r="BP13" s="1244"/>
      <c r="BQ13" s="1244"/>
      <c r="BR13" s="1244"/>
      <c r="BS13" s="1244"/>
      <c r="BT13" s="1244"/>
      <c r="BU13" s="1244"/>
      <c r="BV13" s="1244"/>
      <c r="BW13" s="1244"/>
      <c r="BX13" s="1244"/>
      <c r="BY13" s="1244"/>
      <c r="BZ13" s="1244"/>
      <c r="CA13" s="1244"/>
    </row>
    <row r="14" spans="2:79" ht="59.45" customHeight="1" thickBot="1">
      <c r="B14" s="1308" t="s">
        <v>827</v>
      </c>
      <c r="C14" s="1309"/>
      <c r="D14" s="1309"/>
      <c r="E14" s="1309"/>
      <c r="F14" s="1309"/>
      <c r="G14" s="1310"/>
      <c r="H14" s="1311">
        <v>60</v>
      </c>
      <c r="I14" s="1312"/>
      <c r="J14" s="1244"/>
      <c r="K14" s="1244"/>
      <c r="L14" s="1313" t="s">
        <v>828</v>
      </c>
      <c r="M14" s="1304" t="str">
        <f>IF(H24=M11,"KO","OK")</f>
        <v>OK</v>
      </c>
      <c r="N14" s="1314" t="str">
        <f>IF(M14=$M$11,"Elutasítási (KO) kritériumok alapján az ÜT NEM fogadható el! :-(","Elutasítási (KO) kritériumok alapján az ÜT elfogadható! :-)")</f>
        <v>Elutasítási (KO) kritériumok alapján az ÜT elfogadható! :-)</v>
      </c>
      <c r="O14" s="1315"/>
      <c r="P14" s="1315"/>
      <c r="Q14" s="1315"/>
      <c r="R14" s="1315"/>
      <c r="S14" s="1315"/>
      <c r="T14" s="1316"/>
      <c r="U14" s="1244"/>
      <c r="V14" s="1244"/>
      <c r="W14" s="1244"/>
      <c r="X14" s="1244"/>
      <c r="Y14" s="1244"/>
      <c r="Z14" s="1244"/>
      <c r="AA14" s="1244"/>
      <c r="AB14" s="1244"/>
      <c r="AC14" s="1244"/>
      <c r="AD14" s="1244"/>
      <c r="AE14" s="1244"/>
      <c r="AF14" s="1244"/>
      <c r="AG14" s="1244"/>
      <c r="AH14" s="1244"/>
      <c r="AI14" s="1244"/>
      <c r="AJ14" s="1244"/>
      <c r="AK14" s="1244"/>
      <c r="AL14" s="1244"/>
      <c r="AM14" s="1244"/>
      <c r="AN14" s="1244"/>
      <c r="AO14" s="1244"/>
      <c r="AP14" s="1244"/>
      <c r="AQ14" s="1244"/>
      <c r="AR14" s="1244"/>
      <c r="AS14" s="1244"/>
      <c r="AT14" s="1244"/>
      <c r="AU14" s="1244"/>
      <c r="AV14" s="1244"/>
      <c r="AW14" s="1244"/>
      <c r="AX14" s="1244"/>
      <c r="AY14" s="1244"/>
      <c r="AZ14" s="1244"/>
      <c r="BA14" s="1244"/>
      <c r="BB14" s="1244"/>
      <c r="BC14" s="1244"/>
      <c r="BD14" s="1244"/>
      <c r="BE14" s="1244"/>
      <c r="BF14" s="1244"/>
      <c r="BG14" s="1244"/>
      <c r="BH14" s="1244"/>
      <c r="BI14" s="1244"/>
      <c r="BJ14" s="1244"/>
      <c r="BK14" s="1244"/>
      <c r="BL14" s="1244"/>
      <c r="BM14" s="1244"/>
      <c r="BN14" s="1244"/>
      <c r="BO14" s="1244"/>
      <c r="BP14" s="1244"/>
      <c r="BQ14" s="1244"/>
      <c r="BR14" s="1244"/>
      <c r="BS14" s="1244"/>
      <c r="BT14" s="1244"/>
      <c r="BU14" s="1244"/>
      <c r="BV14" s="1244"/>
      <c r="BW14" s="1244"/>
      <c r="BX14" s="1244"/>
      <c r="BY14" s="1244"/>
      <c r="BZ14" s="1244"/>
      <c r="CA14" s="1244"/>
    </row>
    <row r="15" spans="2:79" ht="10.5" customHeight="1" thickBot="1">
      <c r="J15" s="1244"/>
      <c r="K15" s="1244"/>
      <c r="L15" s="1197"/>
      <c r="M15" s="1244"/>
      <c r="N15" s="1244"/>
      <c r="O15" s="1244"/>
      <c r="P15" s="1244"/>
      <c r="Q15" s="1244"/>
      <c r="R15" s="1244"/>
      <c r="S15" s="1244"/>
      <c r="T15" s="1244"/>
      <c r="U15" s="1244"/>
      <c r="V15" s="1244"/>
      <c r="W15" s="1244"/>
      <c r="X15" s="1244"/>
      <c r="Y15" s="1244"/>
      <c r="Z15" s="1244"/>
      <c r="AA15" s="1244"/>
      <c r="AB15" s="1244"/>
      <c r="AC15" s="1244"/>
      <c r="AD15" s="1244"/>
      <c r="AE15" s="1244"/>
      <c r="AF15" s="1244"/>
      <c r="AG15" s="1244"/>
      <c r="AH15" s="1244"/>
      <c r="AI15" s="1244"/>
      <c r="AJ15" s="1244"/>
      <c r="AK15" s="1244"/>
      <c r="AL15" s="1244"/>
      <c r="AM15" s="1244"/>
      <c r="AN15" s="1244"/>
      <c r="AO15" s="1244"/>
      <c r="AP15" s="1244"/>
      <c r="AQ15" s="1244"/>
      <c r="AR15" s="1244"/>
      <c r="AS15" s="1244"/>
      <c r="AT15" s="1244"/>
      <c r="AU15" s="1244"/>
      <c r="AV15" s="1244"/>
      <c r="AW15" s="1244"/>
      <c r="AX15" s="1244"/>
      <c r="AY15" s="1244"/>
      <c r="AZ15" s="1244"/>
      <c r="BA15" s="1244"/>
      <c r="BB15" s="1244"/>
      <c r="BC15" s="1244"/>
      <c r="BD15" s="1244"/>
      <c r="BE15" s="1244"/>
      <c r="BF15" s="1244"/>
      <c r="BG15" s="1244"/>
      <c r="BH15" s="1244"/>
      <c r="BI15" s="1244"/>
      <c r="BJ15" s="1244"/>
      <c r="BK15" s="1244"/>
      <c r="BL15" s="1244"/>
      <c r="BM15" s="1244"/>
      <c r="BN15" s="1244"/>
      <c r="BO15" s="1244"/>
      <c r="BP15" s="1244"/>
      <c r="BQ15" s="1244"/>
      <c r="BR15" s="1244"/>
      <c r="BS15" s="1244"/>
      <c r="BT15" s="1244"/>
      <c r="BU15" s="1244"/>
      <c r="BV15" s="1244"/>
      <c r="BW15" s="1244"/>
      <c r="BX15" s="1244"/>
      <c r="BY15" s="1244"/>
      <c r="BZ15" s="1244"/>
      <c r="CA15" s="1244"/>
    </row>
    <row r="16" spans="2:79" ht="62.1" customHeight="1" thickBot="1">
      <c r="B16" s="1317" t="s">
        <v>829</v>
      </c>
      <c r="C16" s="1318"/>
      <c r="D16" s="1299" t="str">
        <f>IF(ISBLANK(H14),O36,IF(OR(M12=$M$11,M14=$M$11),O35,IF(H12&lt;H14,O34,O33)))</f>
        <v>ÜT elutasítása</v>
      </c>
      <c r="E16" s="1299"/>
      <c r="F16" s="1299"/>
      <c r="G16" s="1299"/>
      <c r="H16" s="1299"/>
      <c r="I16" s="1300"/>
      <c r="L16" s="1197"/>
      <c r="M16" s="1244"/>
      <c r="N16" s="1244"/>
      <c r="O16" s="1244"/>
      <c r="P16" s="1244"/>
      <c r="Q16" s="1244"/>
      <c r="R16" s="1244"/>
      <c r="S16" s="1244"/>
      <c r="T16" s="1244"/>
      <c r="U16" s="1197"/>
      <c r="V16" s="1244"/>
      <c r="W16" s="1244"/>
      <c r="X16" s="1244"/>
      <c r="Y16" s="1244"/>
      <c r="Z16" s="1244"/>
      <c r="AA16" s="1244"/>
      <c r="AB16" s="1244"/>
      <c r="AC16" s="1244"/>
      <c r="AD16" s="1244"/>
      <c r="AE16" s="1244"/>
      <c r="AF16" s="1244"/>
      <c r="AG16" s="1244"/>
      <c r="AH16" s="1244"/>
      <c r="AI16" s="1244"/>
      <c r="AJ16" s="1244"/>
      <c r="AK16" s="1244"/>
      <c r="AL16" s="1244"/>
      <c r="AM16" s="1244"/>
      <c r="AN16" s="1244"/>
      <c r="AO16" s="1244"/>
      <c r="AP16" s="1244"/>
      <c r="AQ16" s="1244"/>
      <c r="AR16" s="1244"/>
      <c r="AS16" s="1244"/>
      <c r="AT16" s="1244"/>
      <c r="AU16" s="1244"/>
      <c r="AV16" s="1244"/>
      <c r="AW16" s="1244"/>
      <c r="AX16" s="1244"/>
      <c r="AY16" s="1244"/>
      <c r="AZ16" s="1244"/>
      <c r="BA16" s="1244"/>
      <c r="BB16" s="1244"/>
      <c r="BC16" s="1244"/>
      <c r="BD16" s="1244"/>
      <c r="BE16" s="1244"/>
      <c r="BF16" s="1244"/>
      <c r="BG16" s="1244"/>
      <c r="BH16" s="1244"/>
      <c r="BI16" s="1244"/>
      <c r="BJ16" s="1244"/>
      <c r="BK16" s="1244"/>
      <c r="BL16" s="1244"/>
      <c r="BM16" s="1244"/>
      <c r="BN16" s="1244"/>
      <c r="BO16" s="1244"/>
      <c r="BP16" s="1244"/>
      <c r="BQ16" s="1244"/>
      <c r="BR16" s="1244"/>
      <c r="BS16" s="1244"/>
      <c r="BT16" s="1244"/>
      <c r="BU16" s="1244"/>
      <c r="BV16" s="1244"/>
      <c r="BW16" s="1244"/>
      <c r="BX16" s="1244"/>
      <c r="BY16" s="1244"/>
      <c r="BZ16" s="1244"/>
      <c r="CA16" s="1244"/>
    </row>
    <row r="17" spans="1:79" ht="26.1" customHeight="1" thickBot="1">
      <c r="L17" s="1197"/>
      <c r="M17" s="1244"/>
      <c r="N17" s="1244"/>
      <c r="O17" s="1244"/>
      <c r="P17" s="1244"/>
      <c r="Q17" s="1244"/>
      <c r="R17" s="1244"/>
      <c r="S17" s="1244"/>
      <c r="T17" s="1244"/>
      <c r="U17" s="1244"/>
      <c r="V17" s="1244"/>
      <c r="W17" s="1244"/>
      <c r="X17" s="1244"/>
      <c r="Y17" s="1244"/>
      <c r="Z17" s="1244"/>
      <c r="AA17" s="1244"/>
      <c r="AB17" s="1244"/>
      <c r="AC17" s="1244"/>
      <c r="AD17" s="1244"/>
      <c r="AE17" s="1244"/>
      <c r="AF17" s="1244"/>
      <c r="AG17" s="1244"/>
      <c r="AH17" s="1244"/>
      <c r="AI17" s="1244"/>
      <c r="AJ17" s="1244"/>
      <c r="AK17" s="1244"/>
      <c r="AL17" s="1244"/>
      <c r="AM17" s="1244"/>
      <c r="AN17" s="1244"/>
      <c r="AO17" s="1244"/>
      <c r="AP17" s="1244"/>
      <c r="AQ17" s="1244"/>
      <c r="AR17" s="1244"/>
      <c r="AS17" s="1244"/>
      <c r="AT17" s="1244"/>
      <c r="AU17" s="1244"/>
      <c r="AV17" s="1244"/>
      <c r="AW17" s="1244"/>
      <c r="AX17" s="1244"/>
      <c r="AY17" s="1244"/>
      <c r="AZ17" s="1244"/>
      <c r="BA17" s="1244"/>
      <c r="BB17" s="1244"/>
      <c r="BC17" s="1244"/>
      <c r="BD17" s="1244"/>
      <c r="BE17" s="1244"/>
      <c r="BF17" s="1244"/>
      <c r="BG17" s="1244"/>
      <c r="BH17" s="1244"/>
      <c r="BI17" s="1244"/>
      <c r="BJ17" s="1244"/>
      <c r="BK17" s="1244"/>
      <c r="BL17" s="1244"/>
      <c r="BM17" s="1244"/>
      <c r="BN17" s="1244"/>
      <c r="BO17" s="1244"/>
      <c r="BP17" s="1244"/>
      <c r="BQ17" s="1244"/>
      <c r="BR17" s="1244"/>
      <c r="BS17" s="1244"/>
      <c r="BT17" s="1244"/>
      <c r="BU17" s="1244"/>
      <c r="BV17" s="1244"/>
      <c r="BW17" s="1244"/>
      <c r="BX17" s="1244"/>
      <c r="BY17" s="1244"/>
      <c r="BZ17" s="1244"/>
      <c r="CA17" s="1244"/>
    </row>
    <row r="18" spans="1:79" ht="29.1" customHeight="1">
      <c r="B18" s="1223" t="s">
        <v>830</v>
      </c>
      <c r="C18" s="1319">
        <v>200</v>
      </c>
      <c r="D18" s="1320" t="s">
        <v>831</v>
      </c>
      <c r="E18" s="1321" t="s">
        <v>824</v>
      </c>
      <c r="F18" s="1322">
        <v>1</v>
      </c>
      <c r="G18" s="1322">
        <v>2</v>
      </c>
      <c r="H18" s="1322">
        <v>3</v>
      </c>
      <c r="I18" s="1323" t="s">
        <v>106</v>
      </c>
      <c r="J18" s="1244"/>
      <c r="K18" s="1244"/>
      <c r="V18" s="1244"/>
      <c r="W18" s="1244"/>
      <c r="X18" s="1244"/>
      <c r="Y18" s="1244"/>
      <c r="Z18" s="1244"/>
      <c r="AA18" s="1244"/>
      <c r="AB18" s="1244"/>
      <c r="AC18" s="1244"/>
      <c r="AD18" s="1244"/>
      <c r="AE18" s="1244"/>
      <c r="AF18" s="1244"/>
      <c r="AG18" s="1244"/>
      <c r="AH18" s="1244"/>
      <c r="AI18" s="1244"/>
      <c r="AJ18" s="1244"/>
      <c r="AK18" s="1244"/>
      <c r="AL18" s="1244"/>
      <c r="AM18" s="1244"/>
      <c r="AN18" s="1244"/>
      <c r="AO18" s="1244"/>
      <c r="AP18" s="1244"/>
      <c r="AQ18" s="1244"/>
      <c r="AR18" s="1244"/>
      <c r="AS18" s="1244"/>
      <c r="AT18" s="1244"/>
      <c r="AU18" s="1244"/>
      <c r="AV18" s="1244"/>
      <c r="AW18" s="1244"/>
      <c r="AX18" s="1244"/>
      <c r="AY18" s="1244"/>
      <c r="AZ18" s="1244"/>
      <c r="BA18" s="1244"/>
      <c r="BB18" s="1244"/>
      <c r="BC18" s="1244"/>
      <c r="BD18" s="1244"/>
      <c r="BE18" s="1244"/>
      <c r="BF18" s="1244"/>
      <c r="BG18" s="1244"/>
      <c r="BH18" s="1244"/>
      <c r="BI18" s="1244"/>
      <c r="BJ18" s="1244"/>
      <c r="BK18" s="1244"/>
      <c r="BL18" s="1244"/>
      <c r="BM18" s="1244"/>
      <c r="BN18" s="1244"/>
      <c r="BO18" s="1244"/>
      <c r="BP18" s="1244"/>
      <c r="BQ18" s="1244"/>
      <c r="BR18" s="1244"/>
      <c r="BS18" s="1197"/>
      <c r="BU18" s="1197"/>
    </row>
    <row r="19" spans="1:79" ht="47.1" customHeight="1">
      <c r="B19" s="1324" t="s">
        <v>832</v>
      </c>
      <c r="C19" s="1325">
        <v>50</v>
      </c>
      <c r="D19" s="1326"/>
      <c r="E19" s="1327"/>
      <c r="F19" s="1328"/>
      <c r="G19" s="1328"/>
      <c r="H19" s="1328"/>
      <c r="I19" s="1329"/>
      <c r="J19" s="1244"/>
      <c r="K19" s="1244"/>
      <c r="V19" s="1244"/>
      <c r="W19" s="1244"/>
      <c r="X19" s="1244"/>
      <c r="Y19" s="1244"/>
      <c r="Z19" s="1244"/>
      <c r="AA19" s="1244"/>
      <c r="AB19" s="1244"/>
      <c r="AC19" s="1244"/>
      <c r="AD19" s="1244"/>
      <c r="AE19" s="1244"/>
      <c r="AF19" s="1244"/>
      <c r="AG19" s="1244"/>
      <c r="AH19" s="1244"/>
      <c r="AI19" s="1244"/>
      <c r="AJ19" s="1244"/>
      <c r="AK19" s="1244"/>
      <c r="AL19" s="1244"/>
      <c r="AM19" s="1244"/>
      <c r="AN19" s="1244"/>
      <c r="AO19" s="1244"/>
      <c r="AP19" s="1244"/>
      <c r="AQ19" s="1244"/>
      <c r="AR19" s="1244"/>
      <c r="AS19" s="1244"/>
      <c r="AT19" s="1244"/>
      <c r="AU19" s="1244"/>
      <c r="AV19" s="1244"/>
      <c r="AW19" s="1244"/>
      <c r="AX19" s="1244"/>
      <c r="AY19" s="1244"/>
      <c r="AZ19" s="1244"/>
      <c r="BA19" s="1244"/>
      <c r="BB19" s="1244"/>
      <c r="BC19" s="1244"/>
      <c r="BD19" s="1244"/>
      <c r="BE19" s="1244"/>
      <c r="BF19" s="1244"/>
      <c r="BG19" s="1244"/>
      <c r="BH19" s="1244"/>
      <c r="BI19" s="1244"/>
      <c r="BJ19" s="1244"/>
      <c r="BK19" s="1244"/>
      <c r="BL19" s="1244"/>
      <c r="BM19" s="1244"/>
      <c r="BN19" s="1244"/>
      <c r="BO19" s="1244"/>
      <c r="BP19" s="1244"/>
      <c r="BQ19" s="1244"/>
      <c r="BR19" s="1244"/>
      <c r="BS19" s="1197"/>
      <c r="BU19" s="1197"/>
    </row>
    <row r="20" spans="1:79" ht="57.95" customHeight="1" thickBot="1">
      <c r="B20" s="1330" t="s">
        <v>833</v>
      </c>
      <c r="C20" s="1331">
        <v>60</v>
      </c>
      <c r="D20" s="1332" t="s">
        <v>834</v>
      </c>
      <c r="E20" s="1333">
        <v>6</v>
      </c>
      <c r="F20" s="1333">
        <v>5</v>
      </c>
      <c r="G20" s="1333">
        <v>20</v>
      </c>
      <c r="H20" s="1333">
        <v>8</v>
      </c>
      <c r="I20" s="1334">
        <v>39</v>
      </c>
      <c r="J20" s="1244"/>
      <c r="K20" s="1244"/>
      <c r="V20" s="1244"/>
      <c r="W20" s="1244"/>
      <c r="X20" s="1244"/>
      <c r="Y20" s="1244"/>
      <c r="Z20" s="1244"/>
      <c r="AA20" s="1244"/>
      <c r="AB20" s="1244"/>
      <c r="AC20" s="1244"/>
      <c r="AD20" s="1244"/>
      <c r="AE20" s="1244"/>
      <c r="AF20" s="1244"/>
      <c r="AG20" s="1244"/>
      <c r="AH20" s="1244"/>
      <c r="AI20" s="1244"/>
      <c r="AJ20" s="1244"/>
      <c r="AK20" s="1244"/>
      <c r="AL20" s="1244"/>
      <c r="AM20" s="1244"/>
      <c r="AN20" s="1244"/>
      <c r="AO20" s="1244"/>
      <c r="AP20" s="1244"/>
      <c r="AQ20" s="1244"/>
      <c r="AR20" s="1244"/>
      <c r="AS20" s="1244"/>
      <c r="AT20" s="1244"/>
      <c r="AU20" s="1244"/>
      <c r="AV20" s="1244"/>
      <c r="AW20" s="1244"/>
      <c r="AX20" s="1244"/>
      <c r="AY20" s="1244"/>
      <c r="AZ20" s="1244"/>
      <c r="BA20" s="1244"/>
      <c r="BB20" s="1244"/>
      <c r="BC20" s="1244"/>
      <c r="BD20" s="1244"/>
      <c r="BE20" s="1244"/>
      <c r="BF20" s="1244"/>
      <c r="BG20" s="1244"/>
      <c r="BH20" s="1244"/>
      <c r="BI20" s="1244"/>
      <c r="BJ20" s="1244"/>
      <c r="BK20" s="1244"/>
      <c r="BL20" s="1244"/>
      <c r="BM20" s="1244"/>
      <c r="BN20" s="1244"/>
      <c r="BO20" s="1244"/>
      <c r="BP20" s="1244"/>
      <c r="BQ20" s="1244"/>
      <c r="BR20" s="1244"/>
      <c r="BS20" s="1197"/>
      <c r="BU20" s="1197"/>
    </row>
    <row r="21" spans="1:79" ht="14.1" customHeight="1">
      <c r="B21" s="1335"/>
      <c r="I21" s="1244"/>
      <c r="J21" s="1244"/>
      <c r="K21" s="1244"/>
      <c r="V21" s="1244"/>
      <c r="W21" s="1244"/>
      <c r="X21" s="1244"/>
      <c r="Y21" s="1244"/>
      <c r="Z21" s="1244"/>
      <c r="AA21" s="1244"/>
      <c r="AB21" s="1244"/>
      <c r="AC21" s="1244"/>
      <c r="AD21" s="1244"/>
      <c r="AE21" s="1244"/>
      <c r="AF21" s="1244"/>
      <c r="AG21" s="1244"/>
      <c r="AH21" s="1244"/>
      <c r="AI21" s="1244"/>
      <c r="AJ21" s="1244"/>
      <c r="AK21" s="1244"/>
      <c r="AL21" s="1244"/>
      <c r="AM21" s="1244"/>
      <c r="AN21" s="1244"/>
      <c r="AO21" s="1244"/>
      <c r="AP21" s="1244"/>
      <c r="AQ21" s="1244"/>
      <c r="AR21" s="1244"/>
      <c r="AS21" s="1244"/>
      <c r="AT21" s="1244"/>
      <c r="AU21" s="1244"/>
      <c r="AV21" s="1244"/>
      <c r="AW21" s="1244"/>
      <c r="AX21" s="1244"/>
      <c r="AY21" s="1244"/>
      <c r="AZ21" s="1244"/>
      <c r="BA21" s="1244"/>
      <c r="BB21" s="1244"/>
      <c r="BC21" s="1244"/>
      <c r="BD21" s="1244"/>
      <c r="BE21" s="1244"/>
      <c r="BF21" s="1244"/>
      <c r="BG21" s="1244"/>
      <c r="BH21" s="1244"/>
      <c r="BI21" s="1244"/>
      <c r="BJ21" s="1244"/>
      <c r="BK21" s="1244"/>
      <c r="BL21" s="1244"/>
      <c r="BM21" s="1244"/>
      <c r="BN21" s="1244"/>
      <c r="BO21" s="1244"/>
      <c r="BP21" s="1244"/>
      <c r="BQ21" s="1244"/>
      <c r="BR21" s="1244"/>
      <c r="BS21" s="1244"/>
      <c r="BT21" s="1244"/>
      <c r="BU21" s="1244"/>
      <c r="BV21" s="1244"/>
      <c r="BW21" s="1244"/>
      <c r="BX21" s="1244"/>
      <c r="BY21" s="1244"/>
      <c r="BZ21" s="1244"/>
      <c r="CA21" s="1244"/>
    </row>
    <row r="22" spans="1:79" ht="9.6" customHeight="1">
      <c r="I22" s="1196"/>
      <c r="J22" s="1244"/>
      <c r="K22" s="1244"/>
      <c r="L22" s="1244"/>
      <c r="M22" s="1244"/>
      <c r="N22" s="1336"/>
      <c r="O22" s="1244"/>
      <c r="P22" s="1244"/>
      <c r="Q22" s="1244"/>
      <c r="R22" s="1244"/>
      <c r="S22" s="1244"/>
      <c r="T22" s="1244"/>
      <c r="U22" s="1244"/>
      <c r="V22" s="1244"/>
      <c r="W22" s="1244"/>
      <c r="X22" s="1244"/>
      <c r="Y22" s="1244"/>
      <c r="Z22" s="1244"/>
      <c r="AA22" s="1244"/>
      <c r="AB22" s="1244"/>
      <c r="AC22" s="1244"/>
      <c r="AD22" s="1244"/>
      <c r="AE22" s="1244"/>
      <c r="AF22" s="1244"/>
      <c r="AG22" s="1244"/>
      <c r="AH22" s="1244"/>
      <c r="AI22" s="1244"/>
      <c r="AJ22" s="1244"/>
      <c r="AK22" s="1244"/>
      <c r="AL22" s="1244"/>
      <c r="AM22" s="1244"/>
      <c r="AN22" s="1244"/>
      <c r="AO22" s="1244"/>
      <c r="AP22" s="1244"/>
      <c r="AQ22" s="1244"/>
      <c r="AR22" s="1244"/>
      <c r="AS22" s="1244"/>
      <c r="AT22" s="1244"/>
      <c r="AU22" s="1244"/>
      <c r="AV22" s="1244"/>
      <c r="AW22" s="1244"/>
      <c r="AX22" s="1244"/>
      <c r="AY22" s="1244"/>
      <c r="AZ22" s="1244"/>
      <c r="BA22" s="1244"/>
      <c r="BB22" s="1244"/>
      <c r="BC22" s="1244"/>
      <c r="BD22" s="1244"/>
      <c r="BE22" s="1244"/>
      <c r="BF22" s="1244"/>
      <c r="BG22" s="1244"/>
      <c r="BH22" s="1244"/>
      <c r="BI22" s="1244"/>
      <c r="BJ22" s="1244"/>
      <c r="BK22" s="1244"/>
      <c r="BL22" s="1244"/>
      <c r="BM22" s="1244"/>
      <c r="BN22" s="1244"/>
      <c r="BO22" s="1244"/>
      <c r="BP22" s="1244"/>
      <c r="BQ22" s="1244"/>
      <c r="BR22" s="1244"/>
      <c r="BS22" s="1244"/>
      <c r="BT22" s="1244"/>
      <c r="BU22" s="1244"/>
      <c r="BV22" s="1244"/>
      <c r="BW22" s="1244"/>
      <c r="BX22" s="1244"/>
      <c r="BY22" s="1244"/>
      <c r="BZ22" s="1244"/>
      <c r="CA22" s="1244"/>
    </row>
    <row r="23" spans="1:79" ht="9.6" customHeight="1" thickBot="1">
      <c r="B23" s="1335"/>
      <c r="I23" s="1244"/>
      <c r="J23" s="1244"/>
      <c r="K23" s="1244"/>
      <c r="L23" s="1244"/>
      <c r="M23" s="1244"/>
      <c r="N23" s="1336"/>
      <c r="O23" s="1244"/>
      <c r="P23" s="1244"/>
      <c r="Q23" s="1244"/>
      <c r="R23" s="1244"/>
      <c r="S23" s="1244"/>
      <c r="T23" s="1244"/>
      <c r="U23" s="1244"/>
      <c r="V23" s="1244"/>
      <c r="W23" s="1244"/>
      <c r="X23" s="1244"/>
      <c r="Y23" s="1244"/>
      <c r="Z23" s="1244"/>
      <c r="AA23" s="1244"/>
      <c r="AB23" s="1244"/>
      <c r="AC23" s="1244"/>
      <c r="AD23" s="1244"/>
      <c r="AE23" s="1244"/>
      <c r="AF23" s="1244"/>
      <c r="AG23" s="1244"/>
      <c r="AH23" s="1244"/>
      <c r="AI23" s="1244"/>
      <c r="AJ23" s="1244"/>
      <c r="AK23" s="1244"/>
      <c r="AL23" s="1244"/>
      <c r="AM23" s="1244"/>
      <c r="AN23" s="1244"/>
      <c r="AO23" s="1244"/>
      <c r="AP23" s="1244"/>
      <c r="AQ23" s="1244"/>
      <c r="AR23" s="1244"/>
      <c r="AS23" s="1244"/>
      <c r="AT23" s="1244"/>
      <c r="AU23" s="1244"/>
      <c r="AV23" s="1244"/>
      <c r="AW23" s="1244"/>
      <c r="AX23" s="1244"/>
      <c r="AY23" s="1244"/>
      <c r="AZ23" s="1244"/>
      <c r="BA23" s="1244"/>
      <c r="BB23" s="1244"/>
      <c r="BC23" s="1244"/>
      <c r="BD23" s="1244"/>
      <c r="BE23" s="1244"/>
      <c r="BF23" s="1244"/>
      <c r="BG23" s="1244"/>
      <c r="BH23" s="1244"/>
      <c r="BI23" s="1244"/>
      <c r="BJ23" s="1244"/>
      <c r="BK23" s="1244"/>
      <c r="BL23" s="1244"/>
      <c r="BM23" s="1244"/>
      <c r="BN23" s="1244"/>
      <c r="BO23" s="1244"/>
      <c r="BP23" s="1244"/>
      <c r="BQ23" s="1244"/>
      <c r="BR23" s="1244"/>
      <c r="BS23" s="1244"/>
      <c r="BT23" s="1244"/>
      <c r="BU23" s="1244"/>
      <c r="BV23" s="1244"/>
      <c r="BW23" s="1244"/>
      <c r="BX23" s="1244"/>
      <c r="BY23" s="1244"/>
      <c r="BZ23" s="1244"/>
      <c r="CA23" s="1244"/>
    </row>
    <row r="24" spans="1:79" ht="51.75" customHeight="1" thickBot="1">
      <c r="B24" s="1337" t="s">
        <v>835</v>
      </c>
      <c r="C24" s="1338"/>
      <c r="D24" s="1338"/>
      <c r="E24" s="1339"/>
      <c r="F24" s="1340"/>
      <c r="G24" s="1341">
        <f>SUM(G25:G384)</f>
        <v>0</v>
      </c>
      <c r="H24" s="1342" t="str">
        <f>IF(OR(G89="KO",G96="KO",G111="KO",G357="KO",G366="KO",G89="KO"),"KO"," ")</f>
        <v xml:space="preserve"> </v>
      </c>
      <c r="I24" s="1341">
        <f>SUM(I25:I384)</f>
        <v>0</v>
      </c>
      <c r="J24" s="1244"/>
      <c r="K24" s="1244"/>
      <c r="L24" s="1244"/>
      <c r="M24" s="1244"/>
      <c r="N24" s="1336"/>
      <c r="O24" s="1244"/>
      <c r="P24" s="1244"/>
      <c r="Q24" s="1244"/>
      <c r="R24" s="1244"/>
      <c r="S24" s="1244"/>
      <c r="T24" s="1244"/>
      <c r="U24" s="1244"/>
      <c r="V24" s="1244"/>
      <c r="W24" s="1244"/>
      <c r="X24" s="1244"/>
      <c r="Y24" s="1244"/>
      <c r="Z24" s="1244"/>
      <c r="AA24" s="1244"/>
      <c r="AB24" s="1244"/>
      <c r="AC24" s="1244"/>
      <c r="AD24" s="1244"/>
      <c r="AE24" s="1244"/>
      <c r="AF24" s="1244"/>
      <c r="AG24" s="1244"/>
      <c r="AH24" s="1244"/>
      <c r="AI24" s="1244"/>
      <c r="AJ24" s="1244"/>
      <c r="AK24" s="1244"/>
      <c r="AL24" s="1244"/>
      <c r="AM24" s="1244"/>
      <c r="AN24" s="1244"/>
      <c r="AO24" s="1244"/>
      <c r="AP24" s="1244"/>
      <c r="AQ24" s="1244"/>
      <c r="AR24" s="1244"/>
      <c r="AS24" s="1244"/>
      <c r="AT24" s="1244"/>
      <c r="AU24" s="1244"/>
      <c r="AV24" s="1244"/>
      <c r="AW24" s="1244"/>
      <c r="AX24" s="1244"/>
      <c r="AY24" s="1244"/>
      <c r="AZ24" s="1244"/>
      <c r="BA24" s="1244"/>
      <c r="BB24" s="1244"/>
      <c r="BC24" s="1244"/>
      <c r="BD24" s="1244"/>
      <c r="BE24" s="1244"/>
      <c r="BF24" s="1244"/>
      <c r="BG24" s="1244"/>
      <c r="BH24" s="1244"/>
      <c r="BI24" s="1244"/>
      <c r="BJ24" s="1244"/>
      <c r="BK24" s="1244"/>
      <c r="BL24" s="1244"/>
      <c r="BM24" s="1244"/>
      <c r="BN24" s="1244"/>
      <c r="BO24" s="1244"/>
      <c r="BP24" s="1244"/>
      <c r="BQ24" s="1244"/>
      <c r="BR24" s="1244"/>
      <c r="BS24" s="1244"/>
      <c r="BT24" s="1244"/>
      <c r="BU24" s="1244"/>
      <c r="BV24" s="1244"/>
      <c r="BW24" s="1244"/>
      <c r="BX24" s="1244"/>
      <c r="BY24" s="1244"/>
      <c r="BZ24" s="1244"/>
      <c r="CA24" s="1244"/>
    </row>
    <row r="25" spans="1:79" ht="35.450000000000003" customHeight="1">
      <c r="B25" s="1335"/>
      <c r="I25" s="1244"/>
      <c r="J25" s="1244"/>
      <c r="K25" s="1244"/>
      <c r="L25" s="1244"/>
      <c r="M25" s="1244"/>
      <c r="N25" s="1336"/>
      <c r="O25" s="1244"/>
      <c r="P25" s="1244"/>
      <c r="Q25" s="1244"/>
      <c r="R25" s="1244"/>
      <c r="S25" s="1244"/>
      <c r="T25" s="1244"/>
      <c r="U25" s="1244"/>
      <c r="V25" s="1244"/>
      <c r="W25" s="1244"/>
      <c r="X25" s="1244"/>
      <c r="Y25" s="1244"/>
      <c r="Z25" s="1244"/>
      <c r="AA25" s="1244"/>
      <c r="AB25" s="1244"/>
      <c r="AC25" s="1244"/>
      <c r="AD25" s="1244"/>
      <c r="AE25" s="1244"/>
      <c r="AF25" s="1244"/>
      <c r="AG25" s="1244"/>
      <c r="AH25" s="1244"/>
      <c r="AI25" s="1244"/>
      <c r="AJ25" s="1244"/>
      <c r="AK25" s="1244"/>
      <c r="AL25" s="1244"/>
      <c r="AM25" s="1244"/>
      <c r="AN25" s="1244"/>
      <c r="AO25" s="1244"/>
      <c r="AP25" s="1244"/>
      <c r="AQ25" s="1244"/>
      <c r="AR25" s="1244"/>
      <c r="AS25" s="1244"/>
      <c r="AT25" s="1244"/>
      <c r="AU25" s="1244"/>
      <c r="AV25" s="1244"/>
      <c r="AW25" s="1244"/>
      <c r="AX25" s="1244"/>
      <c r="AY25" s="1244"/>
      <c r="AZ25" s="1244"/>
      <c r="BA25" s="1244"/>
      <c r="BB25" s="1244"/>
      <c r="BC25" s="1244"/>
      <c r="BD25" s="1244"/>
      <c r="BE25" s="1244"/>
      <c r="BF25" s="1244"/>
      <c r="BG25" s="1244"/>
      <c r="BH25" s="1244"/>
      <c r="BI25" s="1244"/>
      <c r="BJ25" s="1244"/>
      <c r="BK25" s="1244"/>
      <c r="BL25" s="1244"/>
      <c r="BM25" s="1244"/>
      <c r="BN25" s="1244"/>
      <c r="BO25" s="1244"/>
      <c r="BP25" s="1244"/>
      <c r="BQ25" s="1244"/>
      <c r="BR25" s="1244"/>
      <c r="BS25" s="1244"/>
      <c r="BT25" s="1244"/>
      <c r="BU25" s="1244"/>
      <c r="BV25" s="1244"/>
      <c r="BW25" s="1244"/>
      <c r="BX25" s="1244"/>
      <c r="BY25" s="1244"/>
      <c r="BZ25" s="1244"/>
      <c r="CA25" s="1244"/>
    </row>
    <row r="26" spans="1:79" ht="6.6" customHeight="1" thickBot="1">
      <c r="I26" s="1196"/>
      <c r="J26" s="1244"/>
      <c r="K26" s="1244"/>
      <c r="L26" s="1244"/>
      <c r="M26" s="1244"/>
      <c r="N26" s="1336"/>
      <c r="O26" s="1244"/>
      <c r="P26" s="1244"/>
      <c r="Q26" s="1244"/>
      <c r="R26" s="1244"/>
      <c r="S26" s="1244"/>
      <c r="T26" s="1244"/>
      <c r="U26" s="1244"/>
      <c r="V26" s="1244"/>
      <c r="W26" s="1244"/>
      <c r="X26" s="1244"/>
      <c r="Y26" s="1244"/>
      <c r="Z26" s="1244"/>
      <c r="AA26" s="1244"/>
      <c r="AB26" s="1244"/>
      <c r="AC26" s="1244"/>
      <c r="AD26" s="1244"/>
      <c r="AE26" s="1244"/>
      <c r="AF26" s="1244"/>
      <c r="AG26" s="1244"/>
      <c r="AH26" s="1244"/>
      <c r="AI26" s="1244"/>
      <c r="AJ26" s="1244"/>
      <c r="AK26" s="1244"/>
      <c r="AL26" s="1244"/>
      <c r="AM26" s="1244"/>
      <c r="AN26" s="1244"/>
      <c r="AO26" s="1244"/>
      <c r="AP26" s="1244"/>
      <c r="AQ26" s="1244"/>
      <c r="AR26" s="1244"/>
      <c r="AS26" s="1244"/>
      <c r="AT26" s="1244"/>
      <c r="AU26" s="1244"/>
      <c r="AV26" s="1244"/>
      <c r="AW26" s="1244"/>
      <c r="AX26" s="1244"/>
      <c r="AY26" s="1244"/>
      <c r="AZ26" s="1244"/>
      <c r="BA26" s="1244"/>
      <c r="BB26" s="1244"/>
      <c r="BC26" s="1244"/>
      <c r="BD26" s="1244"/>
      <c r="BE26" s="1244"/>
      <c r="BF26" s="1244"/>
      <c r="BG26" s="1244"/>
      <c r="BH26" s="1244"/>
      <c r="BI26" s="1244"/>
      <c r="BJ26" s="1244"/>
      <c r="BK26" s="1244"/>
      <c r="BL26" s="1244"/>
      <c r="BM26" s="1244"/>
      <c r="BN26" s="1244"/>
      <c r="BO26" s="1244"/>
      <c r="BP26" s="1244"/>
      <c r="BQ26" s="1244"/>
      <c r="BR26" s="1244"/>
      <c r="BS26" s="1244"/>
      <c r="BT26" s="1244"/>
      <c r="BU26" s="1244"/>
      <c r="BV26" s="1244"/>
      <c r="BW26" s="1244"/>
      <c r="BX26" s="1244"/>
      <c r="BY26" s="1244"/>
      <c r="BZ26" s="1244"/>
      <c r="CA26" s="1244"/>
    </row>
    <row r="27" spans="1:79" s="1350" customFormat="1" ht="23.25" customHeight="1" thickBot="1">
      <c r="A27" s="1343"/>
      <c r="B27" s="1344"/>
      <c r="C27" s="1345"/>
      <c r="D27" s="1345"/>
      <c r="E27" s="1346"/>
      <c r="F27" s="1347" t="s">
        <v>836</v>
      </c>
      <c r="G27" s="1348"/>
      <c r="H27" s="1347" t="s">
        <v>837</v>
      </c>
      <c r="I27" s="1349"/>
      <c r="J27" s="1244"/>
      <c r="K27" s="1244"/>
      <c r="L27" s="1244"/>
      <c r="M27" s="1244"/>
      <c r="N27" s="1336"/>
      <c r="O27" s="1244"/>
      <c r="P27" s="1244"/>
      <c r="Q27" s="1244"/>
      <c r="R27" s="1244"/>
      <c r="S27" s="1244"/>
      <c r="T27" s="1244"/>
      <c r="U27" s="1244"/>
      <c r="V27" s="1244"/>
      <c r="W27" s="1244"/>
      <c r="X27" s="1244"/>
      <c r="Y27" s="1244"/>
      <c r="Z27" s="1244"/>
      <c r="AA27" s="1244"/>
      <c r="AB27" s="1244"/>
      <c r="AC27" s="1244"/>
      <c r="AD27" s="1244"/>
      <c r="AE27" s="1244"/>
      <c r="AF27" s="1244"/>
      <c r="AG27" s="1244"/>
      <c r="AH27" s="1244"/>
      <c r="AI27" s="1244"/>
      <c r="AJ27" s="1244"/>
      <c r="AK27" s="1244"/>
      <c r="AL27" s="1244"/>
      <c r="AM27" s="1244"/>
      <c r="AN27" s="1244"/>
      <c r="AO27" s="1244"/>
      <c r="AP27" s="1244"/>
      <c r="AQ27" s="1244"/>
      <c r="AR27" s="1244"/>
      <c r="AS27" s="1244"/>
      <c r="AT27" s="1244"/>
      <c r="AU27" s="1244"/>
      <c r="AV27" s="1244"/>
      <c r="AW27" s="1244"/>
      <c r="AX27" s="1244"/>
      <c r="AY27" s="1244"/>
      <c r="AZ27" s="1244"/>
      <c r="BA27" s="1244"/>
      <c r="BB27" s="1244"/>
      <c r="BC27" s="1244"/>
      <c r="BD27" s="1244"/>
      <c r="BE27" s="1244"/>
      <c r="BF27" s="1244"/>
      <c r="BG27" s="1244"/>
      <c r="BH27" s="1244"/>
      <c r="BI27" s="1244"/>
      <c r="BJ27" s="1244"/>
      <c r="BK27" s="1244"/>
      <c r="BL27" s="1244"/>
      <c r="BM27" s="1244"/>
      <c r="BN27" s="1244"/>
      <c r="BO27" s="1244"/>
      <c r="BP27" s="1244"/>
      <c r="BQ27" s="1244"/>
      <c r="BR27" s="1244"/>
      <c r="BS27" s="1244"/>
      <c r="BT27" s="1244"/>
      <c r="BU27" s="1244"/>
      <c r="BV27" s="1244"/>
      <c r="BW27" s="1244"/>
      <c r="BX27" s="1244"/>
      <c r="BY27" s="1244"/>
      <c r="BZ27" s="1244"/>
      <c r="CA27" s="1244"/>
    </row>
    <row r="28" spans="1:79" ht="45.6" customHeight="1" thickBot="1">
      <c r="B28" s="1351" t="s">
        <v>838</v>
      </c>
      <c r="C28" s="1352" t="s">
        <v>839</v>
      </c>
      <c r="D28" s="1352"/>
      <c r="E28" s="1353"/>
      <c r="F28" s="1354">
        <f>+E34+E42</f>
        <v>0</v>
      </c>
      <c r="G28" s="1355"/>
      <c r="H28" s="1356">
        <v>8</v>
      </c>
      <c r="I28" s="1357">
        <f>SUM(G33,G41)</f>
        <v>0</v>
      </c>
      <c r="J28" s="1244"/>
      <c r="K28" s="1244"/>
      <c r="L28" s="1244"/>
      <c r="M28" s="1244"/>
      <c r="N28" s="1336"/>
      <c r="O28" s="1244"/>
      <c r="P28" s="1244"/>
      <c r="Q28" s="1244"/>
      <c r="R28" s="1244"/>
      <c r="S28" s="1244"/>
      <c r="T28" s="1244"/>
      <c r="U28" s="1244"/>
      <c r="V28" s="1244"/>
      <c r="W28" s="1244"/>
      <c r="X28" s="1244"/>
      <c r="Y28" s="1244"/>
      <c r="Z28" s="1244"/>
      <c r="AA28" s="1244"/>
      <c r="AB28" s="1244"/>
      <c r="AC28" s="1244"/>
      <c r="AD28" s="1244"/>
      <c r="AE28" s="1244"/>
      <c r="AF28" s="1244"/>
      <c r="AG28" s="1244"/>
      <c r="AH28" s="1244"/>
      <c r="AI28" s="1244"/>
      <c r="AJ28" s="1244"/>
      <c r="AK28" s="1244"/>
      <c r="AL28" s="1244"/>
      <c r="AM28" s="1244"/>
      <c r="AN28" s="1244"/>
      <c r="AO28" s="1244"/>
      <c r="AP28" s="1244"/>
      <c r="AQ28" s="1244"/>
      <c r="AR28" s="1244"/>
      <c r="AS28" s="1244"/>
      <c r="AT28" s="1244"/>
      <c r="AU28" s="1244"/>
      <c r="AV28" s="1244"/>
      <c r="AW28" s="1244"/>
      <c r="AX28" s="1244"/>
      <c r="AY28" s="1244"/>
      <c r="AZ28" s="1244"/>
      <c r="BA28" s="1244"/>
      <c r="BB28" s="1244"/>
      <c r="BC28" s="1244"/>
      <c r="BD28" s="1244"/>
      <c r="BE28" s="1244"/>
      <c r="BF28" s="1244"/>
      <c r="BG28" s="1244"/>
      <c r="BH28" s="1244"/>
      <c r="BI28" s="1244"/>
      <c r="BJ28" s="1244"/>
      <c r="BK28" s="1244"/>
      <c r="BL28" s="1244"/>
      <c r="BM28" s="1244"/>
      <c r="BN28" s="1244"/>
      <c r="BO28" s="1244"/>
      <c r="BP28" s="1244"/>
      <c r="BQ28" s="1244"/>
      <c r="BR28" s="1244"/>
      <c r="BS28" s="1244"/>
      <c r="BT28" s="1244"/>
      <c r="BU28" s="1244"/>
      <c r="BV28" s="1244"/>
      <c r="BW28" s="1244"/>
      <c r="BX28" s="1244"/>
      <c r="BY28" s="1244"/>
      <c r="BZ28" s="1244"/>
      <c r="CA28" s="1244"/>
    </row>
    <row r="29" spans="1:79" ht="6.75" customHeight="1">
      <c r="B29" s="1358"/>
      <c r="C29" s="1359"/>
      <c r="D29" s="1359"/>
      <c r="E29" s="1359"/>
      <c r="F29" s="1360"/>
      <c r="G29" s="1361"/>
      <c r="H29" s="1361"/>
      <c r="I29" s="1244"/>
      <c r="J29" s="1244"/>
      <c r="K29" s="1244"/>
      <c r="L29" s="1244"/>
      <c r="M29" s="1244"/>
      <c r="N29" s="1336"/>
      <c r="O29" s="1244"/>
      <c r="P29" s="1244"/>
      <c r="Q29" s="1244"/>
      <c r="R29" s="1244"/>
      <c r="S29" s="1244"/>
      <c r="T29" s="1244"/>
      <c r="U29" s="1244"/>
      <c r="V29" s="1244"/>
      <c r="W29" s="1244"/>
      <c r="X29" s="1244"/>
      <c r="Y29" s="1244"/>
      <c r="Z29" s="1244"/>
      <c r="AA29" s="1244"/>
      <c r="AB29" s="1244"/>
      <c r="AC29" s="1244"/>
      <c r="AD29" s="1244"/>
      <c r="AE29" s="1244"/>
      <c r="AF29" s="1244"/>
      <c r="AG29" s="1244"/>
      <c r="AH29" s="1244"/>
      <c r="AI29" s="1244"/>
      <c r="AJ29" s="1244"/>
      <c r="AK29" s="1244"/>
      <c r="AL29" s="1244"/>
      <c r="AM29" s="1244"/>
      <c r="AN29" s="1244"/>
      <c r="AO29" s="1244"/>
      <c r="AP29" s="1244"/>
      <c r="AQ29" s="1244"/>
      <c r="AR29" s="1244"/>
      <c r="AS29" s="1244"/>
      <c r="AT29" s="1244"/>
      <c r="AU29" s="1244"/>
      <c r="AV29" s="1244"/>
      <c r="AW29" s="1244"/>
      <c r="AX29" s="1244"/>
      <c r="AY29" s="1244"/>
      <c r="AZ29" s="1244"/>
      <c r="BA29" s="1244"/>
      <c r="BB29" s="1244"/>
      <c r="BC29" s="1244"/>
      <c r="BD29" s="1244"/>
      <c r="BE29" s="1244"/>
      <c r="BF29" s="1244"/>
      <c r="BG29" s="1244"/>
      <c r="BH29" s="1244"/>
      <c r="BI29" s="1244"/>
      <c r="BJ29" s="1244"/>
      <c r="BK29" s="1244"/>
      <c r="BL29" s="1244"/>
      <c r="BM29" s="1244"/>
      <c r="BN29" s="1244"/>
      <c r="BO29" s="1244"/>
      <c r="BP29" s="1244"/>
      <c r="BQ29" s="1244"/>
      <c r="BR29" s="1244"/>
      <c r="BS29" s="1244"/>
      <c r="BT29" s="1244"/>
      <c r="BU29" s="1244"/>
      <c r="BV29" s="1244"/>
      <c r="BW29" s="1244"/>
      <c r="BX29" s="1244"/>
      <c r="BY29" s="1244"/>
      <c r="BZ29" s="1244"/>
      <c r="CA29" s="1244"/>
    </row>
    <row r="30" spans="1:79" ht="18" customHeight="1">
      <c r="A30" s="1193">
        <v>1</v>
      </c>
      <c r="B30" s="1358" t="s">
        <v>840</v>
      </c>
      <c r="C30" s="1359"/>
      <c r="D30" s="1359"/>
      <c r="E30" s="1359"/>
      <c r="F30" s="1360"/>
      <c r="G30" s="1362"/>
      <c r="H30" s="1362"/>
      <c r="I30" s="1244"/>
      <c r="J30" s="1244"/>
      <c r="K30" s="1244"/>
      <c r="L30" s="1244"/>
      <c r="M30" s="1244"/>
      <c r="N30" s="1336"/>
      <c r="O30" s="1244"/>
      <c r="P30" s="1244"/>
      <c r="Q30" s="1244"/>
      <c r="R30" s="1244"/>
      <c r="S30" s="1244"/>
      <c r="T30" s="1244"/>
      <c r="U30" s="1244"/>
      <c r="V30" s="1244"/>
      <c r="W30" s="1244"/>
      <c r="X30" s="1244"/>
      <c r="Y30" s="1244"/>
      <c r="Z30" s="1244"/>
      <c r="AA30" s="1244"/>
      <c r="AB30" s="1244"/>
      <c r="AC30" s="1244"/>
      <c r="AD30" s="1244"/>
      <c r="AE30" s="1244"/>
      <c r="AF30" s="1244"/>
      <c r="AG30" s="1244"/>
      <c r="AH30" s="1244"/>
      <c r="AI30" s="1244"/>
      <c r="AJ30" s="1244"/>
      <c r="AK30" s="1244"/>
      <c r="AL30" s="1244"/>
      <c r="AM30" s="1244"/>
      <c r="AN30" s="1244"/>
      <c r="AO30" s="1244"/>
      <c r="AP30" s="1244"/>
      <c r="AQ30" s="1244"/>
      <c r="AR30" s="1244"/>
      <c r="AS30" s="1244"/>
      <c r="AT30" s="1244"/>
      <c r="AU30" s="1244"/>
      <c r="AV30" s="1244"/>
      <c r="AW30" s="1244"/>
      <c r="AX30" s="1244"/>
      <c r="AY30" s="1244"/>
      <c r="AZ30" s="1244"/>
      <c r="BA30" s="1244"/>
      <c r="BB30" s="1244"/>
      <c r="BC30" s="1244"/>
      <c r="BD30" s="1244"/>
      <c r="BE30" s="1244"/>
      <c r="BF30" s="1244"/>
      <c r="BG30" s="1244"/>
      <c r="BH30" s="1244"/>
      <c r="BI30" s="1244"/>
      <c r="BJ30" s="1244"/>
      <c r="BK30" s="1244"/>
      <c r="BL30" s="1244"/>
      <c r="BM30" s="1244"/>
      <c r="BN30" s="1244"/>
      <c r="BO30" s="1244"/>
      <c r="BP30" s="1244"/>
      <c r="BQ30" s="1244"/>
      <c r="BR30" s="1244"/>
      <c r="BS30" s="1244"/>
      <c r="BT30" s="1244"/>
      <c r="BU30" s="1244"/>
      <c r="BV30" s="1244"/>
      <c r="BW30" s="1244"/>
      <c r="BX30" s="1244"/>
      <c r="BY30" s="1244"/>
      <c r="BZ30" s="1244"/>
      <c r="CA30" s="1244"/>
    </row>
    <row r="31" spans="1:79" ht="35.25" customHeight="1">
      <c r="B31" s="1363" t="s">
        <v>841</v>
      </c>
      <c r="C31" s="1364"/>
      <c r="D31" s="1364"/>
      <c r="E31" s="1365"/>
      <c r="F31" s="1360"/>
      <c r="G31" s="1362"/>
      <c r="H31" s="1362"/>
      <c r="I31" s="1244"/>
      <c r="J31" s="1244"/>
      <c r="K31" s="1244"/>
      <c r="L31" s="1244"/>
      <c r="M31" s="1244"/>
      <c r="N31" s="1336"/>
      <c r="O31" s="1244"/>
      <c r="P31" s="1244"/>
      <c r="Q31" s="1244"/>
      <c r="R31" s="1244"/>
      <c r="S31" s="1244"/>
      <c r="T31" s="1244"/>
      <c r="U31" s="1244"/>
      <c r="V31" s="1244"/>
      <c r="W31" s="1244"/>
      <c r="X31" s="1244"/>
      <c r="Y31" s="1244"/>
      <c r="Z31" s="1244"/>
      <c r="AA31" s="1244"/>
      <c r="AB31" s="1244"/>
      <c r="AC31" s="1244"/>
      <c r="AD31" s="1244"/>
      <c r="AE31" s="1244"/>
      <c r="AF31" s="1244"/>
      <c r="AG31" s="1244"/>
      <c r="AH31" s="1244"/>
      <c r="AI31" s="1244"/>
      <c r="AJ31" s="1244"/>
      <c r="AK31" s="1244"/>
      <c r="AL31" s="1244"/>
      <c r="AM31" s="1244"/>
      <c r="AN31" s="1244"/>
      <c r="AO31" s="1244"/>
      <c r="AP31" s="1244"/>
      <c r="AQ31" s="1244"/>
      <c r="AR31" s="1244"/>
      <c r="AS31" s="1244"/>
      <c r="AT31" s="1244"/>
      <c r="AU31" s="1244"/>
      <c r="AV31" s="1244"/>
      <c r="AW31" s="1244"/>
      <c r="AX31" s="1244"/>
      <c r="AY31" s="1244"/>
      <c r="AZ31" s="1244"/>
      <c r="BA31" s="1244"/>
      <c r="BB31" s="1244"/>
      <c r="BC31" s="1244"/>
      <c r="BD31" s="1244"/>
      <c r="BE31" s="1244"/>
      <c r="BF31" s="1244"/>
      <c r="BG31" s="1244"/>
      <c r="BH31" s="1244"/>
      <c r="BI31" s="1244"/>
      <c r="BJ31" s="1244"/>
      <c r="BK31" s="1244"/>
      <c r="BL31" s="1244"/>
      <c r="BM31" s="1244"/>
      <c r="BN31" s="1244"/>
      <c r="BO31" s="1244"/>
      <c r="BP31" s="1244"/>
      <c r="BQ31" s="1244"/>
      <c r="BR31" s="1244"/>
      <c r="BS31" s="1244"/>
      <c r="BT31" s="1244"/>
      <c r="BU31" s="1244"/>
      <c r="BV31" s="1244"/>
      <c r="BW31" s="1244"/>
      <c r="BX31" s="1244"/>
      <c r="BY31" s="1244"/>
      <c r="BZ31" s="1244"/>
      <c r="CA31" s="1244"/>
    </row>
    <row r="32" spans="1:79" ht="16.5" customHeight="1" thickBot="1">
      <c r="B32" s="1358" t="s">
        <v>842</v>
      </c>
      <c r="C32" s="1366"/>
      <c r="F32" s="1360"/>
      <c r="G32" s="1362"/>
      <c r="H32" s="1362"/>
      <c r="I32" s="1244"/>
      <c r="J32" s="1244"/>
      <c r="K32" s="1244"/>
      <c r="L32" s="1244"/>
      <c r="M32" s="1244"/>
      <c r="N32" s="1336"/>
      <c r="O32" s="1244"/>
      <c r="P32" s="1244"/>
      <c r="Q32" s="1244"/>
      <c r="R32" s="1244"/>
      <c r="S32" s="1244"/>
      <c r="T32" s="1244"/>
      <c r="U32" s="1244"/>
      <c r="V32" s="1244"/>
      <c r="W32" s="1244"/>
      <c r="X32" s="1244"/>
      <c r="Y32" s="1244"/>
      <c r="Z32" s="1244"/>
      <c r="AA32" s="1244"/>
      <c r="AB32" s="1244"/>
      <c r="AC32" s="1244"/>
      <c r="AD32" s="1244"/>
      <c r="AE32" s="1244"/>
      <c r="AF32" s="1244"/>
      <c r="AG32" s="1244"/>
      <c r="AH32" s="1244"/>
      <c r="AI32" s="1244"/>
      <c r="AJ32" s="1244"/>
      <c r="AK32" s="1244"/>
      <c r="AL32" s="1244"/>
      <c r="AM32" s="1244"/>
      <c r="AN32" s="1244"/>
      <c r="AO32" s="1244"/>
      <c r="AP32" s="1244"/>
      <c r="AQ32" s="1244"/>
      <c r="AR32" s="1244"/>
      <c r="AS32" s="1244"/>
      <c r="AT32" s="1244"/>
      <c r="AU32" s="1244"/>
      <c r="AV32" s="1244"/>
      <c r="AW32" s="1244"/>
      <c r="AX32" s="1244"/>
      <c r="AY32" s="1244"/>
      <c r="AZ32" s="1244"/>
      <c r="BA32" s="1244"/>
      <c r="BB32" s="1244"/>
      <c r="BC32" s="1244"/>
      <c r="BD32" s="1244"/>
      <c r="BE32" s="1244"/>
      <c r="BF32" s="1244"/>
      <c r="BG32" s="1244"/>
      <c r="BH32" s="1244"/>
      <c r="BI32" s="1244"/>
      <c r="BJ32" s="1244"/>
      <c r="BK32" s="1244"/>
      <c r="BL32" s="1244"/>
      <c r="BM32" s="1244"/>
      <c r="BN32" s="1244"/>
      <c r="BO32" s="1244"/>
      <c r="BP32" s="1244"/>
      <c r="BQ32" s="1244"/>
      <c r="BR32" s="1244"/>
      <c r="BS32" s="1244"/>
      <c r="BT32" s="1244"/>
      <c r="BU32" s="1244"/>
      <c r="BV32" s="1244"/>
      <c r="BW32" s="1244"/>
      <c r="BX32" s="1244"/>
      <c r="BY32" s="1244"/>
      <c r="BZ32" s="1244"/>
      <c r="CA32" s="1244"/>
    </row>
    <row r="33" spans="1:79" ht="33.75" customHeight="1" thickBot="1">
      <c r="B33" s="1367" t="s">
        <v>843</v>
      </c>
      <c r="C33" s="1368" t="s">
        <v>844</v>
      </c>
      <c r="D33" s="1368" t="s">
        <v>845</v>
      </c>
      <c r="E33" s="1369" t="s">
        <v>846</v>
      </c>
      <c r="F33" s="1370" t="s">
        <v>847</v>
      </c>
      <c r="G33" s="1371"/>
      <c r="H33" s="1362"/>
      <c r="I33" s="1244"/>
      <c r="J33" s="1244"/>
      <c r="K33" s="1244"/>
      <c r="L33" s="1372"/>
      <c r="M33" s="1373"/>
      <c r="N33" s="1374"/>
      <c r="O33" s="1375" t="s">
        <v>848</v>
      </c>
      <c r="P33" s="1376"/>
      <c r="Q33" s="1376"/>
      <c r="R33" s="1376"/>
      <c r="S33" s="1376"/>
      <c r="T33" s="1377"/>
      <c r="U33" s="1244"/>
      <c r="V33" s="1244"/>
      <c r="W33" s="1244"/>
      <c r="X33" s="1244"/>
      <c r="Y33" s="1244"/>
      <c r="Z33" s="1244"/>
      <c r="AA33" s="1244"/>
      <c r="AB33" s="1244"/>
      <c r="AC33" s="1244"/>
      <c r="AD33" s="1244"/>
      <c r="AE33" s="1244"/>
      <c r="AF33" s="1244"/>
      <c r="AG33" s="1244"/>
      <c r="AH33" s="1244"/>
      <c r="AI33" s="1244"/>
      <c r="AJ33" s="1244"/>
      <c r="AK33" s="1244"/>
      <c r="AL33" s="1244"/>
      <c r="AM33" s="1244"/>
      <c r="AN33" s="1244"/>
      <c r="AO33" s="1244"/>
      <c r="AP33" s="1244"/>
      <c r="AQ33" s="1244"/>
      <c r="AR33" s="1244"/>
      <c r="AS33" s="1244"/>
      <c r="AT33" s="1244"/>
      <c r="AU33" s="1244"/>
      <c r="AV33" s="1244"/>
      <c r="AW33" s="1244"/>
      <c r="AX33" s="1244"/>
      <c r="AY33" s="1244"/>
      <c r="AZ33" s="1244"/>
      <c r="BA33" s="1244"/>
      <c r="BB33" s="1244"/>
      <c r="BC33" s="1244"/>
      <c r="BD33" s="1244"/>
      <c r="BE33" s="1244"/>
      <c r="BF33" s="1244"/>
      <c r="BG33" s="1244"/>
      <c r="BH33" s="1244"/>
      <c r="BI33" s="1244"/>
      <c r="BJ33" s="1244"/>
      <c r="BK33" s="1244"/>
      <c r="BL33" s="1244"/>
      <c r="BM33" s="1244"/>
      <c r="BN33" s="1244"/>
      <c r="BO33" s="1244"/>
      <c r="BP33" s="1244"/>
      <c r="BQ33" s="1244"/>
      <c r="BR33" s="1244"/>
      <c r="BS33" s="1244"/>
      <c r="BT33" s="1244"/>
      <c r="BU33" s="1244"/>
      <c r="BV33" s="1244"/>
      <c r="BW33" s="1244"/>
      <c r="BX33" s="1244"/>
      <c r="BY33" s="1244"/>
      <c r="BZ33" s="1244"/>
      <c r="CA33" s="1244"/>
    </row>
    <row r="34" spans="1:79" ht="21" customHeight="1" thickBot="1">
      <c r="B34" s="1378" t="s">
        <v>849</v>
      </c>
      <c r="C34" s="1379">
        <v>0</v>
      </c>
      <c r="D34" s="1380">
        <v>3</v>
      </c>
      <c r="E34" s="1381">
        <v>0</v>
      </c>
      <c r="F34" s="1382"/>
      <c r="G34" s="1383"/>
      <c r="H34" s="1383"/>
      <c r="I34" s="1384"/>
      <c r="J34" s="1244"/>
      <c r="K34" s="1244"/>
      <c r="L34" s="1385"/>
      <c r="M34" s="1386"/>
      <c r="N34" s="1387"/>
      <c r="O34" s="1375" t="s">
        <v>850</v>
      </c>
      <c r="P34" s="1376"/>
      <c r="Q34" s="1376"/>
      <c r="R34" s="1376"/>
      <c r="S34" s="1376"/>
      <c r="T34" s="1377"/>
      <c r="U34" s="1244"/>
      <c r="V34" s="1244"/>
      <c r="W34" s="1244"/>
      <c r="X34" s="1244"/>
      <c r="Y34" s="1244"/>
      <c r="Z34" s="1244"/>
      <c r="AA34" s="1244"/>
      <c r="AB34" s="1244"/>
      <c r="AC34" s="1244"/>
      <c r="AD34" s="1244"/>
      <c r="AE34" s="1244"/>
      <c r="AF34" s="1244"/>
      <c r="AG34" s="1244"/>
      <c r="AH34" s="1244"/>
      <c r="AI34" s="1244"/>
      <c r="AJ34" s="1244"/>
      <c r="AK34" s="1244"/>
      <c r="AL34" s="1244"/>
      <c r="AM34" s="1244"/>
      <c r="AN34" s="1244"/>
      <c r="AO34" s="1244"/>
      <c r="AP34" s="1244"/>
      <c r="AQ34" s="1244"/>
      <c r="AR34" s="1244"/>
      <c r="AS34" s="1244"/>
      <c r="AT34" s="1244"/>
      <c r="AU34" s="1244"/>
      <c r="AV34" s="1244"/>
      <c r="AW34" s="1244"/>
      <c r="AX34" s="1244"/>
      <c r="AY34" s="1244"/>
      <c r="AZ34" s="1244"/>
      <c r="BA34" s="1244"/>
      <c r="BB34" s="1244"/>
      <c r="BC34" s="1244"/>
      <c r="BD34" s="1244"/>
      <c r="BE34" s="1244"/>
      <c r="BF34" s="1244"/>
      <c r="BG34" s="1244"/>
      <c r="BH34" s="1244"/>
      <c r="BI34" s="1244"/>
      <c r="BJ34" s="1244"/>
      <c r="BK34" s="1244"/>
      <c r="BL34" s="1244"/>
      <c r="BM34" s="1244"/>
      <c r="BN34" s="1244"/>
      <c r="BO34" s="1244"/>
      <c r="BP34" s="1244"/>
      <c r="BQ34" s="1244"/>
      <c r="BR34" s="1244"/>
      <c r="BS34" s="1244"/>
      <c r="BT34" s="1244"/>
      <c r="BU34" s="1244"/>
      <c r="BV34" s="1244"/>
      <c r="BW34" s="1244"/>
      <c r="BX34" s="1244"/>
      <c r="BY34" s="1244"/>
      <c r="BZ34" s="1244"/>
      <c r="CA34" s="1244"/>
    </row>
    <row r="35" spans="1:79" ht="20.25" customHeight="1" thickBot="1">
      <c r="B35" s="1388" t="s">
        <v>851</v>
      </c>
      <c r="C35" s="1389">
        <v>1</v>
      </c>
      <c r="D35" s="1390">
        <v>3</v>
      </c>
      <c r="E35" s="1391">
        <v>3</v>
      </c>
      <c r="F35" s="1382"/>
      <c r="G35" s="1392"/>
      <c r="H35" s="1392"/>
      <c r="I35" s="1393"/>
      <c r="J35" s="1244"/>
      <c r="K35" s="1244"/>
      <c r="L35" s="1385"/>
      <c r="M35" s="1386"/>
      <c r="N35" s="1387"/>
      <c r="O35" s="1375" t="s">
        <v>852</v>
      </c>
      <c r="P35" s="1376"/>
      <c r="Q35" s="1376"/>
      <c r="R35" s="1376"/>
      <c r="S35" s="1376"/>
      <c r="T35" s="1377"/>
      <c r="U35" s="1244"/>
      <c r="V35" s="1244"/>
      <c r="W35" s="1244"/>
      <c r="X35" s="1244"/>
      <c r="Y35" s="1244"/>
      <c r="Z35" s="1244"/>
      <c r="AA35" s="1244"/>
      <c r="AB35" s="1244"/>
      <c r="AC35" s="1244"/>
      <c r="AD35" s="1244"/>
      <c r="AE35" s="1244"/>
      <c r="AF35" s="1244"/>
      <c r="AG35" s="1244"/>
      <c r="AH35" s="1244"/>
      <c r="AI35" s="1244"/>
      <c r="AJ35" s="1244"/>
      <c r="AK35" s="1244"/>
      <c r="AL35" s="1244"/>
      <c r="AM35" s="1244"/>
      <c r="AN35" s="1244"/>
      <c r="AO35" s="1244"/>
      <c r="AP35" s="1244"/>
      <c r="AQ35" s="1244"/>
      <c r="AR35" s="1244"/>
      <c r="AS35" s="1244"/>
      <c r="AT35" s="1244"/>
      <c r="AU35" s="1244"/>
      <c r="AV35" s="1244"/>
      <c r="AW35" s="1244"/>
      <c r="AX35" s="1244"/>
      <c r="AY35" s="1244"/>
      <c r="AZ35" s="1244"/>
      <c r="BA35" s="1244"/>
      <c r="BB35" s="1244"/>
      <c r="BC35" s="1244"/>
      <c r="BD35" s="1244"/>
      <c r="BE35" s="1244"/>
      <c r="BF35" s="1244"/>
      <c r="BG35" s="1244"/>
      <c r="BH35" s="1244"/>
      <c r="BI35" s="1244"/>
      <c r="BJ35" s="1244"/>
      <c r="BK35" s="1244"/>
      <c r="BL35" s="1244"/>
      <c r="BM35" s="1244"/>
      <c r="BN35" s="1244"/>
      <c r="BO35" s="1244"/>
      <c r="BP35" s="1244"/>
      <c r="BQ35" s="1244"/>
      <c r="BR35" s="1244"/>
      <c r="BS35" s="1244"/>
      <c r="BT35" s="1244"/>
      <c r="BU35" s="1244"/>
      <c r="BV35" s="1244"/>
      <c r="BW35" s="1244"/>
      <c r="BX35" s="1244"/>
      <c r="BY35" s="1244"/>
      <c r="BZ35" s="1244"/>
      <c r="CA35" s="1244"/>
    </row>
    <row r="36" spans="1:79" ht="20.25" customHeight="1" thickBot="1">
      <c r="B36" s="1394" t="s">
        <v>853</v>
      </c>
      <c r="C36" s="1395">
        <v>2</v>
      </c>
      <c r="D36" s="1396">
        <v>3</v>
      </c>
      <c r="E36" s="1397">
        <v>6</v>
      </c>
      <c r="F36" s="1398"/>
      <c r="G36" s="1399"/>
      <c r="H36" s="1399"/>
      <c r="I36" s="1400"/>
      <c r="J36" s="1244"/>
      <c r="K36" s="1244"/>
      <c r="L36" s="1401"/>
      <c r="M36" s="1402"/>
      <c r="N36" s="1403"/>
      <c r="O36" s="1375" t="s">
        <v>854</v>
      </c>
      <c r="P36" s="1376"/>
      <c r="Q36" s="1376"/>
      <c r="R36" s="1376"/>
      <c r="S36" s="1376"/>
      <c r="T36" s="1377"/>
      <c r="U36" s="1244"/>
      <c r="V36" s="1244"/>
      <c r="W36" s="1244"/>
      <c r="X36" s="1244"/>
      <c r="Y36" s="1244"/>
      <c r="Z36" s="1244"/>
      <c r="AA36" s="1244"/>
      <c r="AB36" s="1244"/>
      <c r="AC36" s="1244"/>
      <c r="AD36" s="1244"/>
      <c r="AE36" s="1244"/>
      <c r="AF36" s="1244"/>
      <c r="AG36" s="1244"/>
      <c r="AH36" s="1244"/>
      <c r="AI36" s="1244"/>
      <c r="AJ36" s="1244"/>
      <c r="AK36" s="1244"/>
      <c r="AL36" s="1244"/>
      <c r="AM36" s="1244"/>
      <c r="AN36" s="1244"/>
      <c r="AO36" s="1244"/>
      <c r="AP36" s="1244"/>
      <c r="AQ36" s="1244"/>
      <c r="AR36" s="1244"/>
      <c r="AS36" s="1244"/>
      <c r="AT36" s="1244"/>
      <c r="AU36" s="1244"/>
      <c r="AV36" s="1244"/>
      <c r="AW36" s="1244"/>
      <c r="AX36" s="1244"/>
      <c r="AY36" s="1244"/>
      <c r="AZ36" s="1244"/>
      <c r="BA36" s="1244"/>
      <c r="BB36" s="1244"/>
      <c r="BC36" s="1244"/>
      <c r="BD36" s="1244"/>
      <c r="BE36" s="1244"/>
      <c r="BF36" s="1244"/>
      <c r="BG36" s="1244"/>
      <c r="BH36" s="1244"/>
      <c r="BI36" s="1244"/>
      <c r="BJ36" s="1244"/>
      <c r="BK36" s="1244"/>
      <c r="BL36" s="1244"/>
      <c r="BM36" s="1244"/>
      <c r="BN36" s="1244"/>
      <c r="BO36" s="1244"/>
      <c r="BP36" s="1244"/>
      <c r="BQ36" s="1244"/>
      <c r="BR36" s="1244"/>
      <c r="BS36" s="1244"/>
      <c r="BT36" s="1244"/>
      <c r="BU36" s="1244"/>
      <c r="BV36" s="1244"/>
      <c r="BW36" s="1244"/>
      <c r="BX36" s="1244"/>
      <c r="BY36" s="1244"/>
      <c r="BZ36" s="1244"/>
      <c r="CA36" s="1244"/>
    </row>
    <row r="37" spans="1:79" ht="9" customHeight="1">
      <c r="B37" s="1404"/>
      <c r="C37" s="1405"/>
      <c r="D37" s="1405"/>
      <c r="E37" s="1405"/>
      <c r="F37" s="1360"/>
      <c r="G37" s="1362"/>
      <c r="H37" s="1362"/>
      <c r="I37" s="1244"/>
      <c r="J37" s="1244"/>
      <c r="K37" s="1244"/>
      <c r="L37" s="1244"/>
      <c r="M37" s="1244"/>
      <c r="N37" s="1336"/>
      <c r="O37" s="1244"/>
      <c r="P37" s="1244"/>
      <c r="Q37" s="1244"/>
      <c r="R37" s="1244"/>
      <c r="S37" s="1244"/>
      <c r="T37" s="1244"/>
      <c r="U37" s="1244"/>
      <c r="V37" s="1244"/>
      <c r="W37" s="1244"/>
      <c r="X37" s="1244"/>
      <c r="Y37" s="1244"/>
      <c r="Z37" s="1244"/>
      <c r="AA37" s="1244"/>
      <c r="AB37" s="1244"/>
      <c r="AC37" s="1244"/>
      <c r="AD37" s="1244"/>
      <c r="AE37" s="1244"/>
      <c r="AF37" s="1244"/>
      <c r="AG37" s="1244"/>
      <c r="AH37" s="1244"/>
      <c r="AI37" s="1244"/>
      <c r="AJ37" s="1244"/>
      <c r="AK37" s="1244"/>
      <c r="AL37" s="1244"/>
      <c r="AM37" s="1244"/>
      <c r="AN37" s="1244"/>
      <c r="AO37" s="1244"/>
      <c r="AP37" s="1244"/>
      <c r="AQ37" s="1244"/>
      <c r="AR37" s="1244"/>
      <c r="AS37" s="1244"/>
      <c r="AT37" s="1244"/>
      <c r="AU37" s="1244"/>
      <c r="AV37" s="1244"/>
      <c r="AW37" s="1244"/>
      <c r="AX37" s="1244"/>
      <c r="AY37" s="1244"/>
      <c r="AZ37" s="1244"/>
      <c r="BA37" s="1244"/>
      <c r="BB37" s="1244"/>
      <c r="BC37" s="1244"/>
      <c r="BD37" s="1244"/>
      <c r="BE37" s="1244"/>
      <c r="BF37" s="1244"/>
      <c r="BG37" s="1244"/>
      <c r="BH37" s="1244"/>
      <c r="BI37" s="1244"/>
      <c r="BJ37" s="1244"/>
      <c r="BK37" s="1244"/>
      <c r="BL37" s="1244"/>
      <c r="BM37" s="1244"/>
      <c r="BN37" s="1244"/>
      <c r="BO37" s="1244"/>
      <c r="BP37" s="1244"/>
      <c r="BQ37" s="1244"/>
      <c r="BR37" s="1244"/>
      <c r="BS37" s="1244"/>
      <c r="BT37" s="1244"/>
      <c r="BU37" s="1244"/>
      <c r="BV37" s="1244"/>
      <c r="BW37" s="1244"/>
      <c r="BX37" s="1244"/>
      <c r="BY37" s="1244"/>
      <c r="BZ37" s="1244"/>
      <c r="CA37" s="1244"/>
    </row>
    <row r="38" spans="1:79" ht="18" customHeight="1">
      <c r="A38" s="1193">
        <v>2</v>
      </c>
      <c r="B38" s="1358" t="s">
        <v>855</v>
      </c>
      <c r="C38" s="1359"/>
      <c r="D38" s="1359"/>
      <c r="E38" s="1359"/>
      <c r="F38" s="1360"/>
      <c r="G38" s="1362"/>
      <c r="H38" s="1362"/>
      <c r="I38" s="1244"/>
      <c r="J38" s="1244"/>
      <c r="K38" s="1244"/>
      <c r="L38" s="1244"/>
      <c r="M38" s="1244"/>
      <c r="N38" s="1336"/>
      <c r="O38" s="1244"/>
      <c r="P38" s="1244"/>
      <c r="Q38" s="1244"/>
      <c r="R38" s="1244"/>
      <c r="S38" s="1244"/>
      <c r="T38" s="1244"/>
      <c r="U38" s="1244"/>
      <c r="V38" s="1244"/>
      <c r="W38" s="1244"/>
      <c r="X38" s="1244"/>
      <c r="Y38" s="1244"/>
      <c r="Z38" s="1244"/>
      <c r="AA38" s="1244"/>
      <c r="AB38" s="1244"/>
      <c r="AC38" s="1244"/>
      <c r="AD38" s="1244"/>
      <c r="AE38" s="1244"/>
      <c r="AF38" s="1244"/>
      <c r="AG38" s="1244"/>
      <c r="AH38" s="1244"/>
      <c r="AI38" s="1244"/>
      <c r="AJ38" s="1244"/>
      <c r="AK38" s="1244"/>
      <c r="AL38" s="1244"/>
      <c r="AM38" s="1244"/>
      <c r="AN38" s="1244"/>
      <c r="AO38" s="1244"/>
      <c r="AP38" s="1244"/>
      <c r="AQ38" s="1244"/>
      <c r="AR38" s="1244"/>
      <c r="AS38" s="1244"/>
      <c r="AT38" s="1244"/>
      <c r="AU38" s="1244"/>
      <c r="AV38" s="1244"/>
      <c r="AW38" s="1244"/>
      <c r="AX38" s="1244"/>
      <c r="AY38" s="1244"/>
      <c r="AZ38" s="1244"/>
      <c r="BA38" s="1244"/>
      <c r="BB38" s="1244"/>
      <c r="BC38" s="1244"/>
      <c r="BD38" s="1244"/>
      <c r="BE38" s="1244"/>
      <c r="BF38" s="1244"/>
      <c r="BG38" s="1244"/>
      <c r="BH38" s="1244"/>
      <c r="BI38" s="1244"/>
      <c r="BJ38" s="1244"/>
      <c r="BK38" s="1244"/>
      <c r="BL38" s="1244"/>
      <c r="BM38" s="1244"/>
      <c r="BN38" s="1244"/>
      <c r="BO38" s="1244"/>
      <c r="BP38" s="1244"/>
      <c r="BQ38" s="1244"/>
      <c r="BR38" s="1244"/>
      <c r="BS38" s="1244"/>
      <c r="BT38" s="1244"/>
      <c r="BU38" s="1244"/>
      <c r="BV38" s="1244"/>
      <c r="BW38" s="1244"/>
      <c r="BX38" s="1244"/>
      <c r="BY38" s="1244"/>
      <c r="BZ38" s="1244"/>
      <c r="CA38" s="1244"/>
    </row>
    <row r="39" spans="1:79" ht="35.25" customHeight="1">
      <c r="B39" s="1363" t="s">
        <v>856</v>
      </c>
      <c r="C39" s="1364"/>
      <c r="D39" s="1364"/>
      <c r="E39" s="1365"/>
      <c r="F39" s="1360"/>
      <c r="G39" s="1362"/>
      <c r="H39" s="1362"/>
      <c r="I39" s="1244"/>
      <c r="J39" s="1244"/>
      <c r="K39" s="1244"/>
      <c r="L39" s="1244"/>
      <c r="M39" s="1244"/>
      <c r="N39" s="1336"/>
      <c r="O39" s="1244"/>
      <c r="P39" s="1244"/>
      <c r="Q39" s="1244"/>
      <c r="R39" s="1244"/>
      <c r="S39" s="1244"/>
      <c r="T39" s="1244"/>
      <c r="U39" s="1244"/>
      <c r="V39" s="1244"/>
      <c r="W39" s="1244"/>
      <c r="X39" s="1244"/>
      <c r="Y39" s="1244"/>
      <c r="Z39" s="1244"/>
      <c r="AA39" s="1244"/>
      <c r="AB39" s="1244"/>
      <c r="AC39" s="1244"/>
      <c r="AD39" s="1244"/>
      <c r="AE39" s="1244"/>
      <c r="AF39" s="1244"/>
      <c r="AG39" s="1244"/>
      <c r="AH39" s="1244"/>
      <c r="AI39" s="1244"/>
      <c r="AJ39" s="1244"/>
      <c r="AK39" s="1244"/>
      <c r="AL39" s="1244"/>
      <c r="AM39" s="1244"/>
      <c r="AN39" s="1244"/>
      <c r="AO39" s="1244"/>
      <c r="AP39" s="1244"/>
      <c r="AQ39" s="1244"/>
      <c r="AR39" s="1244"/>
      <c r="AS39" s="1244"/>
      <c r="AT39" s="1244"/>
      <c r="AU39" s="1244"/>
      <c r="AV39" s="1244"/>
      <c r="AW39" s="1244"/>
      <c r="AX39" s="1244"/>
      <c r="AY39" s="1244"/>
      <c r="AZ39" s="1244"/>
      <c r="BA39" s="1244"/>
      <c r="BB39" s="1244"/>
      <c r="BC39" s="1244"/>
      <c r="BD39" s="1244"/>
      <c r="BE39" s="1244"/>
      <c r="BF39" s="1244"/>
      <c r="BG39" s="1244"/>
      <c r="BH39" s="1244"/>
      <c r="BI39" s="1244"/>
      <c r="BJ39" s="1244"/>
      <c r="BK39" s="1244"/>
      <c r="BL39" s="1244"/>
      <c r="BM39" s="1244"/>
      <c r="BN39" s="1244"/>
      <c r="BO39" s="1244"/>
      <c r="BP39" s="1244"/>
      <c r="BQ39" s="1244"/>
      <c r="BR39" s="1244"/>
      <c r="BS39" s="1244"/>
      <c r="BT39" s="1244"/>
      <c r="BU39" s="1244"/>
      <c r="BV39" s="1244"/>
      <c r="BW39" s="1244"/>
      <c r="BX39" s="1244"/>
      <c r="BY39" s="1244"/>
      <c r="BZ39" s="1244"/>
      <c r="CA39" s="1244"/>
    </row>
    <row r="40" spans="1:79" ht="16.5" customHeight="1" thickBot="1">
      <c r="B40" s="1358" t="s">
        <v>842</v>
      </c>
      <c r="C40" s="1366"/>
      <c r="F40" s="1360"/>
      <c r="G40" s="1362"/>
      <c r="H40" s="1362"/>
      <c r="I40" s="1244"/>
      <c r="J40" s="1244"/>
      <c r="K40" s="1244"/>
      <c r="L40" s="1244"/>
      <c r="M40" s="1244"/>
      <c r="N40" s="1336"/>
      <c r="O40" s="1244"/>
      <c r="P40" s="1244"/>
      <c r="Q40" s="1244"/>
      <c r="R40" s="1244"/>
      <c r="S40" s="1244"/>
      <c r="T40" s="1244"/>
      <c r="U40" s="1244"/>
      <c r="V40" s="1244"/>
      <c r="W40" s="1244"/>
      <c r="X40" s="1244"/>
      <c r="Y40" s="1244"/>
      <c r="Z40" s="1244"/>
      <c r="AA40" s="1244"/>
      <c r="AB40" s="1244"/>
      <c r="AC40" s="1244"/>
      <c r="AD40" s="1244"/>
      <c r="AE40" s="1244"/>
      <c r="AF40" s="1244"/>
      <c r="AG40" s="1244"/>
      <c r="AH40" s="1244"/>
      <c r="AI40" s="1244"/>
      <c r="AJ40" s="1244"/>
      <c r="AK40" s="1244"/>
      <c r="AL40" s="1244"/>
      <c r="AM40" s="1244"/>
      <c r="AN40" s="1244"/>
      <c r="AO40" s="1244"/>
      <c r="AP40" s="1244"/>
      <c r="AQ40" s="1244"/>
      <c r="AR40" s="1244"/>
      <c r="AS40" s="1244"/>
      <c r="AT40" s="1244"/>
      <c r="AU40" s="1244"/>
      <c r="AV40" s="1244"/>
      <c r="AW40" s="1244"/>
      <c r="AX40" s="1244"/>
      <c r="AY40" s="1244"/>
      <c r="AZ40" s="1244"/>
      <c r="BA40" s="1244"/>
      <c r="BB40" s="1244"/>
      <c r="BC40" s="1244"/>
      <c r="BD40" s="1244"/>
      <c r="BE40" s="1244"/>
      <c r="BF40" s="1244"/>
      <c r="BG40" s="1244"/>
      <c r="BH40" s="1244"/>
      <c r="BI40" s="1244"/>
      <c r="BJ40" s="1244"/>
      <c r="BK40" s="1244"/>
      <c r="BL40" s="1244"/>
      <c r="BM40" s="1244"/>
      <c r="BN40" s="1244"/>
      <c r="BO40" s="1244"/>
      <c r="BP40" s="1244"/>
      <c r="BQ40" s="1244"/>
      <c r="BR40" s="1244"/>
      <c r="BS40" s="1244"/>
      <c r="BT40" s="1244"/>
      <c r="BU40" s="1244"/>
      <c r="BV40" s="1244"/>
      <c r="BW40" s="1244"/>
      <c r="BX40" s="1244"/>
      <c r="BY40" s="1244"/>
      <c r="BZ40" s="1244"/>
      <c r="CA40" s="1244"/>
    </row>
    <row r="41" spans="1:79" ht="33.75" customHeight="1" thickBot="1">
      <c r="B41" s="1367" t="s">
        <v>843</v>
      </c>
      <c r="C41" s="1368" t="s">
        <v>844</v>
      </c>
      <c r="D41" s="1368" t="s">
        <v>845</v>
      </c>
      <c r="E41" s="1369" t="s">
        <v>846</v>
      </c>
      <c r="F41" s="1370" t="s">
        <v>847</v>
      </c>
      <c r="G41" s="1406"/>
      <c r="H41" s="1362"/>
      <c r="I41" s="1244"/>
      <c r="J41" s="1244"/>
      <c r="K41" s="1244"/>
      <c r="L41" s="1244"/>
      <c r="M41" s="1244"/>
      <c r="N41" s="1336"/>
      <c r="O41" s="1244"/>
      <c r="P41" s="1244"/>
      <c r="Q41" s="1244"/>
      <c r="R41" s="1244"/>
      <c r="S41" s="1244"/>
      <c r="T41" s="1244"/>
      <c r="U41" s="1244"/>
      <c r="V41" s="1244"/>
      <c r="W41" s="1244"/>
      <c r="X41" s="1244"/>
      <c r="Y41" s="1244"/>
      <c r="Z41" s="1244"/>
      <c r="AA41" s="1244"/>
      <c r="AB41" s="1244"/>
      <c r="AC41" s="1244"/>
      <c r="AD41" s="1244"/>
      <c r="AE41" s="1244"/>
      <c r="AF41" s="1244"/>
      <c r="AG41" s="1244"/>
      <c r="AH41" s="1244"/>
      <c r="AI41" s="1244"/>
      <c r="AJ41" s="1244"/>
      <c r="AK41" s="1244"/>
      <c r="AL41" s="1244"/>
      <c r="AM41" s="1244"/>
      <c r="AN41" s="1244"/>
      <c r="AO41" s="1244"/>
      <c r="AP41" s="1244"/>
      <c r="AQ41" s="1244"/>
      <c r="AR41" s="1244"/>
      <c r="AS41" s="1244"/>
      <c r="AT41" s="1244"/>
      <c r="AU41" s="1244"/>
      <c r="AV41" s="1244"/>
      <c r="AW41" s="1244"/>
      <c r="AX41" s="1244"/>
      <c r="AY41" s="1244"/>
      <c r="AZ41" s="1244"/>
      <c r="BA41" s="1244"/>
      <c r="BB41" s="1244"/>
      <c r="BC41" s="1244"/>
      <c r="BD41" s="1244"/>
      <c r="BE41" s="1244"/>
      <c r="BF41" s="1244"/>
      <c r="BG41" s="1244"/>
      <c r="BH41" s="1244"/>
      <c r="BI41" s="1244"/>
      <c r="BJ41" s="1244"/>
      <c r="BK41" s="1244"/>
      <c r="BL41" s="1244"/>
      <c r="BM41" s="1244"/>
      <c r="BN41" s="1244"/>
      <c r="BO41" s="1244"/>
      <c r="BP41" s="1244"/>
      <c r="BQ41" s="1244"/>
      <c r="BR41" s="1244"/>
      <c r="BS41" s="1244"/>
      <c r="BT41" s="1244"/>
      <c r="BU41" s="1244"/>
      <c r="BV41" s="1244"/>
      <c r="BW41" s="1244"/>
      <c r="BX41" s="1244"/>
      <c r="BY41" s="1244"/>
      <c r="BZ41" s="1244"/>
      <c r="CA41" s="1244"/>
    </row>
    <row r="42" spans="1:79" ht="21" customHeight="1">
      <c r="B42" s="1378" t="s">
        <v>849</v>
      </c>
      <c r="C42" s="1379">
        <v>0</v>
      </c>
      <c r="D42" s="1380">
        <v>1</v>
      </c>
      <c r="E42" s="1381">
        <v>0</v>
      </c>
      <c r="F42" s="1382"/>
      <c r="G42" s="1407"/>
      <c r="H42" s="1407"/>
      <c r="I42" s="1408"/>
      <c r="J42" s="1244"/>
      <c r="K42" s="1244"/>
      <c r="L42" s="1244"/>
      <c r="M42" s="1244"/>
      <c r="N42" s="1336"/>
      <c r="O42" s="1244"/>
      <c r="P42" s="1244"/>
      <c r="Q42" s="1244"/>
      <c r="R42" s="1244"/>
      <c r="S42" s="1244"/>
      <c r="T42" s="1244"/>
      <c r="U42" s="1244"/>
      <c r="V42" s="1244"/>
      <c r="W42" s="1244"/>
      <c r="X42" s="1244"/>
      <c r="Y42" s="1244"/>
      <c r="Z42" s="1244"/>
      <c r="AA42" s="1244"/>
      <c r="AB42" s="1244"/>
      <c r="AC42" s="1244"/>
      <c r="AD42" s="1244"/>
      <c r="AE42" s="1244"/>
      <c r="AF42" s="1244"/>
      <c r="AG42" s="1244"/>
      <c r="AH42" s="1244"/>
      <c r="AI42" s="1244"/>
      <c r="AJ42" s="1244"/>
      <c r="AK42" s="1244"/>
      <c r="AL42" s="1244"/>
      <c r="AM42" s="1244"/>
      <c r="AN42" s="1244"/>
      <c r="AO42" s="1244"/>
      <c r="AP42" s="1244"/>
      <c r="AQ42" s="1244"/>
      <c r="AR42" s="1244"/>
      <c r="AS42" s="1244"/>
      <c r="AT42" s="1244"/>
      <c r="AU42" s="1244"/>
      <c r="AV42" s="1244"/>
      <c r="AW42" s="1244"/>
      <c r="AX42" s="1244"/>
      <c r="AY42" s="1244"/>
      <c r="AZ42" s="1244"/>
      <c r="BA42" s="1244"/>
      <c r="BB42" s="1244"/>
      <c r="BC42" s="1244"/>
      <c r="BD42" s="1244"/>
      <c r="BE42" s="1244"/>
      <c r="BF42" s="1244"/>
      <c r="BG42" s="1244"/>
      <c r="BH42" s="1244"/>
      <c r="BI42" s="1244"/>
      <c r="BJ42" s="1244"/>
      <c r="BK42" s="1244"/>
      <c r="BL42" s="1244"/>
      <c r="BM42" s="1244"/>
      <c r="BN42" s="1244"/>
      <c r="BO42" s="1244"/>
      <c r="BP42" s="1244"/>
      <c r="BQ42" s="1244"/>
      <c r="BR42" s="1244"/>
      <c r="BS42" s="1244"/>
      <c r="BT42" s="1244"/>
      <c r="BU42" s="1244"/>
      <c r="BV42" s="1244"/>
      <c r="BW42" s="1244"/>
      <c r="BX42" s="1244"/>
      <c r="BY42" s="1244"/>
      <c r="BZ42" s="1244"/>
      <c r="CA42" s="1244"/>
    </row>
    <row r="43" spans="1:79" ht="20.25" customHeight="1">
      <c r="B43" s="1388" t="s">
        <v>851</v>
      </c>
      <c r="C43" s="1389">
        <v>1</v>
      </c>
      <c r="D43" s="1390">
        <v>1</v>
      </c>
      <c r="E43" s="1391">
        <v>1</v>
      </c>
      <c r="F43" s="1382"/>
      <c r="G43" s="1409"/>
      <c r="H43" s="1409"/>
      <c r="I43" s="1410"/>
      <c r="J43" s="1244"/>
      <c r="K43" s="1244"/>
      <c r="L43" s="1244"/>
      <c r="M43" s="1244"/>
      <c r="N43" s="1336"/>
      <c r="O43" s="1244"/>
      <c r="P43" s="1244"/>
      <c r="Q43" s="1244"/>
      <c r="R43" s="1244"/>
      <c r="S43" s="1244"/>
      <c r="T43" s="1244"/>
      <c r="U43" s="1244"/>
      <c r="V43" s="1244"/>
      <c r="W43" s="1244"/>
      <c r="X43" s="1244"/>
      <c r="Y43" s="1244"/>
      <c r="Z43" s="1244"/>
      <c r="AA43" s="1244"/>
      <c r="AB43" s="1244"/>
      <c r="AC43" s="1244"/>
      <c r="AD43" s="1244"/>
      <c r="AE43" s="1244"/>
      <c r="AF43" s="1244"/>
      <c r="AG43" s="1244"/>
      <c r="AH43" s="1244"/>
      <c r="AI43" s="1244"/>
      <c r="AJ43" s="1244"/>
      <c r="AK43" s="1244"/>
      <c r="AL43" s="1244"/>
      <c r="AM43" s="1244"/>
      <c r="AN43" s="1244"/>
      <c r="AO43" s="1244"/>
      <c r="AP43" s="1244"/>
      <c r="AQ43" s="1244"/>
      <c r="AR43" s="1244"/>
      <c r="AS43" s="1244"/>
      <c r="AT43" s="1244"/>
      <c r="AU43" s="1244"/>
      <c r="AV43" s="1244"/>
      <c r="AW43" s="1244"/>
      <c r="AX43" s="1244"/>
      <c r="AY43" s="1244"/>
      <c r="AZ43" s="1244"/>
      <c r="BA43" s="1244"/>
      <c r="BB43" s="1244"/>
      <c r="BC43" s="1244"/>
      <c r="BD43" s="1244"/>
      <c r="BE43" s="1244"/>
      <c r="BF43" s="1244"/>
      <c r="BG43" s="1244"/>
      <c r="BH43" s="1244"/>
      <c r="BI43" s="1244"/>
      <c r="BJ43" s="1244"/>
      <c r="BK43" s="1244"/>
      <c r="BL43" s="1244"/>
      <c r="BM43" s="1244"/>
      <c r="BN43" s="1244"/>
      <c r="BO43" s="1244"/>
      <c r="BP43" s="1244"/>
      <c r="BQ43" s="1244"/>
      <c r="BR43" s="1244"/>
      <c r="BS43" s="1244"/>
      <c r="BT43" s="1244"/>
      <c r="BU43" s="1244"/>
      <c r="BV43" s="1244"/>
      <c r="BW43" s="1244"/>
      <c r="BX43" s="1244"/>
      <c r="BY43" s="1244"/>
      <c r="BZ43" s="1244"/>
      <c r="CA43" s="1244"/>
    </row>
    <row r="44" spans="1:79" ht="20.25" customHeight="1" thickBot="1">
      <c r="B44" s="1394" t="s">
        <v>853</v>
      </c>
      <c r="C44" s="1395">
        <v>2</v>
      </c>
      <c r="D44" s="1396">
        <v>1</v>
      </c>
      <c r="E44" s="1397">
        <v>2</v>
      </c>
      <c r="F44" s="1398"/>
      <c r="G44" s="1411"/>
      <c r="H44" s="1411"/>
      <c r="I44" s="1412"/>
      <c r="J44" s="1244"/>
      <c r="K44" s="1244"/>
      <c r="L44" s="1244"/>
      <c r="M44" s="1244"/>
      <c r="N44" s="1336"/>
      <c r="O44" s="1244"/>
      <c r="P44" s="1244"/>
      <c r="Q44" s="1244"/>
      <c r="R44" s="1244"/>
      <c r="S44" s="1244"/>
      <c r="T44" s="1244"/>
      <c r="U44" s="1244"/>
      <c r="V44" s="1244"/>
      <c r="W44" s="1244"/>
      <c r="X44" s="1244"/>
      <c r="Y44" s="1244"/>
      <c r="Z44" s="1244"/>
      <c r="AA44" s="1244"/>
      <c r="AB44" s="1244"/>
      <c r="AC44" s="1244"/>
      <c r="AD44" s="1244"/>
      <c r="AE44" s="1244"/>
      <c r="AF44" s="1244"/>
      <c r="AG44" s="1244"/>
      <c r="AH44" s="1244"/>
      <c r="AI44" s="1244"/>
      <c r="AJ44" s="1244"/>
      <c r="AK44" s="1244"/>
      <c r="AL44" s="1244"/>
      <c r="AM44" s="1244"/>
      <c r="AN44" s="1244"/>
      <c r="AO44" s="1244"/>
      <c r="AP44" s="1244"/>
      <c r="AQ44" s="1244"/>
      <c r="AR44" s="1244"/>
      <c r="AS44" s="1244"/>
      <c r="AT44" s="1244"/>
      <c r="AU44" s="1244"/>
      <c r="AV44" s="1244"/>
      <c r="AW44" s="1244"/>
      <c r="AX44" s="1244"/>
      <c r="AY44" s="1244"/>
      <c r="AZ44" s="1244"/>
      <c r="BA44" s="1244"/>
      <c r="BB44" s="1244"/>
      <c r="BC44" s="1244"/>
      <c r="BD44" s="1244"/>
      <c r="BE44" s="1244"/>
      <c r="BF44" s="1244"/>
      <c r="BG44" s="1244"/>
      <c r="BH44" s="1244"/>
      <c r="BI44" s="1244"/>
      <c r="BJ44" s="1244"/>
      <c r="BK44" s="1244"/>
      <c r="BL44" s="1244"/>
      <c r="BM44" s="1244"/>
      <c r="BN44" s="1244"/>
      <c r="BO44" s="1244"/>
      <c r="BP44" s="1244"/>
      <c r="BQ44" s="1244"/>
      <c r="BR44" s="1244"/>
      <c r="BS44" s="1244"/>
      <c r="BT44" s="1244"/>
      <c r="BU44" s="1244"/>
      <c r="BV44" s="1244"/>
      <c r="BW44" s="1244"/>
      <c r="BX44" s="1244"/>
      <c r="BY44" s="1244"/>
      <c r="BZ44" s="1244"/>
      <c r="CA44" s="1244"/>
    </row>
    <row r="45" spans="1:79" ht="9" customHeight="1">
      <c r="B45" s="1404"/>
      <c r="C45" s="1405"/>
      <c r="D45" s="1405"/>
      <c r="E45" s="1405"/>
      <c r="F45" s="1360"/>
      <c r="G45" s="1362"/>
      <c r="H45" s="1362"/>
      <c r="I45" s="1244"/>
      <c r="J45" s="1244"/>
      <c r="K45" s="1244"/>
      <c r="L45" s="1244"/>
      <c r="M45" s="1244"/>
      <c r="N45" s="1336"/>
      <c r="O45" s="1244"/>
      <c r="P45" s="1244"/>
      <c r="Q45" s="1244"/>
      <c r="R45" s="1244"/>
      <c r="S45" s="1244"/>
      <c r="T45" s="1244"/>
      <c r="U45" s="1244"/>
      <c r="V45" s="1244"/>
      <c r="W45" s="1244"/>
      <c r="X45" s="1244"/>
      <c r="Y45" s="1244"/>
      <c r="Z45" s="1244"/>
      <c r="AA45" s="1244"/>
      <c r="AB45" s="1244"/>
      <c r="AC45" s="1244"/>
      <c r="AD45" s="1244"/>
      <c r="AE45" s="1244"/>
      <c r="AF45" s="1244"/>
      <c r="AG45" s="1244"/>
      <c r="AH45" s="1244"/>
      <c r="AI45" s="1244"/>
      <c r="AJ45" s="1244"/>
      <c r="AK45" s="1244"/>
      <c r="AL45" s="1244"/>
      <c r="AM45" s="1244"/>
      <c r="AN45" s="1244"/>
      <c r="AO45" s="1244"/>
      <c r="AP45" s="1244"/>
      <c r="AQ45" s="1244"/>
      <c r="AR45" s="1244"/>
      <c r="AS45" s="1244"/>
      <c r="AT45" s="1244"/>
      <c r="AU45" s="1244"/>
      <c r="AV45" s="1244"/>
      <c r="AW45" s="1244"/>
      <c r="AX45" s="1244"/>
      <c r="AY45" s="1244"/>
      <c r="AZ45" s="1244"/>
      <c r="BA45" s="1244"/>
      <c r="BB45" s="1244"/>
      <c r="BC45" s="1244"/>
      <c r="BD45" s="1244"/>
      <c r="BE45" s="1244"/>
      <c r="BF45" s="1244"/>
      <c r="BG45" s="1244"/>
      <c r="BH45" s="1244"/>
      <c r="BI45" s="1244"/>
      <c r="BJ45" s="1244"/>
      <c r="BK45" s="1244"/>
      <c r="BL45" s="1244"/>
      <c r="BM45" s="1244"/>
      <c r="BN45" s="1244"/>
      <c r="BO45" s="1244"/>
      <c r="BP45" s="1244"/>
      <c r="BQ45" s="1244"/>
      <c r="BR45" s="1244"/>
      <c r="BS45" s="1244"/>
      <c r="BT45" s="1244"/>
      <c r="BU45" s="1244"/>
      <c r="BV45" s="1244"/>
      <c r="BW45" s="1244"/>
      <c r="BX45" s="1244"/>
      <c r="BY45" s="1244"/>
      <c r="BZ45" s="1244"/>
      <c r="CA45" s="1244"/>
    </row>
    <row r="46" spans="1:79" ht="6.75" customHeight="1" thickBot="1">
      <c r="F46" s="1360"/>
      <c r="I46" s="1196"/>
      <c r="J46" s="1244"/>
      <c r="K46" s="1244"/>
      <c r="L46" s="1244"/>
      <c r="M46" s="1244"/>
      <c r="N46" s="1336"/>
      <c r="O46" s="1244"/>
      <c r="P46" s="1244"/>
      <c r="Q46" s="1244"/>
      <c r="R46" s="1244"/>
      <c r="S46" s="1244"/>
      <c r="T46" s="1244"/>
      <c r="U46" s="1244"/>
      <c r="V46" s="1244"/>
      <c r="W46" s="1244"/>
      <c r="X46" s="1244"/>
      <c r="Y46" s="1244"/>
      <c r="Z46" s="1244"/>
      <c r="AA46" s="1244"/>
      <c r="AB46" s="1244"/>
      <c r="AC46" s="1244"/>
      <c r="AD46" s="1244"/>
      <c r="AE46" s="1244"/>
      <c r="AF46" s="1244"/>
      <c r="AG46" s="1244"/>
      <c r="AH46" s="1244"/>
      <c r="AI46" s="1244"/>
      <c r="AJ46" s="1244"/>
      <c r="AK46" s="1244"/>
      <c r="AL46" s="1244"/>
      <c r="AM46" s="1244"/>
      <c r="AN46" s="1244"/>
      <c r="AO46" s="1244"/>
      <c r="AP46" s="1244"/>
      <c r="AQ46" s="1244"/>
      <c r="AR46" s="1244"/>
      <c r="AS46" s="1244"/>
      <c r="AT46" s="1244"/>
      <c r="AU46" s="1244"/>
      <c r="AV46" s="1244"/>
      <c r="AW46" s="1244"/>
      <c r="AX46" s="1244"/>
      <c r="AY46" s="1244"/>
      <c r="AZ46" s="1244"/>
      <c r="BA46" s="1244"/>
      <c r="BB46" s="1244"/>
      <c r="BC46" s="1244"/>
      <c r="BD46" s="1244"/>
      <c r="BE46" s="1244"/>
      <c r="BF46" s="1244"/>
      <c r="BG46" s="1244"/>
      <c r="BH46" s="1244"/>
      <c r="BI46" s="1244"/>
      <c r="BJ46" s="1244"/>
      <c r="BK46" s="1244"/>
      <c r="BL46" s="1244"/>
      <c r="BM46" s="1244"/>
      <c r="BN46" s="1244"/>
      <c r="BO46" s="1244"/>
      <c r="BP46" s="1244"/>
      <c r="BQ46" s="1244"/>
      <c r="BR46" s="1244"/>
      <c r="BS46" s="1244"/>
      <c r="BT46" s="1244"/>
      <c r="BU46" s="1244"/>
      <c r="BV46" s="1244"/>
      <c r="BW46" s="1244"/>
      <c r="BX46" s="1244"/>
      <c r="BY46" s="1244"/>
      <c r="BZ46" s="1244"/>
      <c r="CA46" s="1244"/>
    </row>
    <row r="47" spans="1:79" s="1350" customFormat="1" ht="23.25" customHeight="1" thickBot="1">
      <c r="A47" s="1343"/>
      <c r="B47" s="1344"/>
      <c r="C47" s="1345"/>
      <c r="D47" s="1345"/>
      <c r="E47" s="1346"/>
      <c r="F47" s="1347" t="s">
        <v>836</v>
      </c>
      <c r="G47" s="1348"/>
      <c r="H47" s="1347" t="s">
        <v>837</v>
      </c>
      <c r="I47" s="1349"/>
      <c r="J47" s="1244"/>
      <c r="K47" s="1244"/>
      <c r="L47" s="1244"/>
      <c r="M47" s="1244"/>
      <c r="N47" s="1336"/>
      <c r="O47" s="1244"/>
      <c r="P47" s="1244"/>
      <c r="Q47" s="1244"/>
      <c r="R47" s="1244"/>
      <c r="S47" s="1244"/>
      <c r="T47" s="1244"/>
      <c r="U47" s="1244"/>
      <c r="V47" s="1244"/>
      <c r="W47" s="1244"/>
      <c r="X47" s="1244"/>
      <c r="Y47" s="1244"/>
      <c r="Z47" s="1244"/>
      <c r="AA47" s="1244"/>
      <c r="AB47" s="1244"/>
      <c r="AC47" s="1244"/>
      <c r="AD47" s="1244"/>
      <c r="AE47" s="1244"/>
      <c r="AF47" s="1244"/>
      <c r="AG47" s="1244"/>
      <c r="AH47" s="1244"/>
      <c r="AI47" s="1244"/>
      <c r="AJ47" s="1244"/>
      <c r="AK47" s="1244"/>
      <c r="AL47" s="1244"/>
      <c r="AM47" s="1244"/>
      <c r="AN47" s="1244"/>
      <c r="AO47" s="1244"/>
      <c r="AP47" s="1244"/>
      <c r="AQ47" s="1244"/>
      <c r="AR47" s="1244"/>
      <c r="AS47" s="1244"/>
      <c r="AT47" s="1244"/>
      <c r="AU47" s="1244"/>
      <c r="AV47" s="1244"/>
      <c r="AW47" s="1244"/>
      <c r="AX47" s="1244"/>
      <c r="AY47" s="1244"/>
      <c r="AZ47" s="1244"/>
      <c r="BA47" s="1244"/>
      <c r="BB47" s="1244"/>
      <c r="BC47" s="1244"/>
      <c r="BD47" s="1244"/>
      <c r="BE47" s="1244"/>
      <c r="BF47" s="1244"/>
      <c r="BG47" s="1244"/>
      <c r="BH47" s="1244"/>
      <c r="BI47" s="1244"/>
      <c r="BJ47" s="1244"/>
      <c r="BK47" s="1244"/>
      <c r="BL47" s="1244"/>
      <c r="BM47" s="1244"/>
      <c r="BN47" s="1244"/>
      <c r="BO47" s="1244"/>
      <c r="BP47" s="1244"/>
      <c r="BQ47" s="1244"/>
      <c r="BR47" s="1244"/>
      <c r="BS47" s="1244"/>
      <c r="BT47" s="1244"/>
      <c r="BU47" s="1244"/>
      <c r="BV47" s="1244"/>
      <c r="BW47" s="1244"/>
      <c r="BX47" s="1244"/>
      <c r="BY47" s="1244"/>
      <c r="BZ47" s="1244"/>
      <c r="CA47" s="1244"/>
    </row>
    <row r="48" spans="1:79" ht="41.1" customHeight="1" thickBot="1">
      <c r="B48" s="1351" t="s">
        <v>857</v>
      </c>
      <c r="C48" s="1352" t="s">
        <v>858</v>
      </c>
      <c r="D48" s="1352"/>
      <c r="E48" s="1353"/>
      <c r="F48" s="1354">
        <v>1</v>
      </c>
      <c r="G48" s="1355"/>
      <c r="H48" s="1356">
        <v>17</v>
      </c>
      <c r="I48" s="1357">
        <f>SUM(G53,G61,G69,G77)</f>
        <v>0</v>
      </c>
      <c r="J48" s="1244"/>
      <c r="K48" s="1244"/>
      <c r="L48" s="1244"/>
      <c r="M48" s="1244"/>
      <c r="N48" s="1336"/>
      <c r="O48" s="1244"/>
      <c r="P48" s="1244"/>
      <c r="Q48" s="1244"/>
      <c r="R48" s="1244"/>
      <c r="S48" s="1244"/>
      <c r="T48" s="1244"/>
      <c r="U48" s="1244"/>
      <c r="V48" s="1244"/>
      <c r="W48" s="1244"/>
      <c r="X48" s="1244"/>
      <c r="Y48" s="1244"/>
      <c r="Z48" s="1244"/>
      <c r="AA48" s="1244"/>
      <c r="AB48" s="1244"/>
      <c r="AC48" s="1244"/>
      <c r="AD48" s="1244"/>
      <c r="AE48" s="1244"/>
      <c r="AF48" s="1244"/>
      <c r="AG48" s="1244"/>
      <c r="AH48" s="1244"/>
      <c r="AI48" s="1244"/>
      <c r="AJ48" s="1244"/>
      <c r="AK48" s="1244"/>
      <c r="AL48" s="1244"/>
      <c r="AM48" s="1244"/>
      <c r="AN48" s="1244"/>
      <c r="AO48" s="1244"/>
      <c r="AP48" s="1244"/>
      <c r="AQ48" s="1244"/>
      <c r="AR48" s="1244"/>
      <c r="AS48" s="1244"/>
      <c r="AT48" s="1244"/>
      <c r="AU48" s="1244"/>
      <c r="AV48" s="1244"/>
      <c r="AW48" s="1244"/>
      <c r="AX48" s="1244"/>
      <c r="AY48" s="1244"/>
      <c r="AZ48" s="1244"/>
      <c r="BA48" s="1244"/>
      <c r="BB48" s="1244"/>
      <c r="BC48" s="1244"/>
      <c r="BD48" s="1244"/>
      <c r="BE48" s="1244"/>
      <c r="BF48" s="1244"/>
      <c r="BG48" s="1244"/>
      <c r="BH48" s="1244"/>
      <c r="BI48" s="1244"/>
      <c r="BJ48" s="1244"/>
      <c r="BK48" s="1244"/>
      <c r="BL48" s="1244"/>
      <c r="BM48" s="1244"/>
      <c r="BN48" s="1244"/>
      <c r="BO48" s="1244"/>
      <c r="BP48" s="1244"/>
      <c r="BQ48" s="1244"/>
      <c r="BR48" s="1244"/>
      <c r="BS48" s="1244"/>
      <c r="BT48" s="1244"/>
      <c r="BU48" s="1244"/>
      <c r="BV48" s="1244"/>
      <c r="BW48" s="1244"/>
      <c r="BX48" s="1244"/>
      <c r="BY48" s="1244"/>
      <c r="BZ48" s="1244"/>
      <c r="CA48" s="1244"/>
    </row>
    <row r="49" spans="1:79" ht="6.75" customHeight="1">
      <c r="B49" s="1358"/>
      <c r="C49" s="1359"/>
      <c r="D49" s="1359"/>
      <c r="E49" s="1359"/>
      <c r="F49" s="1360"/>
      <c r="G49" s="1361"/>
      <c r="H49" s="1361"/>
      <c r="I49" s="1244"/>
      <c r="J49" s="1244"/>
      <c r="K49" s="1244"/>
      <c r="L49" s="1244"/>
      <c r="M49" s="1244"/>
      <c r="N49" s="1336"/>
      <c r="O49" s="1244"/>
      <c r="P49" s="1244"/>
      <c r="Q49" s="1244"/>
      <c r="R49" s="1244"/>
      <c r="S49" s="1244"/>
      <c r="T49" s="1244"/>
      <c r="U49" s="1244"/>
      <c r="V49" s="1244"/>
      <c r="W49" s="1244"/>
      <c r="X49" s="1244"/>
      <c r="Y49" s="1244"/>
      <c r="Z49" s="1244"/>
      <c r="AA49" s="1244"/>
      <c r="AB49" s="1244"/>
      <c r="AC49" s="1244"/>
      <c r="AD49" s="1244"/>
      <c r="AE49" s="1244"/>
      <c r="AF49" s="1244"/>
      <c r="AG49" s="1244"/>
      <c r="AH49" s="1244"/>
      <c r="AI49" s="1244"/>
      <c r="AJ49" s="1244"/>
      <c r="AK49" s="1244"/>
      <c r="AL49" s="1244"/>
      <c r="AM49" s="1244"/>
      <c r="AN49" s="1244"/>
      <c r="AO49" s="1244"/>
      <c r="AP49" s="1244"/>
      <c r="AQ49" s="1244"/>
      <c r="AR49" s="1244"/>
      <c r="AS49" s="1244"/>
      <c r="AT49" s="1244"/>
      <c r="AU49" s="1244"/>
      <c r="AV49" s="1244"/>
      <c r="AW49" s="1244"/>
      <c r="AX49" s="1244"/>
      <c r="AY49" s="1244"/>
      <c r="AZ49" s="1244"/>
      <c r="BA49" s="1244"/>
      <c r="BB49" s="1244"/>
      <c r="BC49" s="1244"/>
      <c r="BD49" s="1244"/>
      <c r="BE49" s="1244"/>
      <c r="BF49" s="1244"/>
      <c r="BG49" s="1244"/>
      <c r="BH49" s="1244"/>
      <c r="BI49" s="1244"/>
      <c r="BJ49" s="1244"/>
      <c r="BK49" s="1244"/>
      <c r="BL49" s="1244"/>
      <c r="BM49" s="1244"/>
      <c r="BN49" s="1244"/>
      <c r="BO49" s="1244"/>
      <c r="BP49" s="1244"/>
      <c r="BQ49" s="1244"/>
      <c r="BR49" s="1244"/>
      <c r="BS49" s="1244"/>
      <c r="BT49" s="1244"/>
      <c r="BU49" s="1244"/>
      <c r="BV49" s="1244"/>
      <c r="BW49" s="1244"/>
      <c r="BX49" s="1244"/>
      <c r="BY49" s="1244"/>
      <c r="BZ49" s="1244"/>
      <c r="CA49" s="1244"/>
    </row>
    <row r="50" spans="1:79" ht="18" customHeight="1">
      <c r="A50" s="1193">
        <v>3</v>
      </c>
      <c r="B50" s="1358" t="s">
        <v>859</v>
      </c>
      <c r="C50" s="1359"/>
      <c r="D50" s="1359"/>
      <c r="E50" s="1359"/>
      <c r="F50" s="1360"/>
      <c r="G50" s="1362"/>
      <c r="H50" s="1362"/>
      <c r="I50" s="1244"/>
      <c r="J50" s="1244"/>
      <c r="K50" s="1244"/>
      <c r="L50" s="1244"/>
      <c r="M50" s="1244"/>
      <c r="N50" s="1336"/>
      <c r="O50" s="1244"/>
      <c r="P50" s="1244"/>
      <c r="Q50" s="1244"/>
      <c r="R50" s="1244"/>
      <c r="S50" s="1244"/>
      <c r="T50" s="1244"/>
      <c r="U50" s="1244"/>
      <c r="V50" s="1244"/>
      <c r="W50" s="1244"/>
      <c r="X50" s="1244"/>
      <c r="Y50" s="1244"/>
      <c r="Z50" s="1244"/>
      <c r="AA50" s="1244"/>
      <c r="AB50" s="1244"/>
      <c r="AC50" s="1244"/>
      <c r="AD50" s="1244"/>
      <c r="AE50" s="1244"/>
      <c r="AF50" s="1244"/>
      <c r="AG50" s="1244"/>
      <c r="AH50" s="1244"/>
      <c r="AI50" s="1244"/>
      <c r="AJ50" s="1244"/>
      <c r="AK50" s="1244"/>
      <c r="AL50" s="1244"/>
      <c r="AM50" s="1244"/>
      <c r="AN50" s="1244"/>
      <c r="AO50" s="1244"/>
      <c r="AP50" s="1244"/>
      <c r="AQ50" s="1244"/>
      <c r="AR50" s="1244"/>
      <c r="AS50" s="1244"/>
      <c r="AT50" s="1244"/>
      <c r="AU50" s="1244"/>
      <c r="AV50" s="1244"/>
      <c r="AW50" s="1244"/>
      <c r="AX50" s="1244"/>
      <c r="AY50" s="1244"/>
      <c r="AZ50" s="1244"/>
      <c r="BA50" s="1244"/>
      <c r="BB50" s="1244"/>
      <c r="BC50" s="1244"/>
      <c r="BD50" s="1244"/>
      <c r="BE50" s="1244"/>
      <c r="BF50" s="1244"/>
      <c r="BG50" s="1244"/>
      <c r="BH50" s="1244"/>
      <c r="BI50" s="1244"/>
      <c r="BJ50" s="1244"/>
      <c r="BK50" s="1244"/>
      <c r="BL50" s="1244"/>
      <c r="BM50" s="1244"/>
      <c r="BN50" s="1244"/>
      <c r="BO50" s="1244"/>
      <c r="BP50" s="1244"/>
      <c r="BQ50" s="1244"/>
      <c r="BR50" s="1244"/>
      <c r="BS50" s="1244"/>
      <c r="BT50" s="1244"/>
      <c r="BU50" s="1244"/>
      <c r="BV50" s="1244"/>
      <c r="BW50" s="1244"/>
      <c r="BX50" s="1244"/>
      <c r="BY50" s="1244"/>
      <c r="BZ50" s="1244"/>
      <c r="CA50" s="1244"/>
    </row>
    <row r="51" spans="1:79" ht="35.25" customHeight="1">
      <c r="B51" s="1363" t="s">
        <v>860</v>
      </c>
      <c r="C51" s="1364"/>
      <c r="D51" s="1364"/>
      <c r="E51" s="1365"/>
      <c r="F51" s="1360"/>
      <c r="G51" s="1362"/>
      <c r="H51" s="1362"/>
      <c r="I51" s="1244"/>
      <c r="J51" s="1244"/>
      <c r="K51" s="1244"/>
      <c r="L51" s="1244"/>
      <c r="M51" s="1244"/>
      <c r="N51" s="1336"/>
      <c r="O51" s="1244"/>
      <c r="P51" s="1244"/>
      <c r="Q51" s="1244"/>
      <c r="R51" s="1244"/>
      <c r="S51" s="1244"/>
      <c r="T51" s="1244"/>
      <c r="U51" s="1244"/>
      <c r="V51" s="1244"/>
      <c r="W51" s="1244"/>
      <c r="X51" s="1244"/>
      <c r="Y51" s="1244"/>
      <c r="Z51" s="1244"/>
      <c r="AA51" s="1244"/>
      <c r="AB51" s="1244"/>
      <c r="AC51" s="1244"/>
      <c r="AD51" s="1244"/>
      <c r="AE51" s="1244"/>
      <c r="AF51" s="1244"/>
      <c r="AG51" s="1244"/>
      <c r="AH51" s="1244"/>
      <c r="AI51" s="1244"/>
      <c r="AJ51" s="1244"/>
      <c r="AK51" s="1244"/>
      <c r="AL51" s="1244"/>
      <c r="AM51" s="1244"/>
      <c r="AN51" s="1244"/>
      <c r="AO51" s="1244"/>
      <c r="AP51" s="1244"/>
      <c r="AQ51" s="1244"/>
      <c r="AR51" s="1244"/>
      <c r="AS51" s="1244"/>
      <c r="AT51" s="1244"/>
      <c r="AU51" s="1244"/>
      <c r="AV51" s="1244"/>
      <c r="AW51" s="1244"/>
      <c r="AX51" s="1244"/>
      <c r="AY51" s="1244"/>
      <c r="AZ51" s="1244"/>
      <c r="BA51" s="1244"/>
      <c r="BB51" s="1244"/>
      <c r="BC51" s="1244"/>
      <c r="BD51" s="1244"/>
      <c r="BE51" s="1244"/>
      <c r="BF51" s="1244"/>
      <c r="BG51" s="1244"/>
      <c r="BH51" s="1244"/>
      <c r="BI51" s="1244"/>
      <c r="BJ51" s="1244"/>
      <c r="BK51" s="1244"/>
      <c r="BL51" s="1244"/>
      <c r="BM51" s="1244"/>
      <c r="BN51" s="1244"/>
      <c r="BO51" s="1244"/>
      <c r="BP51" s="1244"/>
      <c r="BQ51" s="1244"/>
      <c r="BR51" s="1244"/>
      <c r="BS51" s="1244"/>
      <c r="BT51" s="1244"/>
      <c r="BU51" s="1244"/>
      <c r="BV51" s="1244"/>
      <c r="BW51" s="1244"/>
      <c r="BX51" s="1244"/>
      <c r="BY51" s="1244"/>
      <c r="BZ51" s="1244"/>
      <c r="CA51" s="1244"/>
    </row>
    <row r="52" spans="1:79" ht="16.5" customHeight="1" thickBot="1">
      <c r="B52" s="1358" t="s">
        <v>842</v>
      </c>
      <c r="C52" s="1366"/>
      <c r="F52" s="1360"/>
      <c r="G52" s="1362"/>
      <c r="H52" s="1362"/>
      <c r="I52" s="1244"/>
      <c r="J52" s="1244"/>
      <c r="K52" s="1244"/>
      <c r="L52" s="1244"/>
      <c r="M52" s="1244"/>
      <c r="N52" s="1336"/>
      <c r="O52" s="1244"/>
      <c r="P52" s="1244"/>
      <c r="Q52" s="1244"/>
      <c r="R52" s="1244"/>
      <c r="S52" s="1244"/>
      <c r="T52" s="1244"/>
      <c r="U52" s="1244"/>
      <c r="V52" s="1244"/>
      <c r="W52" s="1244"/>
      <c r="X52" s="1244"/>
      <c r="Y52" s="1244"/>
      <c r="Z52" s="1244"/>
      <c r="AA52" s="1244"/>
      <c r="AB52" s="1244"/>
      <c r="AC52" s="1244"/>
      <c r="AD52" s="1244"/>
      <c r="AE52" s="1244"/>
      <c r="AF52" s="1244"/>
      <c r="AG52" s="1244"/>
      <c r="AH52" s="1244"/>
      <c r="AI52" s="1244"/>
      <c r="AJ52" s="1244"/>
      <c r="AK52" s="1244"/>
      <c r="AL52" s="1244"/>
      <c r="AM52" s="1244"/>
      <c r="AN52" s="1244"/>
      <c r="AO52" s="1244"/>
      <c r="AP52" s="1244"/>
      <c r="AQ52" s="1244"/>
      <c r="AR52" s="1244"/>
      <c r="AS52" s="1244"/>
      <c r="AT52" s="1244"/>
      <c r="AU52" s="1244"/>
      <c r="AV52" s="1244"/>
      <c r="AW52" s="1244"/>
      <c r="AX52" s="1244"/>
      <c r="AY52" s="1244"/>
      <c r="AZ52" s="1244"/>
      <c r="BA52" s="1244"/>
      <c r="BB52" s="1244"/>
      <c r="BC52" s="1244"/>
      <c r="BD52" s="1244"/>
      <c r="BE52" s="1244"/>
      <c r="BF52" s="1244"/>
      <c r="BG52" s="1244"/>
      <c r="BH52" s="1244"/>
      <c r="BI52" s="1244"/>
      <c r="BJ52" s="1244"/>
      <c r="BK52" s="1244"/>
      <c r="BL52" s="1244"/>
      <c r="BM52" s="1244"/>
      <c r="BN52" s="1244"/>
      <c r="BO52" s="1244"/>
      <c r="BP52" s="1244"/>
      <c r="BQ52" s="1244"/>
      <c r="BR52" s="1244"/>
      <c r="BS52" s="1244"/>
      <c r="BT52" s="1244"/>
      <c r="BU52" s="1244"/>
      <c r="BV52" s="1244"/>
      <c r="BW52" s="1244"/>
      <c r="BX52" s="1244"/>
      <c r="BY52" s="1244"/>
      <c r="BZ52" s="1244"/>
      <c r="CA52" s="1244"/>
    </row>
    <row r="53" spans="1:79" ht="33.75" customHeight="1" thickBot="1">
      <c r="B53" s="1367" t="s">
        <v>843</v>
      </c>
      <c r="C53" s="1368" t="s">
        <v>844</v>
      </c>
      <c r="D53" s="1368" t="s">
        <v>845</v>
      </c>
      <c r="E53" s="1369" t="s">
        <v>846</v>
      </c>
      <c r="F53" s="1413" t="s">
        <v>847</v>
      </c>
      <c r="G53" s="1406"/>
      <c r="H53" s="1362"/>
      <c r="I53" s="1244"/>
      <c r="J53" s="1244"/>
      <c r="K53" s="1244"/>
      <c r="L53" s="1244"/>
      <c r="M53" s="1244"/>
      <c r="N53" s="1336"/>
      <c r="O53" s="1244"/>
      <c r="P53" s="1244"/>
      <c r="Q53" s="1244"/>
      <c r="R53" s="1244"/>
      <c r="S53" s="1244"/>
      <c r="T53" s="1244"/>
      <c r="U53" s="1244"/>
      <c r="V53" s="1244"/>
      <c r="W53" s="1244"/>
      <c r="X53" s="1244"/>
      <c r="Y53" s="1244"/>
      <c r="Z53" s="1244"/>
      <c r="AA53" s="1244"/>
      <c r="AB53" s="1244"/>
      <c r="AC53" s="1244"/>
      <c r="AD53" s="1244"/>
      <c r="AE53" s="1244"/>
      <c r="AF53" s="1244"/>
      <c r="AG53" s="1244"/>
      <c r="AH53" s="1244"/>
      <c r="AI53" s="1244"/>
      <c r="AJ53" s="1244"/>
      <c r="AK53" s="1244"/>
      <c r="AL53" s="1244"/>
      <c r="AM53" s="1244"/>
      <c r="AN53" s="1244"/>
      <c r="AO53" s="1244"/>
      <c r="AP53" s="1244"/>
      <c r="AQ53" s="1244"/>
      <c r="AR53" s="1244"/>
      <c r="AS53" s="1244"/>
      <c r="AT53" s="1244"/>
      <c r="AU53" s="1244"/>
      <c r="AV53" s="1244"/>
      <c r="AW53" s="1244"/>
      <c r="AX53" s="1244"/>
      <c r="AY53" s="1244"/>
      <c r="AZ53" s="1244"/>
      <c r="BA53" s="1244"/>
      <c r="BB53" s="1244"/>
      <c r="BC53" s="1244"/>
      <c r="BD53" s="1244"/>
      <c r="BE53" s="1244"/>
      <c r="BF53" s="1244"/>
      <c r="BG53" s="1244"/>
      <c r="BH53" s="1244"/>
      <c r="BI53" s="1244"/>
      <c r="BJ53" s="1244"/>
      <c r="BK53" s="1244"/>
      <c r="BL53" s="1244"/>
      <c r="BM53" s="1244"/>
      <c r="BN53" s="1244"/>
      <c r="BO53" s="1244"/>
      <c r="BP53" s="1244"/>
      <c r="BQ53" s="1244"/>
      <c r="BR53" s="1244"/>
      <c r="BS53" s="1244"/>
      <c r="BT53" s="1244"/>
      <c r="BU53" s="1244"/>
      <c r="BV53" s="1244"/>
      <c r="BW53" s="1244"/>
      <c r="BX53" s="1244"/>
      <c r="BY53" s="1244"/>
      <c r="BZ53" s="1244"/>
      <c r="CA53" s="1244"/>
    </row>
    <row r="54" spans="1:79" ht="51" customHeight="1">
      <c r="B54" s="1378" t="s">
        <v>861</v>
      </c>
      <c r="C54" s="1379">
        <v>1</v>
      </c>
      <c r="D54" s="1380">
        <v>1</v>
      </c>
      <c r="E54" s="1381">
        <v>1</v>
      </c>
      <c r="F54" s="1414"/>
      <c r="G54" s="1407"/>
      <c r="H54" s="1407"/>
      <c r="I54" s="1408"/>
      <c r="J54" s="1244"/>
      <c r="K54" s="1244"/>
      <c r="L54" s="1244"/>
      <c r="M54" s="1244"/>
      <c r="N54" s="1336"/>
      <c r="O54" s="1244"/>
      <c r="P54" s="1244"/>
      <c r="Q54" s="1244"/>
      <c r="R54" s="1244"/>
      <c r="S54" s="1244"/>
      <c r="T54" s="1244"/>
      <c r="U54" s="1244"/>
      <c r="V54" s="1244"/>
      <c r="W54" s="1244"/>
      <c r="X54" s="1244"/>
      <c r="Y54" s="1244"/>
      <c r="Z54" s="1244"/>
      <c r="AA54" s="1244"/>
      <c r="AB54" s="1244"/>
      <c r="AC54" s="1244"/>
      <c r="AD54" s="1244"/>
      <c r="AE54" s="1244"/>
      <c r="AF54" s="1244"/>
      <c r="AG54" s="1244"/>
      <c r="AH54" s="1244"/>
      <c r="AI54" s="1244"/>
      <c r="AJ54" s="1244"/>
      <c r="AK54" s="1244"/>
      <c r="AL54" s="1244"/>
      <c r="AM54" s="1244"/>
      <c r="AN54" s="1244"/>
      <c r="AO54" s="1244"/>
      <c r="AP54" s="1244"/>
      <c r="AQ54" s="1244"/>
      <c r="AR54" s="1244"/>
      <c r="AS54" s="1244"/>
      <c r="AT54" s="1244"/>
      <c r="AU54" s="1244"/>
      <c r="AV54" s="1244"/>
      <c r="AW54" s="1244"/>
      <c r="AX54" s="1244"/>
      <c r="AY54" s="1244"/>
      <c r="AZ54" s="1244"/>
      <c r="BA54" s="1244"/>
      <c r="BB54" s="1244"/>
      <c r="BC54" s="1244"/>
      <c r="BD54" s="1244"/>
      <c r="BE54" s="1244"/>
      <c r="BF54" s="1244"/>
      <c r="BG54" s="1244"/>
      <c r="BH54" s="1244"/>
      <c r="BI54" s="1244"/>
      <c r="BJ54" s="1244"/>
      <c r="BK54" s="1244"/>
      <c r="BL54" s="1244"/>
      <c r="BM54" s="1244"/>
      <c r="BN54" s="1244"/>
      <c r="BO54" s="1244"/>
      <c r="BP54" s="1244"/>
      <c r="BQ54" s="1244"/>
      <c r="BR54" s="1244"/>
      <c r="BS54" s="1244"/>
      <c r="BT54" s="1244"/>
      <c r="BU54" s="1244"/>
      <c r="BV54" s="1244"/>
      <c r="BW54" s="1244"/>
      <c r="BX54" s="1244"/>
      <c r="BY54" s="1244"/>
      <c r="BZ54" s="1244"/>
      <c r="CA54" s="1244"/>
    </row>
    <row r="55" spans="1:79" ht="37.5" customHeight="1">
      <c r="B55" s="1388" t="s">
        <v>862</v>
      </c>
      <c r="C55" s="1389">
        <v>2</v>
      </c>
      <c r="D55" s="1390">
        <v>1</v>
      </c>
      <c r="E55" s="1391">
        <v>2</v>
      </c>
      <c r="F55" s="1414"/>
      <c r="G55" s="1409"/>
      <c r="H55" s="1409"/>
      <c r="I55" s="1410"/>
      <c r="J55" s="1244"/>
      <c r="K55" s="1244"/>
      <c r="L55" s="1244"/>
      <c r="M55" s="1244"/>
      <c r="N55" s="1336"/>
      <c r="O55" s="1244"/>
      <c r="P55" s="1244"/>
      <c r="Q55" s="1244"/>
      <c r="R55" s="1244"/>
      <c r="S55" s="1244"/>
      <c r="T55" s="1244"/>
      <c r="U55" s="1244"/>
      <c r="V55" s="1244"/>
      <c r="W55" s="1244"/>
      <c r="X55" s="1244"/>
      <c r="Y55" s="1244"/>
      <c r="Z55" s="1244"/>
      <c r="AA55" s="1244"/>
      <c r="AB55" s="1244"/>
      <c r="AC55" s="1244"/>
      <c r="AD55" s="1244"/>
      <c r="AE55" s="1244"/>
      <c r="AF55" s="1244"/>
      <c r="AG55" s="1244"/>
      <c r="AH55" s="1244"/>
      <c r="AI55" s="1244"/>
      <c r="AJ55" s="1244"/>
      <c r="AK55" s="1244"/>
      <c r="AL55" s="1244"/>
      <c r="AM55" s="1244"/>
      <c r="AN55" s="1244"/>
      <c r="AO55" s="1244"/>
      <c r="AP55" s="1244"/>
      <c r="AQ55" s="1244"/>
      <c r="AR55" s="1244"/>
      <c r="AS55" s="1244"/>
      <c r="AT55" s="1244"/>
      <c r="AU55" s="1244"/>
      <c r="AV55" s="1244"/>
      <c r="AW55" s="1244"/>
      <c r="AX55" s="1244"/>
      <c r="AY55" s="1244"/>
      <c r="AZ55" s="1244"/>
      <c r="BA55" s="1244"/>
      <c r="BB55" s="1244"/>
      <c r="BC55" s="1244"/>
      <c r="BD55" s="1244"/>
      <c r="BE55" s="1244"/>
      <c r="BF55" s="1244"/>
      <c r="BG55" s="1244"/>
      <c r="BH55" s="1244"/>
      <c r="BI55" s="1244"/>
      <c r="BJ55" s="1244"/>
      <c r="BK55" s="1244"/>
      <c r="BL55" s="1244"/>
      <c r="BM55" s="1244"/>
      <c r="BN55" s="1244"/>
      <c r="BO55" s="1244"/>
      <c r="BP55" s="1244"/>
      <c r="BQ55" s="1244"/>
      <c r="BR55" s="1244"/>
      <c r="BS55" s="1244"/>
      <c r="BT55" s="1244"/>
      <c r="BU55" s="1244"/>
      <c r="BV55" s="1244"/>
      <c r="BW55" s="1244"/>
      <c r="BX55" s="1244"/>
      <c r="BY55" s="1244"/>
      <c r="BZ55" s="1244"/>
      <c r="CA55" s="1244"/>
    </row>
    <row r="56" spans="1:79" ht="38.450000000000003" customHeight="1" thickBot="1">
      <c r="B56" s="1394" t="s">
        <v>863</v>
      </c>
      <c r="C56" s="1395">
        <v>3</v>
      </c>
      <c r="D56" s="1396">
        <v>1</v>
      </c>
      <c r="E56" s="1397">
        <v>3</v>
      </c>
      <c r="F56" s="1415"/>
      <c r="G56" s="1411"/>
      <c r="H56" s="1411"/>
      <c r="I56" s="1412"/>
      <c r="J56" s="1244"/>
      <c r="K56" s="1244"/>
      <c r="L56" s="1244"/>
      <c r="M56" s="1244"/>
      <c r="N56" s="1336"/>
      <c r="O56" s="1244"/>
      <c r="P56" s="1244"/>
      <c r="Q56" s="1244"/>
      <c r="R56" s="1244"/>
      <c r="S56" s="1244"/>
      <c r="T56" s="1244"/>
      <c r="U56" s="1244"/>
      <c r="V56" s="1244"/>
      <c r="W56" s="1244"/>
      <c r="X56" s="1244"/>
      <c r="Y56" s="1244"/>
      <c r="Z56" s="1244"/>
      <c r="AA56" s="1244"/>
      <c r="AB56" s="1244"/>
      <c r="AC56" s="1244"/>
      <c r="AD56" s="1244"/>
      <c r="AE56" s="1244"/>
      <c r="AF56" s="1244"/>
      <c r="AG56" s="1244"/>
      <c r="AH56" s="1244"/>
      <c r="AI56" s="1244"/>
      <c r="AJ56" s="1244"/>
      <c r="AK56" s="1244"/>
      <c r="AL56" s="1244"/>
      <c r="AM56" s="1244"/>
      <c r="AN56" s="1244"/>
      <c r="AO56" s="1244"/>
      <c r="AP56" s="1244"/>
      <c r="AQ56" s="1244"/>
      <c r="AR56" s="1244"/>
      <c r="AS56" s="1244"/>
      <c r="AT56" s="1244"/>
      <c r="AU56" s="1244"/>
      <c r="AV56" s="1244"/>
      <c r="AW56" s="1244"/>
      <c r="AX56" s="1244"/>
      <c r="AY56" s="1244"/>
      <c r="AZ56" s="1244"/>
      <c r="BA56" s="1244"/>
      <c r="BB56" s="1244"/>
      <c r="BC56" s="1244"/>
      <c r="BD56" s="1244"/>
      <c r="BE56" s="1244"/>
      <c r="BF56" s="1244"/>
      <c r="BG56" s="1244"/>
      <c r="BH56" s="1244"/>
      <c r="BI56" s="1244"/>
      <c r="BJ56" s="1244"/>
      <c r="BK56" s="1244"/>
      <c r="BL56" s="1244"/>
      <c r="BM56" s="1244"/>
      <c r="BN56" s="1244"/>
      <c r="BO56" s="1244"/>
      <c r="BP56" s="1244"/>
      <c r="BQ56" s="1244"/>
      <c r="BR56" s="1244"/>
      <c r="BS56" s="1244"/>
      <c r="BT56" s="1244"/>
      <c r="BU56" s="1244"/>
      <c r="BV56" s="1244"/>
      <c r="BW56" s="1244"/>
      <c r="BX56" s="1244"/>
      <c r="BY56" s="1244"/>
      <c r="BZ56" s="1244"/>
      <c r="CA56" s="1244"/>
    </row>
    <row r="57" spans="1:79" ht="9" customHeight="1">
      <c r="B57" s="1404"/>
      <c r="C57" s="1405"/>
      <c r="D57" s="1405"/>
      <c r="E57" s="1405"/>
      <c r="F57" s="1360"/>
      <c r="G57" s="1362"/>
      <c r="H57" s="1362"/>
      <c r="I57" s="1244"/>
      <c r="J57" s="1244"/>
      <c r="K57" s="1244"/>
      <c r="L57" s="1244"/>
      <c r="M57" s="1244"/>
      <c r="N57" s="1336"/>
      <c r="O57" s="1244"/>
      <c r="P57" s="1244"/>
      <c r="Q57" s="1244"/>
      <c r="R57" s="1244"/>
      <c r="S57" s="1244"/>
      <c r="T57" s="1244"/>
      <c r="U57" s="1244"/>
      <c r="V57" s="1244"/>
      <c r="W57" s="1244"/>
      <c r="X57" s="1244"/>
      <c r="Y57" s="1244"/>
      <c r="Z57" s="1244"/>
      <c r="AA57" s="1244"/>
      <c r="AB57" s="1244"/>
      <c r="AC57" s="1244"/>
      <c r="AD57" s="1244"/>
      <c r="AE57" s="1244"/>
      <c r="AF57" s="1244"/>
      <c r="AG57" s="1244"/>
      <c r="AH57" s="1244"/>
      <c r="AI57" s="1244"/>
      <c r="AJ57" s="1244"/>
      <c r="AK57" s="1244"/>
      <c r="AL57" s="1244"/>
      <c r="AM57" s="1244"/>
      <c r="AN57" s="1244"/>
      <c r="AO57" s="1244"/>
      <c r="AP57" s="1244"/>
      <c r="AQ57" s="1244"/>
      <c r="AR57" s="1244"/>
      <c r="AS57" s="1244"/>
      <c r="AT57" s="1244"/>
      <c r="AU57" s="1244"/>
      <c r="AV57" s="1244"/>
      <c r="AW57" s="1244"/>
      <c r="AX57" s="1244"/>
      <c r="AY57" s="1244"/>
      <c r="AZ57" s="1244"/>
      <c r="BA57" s="1244"/>
      <c r="BB57" s="1244"/>
      <c r="BC57" s="1244"/>
      <c r="BD57" s="1244"/>
      <c r="BE57" s="1244"/>
      <c r="BF57" s="1244"/>
      <c r="BG57" s="1244"/>
      <c r="BH57" s="1244"/>
      <c r="BI57" s="1244"/>
      <c r="BJ57" s="1244"/>
      <c r="BK57" s="1244"/>
      <c r="BL57" s="1244"/>
      <c r="BM57" s="1244"/>
      <c r="BN57" s="1244"/>
      <c r="BO57" s="1244"/>
      <c r="BP57" s="1244"/>
      <c r="BQ57" s="1244"/>
      <c r="BR57" s="1244"/>
      <c r="BS57" s="1244"/>
      <c r="BT57" s="1244"/>
      <c r="BU57" s="1244"/>
      <c r="BV57" s="1244"/>
      <c r="BW57" s="1244"/>
      <c r="BX57" s="1244"/>
      <c r="BY57" s="1244"/>
      <c r="BZ57" s="1244"/>
      <c r="CA57" s="1244"/>
    </row>
    <row r="58" spans="1:79" ht="18" customHeight="1">
      <c r="A58" s="1193">
        <v>4</v>
      </c>
      <c r="B58" s="1358" t="s">
        <v>864</v>
      </c>
      <c r="C58" s="1359"/>
      <c r="D58" s="1359"/>
      <c r="E58" s="1359"/>
      <c r="F58" s="1360"/>
      <c r="G58" s="1362"/>
      <c r="H58" s="1362"/>
      <c r="I58" s="1244"/>
      <c r="J58" s="1244"/>
      <c r="K58" s="1244"/>
      <c r="L58" s="1244"/>
      <c r="M58" s="1244"/>
      <c r="N58" s="1336"/>
      <c r="O58" s="1244"/>
      <c r="P58" s="1244"/>
      <c r="Q58" s="1244"/>
      <c r="R58" s="1244"/>
      <c r="S58" s="1244"/>
      <c r="T58" s="1244"/>
      <c r="U58" s="1244"/>
      <c r="V58" s="1244"/>
      <c r="W58" s="1244"/>
      <c r="X58" s="1244"/>
      <c r="Y58" s="1244"/>
      <c r="Z58" s="1244"/>
      <c r="AA58" s="1244"/>
      <c r="AB58" s="1244"/>
      <c r="AC58" s="1244"/>
      <c r="AD58" s="1244"/>
      <c r="AE58" s="1244"/>
      <c r="AF58" s="1244"/>
      <c r="AG58" s="1244"/>
      <c r="AH58" s="1244"/>
      <c r="AI58" s="1244"/>
      <c r="AJ58" s="1244"/>
      <c r="AK58" s="1244"/>
      <c r="AL58" s="1244"/>
      <c r="AM58" s="1244"/>
      <c r="AN58" s="1244"/>
      <c r="AO58" s="1244"/>
      <c r="AP58" s="1244"/>
      <c r="AQ58" s="1244"/>
      <c r="AR58" s="1244"/>
      <c r="AS58" s="1244"/>
      <c r="AT58" s="1244"/>
      <c r="AU58" s="1244"/>
      <c r="AV58" s="1244"/>
      <c r="AW58" s="1244"/>
      <c r="AX58" s="1244"/>
      <c r="AY58" s="1244"/>
      <c r="AZ58" s="1244"/>
      <c r="BA58" s="1244"/>
      <c r="BB58" s="1244"/>
      <c r="BC58" s="1244"/>
      <c r="BD58" s="1244"/>
      <c r="BE58" s="1244"/>
      <c r="BF58" s="1244"/>
      <c r="BG58" s="1244"/>
      <c r="BH58" s="1244"/>
      <c r="BI58" s="1244"/>
      <c r="BJ58" s="1244"/>
      <c r="BK58" s="1244"/>
      <c r="BL58" s="1244"/>
      <c r="BM58" s="1244"/>
      <c r="BN58" s="1244"/>
      <c r="BO58" s="1244"/>
      <c r="BP58" s="1244"/>
      <c r="BQ58" s="1244"/>
      <c r="BR58" s="1244"/>
      <c r="BS58" s="1244"/>
      <c r="BT58" s="1244"/>
      <c r="BU58" s="1244"/>
      <c r="BV58" s="1244"/>
      <c r="BW58" s="1244"/>
      <c r="BX58" s="1244"/>
      <c r="BY58" s="1244"/>
      <c r="BZ58" s="1244"/>
      <c r="CA58" s="1244"/>
    </row>
    <row r="59" spans="1:79" ht="35.25" customHeight="1">
      <c r="B59" s="1363" t="s">
        <v>865</v>
      </c>
      <c r="C59" s="1364"/>
      <c r="D59" s="1364"/>
      <c r="E59" s="1365"/>
      <c r="F59" s="1360"/>
      <c r="G59" s="1362"/>
      <c r="H59" s="1362"/>
      <c r="I59" s="1244"/>
      <c r="J59" s="1244"/>
      <c r="K59" s="1244"/>
      <c r="L59" s="1244"/>
      <c r="M59" s="1244"/>
      <c r="N59" s="1336"/>
      <c r="O59" s="1244"/>
      <c r="P59" s="1244"/>
      <c r="Q59" s="1244"/>
      <c r="R59" s="1244"/>
      <c r="S59" s="1244"/>
      <c r="T59" s="1244"/>
      <c r="U59" s="1244"/>
      <c r="V59" s="1244"/>
      <c r="W59" s="1244"/>
      <c r="X59" s="1244"/>
      <c r="Y59" s="1244"/>
      <c r="Z59" s="1244"/>
      <c r="AA59" s="1244"/>
      <c r="AB59" s="1244"/>
      <c r="AC59" s="1244"/>
      <c r="AD59" s="1244"/>
      <c r="AE59" s="1244"/>
      <c r="AF59" s="1244"/>
      <c r="AG59" s="1244"/>
      <c r="AH59" s="1244"/>
      <c r="AI59" s="1244"/>
      <c r="AJ59" s="1244"/>
      <c r="AK59" s="1244"/>
      <c r="AL59" s="1244"/>
      <c r="AM59" s="1244"/>
      <c r="AN59" s="1244"/>
      <c r="AO59" s="1244"/>
      <c r="AP59" s="1244"/>
      <c r="AQ59" s="1244"/>
      <c r="AR59" s="1244"/>
      <c r="AS59" s="1244"/>
      <c r="AT59" s="1244"/>
      <c r="AU59" s="1244"/>
      <c r="AV59" s="1244"/>
      <c r="AW59" s="1244"/>
      <c r="AX59" s="1244"/>
      <c r="AY59" s="1244"/>
      <c r="AZ59" s="1244"/>
      <c r="BA59" s="1244"/>
      <c r="BB59" s="1244"/>
      <c r="BC59" s="1244"/>
      <c r="BD59" s="1244"/>
      <c r="BE59" s="1244"/>
      <c r="BF59" s="1244"/>
      <c r="BG59" s="1244"/>
      <c r="BH59" s="1244"/>
      <c r="BI59" s="1244"/>
      <c r="BJ59" s="1244"/>
      <c r="BK59" s="1244"/>
      <c r="BL59" s="1244"/>
      <c r="BM59" s="1244"/>
      <c r="BN59" s="1244"/>
      <c r="BO59" s="1244"/>
      <c r="BP59" s="1244"/>
      <c r="BQ59" s="1244"/>
      <c r="BR59" s="1244"/>
      <c r="BS59" s="1244"/>
      <c r="BT59" s="1244"/>
      <c r="BU59" s="1244"/>
      <c r="BV59" s="1244"/>
      <c r="BW59" s="1244"/>
      <c r="BX59" s="1244"/>
      <c r="BY59" s="1244"/>
      <c r="BZ59" s="1244"/>
      <c r="CA59" s="1244"/>
    </row>
    <row r="60" spans="1:79" ht="16.5" customHeight="1" thickBot="1">
      <c r="B60" s="1358" t="s">
        <v>842</v>
      </c>
      <c r="C60" s="1366"/>
      <c r="F60" s="1360"/>
      <c r="G60" s="1362"/>
      <c r="H60" s="1362"/>
      <c r="I60" s="1244"/>
      <c r="J60" s="1244"/>
      <c r="K60" s="1244"/>
      <c r="L60" s="1244"/>
      <c r="M60" s="1244"/>
      <c r="N60" s="1336"/>
      <c r="O60" s="1244"/>
      <c r="P60" s="1244"/>
      <c r="Q60" s="1244"/>
      <c r="R60" s="1244"/>
      <c r="S60" s="1244"/>
      <c r="T60" s="1244"/>
      <c r="U60" s="1244"/>
      <c r="V60" s="1244"/>
      <c r="W60" s="1244"/>
      <c r="X60" s="1244"/>
      <c r="Y60" s="1244"/>
      <c r="Z60" s="1244"/>
      <c r="AA60" s="1244"/>
      <c r="AB60" s="1244"/>
      <c r="AC60" s="1244"/>
      <c r="AD60" s="1244"/>
      <c r="AE60" s="1244"/>
      <c r="AF60" s="1244"/>
      <c r="AG60" s="1244"/>
      <c r="AH60" s="1244"/>
      <c r="AI60" s="1244"/>
      <c r="AJ60" s="1244"/>
      <c r="AK60" s="1244"/>
      <c r="AL60" s="1244"/>
      <c r="AM60" s="1244"/>
      <c r="AN60" s="1244"/>
      <c r="AO60" s="1244"/>
      <c r="AP60" s="1244"/>
      <c r="AQ60" s="1244"/>
      <c r="AR60" s="1244"/>
      <c r="AS60" s="1244"/>
      <c r="AT60" s="1244"/>
      <c r="AU60" s="1244"/>
      <c r="AV60" s="1244"/>
      <c r="AW60" s="1244"/>
      <c r="AX60" s="1244"/>
      <c r="AY60" s="1244"/>
      <c r="AZ60" s="1244"/>
      <c r="BA60" s="1244"/>
      <c r="BB60" s="1244"/>
      <c r="BC60" s="1244"/>
      <c r="BD60" s="1244"/>
      <c r="BE60" s="1244"/>
      <c r="BF60" s="1244"/>
      <c r="BG60" s="1244"/>
      <c r="BH60" s="1244"/>
      <c r="BI60" s="1244"/>
      <c r="BJ60" s="1244"/>
      <c r="BK60" s="1244"/>
      <c r="BL60" s="1244"/>
      <c r="BM60" s="1244"/>
      <c r="BN60" s="1244"/>
      <c r="BO60" s="1244"/>
      <c r="BP60" s="1244"/>
      <c r="BQ60" s="1244"/>
      <c r="BR60" s="1244"/>
      <c r="BS60" s="1244"/>
      <c r="BT60" s="1244"/>
      <c r="BU60" s="1244"/>
      <c r="BV60" s="1244"/>
      <c r="BW60" s="1244"/>
      <c r="BX60" s="1244"/>
      <c r="BY60" s="1244"/>
      <c r="BZ60" s="1244"/>
      <c r="CA60" s="1244"/>
    </row>
    <row r="61" spans="1:79" ht="33.75" customHeight="1" thickBot="1">
      <c r="B61" s="1367" t="s">
        <v>843</v>
      </c>
      <c r="C61" s="1368" t="s">
        <v>844</v>
      </c>
      <c r="D61" s="1368" t="s">
        <v>845</v>
      </c>
      <c r="E61" s="1369" t="s">
        <v>846</v>
      </c>
      <c r="F61" s="1413" t="s">
        <v>847</v>
      </c>
      <c r="G61" s="1406"/>
      <c r="H61" s="1362"/>
      <c r="I61" s="1244"/>
      <c r="J61" s="1244"/>
      <c r="K61" s="1244"/>
      <c r="L61" s="1244"/>
      <c r="M61" s="1244"/>
      <c r="N61" s="1336"/>
      <c r="O61" s="1244"/>
      <c r="P61" s="1244"/>
      <c r="Q61" s="1244"/>
      <c r="R61" s="1244"/>
      <c r="S61" s="1244"/>
      <c r="T61" s="1244"/>
      <c r="U61" s="1244"/>
      <c r="V61" s="1244"/>
      <c r="W61" s="1244"/>
      <c r="X61" s="1244"/>
      <c r="Y61" s="1244"/>
      <c r="Z61" s="1244"/>
      <c r="AA61" s="1244"/>
      <c r="AB61" s="1244"/>
      <c r="AC61" s="1244"/>
      <c r="AD61" s="1244"/>
      <c r="AE61" s="1244"/>
      <c r="AF61" s="1244"/>
      <c r="AG61" s="1244"/>
      <c r="AH61" s="1244"/>
      <c r="AI61" s="1244"/>
      <c r="AJ61" s="1244"/>
      <c r="AK61" s="1244"/>
      <c r="AL61" s="1244"/>
      <c r="AM61" s="1244"/>
      <c r="AN61" s="1244"/>
      <c r="AO61" s="1244"/>
      <c r="AP61" s="1244"/>
      <c r="AQ61" s="1244"/>
      <c r="AR61" s="1244"/>
      <c r="AS61" s="1244"/>
      <c r="AT61" s="1244"/>
      <c r="AU61" s="1244"/>
      <c r="AV61" s="1244"/>
      <c r="AW61" s="1244"/>
      <c r="AX61" s="1244"/>
      <c r="AY61" s="1244"/>
      <c r="AZ61" s="1244"/>
      <c r="BA61" s="1244"/>
      <c r="BB61" s="1244"/>
      <c r="BC61" s="1244"/>
      <c r="BD61" s="1244"/>
      <c r="BE61" s="1244"/>
      <c r="BF61" s="1244"/>
      <c r="BG61" s="1244"/>
      <c r="BH61" s="1244"/>
      <c r="BI61" s="1244"/>
      <c r="BJ61" s="1244"/>
      <c r="BK61" s="1244"/>
      <c r="BL61" s="1244"/>
      <c r="BM61" s="1244"/>
      <c r="BN61" s="1244"/>
      <c r="BO61" s="1244"/>
      <c r="BP61" s="1244"/>
      <c r="BQ61" s="1244"/>
      <c r="BR61" s="1244"/>
      <c r="BS61" s="1244"/>
      <c r="BT61" s="1244"/>
      <c r="BU61" s="1244"/>
      <c r="BV61" s="1244"/>
      <c r="BW61" s="1244"/>
      <c r="BX61" s="1244"/>
      <c r="BY61" s="1244"/>
      <c r="BZ61" s="1244"/>
      <c r="CA61" s="1244"/>
    </row>
    <row r="62" spans="1:79" ht="30.75" customHeight="1">
      <c r="B62" s="1378" t="s">
        <v>866</v>
      </c>
      <c r="C62" s="1379">
        <v>0</v>
      </c>
      <c r="D62" s="1380">
        <v>2</v>
      </c>
      <c r="E62" s="1381">
        <v>0</v>
      </c>
      <c r="F62" s="1414"/>
      <c r="G62" s="1407"/>
      <c r="H62" s="1407"/>
      <c r="I62" s="1408"/>
      <c r="J62" s="1244"/>
      <c r="K62" s="1244"/>
      <c r="L62" s="1244"/>
      <c r="M62" s="1244"/>
      <c r="N62" s="1336"/>
      <c r="O62" s="1244"/>
      <c r="P62" s="1244"/>
      <c r="Q62" s="1244"/>
      <c r="R62" s="1244"/>
      <c r="S62" s="1244"/>
      <c r="T62" s="1244"/>
      <c r="U62" s="1244"/>
      <c r="V62" s="1244"/>
      <c r="W62" s="1244"/>
      <c r="X62" s="1244"/>
      <c r="Y62" s="1244"/>
      <c r="Z62" s="1244"/>
      <c r="AA62" s="1244"/>
      <c r="AB62" s="1244"/>
      <c r="AC62" s="1244"/>
      <c r="AD62" s="1244"/>
      <c r="AE62" s="1244"/>
      <c r="AF62" s="1244"/>
      <c r="AG62" s="1244"/>
      <c r="AH62" s="1244"/>
      <c r="AI62" s="1244"/>
      <c r="AJ62" s="1244"/>
      <c r="AK62" s="1244"/>
      <c r="AL62" s="1244"/>
      <c r="AM62" s="1244"/>
      <c r="AN62" s="1244"/>
      <c r="AO62" s="1244"/>
      <c r="AP62" s="1244"/>
      <c r="AQ62" s="1244"/>
      <c r="AR62" s="1244"/>
      <c r="AS62" s="1244"/>
      <c r="AT62" s="1244"/>
      <c r="AU62" s="1244"/>
      <c r="AV62" s="1244"/>
      <c r="AW62" s="1244"/>
      <c r="AX62" s="1244"/>
      <c r="AY62" s="1244"/>
      <c r="AZ62" s="1244"/>
      <c r="BA62" s="1244"/>
      <c r="BB62" s="1244"/>
      <c r="BC62" s="1244"/>
      <c r="BD62" s="1244"/>
      <c r="BE62" s="1244"/>
      <c r="BF62" s="1244"/>
      <c r="BG62" s="1244"/>
      <c r="BH62" s="1244"/>
      <c r="BI62" s="1244"/>
      <c r="BJ62" s="1244"/>
      <c r="BK62" s="1244"/>
      <c r="BL62" s="1244"/>
      <c r="BM62" s="1244"/>
      <c r="BN62" s="1244"/>
      <c r="BO62" s="1244"/>
      <c r="BP62" s="1244"/>
      <c r="BQ62" s="1244"/>
      <c r="BR62" s="1244"/>
      <c r="BS62" s="1244"/>
      <c r="BT62" s="1244"/>
      <c r="BU62" s="1244"/>
      <c r="BV62" s="1244"/>
      <c r="BW62" s="1244"/>
      <c r="BX62" s="1244"/>
      <c r="BY62" s="1244"/>
      <c r="BZ62" s="1244"/>
      <c r="CA62" s="1244"/>
    </row>
    <row r="63" spans="1:79" ht="30.75" customHeight="1">
      <c r="B63" s="1388" t="s">
        <v>867</v>
      </c>
      <c r="C63" s="1389">
        <v>1</v>
      </c>
      <c r="D63" s="1390">
        <v>2</v>
      </c>
      <c r="E63" s="1391">
        <v>2</v>
      </c>
      <c r="F63" s="1414"/>
      <c r="G63" s="1409"/>
      <c r="H63" s="1409"/>
      <c r="I63" s="1410"/>
      <c r="J63" s="1244"/>
      <c r="K63" s="1244"/>
      <c r="L63" s="1244"/>
      <c r="M63" s="1244"/>
      <c r="N63" s="1336"/>
      <c r="O63" s="1244"/>
      <c r="P63" s="1244"/>
      <c r="Q63" s="1244"/>
      <c r="R63" s="1244"/>
      <c r="S63" s="1244"/>
      <c r="T63" s="1244"/>
      <c r="U63" s="1244"/>
      <c r="V63" s="1244"/>
      <c r="W63" s="1244"/>
      <c r="X63" s="1244"/>
      <c r="Y63" s="1244"/>
      <c r="Z63" s="1244"/>
      <c r="AA63" s="1244"/>
      <c r="AB63" s="1244"/>
      <c r="AC63" s="1244"/>
      <c r="AD63" s="1244"/>
      <c r="AE63" s="1244"/>
      <c r="AF63" s="1244"/>
      <c r="AG63" s="1244"/>
      <c r="AH63" s="1244"/>
      <c r="AI63" s="1244"/>
      <c r="AJ63" s="1244"/>
      <c r="AK63" s="1244"/>
      <c r="AL63" s="1244"/>
      <c r="AM63" s="1244"/>
      <c r="AN63" s="1244"/>
      <c r="AO63" s="1244"/>
      <c r="AP63" s="1244"/>
      <c r="AQ63" s="1244"/>
      <c r="AR63" s="1244"/>
      <c r="AS63" s="1244"/>
      <c r="AT63" s="1244"/>
      <c r="AU63" s="1244"/>
      <c r="AV63" s="1244"/>
      <c r="AW63" s="1244"/>
      <c r="AX63" s="1244"/>
      <c r="AY63" s="1244"/>
      <c r="AZ63" s="1244"/>
      <c r="BA63" s="1244"/>
      <c r="BB63" s="1244"/>
      <c r="BC63" s="1244"/>
      <c r="BD63" s="1244"/>
      <c r="BE63" s="1244"/>
      <c r="BF63" s="1244"/>
      <c r="BG63" s="1244"/>
      <c r="BH63" s="1244"/>
      <c r="BI63" s="1244"/>
      <c r="BJ63" s="1244"/>
      <c r="BK63" s="1244"/>
      <c r="BL63" s="1244"/>
      <c r="BM63" s="1244"/>
      <c r="BN63" s="1244"/>
      <c r="BO63" s="1244"/>
      <c r="BP63" s="1244"/>
      <c r="BQ63" s="1244"/>
      <c r="BR63" s="1244"/>
      <c r="BS63" s="1244"/>
      <c r="BT63" s="1244"/>
      <c r="BU63" s="1244"/>
      <c r="BV63" s="1244"/>
      <c r="BW63" s="1244"/>
      <c r="BX63" s="1244"/>
      <c r="BY63" s="1244"/>
      <c r="BZ63" s="1244"/>
      <c r="CA63" s="1244"/>
    </row>
    <row r="64" spans="1:79" ht="48.95" customHeight="1" thickBot="1">
      <c r="B64" s="1394" t="s">
        <v>868</v>
      </c>
      <c r="C64" s="1395">
        <v>2</v>
      </c>
      <c r="D64" s="1396">
        <v>2</v>
      </c>
      <c r="E64" s="1397">
        <v>4</v>
      </c>
      <c r="F64" s="1415"/>
      <c r="G64" s="1411"/>
      <c r="H64" s="1411"/>
      <c r="I64" s="1412"/>
      <c r="J64" s="1244"/>
      <c r="K64" s="1244"/>
      <c r="L64" s="1244"/>
      <c r="M64" s="1244"/>
      <c r="N64" s="1336"/>
      <c r="O64" s="1244"/>
      <c r="P64" s="1244"/>
      <c r="Q64" s="1244"/>
      <c r="R64" s="1244"/>
      <c r="S64" s="1244"/>
      <c r="T64" s="1244"/>
      <c r="U64" s="1244"/>
      <c r="V64" s="1244"/>
      <c r="W64" s="1244"/>
      <c r="X64" s="1244"/>
      <c r="Y64" s="1244"/>
      <c r="Z64" s="1244"/>
      <c r="AA64" s="1244"/>
      <c r="AB64" s="1244"/>
      <c r="AC64" s="1244"/>
      <c r="AD64" s="1244"/>
      <c r="AE64" s="1244"/>
      <c r="AF64" s="1244"/>
      <c r="AG64" s="1244"/>
      <c r="AH64" s="1244"/>
      <c r="AI64" s="1244"/>
      <c r="AJ64" s="1244"/>
      <c r="AK64" s="1244"/>
      <c r="AL64" s="1244"/>
      <c r="AM64" s="1244"/>
      <c r="AN64" s="1244"/>
      <c r="AO64" s="1244"/>
      <c r="AP64" s="1244"/>
      <c r="AQ64" s="1244"/>
      <c r="AR64" s="1244"/>
      <c r="AS64" s="1244"/>
      <c r="AT64" s="1244"/>
      <c r="AU64" s="1244"/>
      <c r="AV64" s="1244"/>
      <c r="AW64" s="1244"/>
      <c r="AX64" s="1244"/>
      <c r="AY64" s="1244"/>
      <c r="AZ64" s="1244"/>
      <c r="BA64" s="1244"/>
      <c r="BB64" s="1244"/>
      <c r="BC64" s="1244"/>
      <c r="BD64" s="1244"/>
      <c r="BE64" s="1244"/>
      <c r="BF64" s="1244"/>
      <c r="BG64" s="1244"/>
      <c r="BH64" s="1244"/>
      <c r="BI64" s="1244"/>
      <c r="BJ64" s="1244"/>
      <c r="BK64" s="1244"/>
      <c r="BL64" s="1244"/>
      <c r="BM64" s="1244"/>
      <c r="BN64" s="1244"/>
      <c r="BO64" s="1244"/>
      <c r="BP64" s="1244"/>
      <c r="BQ64" s="1244"/>
      <c r="BR64" s="1244"/>
      <c r="BS64" s="1244"/>
      <c r="BT64" s="1244"/>
      <c r="BU64" s="1244"/>
      <c r="BV64" s="1244"/>
      <c r="BW64" s="1244"/>
      <c r="BX64" s="1244"/>
      <c r="BY64" s="1244"/>
      <c r="BZ64" s="1244"/>
      <c r="CA64" s="1244"/>
    </row>
    <row r="65" spans="1:79" ht="9" customHeight="1">
      <c r="B65" s="1404"/>
      <c r="C65" s="1405"/>
      <c r="D65" s="1405"/>
      <c r="E65" s="1405"/>
      <c r="F65" s="1360"/>
      <c r="G65" s="1362"/>
      <c r="H65" s="1362"/>
      <c r="I65" s="1244"/>
      <c r="J65" s="1244"/>
      <c r="K65" s="1244"/>
      <c r="L65" s="1244"/>
      <c r="M65" s="1244"/>
      <c r="N65" s="1336"/>
      <c r="O65" s="1244"/>
      <c r="P65" s="1244"/>
      <c r="Q65" s="1244"/>
      <c r="R65" s="1244"/>
      <c r="S65" s="1244"/>
      <c r="T65" s="1244"/>
      <c r="U65" s="1244"/>
      <c r="V65" s="1244"/>
      <c r="W65" s="1244"/>
      <c r="X65" s="1244"/>
      <c r="Y65" s="1244"/>
      <c r="Z65" s="1244"/>
      <c r="AA65" s="1244"/>
      <c r="AB65" s="1244"/>
      <c r="AC65" s="1244"/>
      <c r="AD65" s="1244"/>
      <c r="AE65" s="1244"/>
      <c r="AF65" s="1244"/>
      <c r="AG65" s="1244"/>
      <c r="AH65" s="1244"/>
      <c r="AI65" s="1244"/>
      <c r="AJ65" s="1244"/>
      <c r="AK65" s="1244"/>
      <c r="AL65" s="1244"/>
      <c r="AM65" s="1244"/>
      <c r="AN65" s="1244"/>
      <c r="AO65" s="1244"/>
      <c r="AP65" s="1244"/>
      <c r="AQ65" s="1244"/>
      <c r="AR65" s="1244"/>
      <c r="AS65" s="1244"/>
      <c r="AT65" s="1244"/>
      <c r="AU65" s="1244"/>
      <c r="AV65" s="1244"/>
      <c r="AW65" s="1244"/>
      <c r="AX65" s="1244"/>
      <c r="AY65" s="1244"/>
      <c r="AZ65" s="1244"/>
      <c r="BA65" s="1244"/>
      <c r="BB65" s="1244"/>
      <c r="BC65" s="1244"/>
      <c r="BD65" s="1244"/>
      <c r="BE65" s="1244"/>
      <c r="BF65" s="1244"/>
      <c r="BG65" s="1244"/>
      <c r="BH65" s="1244"/>
      <c r="BI65" s="1244"/>
      <c r="BJ65" s="1244"/>
      <c r="BK65" s="1244"/>
      <c r="BL65" s="1244"/>
      <c r="BM65" s="1244"/>
      <c r="BN65" s="1244"/>
      <c r="BO65" s="1244"/>
      <c r="BP65" s="1244"/>
      <c r="BQ65" s="1244"/>
      <c r="BR65" s="1244"/>
      <c r="BS65" s="1244"/>
      <c r="BT65" s="1244"/>
      <c r="BU65" s="1244"/>
      <c r="BV65" s="1244"/>
      <c r="BW65" s="1244"/>
      <c r="BX65" s="1244"/>
      <c r="BY65" s="1244"/>
      <c r="BZ65" s="1244"/>
      <c r="CA65" s="1244"/>
    </row>
    <row r="66" spans="1:79" ht="18" customHeight="1">
      <c r="A66" s="1193">
        <v>5</v>
      </c>
      <c r="B66" s="1358" t="s">
        <v>869</v>
      </c>
      <c r="C66" s="1359"/>
      <c r="D66" s="1359"/>
      <c r="E66" s="1359"/>
      <c r="F66" s="1360"/>
      <c r="G66" s="1362"/>
      <c r="H66" s="1362"/>
      <c r="I66" s="1244"/>
      <c r="J66" s="1244"/>
      <c r="K66" s="1244"/>
      <c r="L66" s="1244"/>
      <c r="M66" s="1244"/>
      <c r="N66" s="1336"/>
      <c r="O66" s="1244"/>
      <c r="P66" s="1244"/>
      <c r="Q66" s="1244"/>
      <c r="R66" s="1244"/>
      <c r="S66" s="1244"/>
      <c r="T66" s="1244"/>
      <c r="U66" s="1244"/>
      <c r="V66" s="1244"/>
      <c r="W66" s="1244"/>
      <c r="X66" s="1244"/>
      <c r="Y66" s="1244"/>
      <c r="Z66" s="1244"/>
      <c r="AA66" s="1244"/>
      <c r="AB66" s="1244"/>
      <c r="AC66" s="1244"/>
      <c r="AD66" s="1244"/>
      <c r="AE66" s="1244"/>
      <c r="AF66" s="1244"/>
      <c r="AG66" s="1244"/>
      <c r="AH66" s="1244"/>
      <c r="AI66" s="1244"/>
      <c r="AJ66" s="1244"/>
      <c r="AK66" s="1244"/>
      <c r="AL66" s="1244"/>
      <c r="AM66" s="1244"/>
      <c r="AN66" s="1244"/>
      <c r="AO66" s="1244"/>
      <c r="AP66" s="1244"/>
      <c r="AQ66" s="1244"/>
      <c r="AR66" s="1244"/>
      <c r="AS66" s="1244"/>
      <c r="AT66" s="1244"/>
      <c r="AU66" s="1244"/>
      <c r="AV66" s="1244"/>
      <c r="AW66" s="1244"/>
      <c r="AX66" s="1244"/>
      <c r="AY66" s="1244"/>
      <c r="AZ66" s="1244"/>
      <c r="BA66" s="1244"/>
      <c r="BB66" s="1244"/>
      <c r="BC66" s="1244"/>
      <c r="BD66" s="1244"/>
      <c r="BE66" s="1244"/>
      <c r="BF66" s="1244"/>
      <c r="BG66" s="1244"/>
      <c r="BH66" s="1244"/>
      <c r="BI66" s="1244"/>
      <c r="BJ66" s="1244"/>
      <c r="BK66" s="1244"/>
      <c r="BL66" s="1244"/>
      <c r="BM66" s="1244"/>
      <c r="BN66" s="1244"/>
      <c r="BO66" s="1244"/>
      <c r="BP66" s="1244"/>
      <c r="BQ66" s="1244"/>
      <c r="BR66" s="1244"/>
      <c r="BS66" s="1244"/>
      <c r="BT66" s="1244"/>
      <c r="BU66" s="1244"/>
      <c r="BV66" s="1244"/>
      <c r="BW66" s="1244"/>
      <c r="BX66" s="1244"/>
      <c r="BY66" s="1244"/>
      <c r="BZ66" s="1244"/>
      <c r="CA66" s="1244"/>
    </row>
    <row r="67" spans="1:79" ht="35.25" customHeight="1">
      <c r="B67" s="1363" t="s">
        <v>870</v>
      </c>
      <c r="C67" s="1364"/>
      <c r="D67" s="1364"/>
      <c r="E67" s="1365"/>
      <c r="F67" s="1360"/>
      <c r="G67" s="1362"/>
      <c r="H67" s="1362"/>
      <c r="I67" s="1244"/>
      <c r="J67" s="1244"/>
      <c r="K67" s="1244"/>
      <c r="L67" s="1244"/>
      <c r="M67" s="1244"/>
      <c r="N67" s="1336"/>
      <c r="O67" s="1244"/>
      <c r="P67" s="1244"/>
      <c r="Q67" s="1244"/>
      <c r="R67" s="1244"/>
      <c r="S67" s="1244"/>
      <c r="T67" s="1244"/>
      <c r="U67" s="1244"/>
      <c r="V67" s="1244"/>
      <c r="W67" s="1244"/>
      <c r="X67" s="1244"/>
      <c r="Y67" s="1244"/>
      <c r="Z67" s="1244"/>
      <c r="AA67" s="1244"/>
      <c r="AB67" s="1244"/>
      <c r="AC67" s="1244"/>
      <c r="AD67" s="1244"/>
      <c r="AE67" s="1244"/>
      <c r="AF67" s="1244"/>
      <c r="AG67" s="1244"/>
      <c r="AH67" s="1244"/>
      <c r="AI67" s="1244"/>
      <c r="AJ67" s="1244"/>
      <c r="AK67" s="1244"/>
      <c r="AL67" s="1244"/>
      <c r="AM67" s="1244"/>
      <c r="AN67" s="1244"/>
      <c r="AO67" s="1244"/>
      <c r="AP67" s="1244"/>
      <c r="AQ67" s="1244"/>
      <c r="AR67" s="1244"/>
      <c r="AS67" s="1244"/>
      <c r="AT67" s="1244"/>
      <c r="AU67" s="1244"/>
      <c r="AV67" s="1244"/>
      <c r="AW67" s="1244"/>
      <c r="AX67" s="1244"/>
      <c r="AY67" s="1244"/>
      <c r="AZ67" s="1244"/>
      <c r="BA67" s="1244"/>
      <c r="BB67" s="1244"/>
      <c r="BC67" s="1244"/>
      <c r="BD67" s="1244"/>
      <c r="BE67" s="1244"/>
      <c r="BF67" s="1244"/>
      <c r="BG67" s="1244"/>
      <c r="BH67" s="1244"/>
      <c r="BI67" s="1244"/>
      <c r="BJ67" s="1244"/>
      <c r="BK67" s="1244"/>
      <c r="BL67" s="1244"/>
      <c r="BM67" s="1244"/>
      <c r="BN67" s="1244"/>
      <c r="BO67" s="1244"/>
      <c r="BP67" s="1244"/>
      <c r="BQ67" s="1244"/>
      <c r="BR67" s="1244"/>
      <c r="BS67" s="1244"/>
      <c r="BT67" s="1244"/>
      <c r="BU67" s="1244"/>
      <c r="BV67" s="1244"/>
      <c r="BW67" s="1244"/>
      <c r="BX67" s="1244"/>
      <c r="BY67" s="1244"/>
      <c r="BZ67" s="1244"/>
      <c r="CA67" s="1244"/>
    </row>
    <row r="68" spans="1:79" ht="16.5" customHeight="1" thickBot="1">
      <c r="B68" s="1358" t="s">
        <v>842</v>
      </c>
      <c r="C68" s="1366"/>
      <c r="F68" s="1360"/>
      <c r="G68" s="1362"/>
      <c r="H68" s="1362"/>
      <c r="I68" s="1244"/>
      <c r="J68" s="1244"/>
      <c r="K68" s="1244"/>
      <c r="L68" s="1244"/>
      <c r="M68" s="1244"/>
      <c r="N68" s="1336"/>
      <c r="O68" s="1244"/>
      <c r="P68" s="1244"/>
      <c r="Q68" s="1244"/>
      <c r="R68" s="1244"/>
      <c r="S68" s="1244"/>
      <c r="T68" s="1244"/>
      <c r="U68" s="1244"/>
      <c r="V68" s="1244"/>
      <c r="W68" s="1244"/>
      <c r="X68" s="1244"/>
      <c r="Y68" s="1244"/>
      <c r="Z68" s="1244"/>
      <c r="AA68" s="1244"/>
      <c r="AB68" s="1244"/>
      <c r="AC68" s="1244"/>
      <c r="AD68" s="1244"/>
      <c r="AE68" s="1244"/>
      <c r="AF68" s="1244"/>
      <c r="AG68" s="1244"/>
      <c r="AH68" s="1244"/>
      <c r="AI68" s="1244"/>
      <c r="AJ68" s="1244"/>
      <c r="AK68" s="1244"/>
      <c r="AL68" s="1244"/>
      <c r="AM68" s="1244"/>
      <c r="AN68" s="1244"/>
      <c r="AO68" s="1244"/>
      <c r="AP68" s="1244"/>
      <c r="AQ68" s="1244"/>
      <c r="AR68" s="1244"/>
      <c r="AS68" s="1244"/>
      <c r="AT68" s="1244"/>
      <c r="AU68" s="1244"/>
      <c r="AV68" s="1244"/>
      <c r="AW68" s="1244"/>
      <c r="AX68" s="1244"/>
      <c r="AY68" s="1244"/>
      <c r="AZ68" s="1244"/>
      <c r="BA68" s="1244"/>
      <c r="BB68" s="1244"/>
      <c r="BC68" s="1244"/>
      <c r="BD68" s="1244"/>
      <c r="BE68" s="1244"/>
      <c r="BF68" s="1244"/>
      <c r="BG68" s="1244"/>
      <c r="BH68" s="1244"/>
      <c r="BI68" s="1244"/>
      <c r="BJ68" s="1244"/>
      <c r="BK68" s="1244"/>
      <c r="BL68" s="1244"/>
      <c r="BM68" s="1244"/>
      <c r="BN68" s="1244"/>
      <c r="BO68" s="1244"/>
      <c r="BP68" s="1244"/>
      <c r="BQ68" s="1244"/>
      <c r="BR68" s="1244"/>
      <c r="BS68" s="1244"/>
      <c r="BT68" s="1244"/>
      <c r="BU68" s="1244"/>
      <c r="BV68" s="1244"/>
      <c r="BW68" s="1244"/>
      <c r="BX68" s="1244"/>
      <c r="BY68" s="1244"/>
      <c r="BZ68" s="1244"/>
      <c r="CA68" s="1244"/>
    </row>
    <row r="69" spans="1:79" ht="33.6" customHeight="1" thickBot="1">
      <c r="B69" s="1367" t="s">
        <v>843</v>
      </c>
      <c r="C69" s="1368" t="s">
        <v>844</v>
      </c>
      <c r="D69" s="1368" t="s">
        <v>845</v>
      </c>
      <c r="E69" s="1369" t="s">
        <v>846</v>
      </c>
      <c r="F69" s="1413" t="s">
        <v>847</v>
      </c>
      <c r="G69" s="1406"/>
      <c r="H69" s="1362"/>
      <c r="I69" s="1244"/>
      <c r="J69" s="1244"/>
      <c r="K69" s="1244"/>
      <c r="L69" s="1244"/>
      <c r="M69" s="1244"/>
      <c r="N69" s="1336"/>
      <c r="O69" s="1244"/>
      <c r="P69" s="1244"/>
      <c r="Q69" s="1244"/>
      <c r="R69" s="1244"/>
      <c r="S69" s="1244"/>
      <c r="T69" s="1244"/>
      <c r="U69" s="1244"/>
      <c r="V69" s="1244"/>
      <c r="W69" s="1244"/>
      <c r="X69" s="1244"/>
      <c r="Y69" s="1244"/>
      <c r="Z69" s="1244"/>
      <c r="AA69" s="1244"/>
      <c r="AB69" s="1244"/>
      <c r="AC69" s="1244"/>
      <c r="AD69" s="1244"/>
      <c r="AE69" s="1244"/>
      <c r="AF69" s="1244"/>
      <c r="AG69" s="1244"/>
      <c r="AH69" s="1244"/>
      <c r="AI69" s="1244"/>
      <c r="AJ69" s="1244"/>
      <c r="AK69" s="1244"/>
      <c r="AL69" s="1244"/>
      <c r="AM69" s="1244"/>
      <c r="AN69" s="1244"/>
      <c r="AO69" s="1244"/>
      <c r="AP69" s="1244"/>
      <c r="AQ69" s="1244"/>
      <c r="AR69" s="1244"/>
      <c r="AS69" s="1244"/>
      <c r="AT69" s="1244"/>
      <c r="AU69" s="1244"/>
      <c r="AV69" s="1244"/>
      <c r="AW69" s="1244"/>
      <c r="AX69" s="1244"/>
      <c r="AY69" s="1244"/>
      <c r="AZ69" s="1244"/>
      <c r="BA69" s="1244"/>
      <c r="BB69" s="1244"/>
      <c r="BC69" s="1244"/>
      <c r="BD69" s="1244"/>
      <c r="BE69" s="1244"/>
      <c r="BF69" s="1244"/>
      <c r="BG69" s="1244"/>
      <c r="BH69" s="1244"/>
      <c r="BI69" s="1244"/>
      <c r="BJ69" s="1244"/>
      <c r="BK69" s="1244"/>
      <c r="BL69" s="1244"/>
      <c r="BM69" s="1244"/>
      <c r="BN69" s="1244"/>
      <c r="BO69" s="1244"/>
      <c r="BP69" s="1244"/>
      <c r="BQ69" s="1244"/>
      <c r="BR69" s="1244"/>
      <c r="BS69" s="1244"/>
      <c r="BT69" s="1244"/>
      <c r="BU69" s="1244"/>
      <c r="BV69" s="1244"/>
      <c r="BW69" s="1244"/>
      <c r="BX69" s="1244"/>
      <c r="BY69" s="1244"/>
      <c r="BZ69" s="1244"/>
      <c r="CA69" s="1244"/>
    </row>
    <row r="70" spans="1:79" ht="21" customHeight="1">
      <c r="B70" s="1378" t="s">
        <v>849</v>
      </c>
      <c r="C70" s="1379">
        <v>0</v>
      </c>
      <c r="D70" s="1380">
        <v>2</v>
      </c>
      <c r="E70" s="1381">
        <v>0</v>
      </c>
      <c r="F70" s="1414"/>
      <c r="G70" s="1407"/>
      <c r="H70" s="1407"/>
      <c r="I70" s="1408"/>
      <c r="J70" s="1244"/>
      <c r="K70" s="1244"/>
      <c r="L70" s="1244"/>
      <c r="M70" s="1244"/>
      <c r="N70" s="1336"/>
      <c r="O70" s="1244"/>
      <c r="P70" s="1244"/>
      <c r="Q70" s="1244"/>
      <c r="R70" s="1244"/>
      <c r="S70" s="1244"/>
      <c r="T70" s="1244"/>
      <c r="U70" s="1244"/>
      <c r="V70" s="1244"/>
      <c r="W70" s="1244"/>
      <c r="X70" s="1244"/>
      <c r="Y70" s="1244"/>
      <c r="Z70" s="1244"/>
      <c r="AA70" s="1244"/>
      <c r="AB70" s="1244"/>
      <c r="AC70" s="1244"/>
      <c r="AD70" s="1244"/>
      <c r="AE70" s="1244"/>
      <c r="AF70" s="1244"/>
      <c r="AG70" s="1244"/>
      <c r="AH70" s="1244"/>
      <c r="AI70" s="1244"/>
      <c r="AJ70" s="1244"/>
      <c r="AK70" s="1244"/>
      <c r="AL70" s="1244"/>
      <c r="AM70" s="1244"/>
      <c r="AN70" s="1244"/>
      <c r="AO70" s="1244"/>
      <c r="AP70" s="1244"/>
      <c r="AQ70" s="1244"/>
      <c r="AR70" s="1244"/>
      <c r="AS70" s="1244"/>
      <c r="AT70" s="1244"/>
      <c r="AU70" s="1244"/>
      <c r="AV70" s="1244"/>
      <c r="AW70" s="1244"/>
      <c r="AX70" s="1244"/>
      <c r="AY70" s="1244"/>
      <c r="AZ70" s="1244"/>
      <c r="BA70" s="1244"/>
      <c r="BB70" s="1244"/>
      <c r="BC70" s="1244"/>
      <c r="BD70" s="1244"/>
      <c r="BE70" s="1244"/>
      <c r="BF70" s="1244"/>
      <c r="BG70" s="1244"/>
      <c r="BH70" s="1244"/>
      <c r="BI70" s="1244"/>
      <c r="BJ70" s="1244"/>
      <c r="BK70" s="1244"/>
      <c r="BL70" s="1244"/>
      <c r="BM70" s="1244"/>
      <c r="BN70" s="1244"/>
      <c r="BO70" s="1244"/>
      <c r="BP70" s="1244"/>
      <c r="BQ70" s="1244"/>
      <c r="BR70" s="1244"/>
      <c r="BS70" s="1244"/>
      <c r="BT70" s="1244"/>
      <c r="BU70" s="1244"/>
      <c r="BV70" s="1244"/>
      <c r="BW70" s="1244"/>
      <c r="BX70" s="1244"/>
      <c r="BY70" s="1244"/>
      <c r="BZ70" s="1244"/>
      <c r="CA70" s="1244"/>
    </row>
    <row r="71" spans="1:79" ht="20.25" customHeight="1">
      <c r="B71" s="1388" t="s">
        <v>851</v>
      </c>
      <c r="C71" s="1389">
        <v>1</v>
      </c>
      <c r="D71" s="1390">
        <v>2</v>
      </c>
      <c r="E71" s="1391">
        <v>2</v>
      </c>
      <c r="F71" s="1414"/>
      <c r="G71" s="1409"/>
      <c r="H71" s="1409"/>
      <c r="I71" s="1410"/>
      <c r="J71" s="1244"/>
      <c r="K71" s="1244"/>
      <c r="L71" s="1244"/>
      <c r="M71" s="1244"/>
      <c r="N71" s="1336"/>
      <c r="O71" s="1244"/>
      <c r="P71" s="1244"/>
      <c r="Q71" s="1244"/>
      <c r="R71" s="1244"/>
      <c r="S71" s="1244"/>
      <c r="T71" s="1244"/>
      <c r="U71" s="1244"/>
      <c r="V71" s="1244"/>
      <c r="W71" s="1244"/>
      <c r="X71" s="1244"/>
      <c r="Y71" s="1244"/>
      <c r="Z71" s="1244"/>
      <c r="AA71" s="1244"/>
      <c r="AB71" s="1244"/>
      <c r="AC71" s="1244"/>
      <c r="AD71" s="1244"/>
      <c r="AE71" s="1244"/>
      <c r="AF71" s="1244"/>
      <c r="AG71" s="1244"/>
      <c r="AH71" s="1244"/>
      <c r="AI71" s="1244"/>
      <c r="AJ71" s="1244"/>
      <c r="AK71" s="1244"/>
      <c r="AL71" s="1244"/>
      <c r="AM71" s="1244"/>
      <c r="AN71" s="1244"/>
      <c r="AO71" s="1244"/>
      <c r="AP71" s="1244"/>
      <c r="AQ71" s="1244"/>
      <c r="AR71" s="1244"/>
      <c r="AS71" s="1244"/>
      <c r="AT71" s="1244"/>
      <c r="AU71" s="1244"/>
      <c r="AV71" s="1244"/>
      <c r="AW71" s="1244"/>
      <c r="AX71" s="1244"/>
      <c r="AY71" s="1244"/>
      <c r="AZ71" s="1244"/>
      <c r="BA71" s="1244"/>
      <c r="BB71" s="1244"/>
      <c r="BC71" s="1244"/>
      <c r="BD71" s="1244"/>
      <c r="BE71" s="1244"/>
      <c r="BF71" s="1244"/>
      <c r="BG71" s="1244"/>
      <c r="BH71" s="1244"/>
      <c r="BI71" s="1244"/>
      <c r="BJ71" s="1244"/>
      <c r="BK71" s="1244"/>
      <c r="BL71" s="1244"/>
      <c r="BM71" s="1244"/>
      <c r="BN71" s="1244"/>
      <c r="BO71" s="1244"/>
      <c r="BP71" s="1244"/>
      <c r="BQ71" s="1244"/>
      <c r="BR71" s="1244"/>
      <c r="BS71" s="1244"/>
      <c r="BT71" s="1244"/>
      <c r="BU71" s="1244"/>
      <c r="BV71" s="1244"/>
      <c r="BW71" s="1244"/>
      <c r="BX71" s="1244"/>
      <c r="BY71" s="1244"/>
      <c r="BZ71" s="1244"/>
      <c r="CA71" s="1244"/>
    </row>
    <row r="72" spans="1:79" ht="20.25" customHeight="1" thickBot="1">
      <c r="B72" s="1394" t="s">
        <v>853</v>
      </c>
      <c r="C72" s="1395">
        <v>2</v>
      </c>
      <c r="D72" s="1396">
        <v>2</v>
      </c>
      <c r="E72" s="1397">
        <v>4</v>
      </c>
      <c r="F72" s="1415"/>
      <c r="G72" s="1411"/>
      <c r="H72" s="1411"/>
      <c r="I72" s="1412"/>
      <c r="J72" s="1244"/>
      <c r="K72" s="1244"/>
      <c r="L72" s="1244"/>
      <c r="M72" s="1244"/>
      <c r="N72" s="1336"/>
      <c r="O72" s="1244"/>
      <c r="P72" s="1244"/>
      <c r="Q72" s="1244"/>
      <c r="R72" s="1244"/>
      <c r="S72" s="1244"/>
      <c r="T72" s="1244"/>
      <c r="U72" s="1244"/>
      <c r="V72" s="1244"/>
      <c r="W72" s="1244"/>
      <c r="X72" s="1244"/>
      <c r="Y72" s="1244"/>
      <c r="Z72" s="1244"/>
      <c r="AA72" s="1244"/>
      <c r="AB72" s="1244"/>
      <c r="AC72" s="1244"/>
      <c r="AD72" s="1244"/>
      <c r="AE72" s="1244"/>
      <c r="AF72" s="1244"/>
      <c r="AG72" s="1244"/>
      <c r="AH72" s="1244"/>
      <c r="AI72" s="1244"/>
      <c r="AJ72" s="1244"/>
      <c r="AK72" s="1244"/>
      <c r="AL72" s="1244"/>
      <c r="AM72" s="1244"/>
      <c r="AN72" s="1244"/>
      <c r="AO72" s="1244"/>
      <c r="AP72" s="1244"/>
      <c r="AQ72" s="1244"/>
      <c r="AR72" s="1244"/>
      <c r="AS72" s="1244"/>
      <c r="AT72" s="1244"/>
      <c r="AU72" s="1244"/>
      <c r="AV72" s="1244"/>
      <c r="AW72" s="1244"/>
      <c r="AX72" s="1244"/>
      <c r="AY72" s="1244"/>
      <c r="AZ72" s="1244"/>
      <c r="BA72" s="1244"/>
      <c r="BB72" s="1244"/>
      <c r="BC72" s="1244"/>
      <c r="BD72" s="1244"/>
      <c r="BE72" s="1244"/>
      <c r="BF72" s="1244"/>
      <c r="BG72" s="1244"/>
      <c r="BH72" s="1244"/>
      <c r="BI72" s="1244"/>
      <c r="BJ72" s="1244"/>
      <c r="BK72" s="1244"/>
      <c r="BL72" s="1244"/>
      <c r="BM72" s="1244"/>
      <c r="BN72" s="1244"/>
      <c r="BO72" s="1244"/>
      <c r="BP72" s="1244"/>
      <c r="BQ72" s="1244"/>
      <c r="BR72" s="1244"/>
      <c r="BS72" s="1244"/>
      <c r="BT72" s="1244"/>
      <c r="BU72" s="1244"/>
      <c r="BV72" s="1244"/>
      <c r="BW72" s="1244"/>
      <c r="BX72" s="1244"/>
      <c r="BY72" s="1244"/>
      <c r="BZ72" s="1244"/>
      <c r="CA72" s="1244"/>
    </row>
    <row r="73" spans="1:79" ht="9" customHeight="1">
      <c r="B73" s="1404"/>
      <c r="C73" s="1405"/>
      <c r="D73" s="1405"/>
      <c r="E73" s="1405"/>
      <c r="F73" s="1360"/>
      <c r="G73" s="1362"/>
      <c r="H73" s="1362"/>
      <c r="I73" s="1244"/>
      <c r="J73" s="1244"/>
      <c r="K73" s="1244"/>
      <c r="L73" s="1244"/>
      <c r="M73" s="1244"/>
      <c r="N73" s="1336"/>
      <c r="O73" s="1244"/>
      <c r="P73" s="1244"/>
      <c r="Q73" s="1244"/>
      <c r="R73" s="1244"/>
      <c r="S73" s="1244"/>
      <c r="T73" s="1244"/>
      <c r="U73" s="1244"/>
      <c r="V73" s="1244"/>
      <c r="W73" s="1244"/>
      <c r="X73" s="1244"/>
      <c r="Y73" s="1244"/>
      <c r="Z73" s="1244"/>
      <c r="AA73" s="1244"/>
      <c r="AB73" s="1244"/>
      <c r="AC73" s="1244"/>
      <c r="AD73" s="1244"/>
      <c r="AE73" s="1244"/>
      <c r="AF73" s="1244"/>
      <c r="AG73" s="1244"/>
      <c r="AH73" s="1244"/>
      <c r="AI73" s="1244"/>
      <c r="AJ73" s="1244"/>
      <c r="AK73" s="1244"/>
      <c r="AL73" s="1244"/>
      <c r="AM73" s="1244"/>
      <c r="AN73" s="1244"/>
      <c r="AO73" s="1244"/>
      <c r="AP73" s="1244"/>
      <c r="AQ73" s="1244"/>
      <c r="AR73" s="1244"/>
      <c r="AS73" s="1244"/>
      <c r="AT73" s="1244"/>
      <c r="AU73" s="1244"/>
      <c r="AV73" s="1244"/>
      <c r="AW73" s="1244"/>
      <c r="AX73" s="1244"/>
      <c r="AY73" s="1244"/>
      <c r="AZ73" s="1244"/>
      <c r="BA73" s="1244"/>
      <c r="BB73" s="1244"/>
      <c r="BC73" s="1244"/>
      <c r="BD73" s="1244"/>
      <c r="BE73" s="1244"/>
      <c r="BF73" s="1244"/>
      <c r="BG73" s="1244"/>
      <c r="BH73" s="1244"/>
      <c r="BI73" s="1244"/>
      <c r="BJ73" s="1244"/>
      <c r="BK73" s="1244"/>
      <c r="BL73" s="1244"/>
      <c r="BM73" s="1244"/>
      <c r="BN73" s="1244"/>
      <c r="BO73" s="1244"/>
      <c r="BP73" s="1244"/>
      <c r="BQ73" s="1244"/>
      <c r="BR73" s="1244"/>
      <c r="BS73" s="1244"/>
      <c r="BT73" s="1244"/>
      <c r="BU73" s="1244"/>
      <c r="BV73" s="1244"/>
      <c r="BW73" s="1244"/>
      <c r="BX73" s="1244"/>
      <c r="BY73" s="1244"/>
      <c r="BZ73" s="1244"/>
      <c r="CA73" s="1244"/>
    </row>
    <row r="74" spans="1:79" ht="18" customHeight="1">
      <c r="A74" s="1193">
        <v>6</v>
      </c>
      <c r="B74" s="1358" t="s">
        <v>871</v>
      </c>
      <c r="C74" s="1359"/>
      <c r="D74" s="1359"/>
      <c r="E74" s="1359"/>
      <c r="F74" s="1360"/>
      <c r="G74" s="1362"/>
      <c r="H74" s="1362"/>
      <c r="I74" s="1244"/>
      <c r="J74" s="1244"/>
      <c r="K74" s="1244"/>
      <c r="L74" s="1244"/>
      <c r="M74" s="1244"/>
      <c r="N74" s="1336"/>
      <c r="O74" s="1244"/>
      <c r="P74" s="1244"/>
      <c r="Q74" s="1244"/>
      <c r="R74" s="1244"/>
      <c r="S74" s="1244"/>
      <c r="T74" s="1244"/>
      <c r="U74" s="1244"/>
      <c r="V74" s="1244"/>
      <c r="W74" s="1244"/>
      <c r="X74" s="1244"/>
      <c r="Y74" s="1244"/>
      <c r="Z74" s="1244"/>
      <c r="AA74" s="1244"/>
      <c r="AB74" s="1244"/>
      <c r="AC74" s="1244"/>
      <c r="AD74" s="1244"/>
      <c r="AE74" s="1244"/>
      <c r="AF74" s="1244"/>
      <c r="AG74" s="1244"/>
      <c r="AH74" s="1244"/>
      <c r="AI74" s="1244"/>
      <c r="AJ74" s="1244"/>
      <c r="AK74" s="1244"/>
      <c r="AL74" s="1244"/>
      <c r="AM74" s="1244"/>
      <c r="AN74" s="1244"/>
      <c r="AO74" s="1244"/>
      <c r="AP74" s="1244"/>
      <c r="AQ74" s="1244"/>
      <c r="AR74" s="1244"/>
      <c r="AS74" s="1244"/>
      <c r="AT74" s="1244"/>
      <c r="AU74" s="1244"/>
      <c r="AV74" s="1244"/>
      <c r="AW74" s="1244"/>
      <c r="AX74" s="1244"/>
      <c r="AY74" s="1244"/>
      <c r="AZ74" s="1244"/>
      <c r="BA74" s="1244"/>
      <c r="BB74" s="1244"/>
      <c r="BC74" s="1244"/>
      <c r="BD74" s="1244"/>
      <c r="BE74" s="1244"/>
      <c r="BF74" s="1244"/>
      <c r="BG74" s="1244"/>
      <c r="BH74" s="1244"/>
      <c r="BI74" s="1244"/>
      <c r="BJ74" s="1244"/>
      <c r="BK74" s="1244"/>
      <c r="BL74" s="1244"/>
      <c r="BM74" s="1244"/>
      <c r="BN74" s="1244"/>
      <c r="BO74" s="1244"/>
      <c r="BP74" s="1244"/>
      <c r="BQ74" s="1244"/>
      <c r="BR74" s="1244"/>
      <c r="BS74" s="1244"/>
      <c r="BT74" s="1244"/>
      <c r="BU74" s="1244"/>
      <c r="BV74" s="1244"/>
      <c r="BW74" s="1244"/>
      <c r="BX74" s="1244"/>
      <c r="BY74" s="1244"/>
      <c r="BZ74" s="1244"/>
      <c r="CA74" s="1244"/>
    </row>
    <row r="75" spans="1:79" ht="35.25" customHeight="1">
      <c r="B75" s="1363" t="s">
        <v>872</v>
      </c>
      <c r="C75" s="1364"/>
      <c r="D75" s="1364"/>
      <c r="E75" s="1365"/>
      <c r="F75" s="1360"/>
      <c r="G75" s="1362"/>
      <c r="H75" s="1362"/>
      <c r="I75" s="1244"/>
      <c r="J75" s="1244"/>
      <c r="K75" s="1244"/>
      <c r="L75" s="1244"/>
      <c r="M75" s="1244"/>
      <c r="N75" s="1336"/>
      <c r="O75" s="1244"/>
      <c r="P75" s="1244"/>
      <c r="Q75" s="1244"/>
      <c r="R75" s="1244"/>
      <c r="S75" s="1244"/>
      <c r="T75" s="1244"/>
      <c r="U75" s="1244"/>
      <c r="V75" s="1244"/>
      <c r="W75" s="1244"/>
      <c r="X75" s="1244"/>
      <c r="Y75" s="1244"/>
      <c r="Z75" s="1244"/>
      <c r="AA75" s="1244"/>
      <c r="AB75" s="1244"/>
      <c r="AC75" s="1244"/>
      <c r="AD75" s="1244"/>
      <c r="AE75" s="1244"/>
      <c r="AF75" s="1244"/>
      <c r="AG75" s="1244"/>
      <c r="AH75" s="1244"/>
      <c r="AI75" s="1244"/>
      <c r="AJ75" s="1244"/>
      <c r="AK75" s="1244"/>
      <c r="AL75" s="1244"/>
      <c r="AM75" s="1244"/>
      <c r="AN75" s="1244"/>
      <c r="AO75" s="1244"/>
      <c r="AP75" s="1244"/>
      <c r="AQ75" s="1244"/>
      <c r="AR75" s="1244"/>
      <c r="AS75" s="1244"/>
      <c r="AT75" s="1244"/>
      <c r="AU75" s="1244"/>
      <c r="AV75" s="1244"/>
      <c r="AW75" s="1244"/>
      <c r="AX75" s="1244"/>
      <c r="AY75" s="1244"/>
      <c r="AZ75" s="1244"/>
      <c r="BA75" s="1244"/>
      <c r="BB75" s="1244"/>
      <c r="BC75" s="1244"/>
      <c r="BD75" s="1244"/>
      <c r="BE75" s="1244"/>
      <c r="BF75" s="1244"/>
      <c r="BG75" s="1244"/>
      <c r="BH75" s="1244"/>
      <c r="BI75" s="1244"/>
      <c r="BJ75" s="1244"/>
      <c r="BK75" s="1244"/>
      <c r="BL75" s="1244"/>
      <c r="BM75" s="1244"/>
      <c r="BN75" s="1244"/>
      <c r="BO75" s="1244"/>
      <c r="BP75" s="1244"/>
      <c r="BQ75" s="1244"/>
      <c r="BR75" s="1244"/>
      <c r="BS75" s="1244"/>
      <c r="BT75" s="1244"/>
      <c r="BU75" s="1244"/>
      <c r="BV75" s="1244"/>
      <c r="BW75" s="1244"/>
      <c r="BX75" s="1244"/>
      <c r="BY75" s="1244"/>
      <c r="BZ75" s="1244"/>
      <c r="CA75" s="1244"/>
    </row>
    <row r="76" spans="1:79" ht="16.5" customHeight="1" thickBot="1">
      <c r="B76" s="1358" t="s">
        <v>873</v>
      </c>
      <c r="C76" s="1366"/>
      <c r="F76" s="1360"/>
      <c r="G76" s="1362"/>
      <c r="H76" s="1362"/>
      <c r="I76" s="1244"/>
      <c r="J76" s="1244"/>
      <c r="K76" s="1244"/>
      <c r="L76" s="1244"/>
      <c r="M76" s="1244"/>
      <c r="N76" s="1336"/>
      <c r="O76" s="1244"/>
      <c r="P76" s="1244"/>
      <c r="Q76" s="1244"/>
      <c r="R76" s="1244"/>
      <c r="S76" s="1244"/>
      <c r="T76" s="1244"/>
      <c r="U76" s="1244"/>
      <c r="V76" s="1244"/>
      <c r="W76" s="1244"/>
      <c r="X76" s="1244"/>
      <c r="Y76" s="1244"/>
      <c r="Z76" s="1244"/>
      <c r="AA76" s="1244"/>
      <c r="AB76" s="1244"/>
      <c r="AC76" s="1244"/>
      <c r="AD76" s="1244"/>
      <c r="AE76" s="1244"/>
      <c r="AF76" s="1244"/>
      <c r="AG76" s="1244"/>
      <c r="AH76" s="1244"/>
      <c r="AI76" s="1244"/>
      <c r="AJ76" s="1244"/>
      <c r="AK76" s="1244"/>
      <c r="AL76" s="1244"/>
      <c r="AM76" s="1244"/>
      <c r="AN76" s="1244"/>
      <c r="AO76" s="1244"/>
      <c r="AP76" s="1244"/>
      <c r="AQ76" s="1244"/>
      <c r="AR76" s="1244"/>
      <c r="AS76" s="1244"/>
      <c r="AT76" s="1244"/>
      <c r="AU76" s="1244"/>
      <c r="AV76" s="1244"/>
      <c r="AW76" s="1244"/>
      <c r="AX76" s="1244"/>
      <c r="AY76" s="1244"/>
      <c r="AZ76" s="1244"/>
      <c r="BA76" s="1244"/>
      <c r="BB76" s="1244"/>
      <c r="BC76" s="1244"/>
      <c r="BD76" s="1244"/>
      <c r="BE76" s="1244"/>
      <c r="BF76" s="1244"/>
      <c r="BG76" s="1244"/>
      <c r="BH76" s="1244"/>
      <c r="BI76" s="1244"/>
      <c r="BJ76" s="1244"/>
      <c r="BK76" s="1244"/>
      <c r="BL76" s="1244"/>
      <c r="BM76" s="1244"/>
      <c r="BN76" s="1244"/>
      <c r="BO76" s="1244"/>
      <c r="BP76" s="1244"/>
      <c r="BQ76" s="1244"/>
      <c r="BR76" s="1244"/>
      <c r="BS76" s="1244"/>
      <c r="BT76" s="1244"/>
      <c r="BU76" s="1244"/>
      <c r="BV76" s="1244"/>
      <c r="BW76" s="1244"/>
      <c r="BX76" s="1244"/>
      <c r="BY76" s="1244"/>
      <c r="BZ76" s="1244"/>
      <c r="CA76" s="1244"/>
    </row>
    <row r="77" spans="1:79" ht="33.75" customHeight="1" thickBot="1">
      <c r="B77" s="1367" t="s">
        <v>843</v>
      </c>
      <c r="C77" s="1368" t="s">
        <v>844</v>
      </c>
      <c r="D77" s="1368" t="s">
        <v>845</v>
      </c>
      <c r="E77" s="1369" t="s">
        <v>846</v>
      </c>
      <c r="F77" s="1413" t="s">
        <v>847</v>
      </c>
      <c r="G77" s="1406"/>
      <c r="H77" s="1362"/>
      <c r="I77" s="1244"/>
      <c r="J77" s="1244"/>
      <c r="K77" s="1244"/>
      <c r="L77" s="1244"/>
      <c r="M77" s="1244"/>
      <c r="N77" s="1336"/>
      <c r="O77" s="1244"/>
      <c r="P77" s="1244"/>
      <c r="Q77" s="1244"/>
      <c r="R77" s="1244"/>
      <c r="S77" s="1244"/>
      <c r="T77" s="1244"/>
      <c r="U77" s="1244"/>
      <c r="V77" s="1244"/>
      <c r="W77" s="1244"/>
      <c r="X77" s="1244"/>
      <c r="Y77" s="1244"/>
      <c r="Z77" s="1244"/>
      <c r="AA77" s="1244"/>
      <c r="AB77" s="1244"/>
      <c r="AC77" s="1244"/>
      <c r="AD77" s="1244"/>
      <c r="AE77" s="1244"/>
      <c r="AF77" s="1244"/>
      <c r="AG77" s="1244"/>
      <c r="AH77" s="1244"/>
      <c r="AI77" s="1244"/>
      <c r="AJ77" s="1244"/>
      <c r="AK77" s="1244"/>
      <c r="AL77" s="1244"/>
      <c r="AM77" s="1244"/>
      <c r="AN77" s="1244"/>
      <c r="AO77" s="1244"/>
      <c r="AP77" s="1244"/>
      <c r="AQ77" s="1244"/>
      <c r="AR77" s="1244"/>
      <c r="AS77" s="1244"/>
      <c r="AT77" s="1244"/>
      <c r="AU77" s="1244"/>
      <c r="AV77" s="1244"/>
      <c r="AW77" s="1244"/>
      <c r="AX77" s="1244"/>
      <c r="AY77" s="1244"/>
      <c r="AZ77" s="1244"/>
      <c r="BA77" s="1244"/>
      <c r="BB77" s="1244"/>
      <c r="BC77" s="1244"/>
      <c r="BD77" s="1244"/>
      <c r="BE77" s="1244"/>
      <c r="BF77" s="1244"/>
      <c r="BG77" s="1244"/>
      <c r="BH77" s="1244"/>
      <c r="BI77" s="1244"/>
      <c r="BJ77" s="1244"/>
      <c r="BK77" s="1244"/>
      <c r="BL77" s="1244"/>
      <c r="BM77" s="1244"/>
      <c r="BN77" s="1244"/>
      <c r="BO77" s="1244"/>
      <c r="BP77" s="1244"/>
      <c r="BQ77" s="1244"/>
      <c r="BR77" s="1244"/>
      <c r="BS77" s="1244"/>
      <c r="BT77" s="1244"/>
      <c r="BU77" s="1244"/>
      <c r="BV77" s="1244"/>
      <c r="BW77" s="1244"/>
      <c r="BX77" s="1244"/>
      <c r="BY77" s="1244"/>
      <c r="BZ77" s="1244"/>
      <c r="CA77" s="1244"/>
    </row>
    <row r="78" spans="1:79" ht="21" customHeight="1">
      <c r="B78" s="1378" t="s">
        <v>849</v>
      </c>
      <c r="C78" s="1379">
        <v>0</v>
      </c>
      <c r="D78" s="1380">
        <v>3</v>
      </c>
      <c r="E78" s="1381">
        <v>0</v>
      </c>
      <c r="F78" s="1414"/>
      <c r="G78" s="1407"/>
      <c r="H78" s="1407"/>
      <c r="I78" s="1408"/>
      <c r="J78" s="1244"/>
      <c r="K78" s="1244"/>
      <c r="L78" s="1244"/>
      <c r="M78" s="1244"/>
      <c r="N78" s="1336"/>
      <c r="O78" s="1244"/>
      <c r="P78" s="1244"/>
      <c r="Q78" s="1244"/>
      <c r="R78" s="1244"/>
      <c r="S78" s="1244"/>
      <c r="T78" s="1244"/>
      <c r="U78" s="1244"/>
      <c r="V78" s="1244"/>
      <c r="W78" s="1244"/>
      <c r="X78" s="1244"/>
      <c r="Y78" s="1244"/>
      <c r="Z78" s="1244"/>
      <c r="AA78" s="1244"/>
      <c r="AB78" s="1244"/>
      <c r="AC78" s="1244"/>
      <c r="AD78" s="1244"/>
      <c r="AE78" s="1244"/>
      <c r="AF78" s="1244"/>
      <c r="AG78" s="1244"/>
      <c r="AH78" s="1244"/>
      <c r="AI78" s="1244"/>
      <c r="AJ78" s="1244"/>
      <c r="AK78" s="1244"/>
      <c r="AL78" s="1244"/>
      <c r="AM78" s="1244"/>
      <c r="AN78" s="1244"/>
      <c r="AO78" s="1244"/>
      <c r="AP78" s="1244"/>
      <c r="AQ78" s="1244"/>
      <c r="AR78" s="1244"/>
      <c r="AS78" s="1244"/>
      <c r="AT78" s="1244"/>
      <c r="AU78" s="1244"/>
      <c r="AV78" s="1244"/>
      <c r="AW78" s="1244"/>
      <c r="AX78" s="1244"/>
      <c r="AY78" s="1244"/>
      <c r="AZ78" s="1244"/>
      <c r="BA78" s="1244"/>
      <c r="BB78" s="1244"/>
      <c r="BC78" s="1244"/>
      <c r="BD78" s="1244"/>
      <c r="BE78" s="1244"/>
      <c r="BF78" s="1244"/>
      <c r="BG78" s="1244"/>
      <c r="BH78" s="1244"/>
      <c r="BI78" s="1244"/>
      <c r="BJ78" s="1244"/>
      <c r="BK78" s="1244"/>
      <c r="BL78" s="1244"/>
      <c r="BM78" s="1244"/>
      <c r="BN78" s="1244"/>
      <c r="BO78" s="1244"/>
      <c r="BP78" s="1244"/>
      <c r="BQ78" s="1244"/>
      <c r="BR78" s="1244"/>
      <c r="BS78" s="1244"/>
      <c r="BT78" s="1244"/>
      <c r="BU78" s="1244"/>
      <c r="BV78" s="1244"/>
      <c r="BW78" s="1244"/>
      <c r="BX78" s="1244"/>
      <c r="BY78" s="1244"/>
      <c r="BZ78" s="1244"/>
      <c r="CA78" s="1244"/>
    </row>
    <row r="79" spans="1:79" ht="20.25" customHeight="1">
      <c r="B79" s="1388" t="s">
        <v>851</v>
      </c>
      <c r="C79" s="1389">
        <v>1</v>
      </c>
      <c r="D79" s="1390">
        <v>3</v>
      </c>
      <c r="E79" s="1391">
        <v>3</v>
      </c>
      <c r="F79" s="1414"/>
      <c r="G79" s="1409"/>
      <c r="H79" s="1409"/>
      <c r="I79" s="1410"/>
      <c r="J79" s="1244"/>
      <c r="K79" s="1244"/>
      <c r="L79" s="1244"/>
      <c r="M79" s="1244"/>
      <c r="N79" s="1336"/>
      <c r="O79" s="1244"/>
      <c r="P79" s="1244"/>
      <c r="Q79" s="1244"/>
      <c r="R79" s="1244"/>
      <c r="S79" s="1244"/>
      <c r="T79" s="1244"/>
      <c r="U79" s="1244"/>
      <c r="V79" s="1244"/>
      <c r="W79" s="1244"/>
      <c r="X79" s="1244"/>
      <c r="Y79" s="1244"/>
      <c r="Z79" s="1244"/>
      <c r="AA79" s="1244"/>
      <c r="AB79" s="1244"/>
      <c r="AC79" s="1244"/>
      <c r="AD79" s="1244"/>
      <c r="AE79" s="1244"/>
      <c r="AF79" s="1244"/>
      <c r="AG79" s="1244"/>
      <c r="AH79" s="1244"/>
      <c r="AI79" s="1244"/>
      <c r="AJ79" s="1244"/>
      <c r="AK79" s="1244"/>
      <c r="AL79" s="1244"/>
      <c r="AM79" s="1244"/>
      <c r="AN79" s="1244"/>
      <c r="AO79" s="1244"/>
      <c r="AP79" s="1244"/>
      <c r="AQ79" s="1244"/>
      <c r="AR79" s="1244"/>
      <c r="AS79" s="1244"/>
      <c r="AT79" s="1244"/>
      <c r="AU79" s="1244"/>
      <c r="AV79" s="1244"/>
      <c r="AW79" s="1244"/>
      <c r="AX79" s="1244"/>
      <c r="AY79" s="1244"/>
      <c r="AZ79" s="1244"/>
      <c r="BA79" s="1244"/>
      <c r="BB79" s="1244"/>
      <c r="BC79" s="1244"/>
      <c r="BD79" s="1244"/>
      <c r="BE79" s="1244"/>
      <c r="BF79" s="1244"/>
      <c r="BG79" s="1244"/>
      <c r="BH79" s="1244"/>
      <c r="BI79" s="1244"/>
      <c r="BJ79" s="1244"/>
      <c r="BK79" s="1244"/>
      <c r="BL79" s="1244"/>
      <c r="BM79" s="1244"/>
      <c r="BN79" s="1244"/>
      <c r="BO79" s="1244"/>
      <c r="BP79" s="1244"/>
      <c r="BQ79" s="1244"/>
      <c r="BR79" s="1244"/>
      <c r="BS79" s="1244"/>
      <c r="BT79" s="1244"/>
      <c r="BU79" s="1244"/>
      <c r="BV79" s="1244"/>
      <c r="BW79" s="1244"/>
      <c r="BX79" s="1244"/>
      <c r="BY79" s="1244"/>
      <c r="BZ79" s="1244"/>
      <c r="CA79" s="1244"/>
    </row>
    <row r="80" spans="1:79" ht="20.25" customHeight="1" thickBot="1">
      <c r="B80" s="1394" t="s">
        <v>853</v>
      </c>
      <c r="C80" s="1395">
        <v>2</v>
      </c>
      <c r="D80" s="1396">
        <v>3</v>
      </c>
      <c r="E80" s="1397">
        <v>6</v>
      </c>
      <c r="F80" s="1415"/>
      <c r="G80" s="1411"/>
      <c r="H80" s="1411"/>
      <c r="I80" s="1412"/>
      <c r="J80" s="1244"/>
      <c r="K80" s="1244"/>
      <c r="L80" s="1244"/>
      <c r="M80" s="1244"/>
      <c r="N80" s="1336"/>
      <c r="O80" s="1244"/>
      <c r="P80" s="1244"/>
      <c r="Q80" s="1244"/>
      <c r="R80" s="1244"/>
      <c r="S80" s="1244"/>
      <c r="T80" s="1244"/>
      <c r="U80" s="1244"/>
      <c r="V80" s="1244"/>
      <c r="W80" s="1244"/>
      <c r="X80" s="1244"/>
      <c r="Y80" s="1244"/>
      <c r="Z80" s="1244"/>
      <c r="AA80" s="1244"/>
      <c r="AB80" s="1244"/>
      <c r="AC80" s="1244"/>
      <c r="AD80" s="1244"/>
      <c r="AE80" s="1244"/>
      <c r="AF80" s="1244"/>
      <c r="AG80" s="1244"/>
      <c r="AH80" s="1244"/>
      <c r="AI80" s="1244"/>
      <c r="AJ80" s="1244"/>
      <c r="AK80" s="1244"/>
      <c r="AL80" s="1244"/>
      <c r="AM80" s="1244"/>
      <c r="AN80" s="1244"/>
      <c r="AO80" s="1244"/>
      <c r="AP80" s="1244"/>
      <c r="AQ80" s="1244"/>
      <c r="AR80" s="1244"/>
      <c r="AS80" s="1244"/>
      <c r="AT80" s="1244"/>
      <c r="AU80" s="1244"/>
      <c r="AV80" s="1244"/>
      <c r="AW80" s="1244"/>
      <c r="AX80" s="1244"/>
      <c r="AY80" s="1244"/>
      <c r="AZ80" s="1244"/>
      <c r="BA80" s="1244"/>
      <c r="BB80" s="1244"/>
      <c r="BC80" s="1244"/>
      <c r="BD80" s="1244"/>
      <c r="BE80" s="1244"/>
      <c r="BF80" s="1244"/>
      <c r="BG80" s="1244"/>
      <c r="BH80" s="1244"/>
      <c r="BI80" s="1244"/>
      <c r="BJ80" s="1244"/>
      <c r="BK80" s="1244"/>
      <c r="BL80" s="1244"/>
      <c r="BM80" s="1244"/>
      <c r="BN80" s="1244"/>
      <c r="BO80" s="1244"/>
      <c r="BP80" s="1244"/>
      <c r="BQ80" s="1244"/>
      <c r="BR80" s="1244"/>
      <c r="BS80" s="1244"/>
      <c r="BT80" s="1244"/>
      <c r="BU80" s="1244"/>
      <c r="BV80" s="1244"/>
      <c r="BW80" s="1244"/>
      <c r="BX80" s="1244"/>
      <c r="BY80" s="1244"/>
      <c r="BZ80" s="1244"/>
      <c r="CA80" s="1244"/>
    </row>
    <row r="81" spans="1:79" ht="9" customHeight="1">
      <c r="B81" s="1404"/>
      <c r="C81" s="1405"/>
      <c r="D81" s="1405"/>
      <c r="E81" s="1405"/>
      <c r="F81" s="1360"/>
      <c r="G81" s="1362"/>
      <c r="H81" s="1362"/>
      <c r="I81" s="1244"/>
      <c r="J81" s="1244"/>
      <c r="K81" s="1244"/>
      <c r="L81" s="1244"/>
      <c r="M81" s="1244"/>
      <c r="N81" s="1336"/>
      <c r="O81" s="1244"/>
      <c r="P81" s="1244"/>
      <c r="Q81" s="1244"/>
      <c r="R81" s="1244"/>
      <c r="S81" s="1244"/>
      <c r="T81" s="1244"/>
      <c r="U81" s="1244"/>
      <c r="V81" s="1244"/>
      <c r="W81" s="1244"/>
      <c r="X81" s="1244"/>
      <c r="Y81" s="1244"/>
      <c r="Z81" s="1244"/>
      <c r="AA81" s="1244"/>
      <c r="AB81" s="1244"/>
      <c r="AC81" s="1244"/>
      <c r="AD81" s="1244"/>
      <c r="AE81" s="1244"/>
      <c r="AF81" s="1244"/>
      <c r="AG81" s="1244"/>
      <c r="AH81" s="1244"/>
      <c r="AI81" s="1244"/>
      <c r="AJ81" s="1244"/>
      <c r="AK81" s="1244"/>
      <c r="AL81" s="1244"/>
      <c r="AM81" s="1244"/>
      <c r="AN81" s="1244"/>
      <c r="AO81" s="1244"/>
      <c r="AP81" s="1244"/>
      <c r="AQ81" s="1244"/>
      <c r="AR81" s="1244"/>
      <c r="AS81" s="1244"/>
      <c r="AT81" s="1244"/>
      <c r="AU81" s="1244"/>
      <c r="AV81" s="1244"/>
      <c r="AW81" s="1244"/>
      <c r="AX81" s="1244"/>
      <c r="AY81" s="1244"/>
      <c r="AZ81" s="1244"/>
      <c r="BA81" s="1244"/>
      <c r="BB81" s="1244"/>
      <c r="BC81" s="1244"/>
      <c r="BD81" s="1244"/>
      <c r="BE81" s="1244"/>
      <c r="BF81" s="1244"/>
      <c r="BG81" s="1244"/>
      <c r="BH81" s="1244"/>
      <c r="BI81" s="1244"/>
      <c r="BJ81" s="1244"/>
      <c r="BK81" s="1244"/>
      <c r="BL81" s="1244"/>
      <c r="BM81" s="1244"/>
      <c r="BN81" s="1244"/>
      <c r="BO81" s="1244"/>
      <c r="BP81" s="1244"/>
      <c r="BQ81" s="1244"/>
      <c r="BR81" s="1244"/>
      <c r="BS81" s="1244"/>
      <c r="BT81" s="1244"/>
      <c r="BU81" s="1244"/>
      <c r="BV81" s="1244"/>
      <c r="BW81" s="1244"/>
      <c r="BX81" s="1244"/>
      <c r="BY81" s="1244"/>
      <c r="BZ81" s="1244"/>
      <c r="CA81" s="1244"/>
    </row>
    <row r="82" spans="1:79" ht="6.75" customHeight="1" thickBot="1">
      <c r="F82" s="1360"/>
      <c r="I82" s="1196"/>
      <c r="J82" s="1244"/>
      <c r="K82" s="1244"/>
      <c r="L82" s="1244"/>
      <c r="M82" s="1244"/>
      <c r="N82" s="1336"/>
      <c r="O82" s="1244"/>
      <c r="P82" s="1244"/>
      <c r="Q82" s="1244"/>
      <c r="R82" s="1244"/>
      <c r="S82" s="1244"/>
      <c r="T82" s="1244"/>
      <c r="U82" s="1244"/>
      <c r="V82" s="1244"/>
      <c r="W82" s="1244"/>
      <c r="X82" s="1244"/>
      <c r="Y82" s="1244"/>
      <c r="Z82" s="1244"/>
      <c r="AA82" s="1244"/>
      <c r="AB82" s="1244"/>
      <c r="AC82" s="1244"/>
      <c r="AD82" s="1244"/>
      <c r="AE82" s="1244"/>
      <c r="AF82" s="1244"/>
      <c r="AG82" s="1244"/>
      <c r="AH82" s="1244"/>
      <c r="AI82" s="1244"/>
      <c r="AJ82" s="1244"/>
      <c r="AK82" s="1244"/>
      <c r="AL82" s="1244"/>
      <c r="AM82" s="1244"/>
      <c r="AN82" s="1244"/>
      <c r="AO82" s="1244"/>
      <c r="AP82" s="1244"/>
      <c r="AQ82" s="1244"/>
      <c r="AR82" s="1244"/>
      <c r="AS82" s="1244"/>
      <c r="AT82" s="1244"/>
      <c r="AU82" s="1244"/>
      <c r="AV82" s="1244"/>
      <c r="AW82" s="1244"/>
      <c r="AX82" s="1244"/>
      <c r="AY82" s="1244"/>
      <c r="AZ82" s="1244"/>
      <c r="BA82" s="1244"/>
      <c r="BB82" s="1244"/>
      <c r="BC82" s="1244"/>
      <c r="BD82" s="1244"/>
      <c r="BE82" s="1244"/>
      <c r="BF82" s="1244"/>
      <c r="BG82" s="1244"/>
      <c r="BH82" s="1244"/>
      <c r="BI82" s="1244"/>
      <c r="BJ82" s="1244"/>
      <c r="BK82" s="1244"/>
      <c r="BL82" s="1244"/>
      <c r="BM82" s="1244"/>
      <c r="BN82" s="1244"/>
      <c r="BO82" s="1244"/>
      <c r="BP82" s="1244"/>
      <c r="BQ82" s="1244"/>
      <c r="BR82" s="1244"/>
      <c r="BS82" s="1244"/>
      <c r="BT82" s="1244"/>
      <c r="BU82" s="1244"/>
      <c r="BV82" s="1244"/>
      <c r="BW82" s="1244"/>
      <c r="BX82" s="1244"/>
      <c r="BY82" s="1244"/>
      <c r="BZ82" s="1244"/>
      <c r="CA82" s="1244"/>
    </row>
    <row r="83" spans="1:79" s="1350" customFormat="1" ht="23.25" customHeight="1" thickBot="1">
      <c r="A83" s="1343"/>
      <c r="B83" s="1344"/>
      <c r="C83" s="1345"/>
      <c r="D83" s="1345"/>
      <c r="E83" s="1346"/>
      <c r="F83" s="1347" t="s">
        <v>836</v>
      </c>
      <c r="G83" s="1348"/>
      <c r="H83" s="1347" t="s">
        <v>837</v>
      </c>
      <c r="I83" s="1416" t="str">
        <f>IF(OR(G89="KO",G96="KO",G111="KO"),"KO","Nincs KO")</f>
        <v>Nincs KO</v>
      </c>
      <c r="J83" s="1244"/>
      <c r="K83" s="1244"/>
      <c r="L83" s="1244"/>
      <c r="M83" s="1244"/>
      <c r="N83" s="1336"/>
      <c r="O83" s="1244"/>
      <c r="P83" s="1244"/>
      <c r="Q83" s="1244"/>
      <c r="R83" s="1244"/>
      <c r="S83" s="1244"/>
      <c r="T83" s="1244"/>
      <c r="U83" s="1244"/>
      <c r="V83" s="1244"/>
      <c r="W83" s="1244"/>
      <c r="X83" s="1244"/>
      <c r="Y83" s="1244"/>
      <c r="Z83" s="1244"/>
      <c r="AA83" s="1244"/>
      <c r="AB83" s="1244"/>
      <c r="AC83" s="1244"/>
      <c r="AD83" s="1244"/>
      <c r="AE83" s="1244"/>
      <c r="AF83" s="1244"/>
      <c r="AG83" s="1244"/>
      <c r="AH83" s="1244"/>
      <c r="AI83" s="1244"/>
      <c r="AJ83" s="1244"/>
      <c r="AK83" s="1244"/>
      <c r="AL83" s="1244"/>
      <c r="AM83" s="1244"/>
      <c r="AN83" s="1244"/>
      <c r="AO83" s="1244"/>
      <c r="AP83" s="1244"/>
      <c r="AQ83" s="1244"/>
      <c r="AR83" s="1244"/>
      <c r="AS83" s="1244"/>
      <c r="AT83" s="1244"/>
      <c r="AU83" s="1244"/>
      <c r="AV83" s="1244"/>
      <c r="AW83" s="1244"/>
      <c r="AX83" s="1244"/>
      <c r="AY83" s="1244"/>
      <c r="AZ83" s="1244"/>
      <c r="BA83" s="1244"/>
      <c r="BB83" s="1244"/>
      <c r="BC83" s="1244"/>
      <c r="BD83" s="1244"/>
      <c r="BE83" s="1244"/>
      <c r="BF83" s="1244"/>
      <c r="BG83" s="1244"/>
      <c r="BH83" s="1244"/>
      <c r="BI83" s="1244"/>
      <c r="BJ83" s="1244"/>
      <c r="BK83" s="1244"/>
      <c r="BL83" s="1244"/>
      <c r="BM83" s="1244"/>
      <c r="BN83" s="1244"/>
      <c r="BO83" s="1244"/>
      <c r="BP83" s="1244"/>
      <c r="BQ83" s="1244"/>
      <c r="BR83" s="1244"/>
      <c r="BS83" s="1244"/>
      <c r="BT83" s="1244"/>
      <c r="BU83" s="1244"/>
      <c r="BV83" s="1244"/>
      <c r="BW83" s="1244"/>
      <c r="BX83" s="1244"/>
      <c r="BY83" s="1244"/>
      <c r="BZ83" s="1244"/>
      <c r="CA83" s="1244"/>
    </row>
    <row r="84" spans="1:79" ht="37.5" customHeight="1" thickBot="1">
      <c r="B84" s="1351" t="s">
        <v>874</v>
      </c>
      <c r="C84" s="1352" t="s">
        <v>875</v>
      </c>
      <c r="D84" s="1352"/>
      <c r="E84" s="1353"/>
      <c r="F84" s="1354">
        <v>22</v>
      </c>
      <c r="G84" s="1355"/>
      <c r="H84" s="1356">
        <v>40</v>
      </c>
      <c r="I84" s="1357">
        <f>SUM(G89,G96,G103,G111,G118,G126,G134)</f>
        <v>0</v>
      </c>
      <c r="J84" s="1244"/>
      <c r="K84" s="1244"/>
      <c r="L84" s="1244"/>
      <c r="M84" s="1244"/>
      <c r="N84" s="1336"/>
      <c r="O84" s="1244"/>
      <c r="P84" s="1244"/>
      <c r="Q84" s="1244"/>
      <c r="R84" s="1244"/>
      <c r="S84" s="1244"/>
      <c r="T84" s="1244"/>
      <c r="U84" s="1244"/>
      <c r="V84" s="1244"/>
      <c r="W84" s="1244"/>
      <c r="X84" s="1244"/>
      <c r="Y84" s="1244"/>
      <c r="Z84" s="1244"/>
      <c r="AA84" s="1244"/>
      <c r="AB84" s="1244"/>
      <c r="AC84" s="1244"/>
      <c r="AD84" s="1244"/>
      <c r="AE84" s="1244"/>
      <c r="AF84" s="1244"/>
      <c r="AG84" s="1244"/>
      <c r="AH84" s="1244"/>
      <c r="AI84" s="1244"/>
      <c r="AJ84" s="1244"/>
      <c r="AK84" s="1244"/>
      <c r="AL84" s="1244"/>
      <c r="AM84" s="1244"/>
      <c r="AN84" s="1244"/>
      <c r="AO84" s="1244"/>
      <c r="AP84" s="1244"/>
      <c r="AQ84" s="1244"/>
      <c r="AR84" s="1244"/>
      <c r="AS84" s="1244"/>
      <c r="AT84" s="1244"/>
      <c r="AU84" s="1244"/>
      <c r="AV84" s="1244"/>
      <c r="AW84" s="1244"/>
      <c r="AX84" s="1244"/>
      <c r="AY84" s="1244"/>
      <c r="AZ84" s="1244"/>
      <c r="BA84" s="1244"/>
      <c r="BB84" s="1244"/>
      <c r="BC84" s="1244"/>
      <c r="BD84" s="1244"/>
      <c r="BE84" s="1244"/>
      <c r="BF84" s="1244"/>
      <c r="BG84" s="1244"/>
      <c r="BH84" s="1244"/>
      <c r="BI84" s="1244"/>
      <c r="BJ84" s="1244"/>
      <c r="BK84" s="1244"/>
      <c r="BL84" s="1244"/>
      <c r="BM84" s="1244"/>
      <c r="BN84" s="1244"/>
      <c r="BO84" s="1244"/>
      <c r="BP84" s="1244"/>
      <c r="BQ84" s="1244"/>
      <c r="BR84" s="1244"/>
      <c r="BS84" s="1244"/>
      <c r="BT84" s="1244"/>
      <c r="BU84" s="1244"/>
      <c r="BV84" s="1244"/>
      <c r="BW84" s="1244"/>
      <c r="BX84" s="1244"/>
      <c r="BY84" s="1244"/>
      <c r="BZ84" s="1244"/>
      <c r="CA84" s="1244"/>
    </row>
    <row r="85" spans="1:79" ht="6.75" customHeight="1">
      <c r="B85" s="1358"/>
      <c r="C85" s="1359"/>
      <c r="D85" s="1359"/>
      <c r="E85" s="1359"/>
      <c r="F85" s="1360"/>
      <c r="G85" s="1361"/>
      <c r="H85" s="1361"/>
      <c r="I85" s="1244"/>
      <c r="J85" s="1244"/>
      <c r="K85" s="1244"/>
      <c r="L85" s="1244"/>
      <c r="M85" s="1244"/>
      <c r="N85" s="1336"/>
      <c r="O85" s="1244"/>
      <c r="P85" s="1244"/>
      <c r="Q85" s="1244"/>
      <c r="R85" s="1244"/>
      <c r="S85" s="1244"/>
      <c r="T85" s="1244"/>
      <c r="U85" s="1244"/>
      <c r="V85" s="1244"/>
      <c r="W85" s="1244"/>
      <c r="X85" s="1244"/>
      <c r="Y85" s="1244"/>
      <c r="Z85" s="1244"/>
      <c r="AA85" s="1244"/>
      <c r="AB85" s="1244"/>
      <c r="AC85" s="1244"/>
      <c r="AD85" s="1244"/>
      <c r="AE85" s="1244"/>
      <c r="AF85" s="1244"/>
      <c r="AG85" s="1244"/>
      <c r="AH85" s="1244"/>
      <c r="AI85" s="1244"/>
      <c r="AJ85" s="1244"/>
      <c r="AK85" s="1244"/>
      <c r="AL85" s="1244"/>
      <c r="AM85" s="1244"/>
      <c r="AN85" s="1244"/>
      <c r="AO85" s="1244"/>
      <c r="AP85" s="1244"/>
      <c r="AQ85" s="1244"/>
      <c r="AR85" s="1244"/>
      <c r="AS85" s="1244"/>
      <c r="AT85" s="1244"/>
      <c r="AU85" s="1244"/>
      <c r="AV85" s="1244"/>
      <c r="AW85" s="1244"/>
      <c r="AX85" s="1244"/>
      <c r="AY85" s="1244"/>
      <c r="AZ85" s="1244"/>
      <c r="BA85" s="1244"/>
      <c r="BB85" s="1244"/>
      <c r="BC85" s="1244"/>
      <c r="BD85" s="1244"/>
      <c r="BE85" s="1244"/>
      <c r="BF85" s="1244"/>
      <c r="BG85" s="1244"/>
      <c r="BH85" s="1244"/>
      <c r="BI85" s="1244"/>
      <c r="BJ85" s="1244"/>
      <c r="BK85" s="1244"/>
      <c r="BL85" s="1244"/>
      <c r="BM85" s="1244"/>
      <c r="BN85" s="1244"/>
      <c r="BO85" s="1244"/>
      <c r="BP85" s="1244"/>
      <c r="BQ85" s="1244"/>
      <c r="BR85" s="1244"/>
      <c r="BS85" s="1244"/>
      <c r="BT85" s="1244"/>
      <c r="BU85" s="1244"/>
      <c r="BV85" s="1244"/>
      <c r="BW85" s="1244"/>
      <c r="BX85" s="1244"/>
      <c r="BY85" s="1244"/>
      <c r="BZ85" s="1244"/>
      <c r="CA85" s="1244"/>
    </row>
    <row r="86" spans="1:79" ht="18" customHeight="1">
      <c r="A86" s="1193">
        <v>7</v>
      </c>
      <c r="B86" s="1358" t="s">
        <v>876</v>
      </c>
      <c r="C86" s="1359"/>
      <c r="D86" s="1359"/>
      <c r="E86" s="1359"/>
      <c r="F86" s="1360"/>
      <c r="G86" s="1362"/>
      <c r="H86" s="1362"/>
      <c r="I86" s="1244"/>
      <c r="J86" s="1244"/>
      <c r="K86" s="1244"/>
      <c r="L86" s="1244"/>
      <c r="M86" s="1244"/>
      <c r="N86" s="1336"/>
      <c r="O86" s="1244"/>
      <c r="P86" s="1244"/>
      <c r="Q86" s="1244"/>
      <c r="R86" s="1244"/>
      <c r="S86" s="1244"/>
      <c r="T86" s="1244"/>
      <c r="U86" s="1244"/>
      <c r="V86" s="1244"/>
      <c r="W86" s="1244"/>
      <c r="X86" s="1244"/>
      <c r="Y86" s="1244"/>
      <c r="Z86" s="1244"/>
      <c r="AA86" s="1244"/>
      <c r="AB86" s="1244"/>
      <c r="AC86" s="1244"/>
      <c r="AD86" s="1244"/>
      <c r="AE86" s="1244"/>
      <c r="AF86" s="1244"/>
      <c r="AG86" s="1244"/>
      <c r="AH86" s="1244"/>
      <c r="AI86" s="1244"/>
      <c r="AJ86" s="1244"/>
      <c r="AK86" s="1244"/>
      <c r="AL86" s="1244"/>
      <c r="AM86" s="1244"/>
      <c r="AN86" s="1244"/>
      <c r="AO86" s="1244"/>
      <c r="AP86" s="1244"/>
      <c r="AQ86" s="1244"/>
      <c r="AR86" s="1244"/>
      <c r="AS86" s="1244"/>
      <c r="AT86" s="1244"/>
      <c r="AU86" s="1244"/>
      <c r="AV86" s="1244"/>
      <c r="AW86" s="1244"/>
      <c r="AX86" s="1244"/>
      <c r="AY86" s="1244"/>
      <c r="AZ86" s="1244"/>
      <c r="BA86" s="1244"/>
      <c r="BB86" s="1244"/>
      <c r="BC86" s="1244"/>
      <c r="BD86" s="1244"/>
      <c r="BE86" s="1244"/>
      <c r="BF86" s="1244"/>
      <c r="BG86" s="1244"/>
      <c r="BH86" s="1244"/>
      <c r="BI86" s="1244"/>
      <c r="BJ86" s="1244"/>
      <c r="BK86" s="1244"/>
      <c r="BL86" s="1244"/>
      <c r="BM86" s="1244"/>
      <c r="BN86" s="1244"/>
      <c r="BO86" s="1244"/>
      <c r="BP86" s="1244"/>
      <c r="BQ86" s="1244"/>
      <c r="BR86" s="1244"/>
      <c r="BS86" s="1244"/>
      <c r="BT86" s="1244"/>
      <c r="BU86" s="1244"/>
      <c r="BV86" s="1244"/>
      <c r="BW86" s="1244"/>
      <c r="BX86" s="1244"/>
      <c r="BY86" s="1244"/>
      <c r="BZ86" s="1244"/>
      <c r="CA86" s="1244"/>
    </row>
    <row r="87" spans="1:79" ht="35.25" customHeight="1">
      <c r="B87" s="1363" t="s">
        <v>877</v>
      </c>
      <c r="C87" s="1364"/>
      <c r="D87" s="1364"/>
      <c r="E87" s="1365"/>
      <c r="F87" s="1360"/>
      <c r="G87" s="1362"/>
      <c r="H87" s="1362"/>
      <c r="I87" s="1244"/>
      <c r="J87" s="1244"/>
      <c r="K87" s="1244"/>
      <c r="L87" s="1244"/>
      <c r="M87" s="1244"/>
      <c r="N87" s="1336"/>
      <c r="O87" s="1244"/>
      <c r="P87" s="1244"/>
      <c r="Q87" s="1244"/>
      <c r="R87" s="1244"/>
      <c r="S87" s="1244"/>
      <c r="T87" s="1244"/>
      <c r="U87" s="1244"/>
      <c r="V87" s="1244"/>
      <c r="W87" s="1244"/>
      <c r="X87" s="1244"/>
      <c r="Y87" s="1244"/>
      <c r="Z87" s="1244"/>
      <c r="AA87" s="1244"/>
      <c r="AB87" s="1244"/>
      <c r="AC87" s="1244"/>
      <c r="AD87" s="1244"/>
      <c r="AE87" s="1244"/>
      <c r="AF87" s="1244"/>
      <c r="AG87" s="1244"/>
      <c r="AH87" s="1244"/>
      <c r="AI87" s="1244"/>
      <c r="AJ87" s="1244"/>
      <c r="AK87" s="1244"/>
      <c r="AL87" s="1244"/>
      <c r="AM87" s="1244"/>
      <c r="AN87" s="1244"/>
      <c r="AO87" s="1244"/>
      <c r="AP87" s="1244"/>
      <c r="AQ87" s="1244"/>
      <c r="AR87" s="1244"/>
      <c r="AS87" s="1244"/>
      <c r="AT87" s="1244"/>
      <c r="AU87" s="1244"/>
      <c r="AV87" s="1244"/>
      <c r="AW87" s="1244"/>
      <c r="AX87" s="1244"/>
      <c r="AY87" s="1244"/>
      <c r="AZ87" s="1244"/>
      <c r="BA87" s="1244"/>
      <c r="BB87" s="1244"/>
      <c r="BC87" s="1244"/>
      <c r="BD87" s="1244"/>
      <c r="BE87" s="1244"/>
      <c r="BF87" s="1244"/>
      <c r="BG87" s="1244"/>
      <c r="BH87" s="1244"/>
      <c r="BI87" s="1244"/>
      <c r="BJ87" s="1244"/>
      <c r="BK87" s="1244"/>
      <c r="BL87" s="1244"/>
      <c r="BM87" s="1244"/>
      <c r="BN87" s="1244"/>
      <c r="BO87" s="1244"/>
      <c r="BP87" s="1244"/>
      <c r="BQ87" s="1244"/>
      <c r="BR87" s="1244"/>
      <c r="BS87" s="1244"/>
      <c r="BT87" s="1244"/>
      <c r="BU87" s="1244"/>
      <c r="BV87" s="1244"/>
      <c r="BW87" s="1244"/>
      <c r="BX87" s="1244"/>
      <c r="BY87" s="1244"/>
      <c r="BZ87" s="1244"/>
      <c r="CA87" s="1244"/>
    </row>
    <row r="88" spans="1:79" ht="16.5" customHeight="1" thickBot="1">
      <c r="B88" s="1358" t="s">
        <v>873</v>
      </c>
      <c r="C88" s="1366"/>
      <c r="F88" s="1360"/>
      <c r="G88" s="1362"/>
      <c r="H88" s="1362"/>
      <c r="I88" s="1244"/>
      <c r="J88" s="1244"/>
      <c r="K88" s="1244"/>
      <c r="L88" s="1244"/>
      <c r="M88" s="1244"/>
      <c r="N88" s="1336"/>
      <c r="O88" s="1244"/>
      <c r="P88" s="1244"/>
      <c r="Q88" s="1244"/>
      <c r="R88" s="1244"/>
      <c r="S88" s="1244"/>
      <c r="T88" s="1244"/>
      <c r="U88" s="1244"/>
      <c r="V88" s="1244"/>
      <c r="W88" s="1244"/>
      <c r="X88" s="1244"/>
      <c r="Y88" s="1244"/>
      <c r="Z88" s="1244"/>
      <c r="AA88" s="1244"/>
      <c r="AB88" s="1244"/>
      <c r="AC88" s="1244"/>
      <c r="AD88" s="1244"/>
      <c r="AE88" s="1244"/>
      <c r="AF88" s="1244"/>
      <c r="AG88" s="1244"/>
      <c r="AH88" s="1244"/>
      <c r="AI88" s="1244"/>
      <c r="AJ88" s="1244"/>
      <c r="AK88" s="1244"/>
      <c r="AL88" s="1244"/>
      <c r="AM88" s="1244"/>
      <c r="AN88" s="1244"/>
      <c r="AO88" s="1244"/>
      <c r="AP88" s="1244"/>
      <c r="AQ88" s="1244"/>
      <c r="AR88" s="1244"/>
      <c r="AS88" s="1244"/>
      <c r="AT88" s="1244"/>
      <c r="AU88" s="1244"/>
      <c r="AV88" s="1244"/>
      <c r="AW88" s="1244"/>
      <c r="AX88" s="1244"/>
      <c r="AY88" s="1244"/>
      <c r="AZ88" s="1244"/>
      <c r="BA88" s="1244"/>
      <c r="BB88" s="1244"/>
      <c r="BC88" s="1244"/>
      <c r="BD88" s="1244"/>
      <c r="BE88" s="1244"/>
      <c r="BF88" s="1244"/>
      <c r="BG88" s="1244"/>
      <c r="BH88" s="1244"/>
      <c r="BI88" s="1244"/>
      <c r="BJ88" s="1244"/>
      <c r="BK88" s="1244"/>
      <c r="BL88" s="1244"/>
      <c r="BM88" s="1244"/>
      <c r="BN88" s="1244"/>
      <c r="BO88" s="1244"/>
      <c r="BP88" s="1244"/>
      <c r="BQ88" s="1244"/>
      <c r="BR88" s="1244"/>
      <c r="BS88" s="1244"/>
      <c r="BT88" s="1244"/>
      <c r="BU88" s="1244"/>
      <c r="BV88" s="1244"/>
      <c r="BW88" s="1244"/>
      <c r="BX88" s="1244"/>
      <c r="BY88" s="1244"/>
      <c r="BZ88" s="1244"/>
      <c r="CA88" s="1244"/>
    </row>
    <row r="89" spans="1:79" ht="33.75" customHeight="1" thickBot="1">
      <c r="B89" s="1417" t="s">
        <v>843</v>
      </c>
      <c r="C89" s="1418" t="s">
        <v>844</v>
      </c>
      <c r="D89" s="1418" t="s">
        <v>845</v>
      </c>
      <c r="E89" s="1419" t="s">
        <v>846</v>
      </c>
      <c r="F89" s="1413" t="s">
        <v>847</v>
      </c>
      <c r="G89" s="1406"/>
      <c r="H89" s="1362"/>
      <c r="I89" s="1244"/>
      <c r="J89" s="1244"/>
      <c r="K89" s="1244"/>
      <c r="L89" s="1244"/>
      <c r="M89" s="1244"/>
      <c r="N89" s="1336"/>
      <c r="O89" s="1244"/>
      <c r="P89" s="1244"/>
      <c r="Q89" s="1244"/>
      <c r="R89" s="1244"/>
      <c r="S89" s="1244"/>
      <c r="T89" s="1244"/>
      <c r="U89" s="1244"/>
      <c r="V89" s="1244"/>
      <c r="W89" s="1244"/>
      <c r="X89" s="1244"/>
      <c r="Y89" s="1244"/>
      <c r="Z89" s="1244"/>
      <c r="AA89" s="1244"/>
      <c r="AB89" s="1244"/>
      <c r="AC89" s="1244"/>
      <c r="AD89" s="1244"/>
      <c r="AE89" s="1244"/>
      <c r="AF89" s="1244"/>
      <c r="AG89" s="1244"/>
      <c r="AH89" s="1244"/>
      <c r="AI89" s="1244"/>
      <c r="AJ89" s="1244"/>
      <c r="AK89" s="1244"/>
      <c r="AL89" s="1244"/>
      <c r="AM89" s="1244"/>
      <c r="AN89" s="1244"/>
      <c r="AO89" s="1244"/>
      <c r="AP89" s="1244"/>
      <c r="AQ89" s="1244"/>
      <c r="AR89" s="1244"/>
      <c r="AS89" s="1244"/>
      <c r="AT89" s="1244"/>
      <c r="AU89" s="1244"/>
      <c r="AV89" s="1244"/>
      <c r="AW89" s="1244"/>
      <c r="AX89" s="1244"/>
      <c r="AY89" s="1244"/>
      <c r="AZ89" s="1244"/>
      <c r="BA89" s="1244"/>
      <c r="BB89" s="1244"/>
      <c r="BC89" s="1244"/>
      <c r="BD89" s="1244"/>
      <c r="BE89" s="1244"/>
      <c r="BF89" s="1244"/>
      <c r="BG89" s="1244"/>
      <c r="BH89" s="1244"/>
      <c r="BI89" s="1244"/>
      <c r="BJ89" s="1244"/>
      <c r="BK89" s="1244"/>
      <c r="BL89" s="1244"/>
      <c r="BM89" s="1244"/>
      <c r="BN89" s="1244"/>
      <c r="BO89" s="1244"/>
      <c r="BP89" s="1244"/>
      <c r="BQ89" s="1244"/>
      <c r="BR89" s="1244"/>
      <c r="BS89" s="1244"/>
      <c r="BT89" s="1244"/>
      <c r="BU89" s="1244"/>
      <c r="BV89" s="1244"/>
      <c r="BW89" s="1244"/>
      <c r="BX89" s="1244"/>
      <c r="BY89" s="1244"/>
      <c r="BZ89" s="1244"/>
      <c r="CA89" s="1244"/>
    </row>
    <row r="90" spans="1:79" ht="26.25" customHeight="1">
      <c r="B90" s="1388" t="s">
        <v>878</v>
      </c>
      <c r="C90" s="1420" t="s">
        <v>879</v>
      </c>
      <c r="D90" s="1421"/>
      <c r="E90" s="1422" t="s">
        <v>824</v>
      </c>
      <c r="F90" s="1414"/>
      <c r="G90" s="1407"/>
      <c r="H90" s="1407"/>
      <c r="I90" s="1408"/>
      <c r="J90" s="1244"/>
      <c r="K90" s="1244"/>
      <c r="L90" s="1244"/>
      <c r="M90" s="1244"/>
      <c r="N90" s="1336"/>
      <c r="O90" s="1244"/>
      <c r="P90" s="1244"/>
      <c r="Q90" s="1244"/>
      <c r="R90" s="1244"/>
      <c r="S90" s="1244"/>
      <c r="T90" s="1244"/>
      <c r="U90" s="1244"/>
      <c r="V90" s="1244"/>
      <c r="W90" s="1244"/>
      <c r="X90" s="1244"/>
      <c r="Y90" s="1244"/>
      <c r="Z90" s="1244"/>
      <c r="AA90" s="1244"/>
      <c r="AB90" s="1244"/>
      <c r="AC90" s="1244"/>
      <c r="AD90" s="1244"/>
      <c r="AE90" s="1244"/>
      <c r="AF90" s="1244"/>
      <c r="AG90" s="1244"/>
      <c r="AH90" s="1244"/>
      <c r="AI90" s="1244"/>
      <c r="AJ90" s="1244"/>
      <c r="AK90" s="1244"/>
      <c r="AL90" s="1244"/>
      <c r="AM90" s="1244"/>
      <c r="AN90" s="1244"/>
      <c r="AO90" s="1244"/>
      <c r="AP90" s="1244"/>
      <c r="AQ90" s="1244"/>
      <c r="AR90" s="1244"/>
      <c r="AS90" s="1244"/>
      <c r="AT90" s="1244"/>
      <c r="AU90" s="1244"/>
      <c r="AV90" s="1244"/>
      <c r="AW90" s="1244"/>
      <c r="AX90" s="1244"/>
      <c r="AY90" s="1244"/>
      <c r="AZ90" s="1244"/>
      <c r="BA90" s="1244"/>
      <c r="BB90" s="1244"/>
      <c r="BC90" s="1244"/>
      <c r="BD90" s="1244"/>
      <c r="BE90" s="1244"/>
      <c r="BF90" s="1244"/>
      <c r="BG90" s="1244"/>
      <c r="BH90" s="1244"/>
      <c r="BI90" s="1244"/>
      <c r="BJ90" s="1244"/>
      <c r="BK90" s="1244"/>
      <c r="BL90" s="1244"/>
      <c r="BM90" s="1244"/>
      <c r="BN90" s="1244"/>
      <c r="BO90" s="1244"/>
      <c r="BP90" s="1244"/>
      <c r="BQ90" s="1244"/>
      <c r="BR90" s="1244"/>
      <c r="BS90" s="1244"/>
      <c r="BT90" s="1244"/>
      <c r="BU90" s="1244"/>
      <c r="BV90" s="1244"/>
      <c r="BW90" s="1244"/>
      <c r="BX90" s="1244"/>
      <c r="BY90" s="1244"/>
      <c r="BZ90" s="1244"/>
      <c r="CA90" s="1244"/>
    </row>
    <row r="91" spans="1:79" ht="27" customHeight="1" thickBot="1">
      <c r="B91" s="1394" t="s">
        <v>880</v>
      </c>
      <c r="C91" s="1423">
        <v>5</v>
      </c>
      <c r="D91" s="1396">
        <v>1</v>
      </c>
      <c r="E91" s="1397">
        <v>5</v>
      </c>
      <c r="F91" s="1415"/>
      <c r="G91" s="1411"/>
      <c r="H91" s="1411"/>
      <c r="I91" s="1412"/>
      <c r="J91" s="1244"/>
      <c r="K91" s="1244"/>
      <c r="L91" s="1244"/>
      <c r="M91" s="1244"/>
      <c r="N91" s="1336"/>
      <c r="O91" s="1244"/>
      <c r="P91" s="1244"/>
      <c r="Q91" s="1244"/>
      <c r="R91" s="1244"/>
      <c r="S91" s="1244"/>
      <c r="T91" s="1244"/>
      <c r="U91" s="1244"/>
      <c r="V91" s="1244"/>
      <c r="W91" s="1244"/>
      <c r="X91" s="1244"/>
      <c r="Y91" s="1244"/>
      <c r="Z91" s="1244"/>
      <c r="AA91" s="1244"/>
      <c r="AB91" s="1244"/>
      <c r="AC91" s="1244"/>
      <c r="AD91" s="1244"/>
      <c r="AE91" s="1244"/>
      <c r="AF91" s="1244"/>
      <c r="AG91" s="1244"/>
      <c r="AH91" s="1244"/>
      <c r="AI91" s="1244"/>
      <c r="AJ91" s="1244"/>
      <c r="AK91" s="1244"/>
      <c r="AL91" s="1244"/>
      <c r="AM91" s="1244"/>
      <c r="AN91" s="1244"/>
      <c r="AO91" s="1244"/>
      <c r="AP91" s="1244"/>
      <c r="AQ91" s="1244"/>
      <c r="AR91" s="1244"/>
      <c r="AS91" s="1244"/>
      <c r="AT91" s="1244"/>
      <c r="AU91" s="1244"/>
      <c r="AV91" s="1244"/>
      <c r="AW91" s="1244"/>
      <c r="AX91" s="1244"/>
      <c r="AY91" s="1244"/>
      <c r="AZ91" s="1244"/>
      <c r="BA91" s="1244"/>
      <c r="BB91" s="1244"/>
      <c r="BC91" s="1244"/>
      <c r="BD91" s="1244"/>
      <c r="BE91" s="1244"/>
      <c r="BF91" s="1244"/>
      <c r="BG91" s="1244"/>
      <c r="BH91" s="1244"/>
      <c r="BI91" s="1244"/>
      <c r="BJ91" s="1244"/>
      <c r="BK91" s="1244"/>
      <c r="BL91" s="1244"/>
      <c r="BM91" s="1244"/>
      <c r="BN91" s="1244"/>
      <c r="BO91" s="1244"/>
      <c r="BP91" s="1244"/>
      <c r="BQ91" s="1244"/>
      <c r="BR91" s="1244"/>
      <c r="BS91" s="1244"/>
      <c r="BT91" s="1244"/>
      <c r="BU91" s="1244"/>
      <c r="BV91" s="1244"/>
      <c r="BW91" s="1244"/>
      <c r="BX91" s="1244"/>
      <c r="BY91" s="1244"/>
      <c r="BZ91" s="1244"/>
      <c r="CA91" s="1244"/>
    </row>
    <row r="92" spans="1:79" ht="8.25" customHeight="1">
      <c r="B92" s="1358"/>
      <c r="C92" s="1359"/>
      <c r="D92" s="1359"/>
      <c r="E92" s="1359"/>
      <c r="F92" s="1424"/>
      <c r="G92" s="1362"/>
      <c r="H92" s="1362"/>
      <c r="I92" s="1244"/>
      <c r="J92" s="1244"/>
      <c r="K92" s="1244"/>
      <c r="L92" s="1244"/>
      <c r="M92" s="1244"/>
      <c r="N92" s="1336"/>
      <c r="O92" s="1244"/>
      <c r="P92" s="1244"/>
      <c r="Q92" s="1244"/>
      <c r="R92" s="1244"/>
      <c r="S92" s="1244"/>
      <c r="T92" s="1244"/>
      <c r="U92" s="1244"/>
      <c r="V92" s="1244"/>
      <c r="W92" s="1244"/>
      <c r="X92" s="1244"/>
      <c r="Y92" s="1244"/>
      <c r="Z92" s="1244"/>
      <c r="AA92" s="1244"/>
      <c r="AB92" s="1244"/>
      <c r="AC92" s="1244"/>
      <c r="AD92" s="1244"/>
      <c r="AE92" s="1244"/>
      <c r="AF92" s="1244"/>
      <c r="AG92" s="1244"/>
      <c r="AH92" s="1244"/>
      <c r="AI92" s="1244"/>
      <c r="AJ92" s="1244"/>
      <c r="AK92" s="1244"/>
      <c r="AL92" s="1244"/>
      <c r="AM92" s="1244"/>
      <c r="AN92" s="1244"/>
      <c r="AO92" s="1244"/>
      <c r="AP92" s="1244"/>
      <c r="AQ92" s="1244"/>
      <c r="AR92" s="1244"/>
      <c r="AS92" s="1244"/>
      <c r="AT92" s="1244"/>
      <c r="AU92" s="1244"/>
      <c r="AV92" s="1244"/>
      <c r="AW92" s="1244"/>
      <c r="AX92" s="1244"/>
      <c r="AY92" s="1244"/>
      <c r="AZ92" s="1244"/>
      <c r="BA92" s="1244"/>
      <c r="BB92" s="1244"/>
      <c r="BC92" s="1244"/>
      <c r="BD92" s="1244"/>
      <c r="BE92" s="1244"/>
      <c r="BF92" s="1244"/>
      <c r="BG92" s="1244"/>
      <c r="BH92" s="1244"/>
      <c r="BI92" s="1244"/>
      <c r="BJ92" s="1244"/>
      <c r="BK92" s="1244"/>
      <c r="BL92" s="1244"/>
      <c r="BM92" s="1244"/>
      <c r="BN92" s="1244"/>
      <c r="BO92" s="1244"/>
      <c r="BP92" s="1244"/>
      <c r="BQ92" s="1244"/>
      <c r="BR92" s="1244"/>
      <c r="BS92" s="1244"/>
      <c r="BT92" s="1244"/>
      <c r="BU92" s="1244"/>
      <c r="BV92" s="1244"/>
      <c r="BW92" s="1244"/>
      <c r="BX92" s="1244"/>
      <c r="BY92" s="1244"/>
      <c r="BZ92" s="1244"/>
      <c r="CA92" s="1244"/>
    </row>
    <row r="93" spans="1:79" ht="18" customHeight="1">
      <c r="A93" s="1193">
        <v>8</v>
      </c>
      <c r="B93" s="1358" t="s">
        <v>881</v>
      </c>
      <c r="C93" s="1359"/>
      <c r="D93" s="1359"/>
      <c r="E93" s="1359"/>
      <c r="F93" s="1360"/>
      <c r="G93" s="1362"/>
      <c r="H93" s="1362"/>
      <c r="I93" s="1244"/>
      <c r="J93" s="1244"/>
      <c r="K93" s="1244"/>
      <c r="L93" s="1244"/>
      <c r="M93" s="1244"/>
      <c r="N93" s="1336"/>
      <c r="O93" s="1244"/>
      <c r="P93" s="1244"/>
      <c r="Q93" s="1244"/>
      <c r="R93" s="1244"/>
      <c r="S93" s="1244"/>
      <c r="T93" s="1244"/>
      <c r="U93" s="1244"/>
      <c r="V93" s="1244"/>
      <c r="W93" s="1244"/>
      <c r="X93" s="1244"/>
      <c r="Y93" s="1244"/>
      <c r="Z93" s="1244"/>
      <c r="AA93" s="1244"/>
      <c r="AB93" s="1244"/>
      <c r="AC93" s="1244"/>
      <c r="AD93" s="1244"/>
      <c r="AE93" s="1244"/>
      <c r="AF93" s="1244"/>
      <c r="AG93" s="1244"/>
      <c r="AH93" s="1244"/>
      <c r="AI93" s="1244"/>
      <c r="AJ93" s="1244"/>
      <c r="AK93" s="1244"/>
      <c r="AL93" s="1244"/>
      <c r="AM93" s="1244"/>
      <c r="AN93" s="1244"/>
      <c r="AO93" s="1244"/>
      <c r="AP93" s="1244"/>
      <c r="AQ93" s="1244"/>
      <c r="AR93" s="1244"/>
      <c r="AS93" s="1244"/>
      <c r="AT93" s="1244"/>
      <c r="AU93" s="1244"/>
      <c r="AV93" s="1244"/>
      <c r="AW93" s="1244"/>
      <c r="AX93" s="1244"/>
      <c r="AY93" s="1244"/>
      <c r="AZ93" s="1244"/>
      <c r="BA93" s="1244"/>
      <c r="BB93" s="1244"/>
      <c r="BC93" s="1244"/>
      <c r="BD93" s="1244"/>
      <c r="BE93" s="1244"/>
      <c r="BF93" s="1244"/>
      <c r="BG93" s="1244"/>
      <c r="BH93" s="1244"/>
      <c r="BI93" s="1244"/>
      <c r="BJ93" s="1244"/>
      <c r="BK93" s="1244"/>
      <c r="BL93" s="1244"/>
      <c r="BM93" s="1244"/>
      <c r="BN93" s="1244"/>
      <c r="BO93" s="1244"/>
      <c r="BP93" s="1244"/>
      <c r="BQ93" s="1244"/>
      <c r="BR93" s="1244"/>
      <c r="BS93" s="1244"/>
      <c r="BT93" s="1244"/>
      <c r="BU93" s="1244"/>
      <c r="BV93" s="1244"/>
      <c r="BW93" s="1244"/>
      <c r="BX93" s="1244"/>
      <c r="BY93" s="1244"/>
      <c r="BZ93" s="1244"/>
      <c r="CA93" s="1244"/>
    </row>
    <row r="94" spans="1:79" ht="35.25" customHeight="1">
      <c r="B94" s="1363" t="s">
        <v>882</v>
      </c>
      <c r="C94" s="1364"/>
      <c r="D94" s="1364"/>
      <c r="E94" s="1365"/>
      <c r="F94" s="1360"/>
      <c r="G94" s="1362"/>
      <c r="H94" s="1362"/>
      <c r="I94" s="1244"/>
      <c r="J94" s="1244"/>
      <c r="K94" s="1244"/>
      <c r="L94" s="1244"/>
      <c r="M94" s="1244"/>
      <c r="N94" s="1336"/>
      <c r="O94" s="1244"/>
      <c r="P94" s="1244"/>
      <c r="Q94" s="1244"/>
      <c r="R94" s="1244"/>
      <c r="S94" s="1244"/>
      <c r="T94" s="1244"/>
      <c r="U94" s="1244"/>
      <c r="V94" s="1244"/>
      <c r="W94" s="1244"/>
      <c r="X94" s="1244"/>
      <c r="Y94" s="1244"/>
      <c r="Z94" s="1244"/>
      <c r="AA94" s="1244"/>
      <c r="AB94" s="1244"/>
      <c r="AC94" s="1244"/>
      <c r="AD94" s="1244"/>
      <c r="AE94" s="1244"/>
      <c r="AF94" s="1244"/>
      <c r="AG94" s="1244"/>
      <c r="AH94" s="1244"/>
      <c r="AI94" s="1244"/>
      <c r="AJ94" s="1244"/>
      <c r="AK94" s="1244"/>
      <c r="AL94" s="1244"/>
      <c r="AM94" s="1244"/>
      <c r="AN94" s="1244"/>
      <c r="AO94" s="1244"/>
      <c r="AP94" s="1244"/>
      <c r="AQ94" s="1244"/>
      <c r="AR94" s="1244"/>
      <c r="AS94" s="1244"/>
      <c r="AT94" s="1244"/>
      <c r="AU94" s="1244"/>
      <c r="AV94" s="1244"/>
      <c r="AW94" s="1244"/>
      <c r="AX94" s="1244"/>
      <c r="AY94" s="1244"/>
      <c r="AZ94" s="1244"/>
      <c r="BA94" s="1244"/>
      <c r="BB94" s="1244"/>
      <c r="BC94" s="1244"/>
      <c r="BD94" s="1244"/>
      <c r="BE94" s="1244"/>
      <c r="BF94" s="1244"/>
      <c r="BG94" s="1244"/>
      <c r="BH94" s="1244"/>
      <c r="BI94" s="1244"/>
      <c r="BJ94" s="1244"/>
      <c r="BK94" s="1244"/>
      <c r="BL94" s="1244"/>
      <c r="BM94" s="1244"/>
      <c r="BN94" s="1244"/>
      <c r="BO94" s="1244"/>
      <c r="BP94" s="1244"/>
      <c r="BQ94" s="1244"/>
      <c r="BR94" s="1244"/>
      <c r="BS94" s="1244"/>
      <c r="BT94" s="1244"/>
      <c r="BU94" s="1244"/>
      <c r="BV94" s="1244"/>
      <c r="BW94" s="1244"/>
      <c r="BX94" s="1244"/>
      <c r="BY94" s="1244"/>
      <c r="BZ94" s="1244"/>
      <c r="CA94" s="1244"/>
    </row>
    <row r="95" spans="1:79" ht="16.5" customHeight="1" thickBot="1">
      <c r="B95" s="1358" t="s">
        <v>873</v>
      </c>
      <c r="C95" s="1366"/>
      <c r="F95" s="1360"/>
      <c r="G95" s="1362"/>
      <c r="H95" s="1362"/>
      <c r="I95" s="1244"/>
      <c r="J95" s="1244"/>
      <c r="K95" s="1244"/>
      <c r="L95" s="1244"/>
      <c r="M95" s="1244"/>
      <c r="N95" s="1336"/>
      <c r="O95" s="1244"/>
      <c r="P95" s="1244"/>
      <c r="Q95" s="1244"/>
      <c r="R95" s="1244"/>
      <c r="S95" s="1244"/>
      <c r="T95" s="1244"/>
      <c r="U95" s="1244"/>
      <c r="V95" s="1244"/>
      <c r="W95" s="1244"/>
      <c r="X95" s="1244"/>
      <c r="Y95" s="1244"/>
      <c r="Z95" s="1244"/>
      <c r="AA95" s="1244"/>
      <c r="AB95" s="1244"/>
      <c r="AC95" s="1244"/>
      <c r="AD95" s="1244"/>
      <c r="AE95" s="1244"/>
      <c r="AF95" s="1244"/>
      <c r="AG95" s="1244"/>
      <c r="AH95" s="1244"/>
      <c r="AI95" s="1244"/>
      <c r="AJ95" s="1244"/>
      <c r="AK95" s="1244"/>
      <c r="AL95" s="1244"/>
      <c r="AM95" s="1244"/>
      <c r="AN95" s="1244"/>
      <c r="AO95" s="1244"/>
      <c r="AP95" s="1244"/>
      <c r="AQ95" s="1244"/>
      <c r="AR95" s="1244"/>
      <c r="AS95" s="1244"/>
      <c r="AT95" s="1244"/>
      <c r="AU95" s="1244"/>
      <c r="AV95" s="1244"/>
      <c r="AW95" s="1244"/>
      <c r="AX95" s="1244"/>
      <c r="AY95" s="1244"/>
      <c r="AZ95" s="1244"/>
      <c r="BA95" s="1244"/>
      <c r="BB95" s="1244"/>
      <c r="BC95" s="1244"/>
      <c r="BD95" s="1244"/>
      <c r="BE95" s="1244"/>
      <c r="BF95" s="1244"/>
      <c r="BG95" s="1244"/>
      <c r="BH95" s="1244"/>
      <c r="BI95" s="1244"/>
      <c r="BJ95" s="1244"/>
      <c r="BK95" s="1244"/>
      <c r="BL95" s="1244"/>
      <c r="BM95" s="1244"/>
      <c r="BN95" s="1244"/>
      <c r="BO95" s="1244"/>
      <c r="BP95" s="1244"/>
      <c r="BQ95" s="1244"/>
      <c r="BR95" s="1244"/>
      <c r="BS95" s="1244"/>
      <c r="BT95" s="1244"/>
      <c r="BU95" s="1244"/>
      <c r="BV95" s="1244"/>
      <c r="BW95" s="1244"/>
      <c r="BX95" s="1244"/>
      <c r="BY95" s="1244"/>
      <c r="BZ95" s="1244"/>
      <c r="CA95" s="1244"/>
    </row>
    <row r="96" spans="1:79" ht="33.75" customHeight="1" thickBot="1">
      <c r="B96" s="1417" t="s">
        <v>843</v>
      </c>
      <c r="C96" s="1418" t="s">
        <v>844</v>
      </c>
      <c r="D96" s="1418" t="s">
        <v>845</v>
      </c>
      <c r="E96" s="1419" t="s">
        <v>846</v>
      </c>
      <c r="F96" s="1413" t="s">
        <v>847</v>
      </c>
      <c r="G96" s="1406"/>
      <c r="H96" s="1362"/>
      <c r="I96" s="1244"/>
      <c r="J96" s="1244"/>
      <c r="K96" s="1244"/>
      <c r="L96" s="1244"/>
      <c r="M96" s="1244"/>
      <c r="N96" s="1336"/>
      <c r="O96" s="1244"/>
      <c r="P96" s="1244"/>
      <c r="Q96" s="1244"/>
      <c r="R96" s="1244"/>
      <c r="S96" s="1244"/>
      <c r="T96" s="1244"/>
      <c r="U96" s="1244"/>
      <c r="V96" s="1244"/>
      <c r="W96" s="1244"/>
      <c r="X96" s="1244"/>
      <c r="Y96" s="1244"/>
      <c r="Z96" s="1244"/>
      <c r="AA96" s="1244"/>
      <c r="AB96" s="1244"/>
      <c r="AC96" s="1244"/>
      <c r="AD96" s="1244"/>
      <c r="AE96" s="1244"/>
      <c r="AF96" s="1244"/>
      <c r="AG96" s="1244"/>
      <c r="AH96" s="1244"/>
      <c r="AI96" s="1244"/>
      <c r="AJ96" s="1244"/>
      <c r="AK96" s="1244"/>
      <c r="AL96" s="1244"/>
      <c r="AM96" s="1244"/>
      <c r="AN96" s="1244"/>
      <c r="AO96" s="1244"/>
      <c r="AP96" s="1244"/>
      <c r="AQ96" s="1244"/>
      <c r="AR96" s="1244"/>
      <c r="AS96" s="1244"/>
      <c r="AT96" s="1244"/>
      <c r="AU96" s="1244"/>
      <c r="AV96" s="1244"/>
      <c r="AW96" s="1244"/>
      <c r="AX96" s="1244"/>
      <c r="AY96" s="1244"/>
      <c r="AZ96" s="1244"/>
      <c r="BA96" s="1244"/>
      <c r="BB96" s="1244"/>
      <c r="BC96" s="1244"/>
      <c r="BD96" s="1244"/>
      <c r="BE96" s="1244"/>
      <c r="BF96" s="1244"/>
      <c r="BG96" s="1244"/>
      <c r="BH96" s="1244"/>
      <c r="BI96" s="1244"/>
      <c r="BJ96" s="1244"/>
      <c r="BK96" s="1244"/>
      <c r="BL96" s="1244"/>
      <c r="BM96" s="1244"/>
      <c r="BN96" s="1244"/>
      <c r="BO96" s="1244"/>
      <c r="BP96" s="1244"/>
      <c r="BQ96" s="1244"/>
      <c r="BR96" s="1244"/>
      <c r="BS96" s="1244"/>
      <c r="BT96" s="1244"/>
      <c r="BU96" s="1244"/>
      <c r="BV96" s="1244"/>
      <c r="BW96" s="1244"/>
      <c r="BX96" s="1244"/>
      <c r="BY96" s="1244"/>
      <c r="BZ96" s="1244"/>
      <c r="CA96" s="1244"/>
    </row>
    <row r="97" spans="1:79" ht="26.25" customHeight="1">
      <c r="B97" s="1388" t="s">
        <v>878</v>
      </c>
      <c r="C97" s="1420" t="s">
        <v>879</v>
      </c>
      <c r="D97" s="1421"/>
      <c r="E97" s="1422" t="s">
        <v>824</v>
      </c>
      <c r="F97" s="1414"/>
      <c r="G97" s="1407"/>
      <c r="H97" s="1407"/>
      <c r="I97" s="1408"/>
      <c r="J97" s="1244"/>
      <c r="K97" s="1244"/>
      <c r="L97" s="1244"/>
      <c r="M97" s="1244"/>
      <c r="N97" s="1336"/>
      <c r="O97" s="1244"/>
      <c r="P97" s="1244"/>
      <c r="Q97" s="1244"/>
      <c r="R97" s="1244"/>
      <c r="S97" s="1244"/>
      <c r="T97" s="1244"/>
      <c r="U97" s="1244"/>
      <c r="V97" s="1244"/>
      <c r="W97" s="1244"/>
      <c r="X97" s="1244"/>
      <c r="Y97" s="1244"/>
      <c r="Z97" s="1244"/>
      <c r="AA97" s="1244"/>
      <c r="AB97" s="1244"/>
      <c r="AC97" s="1244"/>
      <c r="AD97" s="1244"/>
      <c r="AE97" s="1244"/>
      <c r="AF97" s="1244"/>
      <c r="AG97" s="1244"/>
      <c r="AH97" s="1244"/>
      <c r="AI97" s="1244"/>
      <c r="AJ97" s="1244"/>
      <c r="AK97" s="1244"/>
      <c r="AL97" s="1244"/>
      <c r="AM97" s="1244"/>
      <c r="AN97" s="1244"/>
      <c r="AO97" s="1244"/>
      <c r="AP97" s="1244"/>
      <c r="AQ97" s="1244"/>
      <c r="AR97" s="1244"/>
      <c r="AS97" s="1244"/>
      <c r="AT97" s="1244"/>
      <c r="AU97" s="1244"/>
      <c r="AV97" s="1244"/>
      <c r="AW97" s="1244"/>
      <c r="AX97" s="1244"/>
      <c r="AY97" s="1244"/>
      <c r="AZ97" s="1244"/>
      <c r="BA97" s="1244"/>
      <c r="BB97" s="1244"/>
      <c r="BC97" s="1244"/>
      <c r="BD97" s="1244"/>
      <c r="BE97" s="1244"/>
      <c r="BF97" s="1244"/>
      <c r="BG97" s="1244"/>
      <c r="BH97" s="1244"/>
      <c r="BI97" s="1244"/>
      <c r="BJ97" s="1244"/>
      <c r="BK97" s="1244"/>
      <c r="BL97" s="1244"/>
      <c r="BM97" s="1244"/>
      <c r="BN97" s="1244"/>
      <c r="BO97" s="1244"/>
      <c r="BP97" s="1244"/>
      <c r="BQ97" s="1244"/>
      <c r="BR97" s="1244"/>
      <c r="BS97" s="1244"/>
      <c r="BT97" s="1244"/>
      <c r="BU97" s="1244"/>
      <c r="BV97" s="1244"/>
      <c r="BW97" s="1244"/>
      <c r="BX97" s="1244"/>
      <c r="BY97" s="1244"/>
      <c r="BZ97" s="1244"/>
      <c r="CA97" s="1244"/>
    </row>
    <row r="98" spans="1:79" ht="27" customHeight="1" thickBot="1">
      <c r="B98" s="1394" t="s">
        <v>880</v>
      </c>
      <c r="C98" s="1423">
        <v>5</v>
      </c>
      <c r="D98" s="1396">
        <v>1</v>
      </c>
      <c r="E98" s="1397">
        <v>5</v>
      </c>
      <c r="F98" s="1415"/>
      <c r="G98" s="1411"/>
      <c r="H98" s="1411"/>
      <c r="I98" s="1412"/>
      <c r="J98" s="1244"/>
      <c r="K98" s="1244"/>
      <c r="L98" s="1244"/>
      <c r="M98" s="1244"/>
      <c r="N98" s="1336"/>
      <c r="O98" s="1244"/>
      <c r="P98" s="1244"/>
      <c r="Q98" s="1244"/>
      <c r="R98" s="1244"/>
      <c r="S98" s="1244"/>
      <c r="T98" s="1244"/>
      <c r="U98" s="1244"/>
      <c r="V98" s="1244"/>
      <c r="W98" s="1244"/>
      <c r="X98" s="1244"/>
      <c r="Y98" s="1244"/>
      <c r="Z98" s="1244"/>
      <c r="AA98" s="1244"/>
      <c r="AB98" s="1244"/>
      <c r="AC98" s="1244"/>
      <c r="AD98" s="1244"/>
      <c r="AE98" s="1244"/>
      <c r="AF98" s="1244"/>
      <c r="AG98" s="1244"/>
      <c r="AH98" s="1244"/>
      <c r="AI98" s="1244"/>
      <c r="AJ98" s="1244"/>
      <c r="AK98" s="1244"/>
      <c r="AL98" s="1244"/>
      <c r="AM98" s="1244"/>
      <c r="AN98" s="1244"/>
      <c r="AO98" s="1244"/>
      <c r="AP98" s="1244"/>
      <c r="AQ98" s="1244"/>
      <c r="AR98" s="1244"/>
      <c r="AS98" s="1244"/>
      <c r="AT98" s="1244"/>
      <c r="AU98" s="1244"/>
      <c r="AV98" s="1244"/>
      <c r="AW98" s="1244"/>
      <c r="AX98" s="1244"/>
      <c r="AY98" s="1244"/>
      <c r="AZ98" s="1244"/>
      <c r="BA98" s="1244"/>
      <c r="BB98" s="1244"/>
      <c r="BC98" s="1244"/>
      <c r="BD98" s="1244"/>
      <c r="BE98" s="1244"/>
      <c r="BF98" s="1244"/>
      <c r="BG98" s="1244"/>
      <c r="BH98" s="1244"/>
      <c r="BI98" s="1244"/>
      <c r="BJ98" s="1244"/>
      <c r="BK98" s="1244"/>
      <c r="BL98" s="1244"/>
      <c r="BM98" s="1244"/>
      <c r="BN98" s="1244"/>
      <c r="BO98" s="1244"/>
      <c r="BP98" s="1244"/>
      <c r="BQ98" s="1244"/>
      <c r="BR98" s="1244"/>
      <c r="BS98" s="1244"/>
      <c r="BT98" s="1244"/>
      <c r="BU98" s="1244"/>
      <c r="BV98" s="1244"/>
      <c r="BW98" s="1244"/>
      <c r="BX98" s="1244"/>
      <c r="BY98" s="1244"/>
      <c r="BZ98" s="1244"/>
      <c r="CA98" s="1244"/>
    </row>
    <row r="99" spans="1:79" ht="8.25" customHeight="1">
      <c r="B99" s="1358"/>
      <c r="C99" s="1359"/>
      <c r="D99" s="1359"/>
      <c r="E99" s="1359"/>
      <c r="F99" s="1424"/>
      <c r="G99" s="1362"/>
      <c r="H99" s="1362"/>
      <c r="I99" s="1244"/>
      <c r="J99" s="1244"/>
      <c r="K99" s="1244"/>
      <c r="L99" s="1244"/>
      <c r="M99" s="1244"/>
      <c r="N99" s="1336"/>
      <c r="O99" s="1244"/>
      <c r="P99" s="1244"/>
      <c r="Q99" s="1244"/>
      <c r="R99" s="1244"/>
      <c r="S99" s="1244"/>
      <c r="T99" s="1244"/>
      <c r="U99" s="1244"/>
      <c r="V99" s="1244"/>
      <c r="W99" s="1244"/>
      <c r="X99" s="1244"/>
      <c r="Y99" s="1244"/>
      <c r="Z99" s="1244"/>
      <c r="AA99" s="1244"/>
      <c r="AB99" s="1244"/>
      <c r="AC99" s="1244"/>
      <c r="AD99" s="1244"/>
      <c r="AE99" s="1244"/>
      <c r="AF99" s="1244"/>
      <c r="AG99" s="1244"/>
      <c r="AH99" s="1244"/>
      <c r="AI99" s="1244"/>
      <c r="AJ99" s="1244"/>
      <c r="AK99" s="1244"/>
      <c r="AL99" s="1244"/>
      <c r="AM99" s="1244"/>
      <c r="AN99" s="1244"/>
      <c r="AO99" s="1244"/>
      <c r="AP99" s="1244"/>
      <c r="AQ99" s="1244"/>
      <c r="AR99" s="1244"/>
      <c r="AS99" s="1244"/>
      <c r="AT99" s="1244"/>
      <c r="AU99" s="1244"/>
      <c r="AV99" s="1244"/>
      <c r="AW99" s="1244"/>
      <c r="AX99" s="1244"/>
      <c r="AY99" s="1244"/>
      <c r="AZ99" s="1244"/>
      <c r="BA99" s="1244"/>
      <c r="BB99" s="1244"/>
      <c r="BC99" s="1244"/>
      <c r="BD99" s="1244"/>
      <c r="BE99" s="1244"/>
      <c r="BF99" s="1244"/>
      <c r="BG99" s="1244"/>
      <c r="BH99" s="1244"/>
      <c r="BI99" s="1244"/>
      <c r="BJ99" s="1244"/>
      <c r="BK99" s="1244"/>
      <c r="BL99" s="1244"/>
      <c r="BM99" s="1244"/>
      <c r="BN99" s="1244"/>
      <c r="BO99" s="1244"/>
      <c r="BP99" s="1244"/>
      <c r="BQ99" s="1244"/>
      <c r="BR99" s="1244"/>
      <c r="BS99" s="1244"/>
      <c r="BT99" s="1244"/>
      <c r="BU99" s="1244"/>
      <c r="BV99" s="1244"/>
      <c r="BW99" s="1244"/>
      <c r="BX99" s="1244"/>
      <c r="BY99" s="1244"/>
      <c r="BZ99" s="1244"/>
      <c r="CA99" s="1244"/>
    </row>
    <row r="100" spans="1:79" ht="18" customHeight="1">
      <c r="A100" s="1193">
        <v>9</v>
      </c>
      <c r="B100" s="1358" t="s">
        <v>883</v>
      </c>
      <c r="C100" s="1359"/>
      <c r="D100" s="1359"/>
      <c r="E100" s="1359"/>
      <c r="F100" s="1425"/>
      <c r="G100" s="1362"/>
      <c r="H100" s="1362"/>
      <c r="I100" s="1244"/>
      <c r="J100" s="1244"/>
      <c r="K100" s="1244"/>
      <c r="L100" s="1244"/>
      <c r="M100" s="1244"/>
      <c r="N100" s="1336"/>
      <c r="O100" s="1244"/>
      <c r="P100" s="1244"/>
      <c r="Q100" s="1244"/>
      <c r="R100" s="1244"/>
      <c r="S100" s="1244"/>
      <c r="T100" s="1244"/>
      <c r="U100" s="1244"/>
      <c r="V100" s="1244"/>
      <c r="W100" s="1244"/>
      <c r="X100" s="1244"/>
      <c r="Y100" s="1244"/>
      <c r="Z100" s="1244"/>
      <c r="AA100" s="1244"/>
      <c r="AB100" s="1244"/>
      <c r="AC100" s="1244"/>
      <c r="AD100" s="1244"/>
      <c r="AE100" s="1244"/>
      <c r="AF100" s="1244"/>
      <c r="AG100" s="1244"/>
      <c r="AH100" s="1244"/>
      <c r="AI100" s="1244"/>
      <c r="AJ100" s="1244"/>
      <c r="AK100" s="1244"/>
      <c r="AL100" s="1244"/>
      <c r="AM100" s="1244"/>
      <c r="AN100" s="1244"/>
      <c r="AO100" s="1244"/>
      <c r="AP100" s="1244"/>
      <c r="AQ100" s="1244"/>
      <c r="AR100" s="1244"/>
      <c r="AS100" s="1244"/>
      <c r="AT100" s="1244"/>
      <c r="AU100" s="1244"/>
      <c r="AV100" s="1244"/>
      <c r="AW100" s="1244"/>
      <c r="AX100" s="1244"/>
      <c r="AY100" s="1244"/>
      <c r="AZ100" s="1244"/>
      <c r="BA100" s="1244"/>
      <c r="BB100" s="1244"/>
      <c r="BC100" s="1244"/>
      <c r="BD100" s="1244"/>
      <c r="BE100" s="1244"/>
      <c r="BF100" s="1244"/>
      <c r="BG100" s="1244"/>
      <c r="BH100" s="1244"/>
      <c r="BI100" s="1244"/>
      <c r="BJ100" s="1244"/>
      <c r="BK100" s="1244"/>
      <c r="BL100" s="1244"/>
      <c r="BM100" s="1244"/>
      <c r="BN100" s="1244"/>
      <c r="BO100" s="1244"/>
      <c r="BP100" s="1244"/>
      <c r="BQ100" s="1244"/>
      <c r="BR100" s="1244"/>
      <c r="BS100" s="1244"/>
      <c r="BT100" s="1244"/>
      <c r="BU100" s="1244"/>
      <c r="BV100" s="1244"/>
      <c r="BW100" s="1244"/>
      <c r="BX100" s="1244"/>
      <c r="BY100" s="1244"/>
      <c r="BZ100" s="1244"/>
      <c r="CA100" s="1244"/>
    </row>
    <row r="101" spans="1:79" ht="35.25" customHeight="1">
      <c r="B101" s="1363" t="s">
        <v>884</v>
      </c>
      <c r="C101" s="1364"/>
      <c r="D101" s="1364"/>
      <c r="E101" s="1365"/>
      <c r="F101" s="1425"/>
      <c r="G101" s="1362"/>
      <c r="H101" s="1362"/>
      <c r="I101" s="1244"/>
      <c r="J101" s="1244"/>
      <c r="K101" s="1244"/>
      <c r="L101" s="1244"/>
      <c r="M101" s="1244"/>
      <c r="N101" s="1336"/>
      <c r="O101" s="1244"/>
      <c r="P101" s="1244"/>
      <c r="Q101" s="1244"/>
      <c r="R101" s="1244"/>
      <c r="S101" s="1244"/>
      <c r="T101" s="1244"/>
      <c r="U101" s="1244"/>
      <c r="V101" s="1244"/>
      <c r="W101" s="1244"/>
      <c r="X101" s="1244"/>
      <c r="Y101" s="1244"/>
      <c r="Z101" s="1244"/>
      <c r="AA101" s="1244"/>
      <c r="AB101" s="1244"/>
      <c r="AC101" s="1244"/>
      <c r="AD101" s="1244"/>
      <c r="AE101" s="1244"/>
      <c r="AF101" s="1244"/>
      <c r="AG101" s="1244"/>
      <c r="AH101" s="1244"/>
      <c r="AI101" s="1244"/>
      <c r="AJ101" s="1244"/>
      <c r="AK101" s="1244"/>
      <c r="AL101" s="1244"/>
      <c r="AM101" s="1244"/>
      <c r="AN101" s="1244"/>
      <c r="AO101" s="1244"/>
      <c r="AP101" s="1244"/>
      <c r="AQ101" s="1244"/>
      <c r="AR101" s="1244"/>
      <c r="AS101" s="1244"/>
      <c r="AT101" s="1244"/>
      <c r="AU101" s="1244"/>
      <c r="AV101" s="1244"/>
      <c r="AW101" s="1244"/>
      <c r="AX101" s="1244"/>
      <c r="AY101" s="1244"/>
      <c r="AZ101" s="1244"/>
      <c r="BA101" s="1244"/>
      <c r="BB101" s="1244"/>
      <c r="BC101" s="1244"/>
      <c r="BD101" s="1244"/>
      <c r="BE101" s="1244"/>
      <c r="BF101" s="1244"/>
      <c r="BG101" s="1244"/>
      <c r="BH101" s="1244"/>
      <c r="BI101" s="1244"/>
      <c r="BJ101" s="1244"/>
      <c r="BK101" s="1244"/>
      <c r="BL101" s="1244"/>
      <c r="BM101" s="1244"/>
      <c r="BN101" s="1244"/>
      <c r="BO101" s="1244"/>
      <c r="BP101" s="1244"/>
      <c r="BQ101" s="1244"/>
      <c r="BR101" s="1244"/>
      <c r="BS101" s="1244"/>
      <c r="BT101" s="1244"/>
      <c r="BU101" s="1244"/>
      <c r="BV101" s="1244"/>
      <c r="BW101" s="1244"/>
      <c r="BX101" s="1244"/>
      <c r="BY101" s="1244"/>
      <c r="BZ101" s="1244"/>
      <c r="CA101" s="1244"/>
    </row>
    <row r="102" spans="1:79" ht="16.5" customHeight="1" thickBot="1">
      <c r="B102" s="1358" t="s">
        <v>873</v>
      </c>
      <c r="C102" s="1366"/>
      <c r="F102" s="1425"/>
      <c r="G102" s="1362"/>
      <c r="H102" s="1362"/>
      <c r="I102" s="1244"/>
      <c r="J102" s="1244"/>
      <c r="K102" s="1244"/>
      <c r="L102" s="1244"/>
      <c r="M102" s="1244"/>
      <c r="N102" s="1336"/>
      <c r="O102" s="1244"/>
      <c r="P102" s="1244"/>
      <c r="Q102" s="1244"/>
      <c r="R102" s="1244"/>
      <c r="S102" s="1244"/>
      <c r="T102" s="1244"/>
      <c r="U102" s="1244"/>
      <c r="V102" s="1244"/>
      <c r="W102" s="1244"/>
      <c r="X102" s="1244"/>
      <c r="Y102" s="1244"/>
      <c r="Z102" s="1244"/>
      <c r="AA102" s="1244"/>
      <c r="AB102" s="1244"/>
      <c r="AC102" s="1244"/>
      <c r="AD102" s="1244"/>
      <c r="AE102" s="1244"/>
      <c r="AF102" s="1244"/>
      <c r="AG102" s="1244"/>
      <c r="AH102" s="1244"/>
      <c r="AI102" s="1244"/>
      <c r="AJ102" s="1244"/>
      <c r="AK102" s="1244"/>
      <c r="AL102" s="1244"/>
      <c r="AM102" s="1244"/>
      <c r="AN102" s="1244"/>
      <c r="AO102" s="1244"/>
      <c r="AP102" s="1244"/>
      <c r="AQ102" s="1244"/>
      <c r="AR102" s="1244"/>
      <c r="AS102" s="1244"/>
      <c r="AT102" s="1244"/>
      <c r="AU102" s="1244"/>
      <c r="AV102" s="1244"/>
      <c r="AW102" s="1244"/>
      <c r="AX102" s="1244"/>
      <c r="AY102" s="1244"/>
      <c r="AZ102" s="1244"/>
      <c r="BA102" s="1244"/>
      <c r="BB102" s="1244"/>
      <c r="BC102" s="1244"/>
      <c r="BD102" s="1244"/>
      <c r="BE102" s="1244"/>
      <c r="BF102" s="1244"/>
      <c r="BG102" s="1244"/>
      <c r="BH102" s="1244"/>
      <c r="BI102" s="1244"/>
      <c r="BJ102" s="1244"/>
      <c r="BK102" s="1244"/>
      <c r="BL102" s="1244"/>
      <c r="BM102" s="1244"/>
      <c r="BN102" s="1244"/>
      <c r="BO102" s="1244"/>
      <c r="BP102" s="1244"/>
      <c r="BQ102" s="1244"/>
      <c r="BR102" s="1244"/>
      <c r="BS102" s="1244"/>
      <c r="BT102" s="1244"/>
      <c r="BU102" s="1244"/>
      <c r="BV102" s="1244"/>
      <c r="BW102" s="1244"/>
      <c r="BX102" s="1244"/>
      <c r="BY102" s="1244"/>
      <c r="BZ102" s="1244"/>
      <c r="CA102" s="1244"/>
    </row>
    <row r="103" spans="1:79" ht="33.75" customHeight="1" thickBot="1">
      <c r="B103" s="1367" t="s">
        <v>843</v>
      </c>
      <c r="C103" s="1368" t="s">
        <v>844</v>
      </c>
      <c r="D103" s="1368" t="s">
        <v>845</v>
      </c>
      <c r="E103" s="1369" t="s">
        <v>846</v>
      </c>
      <c r="F103" s="1413" t="s">
        <v>847</v>
      </c>
      <c r="G103" s="1406"/>
      <c r="H103" s="1362"/>
      <c r="I103" s="1244"/>
      <c r="J103" s="1244"/>
      <c r="K103" s="1244"/>
      <c r="L103" s="1244"/>
      <c r="M103" s="1244"/>
      <c r="N103" s="1336"/>
      <c r="O103" s="1244"/>
      <c r="P103" s="1244"/>
      <c r="Q103" s="1244"/>
      <c r="R103" s="1244"/>
      <c r="S103" s="1244"/>
      <c r="T103" s="1244"/>
      <c r="U103" s="1244"/>
      <c r="V103" s="1244"/>
      <c r="W103" s="1244"/>
      <c r="X103" s="1244"/>
      <c r="Y103" s="1244"/>
      <c r="Z103" s="1244"/>
      <c r="AA103" s="1244"/>
      <c r="AB103" s="1244"/>
      <c r="AC103" s="1244"/>
      <c r="AD103" s="1244"/>
      <c r="AE103" s="1244"/>
      <c r="AF103" s="1244"/>
      <c r="AG103" s="1244"/>
      <c r="AH103" s="1244"/>
      <c r="AI103" s="1244"/>
      <c r="AJ103" s="1244"/>
      <c r="AK103" s="1244"/>
      <c r="AL103" s="1244"/>
      <c r="AM103" s="1244"/>
      <c r="AN103" s="1244"/>
      <c r="AO103" s="1244"/>
      <c r="AP103" s="1244"/>
      <c r="AQ103" s="1244"/>
      <c r="AR103" s="1244"/>
      <c r="AS103" s="1244"/>
      <c r="AT103" s="1244"/>
      <c r="AU103" s="1244"/>
      <c r="AV103" s="1244"/>
      <c r="AW103" s="1244"/>
      <c r="AX103" s="1244"/>
      <c r="AY103" s="1244"/>
      <c r="AZ103" s="1244"/>
      <c r="BA103" s="1244"/>
      <c r="BB103" s="1244"/>
      <c r="BC103" s="1244"/>
      <c r="BD103" s="1244"/>
      <c r="BE103" s="1244"/>
      <c r="BF103" s="1244"/>
      <c r="BG103" s="1244"/>
      <c r="BH103" s="1244"/>
      <c r="BI103" s="1244"/>
      <c r="BJ103" s="1244"/>
      <c r="BK103" s="1244"/>
      <c r="BL103" s="1244"/>
      <c r="BM103" s="1244"/>
      <c r="BN103" s="1244"/>
      <c r="BO103" s="1244"/>
      <c r="BP103" s="1244"/>
      <c r="BQ103" s="1244"/>
      <c r="BR103" s="1244"/>
      <c r="BS103" s="1244"/>
      <c r="BT103" s="1244"/>
      <c r="BU103" s="1244"/>
      <c r="BV103" s="1244"/>
      <c r="BW103" s="1244"/>
      <c r="BX103" s="1244"/>
      <c r="BY103" s="1244"/>
      <c r="BZ103" s="1244"/>
      <c r="CA103" s="1244"/>
    </row>
    <row r="104" spans="1:79" ht="21" customHeight="1">
      <c r="B104" s="1378" t="s">
        <v>885</v>
      </c>
      <c r="C104" s="1379">
        <v>1</v>
      </c>
      <c r="D104" s="1380">
        <v>2</v>
      </c>
      <c r="E104" s="1381">
        <v>2</v>
      </c>
      <c r="F104" s="1414"/>
      <c r="G104" s="1407"/>
      <c r="H104" s="1407"/>
      <c r="I104" s="1408"/>
      <c r="J104" s="1244"/>
      <c r="K104" s="1244"/>
      <c r="L104" s="1244"/>
      <c r="M104" s="1244"/>
      <c r="N104" s="1336"/>
      <c r="O104" s="1244"/>
      <c r="P104" s="1244"/>
      <c r="Q104" s="1244"/>
      <c r="R104" s="1244"/>
      <c r="S104" s="1244"/>
      <c r="T104" s="1244"/>
      <c r="U104" s="1244"/>
      <c r="V104" s="1244"/>
      <c r="W104" s="1244"/>
      <c r="X104" s="1244"/>
      <c r="Y104" s="1244"/>
      <c r="Z104" s="1244"/>
      <c r="AA104" s="1244"/>
      <c r="AB104" s="1244"/>
      <c r="AC104" s="1244"/>
      <c r="AD104" s="1244"/>
      <c r="AE104" s="1244"/>
      <c r="AF104" s="1244"/>
      <c r="AG104" s="1244"/>
      <c r="AH104" s="1244"/>
      <c r="AI104" s="1244"/>
      <c r="AJ104" s="1244"/>
      <c r="AK104" s="1244"/>
      <c r="AL104" s="1244"/>
      <c r="AM104" s="1244"/>
      <c r="AN104" s="1244"/>
      <c r="AO104" s="1244"/>
      <c r="AP104" s="1244"/>
      <c r="AQ104" s="1244"/>
      <c r="AR104" s="1244"/>
      <c r="AS104" s="1244"/>
      <c r="AT104" s="1244"/>
      <c r="AU104" s="1244"/>
      <c r="AV104" s="1244"/>
      <c r="AW104" s="1244"/>
      <c r="AX104" s="1244"/>
      <c r="AY104" s="1244"/>
      <c r="AZ104" s="1244"/>
      <c r="BA104" s="1244"/>
      <c r="BB104" s="1244"/>
      <c r="BC104" s="1244"/>
      <c r="BD104" s="1244"/>
      <c r="BE104" s="1244"/>
      <c r="BF104" s="1244"/>
      <c r="BG104" s="1244"/>
      <c r="BH104" s="1244"/>
      <c r="BI104" s="1244"/>
      <c r="BJ104" s="1244"/>
      <c r="BK104" s="1244"/>
      <c r="BL104" s="1244"/>
      <c r="BM104" s="1244"/>
      <c r="BN104" s="1244"/>
      <c r="BO104" s="1244"/>
      <c r="BP104" s="1244"/>
      <c r="BQ104" s="1244"/>
      <c r="BR104" s="1244"/>
      <c r="BS104" s="1244"/>
      <c r="BT104" s="1244"/>
      <c r="BU104" s="1244"/>
      <c r="BV104" s="1244"/>
      <c r="BW104" s="1244"/>
      <c r="BX104" s="1244"/>
      <c r="BY104" s="1244"/>
      <c r="BZ104" s="1244"/>
      <c r="CA104" s="1244"/>
    </row>
    <row r="105" spans="1:79" ht="20.25" customHeight="1">
      <c r="B105" s="1388" t="s">
        <v>886</v>
      </c>
      <c r="C105" s="1389">
        <v>2</v>
      </c>
      <c r="D105" s="1390">
        <v>2</v>
      </c>
      <c r="E105" s="1391">
        <v>4</v>
      </c>
      <c r="F105" s="1414"/>
      <c r="G105" s="1409"/>
      <c r="H105" s="1409"/>
      <c r="I105" s="1410"/>
      <c r="J105" s="1244"/>
      <c r="K105" s="1244"/>
      <c r="L105" s="1244"/>
      <c r="M105" s="1244"/>
      <c r="N105" s="1336"/>
      <c r="O105" s="1244"/>
      <c r="P105" s="1244"/>
      <c r="Q105" s="1244"/>
      <c r="R105" s="1244"/>
      <c r="S105" s="1244"/>
      <c r="T105" s="1244"/>
      <c r="U105" s="1244"/>
      <c r="V105" s="1244"/>
      <c r="W105" s="1244"/>
      <c r="X105" s="1244"/>
      <c r="Y105" s="1244"/>
      <c r="Z105" s="1244"/>
      <c r="AA105" s="1244"/>
      <c r="AB105" s="1244"/>
      <c r="AC105" s="1244"/>
      <c r="AD105" s="1244"/>
      <c r="AE105" s="1244"/>
      <c r="AF105" s="1244"/>
      <c r="AG105" s="1244"/>
      <c r="AH105" s="1244"/>
      <c r="AI105" s="1244"/>
      <c r="AJ105" s="1244"/>
      <c r="AK105" s="1244"/>
      <c r="AL105" s="1244"/>
      <c r="AM105" s="1244"/>
      <c r="AN105" s="1244"/>
      <c r="AO105" s="1244"/>
      <c r="AP105" s="1244"/>
      <c r="AQ105" s="1244"/>
      <c r="AR105" s="1244"/>
      <c r="AS105" s="1244"/>
      <c r="AT105" s="1244"/>
      <c r="AU105" s="1244"/>
      <c r="AV105" s="1244"/>
      <c r="AW105" s="1244"/>
      <c r="AX105" s="1244"/>
      <c r="AY105" s="1244"/>
      <c r="AZ105" s="1244"/>
      <c r="BA105" s="1244"/>
      <c r="BB105" s="1244"/>
      <c r="BC105" s="1244"/>
      <c r="BD105" s="1244"/>
      <c r="BE105" s="1244"/>
      <c r="BF105" s="1244"/>
      <c r="BG105" s="1244"/>
      <c r="BH105" s="1244"/>
      <c r="BI105" s="1244"/>
      <c r="BJ105" s="1244"/>
      <c r="BK105" s="1244"/>
      <c r="BL105" s="1244"/>
      <c r="BM105" s="1244"/>
      <c r="BN105" s="1244"/>
      <c r="BO105" s="1244"/>
      <c r="BP105" s="1244"/>
      <c r="BQ105" s="1244"/>
      <c r="BR105" s="1244"/>
      <c r="BS105" s="1244"/>
      <c r="BT105" s="1244"/>
      <c r="BU105" s="1244"/>
      <c r="BV105" s="1244"/>
      <c r="BW105" s="1244"/>
      <c r="BX105" s="1244"/>
      <c r="BY105" s="1244"/>
      <c r="BZ105" s="1244"/>
      <c r="CA105" s="1244"/>
    </row>
    <row r="106" spans="1:79" ht="39" customHeight="1" thickBot="1">
      <c r="B106" s="1394" t="s">
        <v>887</v>
      </c>
      <c r="C106" s="1395">
        <v>3</v>
      </c>
      <c r="D106" s="1396">
        <v>2</v>
      </c>
      <c r="E106" s="1397">
        <v>6</v>
      </c>
      <c r="F106" s="1415"/>
      <c r="G106" s="1411"/>
      <c r="H106" s="1411"/>
      <c r="I106" s="1412"/>
      <c r="J106" s="1244"/>
      <c r="K106" s="1244"/>
      <c r="L106" s="1244"/>
      <c r="M106" s="1244"/>
      <c r="N106" s="1336"/>
      <c r="O106" s="1244"/>
      <c r="P106" s="1244"/>
      <c r="Q106" s="1244"/>
      <c r="R106" s="1244"/>
      <c r="S106" s="1244"/>
      <c r="T106" s="1244"/>
      <c r="U106" s="1244"/>
      <c r="V106" s="1244"/>
      <c r="W106" s="1244"/>
      <c r="X106" s="1244"/>
      <c r="Y106" s="1244"/>
      <c r="Z106" s="1244"/>
      <c r="AA106" s="1244"/>
      <c r="AB106" s="1244"/>
      <c r="AC106" s="1244"/>
      <c r="AD106" s="1244"/>
      <c r="AE106" s="1244"/>
      <c r="AF106" s="1244"/>
      <c r="AG106" s="1244"/>
      <c r="AH106" s="1244"/>
      <c r="AI106" s="1244"/>
      <c r="AJ106" s="1244"/>
      <c r="AK106" s="1244"/>
      <c r="AL106" s="1244"/>
      <c r="AM106" s="1244"/>
      <c r="AN106" s="1244"/>
      <c r="AO106" s="1244"/>
      <c r="AP106" s="1244"/>
      <c r="AQ106" s="1244"/>
      <c r="AR106" s="1244"/>
      <c r="AS106" s="1244"/>
      <c r="AT106" s="1244"/>
      <c r="AU106" s="1244"/>
      <c r="AV106" s="1244"/>
      <c r="AW106" s="1244"/>
      <c r="AX106" s="1244"/>
      <c r="AY106" s="1244"/>
      <c r="AZ106" s="1244"/>
      <c r="BA106" s="1244"/>
      <c r="BB106" s="1244"/>
      <c r="BC106" s="1244"/>
      <c r="BD106" s="1244"/>
      <c r="BE106" s="1244"/>
      <c r="BF106" s="1244"/>
      <c r="BG106" s="1244"/>
      <c r="BH106" s="1244"/>
      <c r="BI106" s="1244"/>
      <c r="BJ106" s="1244"/>
      <c r="BK106" s="1244"/>
      <c r="BL106" s="1244"/>
      <c r="BM106" s="1244"/>
      <c r="BN106" s="1244"/>
      <c r="BO106" s="1244"/>
      <c r="BP106" s="1244"/>
      <c r="BQ106" s="1244"/>
      <c r="BR106" s="1244"/>
      <c r="BS106" s="1244"/>
      <c r="BT106" s="1244"/>
      <c r="BU106" s="1244"/>
      <c r="BV106" s="1244"/>
      <c r="BW106" s="1244"/>
      <c r="BX106" s="1244"/>
      <c r="BY106" s="1244"/>
      <c r="BZ106" s="1244"/>
      <c r="CA106" s="1244"/>
    </row>
    <row r="107" spans="1:79" ht="9" customHeight="1">
      <c r="B107" s="1404"/>
      <c r="C107" s="1405"/>
      <c r="D107" s="1405"/>
      <c r="E107" s="1405"/>
      <c r="F107" s="1425"/>
      <c r="G107" s="1362"/>
      <c r="H107" s="1362"/>
      <c r="I107" s="1244"/>
      <c r="J107" s="1244"/>
      <c r="K107" s="1244"/>
      <c r="L107" s="1244"/>
      <c r="M107" s="1244"/>
      <c r="N107" s="1336"/>
      <c r="O107" s="1244"/>
      <c r="P107" s="1244"/>
      <c r="Q107" s="1244"/>
      <c r="R107" s="1244"/>
      <c r="S107" s="1244"/>
      <c r="T107" s="1244"/>
      <c r="U107" s="1244"/>
      <c r="V107" s="1244"/>
      <c r="W107" s="1244"/>
      <c r="X107" s="1244"/>
      <c r="Y107" s="1244"/>
      <c r="Z107" s="1244"/>
      <c r="AA107" s="1244"/>
      <c r="AB107" s="1244"/>
      <c r="AC107" s="1244"/>
      <c r="AD107" s="1244"/>
      <c r="AE107" s="1244"/>
      <c r="AF107" s="1244"/>
      <c r="AG107" s="1244"/>
      <c r="AH107" s="1244"/>
      <c r="AI107" s="1244"/>
      <c r="AJ107" s="1244"/>
      <c r="AK107" s="1244"/>
      <c r="AL107" s="1244"/>
      <c r="AM107" s="1244"/>
      <c r="AN107" s="1244"/>
      <c r="AO107" s="1244"/>
      <c r="AP107" s="1244"/>
      <c r="AQ107" s="1244"/>
      <c r="AR107" s="1244"/>
      <c r="AS107" s="1244"/>
      <c r="AT107" s="1244"/>
      <c r="AU107" s="1244"/>
      <c r="AV107" s="1244"/>
      <c r="AW107" s="1244"/>
      <c r="AX107" s="1244"/>
      <c r="AY107" s="1244"/>
      <c r="AZ107" s="1244"/>
      <c r="BA107" s="1244"/>
      <c r="BB107" s="1244"/>
      <c r="BC107" s="1244"/>
      <c r="BD107" s="1244"/>
      <c r="BE107" s="1244"/>
      <c r="BF107" s="1244"/>
      <c r="BG107" s="1244"/>
      <c r="BH107" s="1244"/>
      <c r="BI107" s="1244"/>
      <c r="BJ107" s="1244"/>
      <c r="BK107" s="1244"/>
      <c r="BL107" s="1244"/>
      <c r="BM107" s="1244"/>
      <c r="BN107" s="1244"/>
      <c r="BO107" s="1244"/>
      <c r="BP107" s="1244"/>
      <c r="BQ107" s="1244"/>
      <c r="BR107" s="1244"/>
      <c r="BS107" s="1244"/>
      <c r="BT107" s="1244"/>
      <c r="BU107" s="1244"/>
      <c r="BV107" s="1244"/>
      <c r="BW107" s="1244"/>
      <c r="BX107" s="1244"/>
      <c r="BY107" s="1244"/>
      <c r="BZ107" s="1244"/>
      <c r="CA107" s="1244"/>
    </row>
    <row r="108" spans="1:79" ht="18" customHeight="1">
      <c r="A108" s="1193">
        <v>10</v>
      </c>
      <c r="B108" s="1358" t="s">
        <v>888</v>
      </c>
      <c r="C108" s="1359"/>
      <c r="D108" s="1359"/>
      <c r="E108" s="1359"/>
      <c r="F108" s="1425"/>
      <c r="G108" s="1362"/>
      <c r="H108" s="1362"/>
      <c r="I108" s="1244"/>
      <c r="J108" s="1244"/>
      <c r="K108" s="1244"/>
      <c r="L108" s="1244"/>
      <c r="M108" s="1244"/>
      <c r="N108" s="1336"/>
      <c r="O108" s="1244"/>
      <c r="P108" s="1244"/>
      <c r="Q108" s="1244"/>
      <c r="R108" s="1244"/>
      <c r="S108" s="1244"/>
      <c r="T108" s="1244"/>
      <c r="U108" s="1244"/>
      <c r="V108" s="1244"/>
      <c r="W108" s="1244"/>
      <c r="X108" s="1244"/>
      <c r="Y108" s="1244"/>
      <c r="Z108" s="1244"/>
      <c r="AA108" s="1244"/>
      <c r="AB108" s="1244"/>
      <c r="AC108" s="1244"/>
      <c r="AD108" s="1244"/>
      <c r="AE108" s="1244"/>
      <c r="AF108" s="1244"/>
      <c r="AG108" s="1244"/>
      <c r="AH108" s="1244"/>
      <c r="AI108" s="1244"/>
      <c r="AJ108" s="1244"/>
      <c r="AK108" s="1244"/>
      <c r="AL108" s="1244"/>
      <c r="AM108" s="1244"/>
      <c r="AN108" s="1244"/>
      <c r="AO108" s="1244"/>
      <c r="AP108" s="1244"/>
      <c r="AQ108" s="1244"/>
      <c r="AR108" s="1244"/>
      <c r="AS108" s="1244"/>
      <c r="AT108" s="1244"/>
      <c r="AU108" s="1244"/>
      <c r="AV108" s="1244"/>
      <c r="AW108" s="1244"/>
      <c r="AX108" s="1244"/>
      <c r="AY108" s="1244"/>
      <c r="AZ108" s="1244"/>
      <c r="BA108" s="1244"/>
      <c r="BB108" s="1244"/>
      <c r="BC108" s="1244"/>
      <c r="BD108" s="1244"/>
      <c r="BE108" s="1244"/>
      <c r="BF108" s="1244"/>
      <c r="BG108" s="1244"/>
      <c r="BH108" s="1244"/>
      <c r="BI108" s="1244"/>
      <c r="BJ108" s="1244"/>
      <c r="BK108" s="1244"/>
      <c r="BL108" s="1244"/>
      <c r="BM108" s="1244"/>
      <c r="BN108" s="1244"/>
      <c r="BO108" s="1244"/>
      <c r="BP108" s="1244"/>
      <c r="BQ108" s="1244"/>
      <c r="BR108" s="1244"/>
      <c r="BS108" s="1244"/>
      <c r="BT108" s="1244"/>
      <c r="BU108" s="1244"/>
      <c r="BV108" s="1244"/>
      <c r="BW108" s="1244"/>
      <c r="BX108" s="1244"/>
      <c r="BY108" s="1244"/>
      <c r="BZ108" s="1244"/>
      <c r="CA108" s="1244"/>
    </row>
    <row r="109" spans="1:79" ht="35.25" customHeight="1">
      <c r="B109" s="1363" t="s">
        <v>889</v>
      </c>
      <c r="C109" s="1364"/>
      <c r="D109" s="1364"/>
      <c r="E109" s="1365"/>
      <c r="F109" s="1425"/>
      <c r="G109" s="1362"/>
      <c r="H109" s="1362"/>
      <c r="I109" s="1244"/>
      <c r="J109" s="1244"/>
      <c r="K109" s="1244"/>
      <c r="L109" s="1244"/>
      <c r="M109" s="1244"/>
      <c r="N109" s="1336"/>
      <c r="O109" s="1244"/>
      <c r="P109" s="1244"/>
      <c r="Q109" s="1244"/>
      <c r="R109" s="1244"/>
      <c r="S109" s="1244"/>
      <c r="T109" s="1244"/>
      <c r="U109" s="1244"/>
      <c r="V109" s="1244"/>
      <c r="W109" s="1244"/>
      <c r="X109" s="1244"/>
      <c r="Y109" s="1244"/>
      <c r="Z109" s="1244"/>
      <c r="AA109" s="1244"/>
      <c r="AB109" s="1244"/>
      <c r="AC109" s="1244"/>
      <c r="AD109" s="1244"/>
      <c r="AE109" s="1244"/>
      <c r="AF109" s="1244"/>
      <c r="AG109" s="1244"/>
      <c r="AH109" s="1244"/>
      <c r="AI109" s="1244"/>
      <c r="AJ109" s="1244"/>
      <c r="AK109" s="1244"/>
      <c r="AL109" s="1244"/>
      <c r="AM109" s="1244"/>
      <c r="AN109" s="1244"/>
      <c r="AO109" s="1244"/>
      <c r="AP109" s="1244"/>
      <c r="AQ109" s="1244"/>
      <c r="AR109" s="1244"/>
      <c r="AS109" s="1244"/>
      <c r="AT109" s="1244"/>
      <c r="AU109" s="1244"/>
      <c r="AV109" s="1244"/>
      <c r="AW109" s="1244"/>
      <c r="AX109" s="1244"/>
      <c r="AY109" s="1244"/>
      <c r="AZ109" s="1244"/>
      <c r="BA109" s="1244"/>
      <c r="BB109" s="1244"/>
      <c r="BC109" s="1244"/>
      <c r="BD109" s="1244"/>
      <c r="BE109" s="1244"/>
      <c r="BF109" s="1244"/>
      <c r="BG109" s="1244"/>
      <c r="BH109" s="1244"/>
      <c r="BI109" s="1244"/>
      <c r="BJ109" s="1244"/>
      <c r="BK109" s="1244"/>
      <c r="BL109" s="1244"/>
      <c r="BM109" s="1244"/>
      <c r="BN109" s="1244"/>
      <c r="BO109" s="1244"/>
      <c r="BP109" s="1244"/>
      <c r="BQ109" s="1244"/>
      <c r="BR109" s="1244"/>
      <c r="BS109" s="1244"/>
      <c r="BT109" s="1244"/>
      <c r="BU109" s="1244"/>
      <c r="BV109" s="1244"/>
      <c r="BW109" s="1244"/>
      <c r="BX109" s="1244"/>
      <c r="BY109" s="1244"/>
      <c r="BZ109" s="1244"/>
      <c r="CA109" s="1244"/>
    </row>
    <row r="110" spans="1:79" ht="16.5" customHeight="1" thickBot="1">
      <c r="B110" s="1358" t="s">
        <v>873</v>
      </c>
      <c r="C110" s="1366"/>
      <c r="F110" s="1425"/>
      <c r="G110" s="1362"/>
      <c r="H110" s="1362"/>
      <c r="I110" s="1244"/>
      <c r="J110" s="1244"/>
      <c r="K110" s="1244"/>
      <c r="L110" s="1244"/>
      <c r="M110" s="1244"/>
      <c r="N110" s="1336"/>
      <c r="O110" s="1244"/>
      <c r="P110" s="1244"/>
      <c r="Q110" s="1244"/>
      <c r="R110" s="1244"/>
      <c r="S110" s="1244"/>
      <c r="T110" s="1244"/>
      <c r="U110" s="1244"/>
      <c r="V110" s="1244"/>
      <c r="W110" s="1244"/>
      <c r="X110" s="1244"/>
      <c r="Y110" s="1244"/>
      <c r="Z110" s="1244"/>
      <c r="AA110" s="1244"/>
      <c r="AB110" s="1244"/>
      <c r="AC110" s="1244"/>
      <c r="AD110" s="1244"/>
      <c r="AE110" s="1244"/>
      <c r="AF110" s="1244"/>
      <c r="AG110" s="1244"/>
      <c r="AH110" s="1244"/>
      <c r="AI110" s="1244"/>
      <c r="AJ110" s="1244"/>
      <c r="AK110" s="1244"/>
      <c r="AL110" s="1244"/>
      <c r="AM110" s="1244"/>
      <c r="AN110" s="1244"/>
      <c r="AO110" s="1244"/>
      <c r="AP110" s="1244"/>
      <c r="AQ110" s="1244"/>
      <c r="AR110" s="1244"/>
      <c r="AS110" s="1244"/>
      <c r="AT110" s="1244"/>
      <c r="AU110" s="1244"/>
      <c r="AV110" s="1244"/>
      <c r="AW110" s="1244"/>
      <c r="AX110" s="1244"/>
      <c r="AY110" s="1244"/>
      <c r="AZ110" s="1244"/>
      <c r="BA110" s="1244"/>
      <c r="BB110" s="1244"/>
      <c r="BC110" s="1244"/>
      <c r="BD110" s="1244"/>
      <c r="BE110" s="1244"/>
      <c r="BF110" s="1244"/>
      <c r="BG110" s="1244"/>
      <c r="BH110" s="1244"/>
      <c r="BI110" s="1244"/>
      <c r="BJ110" s="1244"/>
      <c r="BK110" s="1244"/>
      <c r="BL110" s="1244"/>
      <c r="BM110" s="1244"/>
      <c r="BN110" s="1244"/>
      <c r="BO110" s="1244"/>
      <c r="BP110" s="1244"/>
      <c r="BQ110" s="1244"/>
      <c r="BR110" s="1244"/>
      <c r="BS110" s="1244"/>
      <c r="BT110" s="1244"/>
      <c r="BU110" s="1244"/>
      <c r="BV110" s="1244"/>
      <c r="BW110" s="1244"/>
      <c r="BX110" s="1244"/>
      <c r="BY110" s="1244"/>
      <c r="BZ110" s="1244"/>
      <c r="CA110" s="1244"/>
    </row>
    <row r="111" spans="1:79" ht="33.75" customHeight="1" thickBot="1">
      <c r="B111" s="1417" t="s">
        <v>843</v>
      </c>
      <c r="C111" s="1418" t="s">
        <v>844</v>
      </c>
      <c r="D111" s="1418" t="s">
        <v>845</v>
      </c>
      <c r="E111" s="1419" t="s">
        <v>846</v>
      </c>
      <c r="F111" s="1413" t="s">
        <v>847</v>
      </c>
      <c r="G111" s="1406"/>
      <c r="H111" s="1362"/>
      <c r="I111" s="1244"/>
      <c r="J111" s="1244"/>
      <c r="K111" s="1244"/>
      <c r="L111" s="1244"/>
      <c r="M111" s="1244"/>
      <c r="N111" s="1336"/>
      <c r="O111" s="1244"/>
      <c r="P111" s="1244"/>
      <c r="Q111" s="1244"/>
      <c r="R111" s="1244"/>
      <c r="S111" s="1244"/>
      <c r="T111" s="1244"/>
      <c r="U111" s="1244"/>
      <c r="V111" s="1244"/>
      <c r="W111" s="1244"/>
      <c r="X111" s="1244"/>
      <c r="Y111" s="1244"/>
      <c r="Z111" s="1244"/>
      <c r="AA111" s="1244"/>
      <c r="AB111" s="1244"/>
      <c r="AC111" s="1244"/>
      <c r="AD111" s="1244"/>
      <c r="AE111" s="1244"/>
      <c r="AF111" s="1244"/>
      <c r="AG111" s="1244"/>
      <c r="AH111" s="1244"/>
      <c r="AI111" s="1244"/>
      <c r="AJ111" s="1244"/>
      <c r="AK111" s="1244"/>
      <c r="AL111" s="1244"/>
      <c r="AM111" s="1244"/>
      <c r="AN111" s="1244"/>
      <c r="AO111" s="1244"/>
      <c r="AP111" s="1244"/>
      <c r="AQ111" s="1244"/>
      <c r="AR111" s="1244"/>
      <c r="AS111" s="1244"/>
      <c r="AT111" s="1244"/>
      <c r="AU111" s="1244"/>
      <c r="AV111" s="1244"/>
      <c r="AW111" s="1244"/>
      <c r="AX111" s="1244"/>
      <c r="AY111" s="1244"/>
      <c r="AZ111" s="1244"/>
      <c r="BA111" s="1244"/>
      <c r="BB111" s="1244"/>
      <c r="BC111" s="1244"/>
      <c r="BD111" s="1244"/>
      <c r="BE111" s="1244"/>
      <c r="BF111" s="1244"/>
      <c r="BG111" s="1244"/>
      <c r="BH111" s="1244"/>
      <c r="BI111" s="1244"/>
      <c r="BJ111" s="1244"/>
      <c r="BK111" s="1244"/>
      <c r="BL111" s="1244"/>
      <c r="BM111" s="1244"/>
      <c r="BN111" s="1244"/>
      <c r="BO111" s="1244"/>
      <c r="BP111" s="1244"/>
      <c r="BQ111" s="1244"/>
      <c r="BR111" s="1244"/>
      <c r="BS111" s="1244"/>
      <c r="BT111" s="1244"/>
      <c r="BU111" s="1244"/>
      <c r="BV111" s="1244"/>
      <c r="BW111" s="1244"/>
      <c r="BX111" s="1244"/>
      <c r="BY111" s="1244"/>
      <c r="BZ111" s="1244"/>
      <c r="CA111" s="1244"/>
    </row>
    <row r="112" spans="1:79" ht="26.25" customHeight="1">
      <c r="B112" s="1388" t="s">
        <v>878</v>
      </c>
      <c r="C112" s="1420" t="s">
        <v>879</v>
      </c>
      <c r="D112" s="1421"/>
      <c r="E112" s="1422" t="s">
        <v>824</v>
      </c>
      <c r="F112" s="1414"/>
      <c r="G112" s="1407"/>
      <c r="H112" s="1407"/>
      <c r="I112" s="1408"/>
      <c r="J112" s="1244"/>
      <c r="K112" s="1244"/>
      <c r="L112" s="1244"/>
      <c r="M112" s="1244"/>
      <c r="N112" s="1336"/>
      <c r="O112" s="1244"/>
      <c r="P112" s="1244"/>
      <c r="Q112" s="1244"/>
      <c r="R112" s="1244"/>
      <c r="S112" s="1244"/>
      <c r="T112" s="1244"/>
      <c r="U112" s="1244"/>
      <c r="V112" s="1244"/>
      <c r="W112" s="1244"/>
      <c r="X112" s="1244"/>
      <c r="Y112" s="1244"/>
      <c r="Z112" s="1244"/>
      <c r="AA112" s="1244"/>
      <c r="AB112" s="1244"/>
      <c r="AC112" s="1244"/>
      <c r="AD112" s="1244"/>
      <c r="AE112" s="1244"/>
      <c r="AF112" s="1244"/>
      <c r="AG112" s="1244"/>
      <c r="AH112" s="1244"/>
      <c r="AI112" s="1244"/>
      <c r="AJ112" s="1244"/>
      <c r="AK112" s="1244"/>
      <c r="AL112" s="1244"/>
      <c r="AM112" s="1244"/>
      <c r="AN112" s="1244"/>
      <c r="AO112" s="1244"/>
      <c r="AP112" s="1244"/>
      <c r="AQ112" s="1244"/>
      <c r="AR112" s="1244"/>
      <c r="AS112" s="1244"/>
      <c r="AT112" s="1244"/>
      <c r="AU112" s="1244"/>
      <c r="AV112" s="1244"/>
      <c r="AW112" s="1244"/>
      <c r="AX112" s="1244"/>
      <c r="AY112" s="1244"/>
      <c r="AZ112" s="1244"/>
      <c r="BA112" s="1244"/>
      <c r="BB112" s="1244"/>
      <c r="BC112" s="1244"/>
      <c r="BD112" s="1244"/>
      <c r="BE112" s="1244"/>
      <c r="BF112" s="1244"/>
      <c r="BG112" s="1244"/>
      <c r="BH112" s="1244"/>
      <c r="BI112" s="1244"/>
      <c r="BJ112" s="1244"/>
      <c r="BK112" s="1244"/>
      <c r="BL112" s="1244"/>
      <c r="BM112" s="1244"/>
      <c r="BN112" s="1244"/>
      <c r="BO112" s="1244"/>
      <c r="BP112" s="1244"/>
      <c r="BQ112" s="1244"/>
      <c r="BR112" s="1244"/>
      <c r="BS112" s="1244"/>
      <c r="BT112" s="1244"/>
      <c r="BU112" s="1244"/>
      <c r="BV112" s="1244"/>
      <c r="BW112" s="1244"/>
      <c r="BX112" s="1244"/>
      <c r="BY112" s="1244"/>
      <c r="BZ112" s="1244"/>
      <c r="CA112" s="1244"/>
    </row>
    <row r="113" spans="1:79" ht="27" customHeight="1" thickBot="1">
      <c r="B113" s="1394" t="s">
        <v>880</v>
      </c>
      <c r="C113" s="1423">
        <v>5</v>
      </c>
      <c r="D113" s="1396">
        <v>1</v>
      </c>
      <c r="E113" s="1397">
        <v>5</v>
      </c>
      <c r="F113" s="1415"/>
      <c r="G113" s="1411"/>
      <c r="H113" s="1411"/>
      <c r="I113" s="1412"/>
      <c r="J113" s="1244"/>
      <c r="K113" s="1244"/>
      <c r="L113" s="1244"/>
      <c r="M113" s="1244"/>
      <c r="N113" s="1336"/>
      <c r="O113" s="1244"/>
      <c r="P113" s="1244"/>
      <c r="Q113" s="1244"/>
      <c r="R113" s="1244"/>
      <c r="S113" s="1244"/>
      <c r="T113" s="1244"/>
      <c r="U113" s="1244"/>
      <c r="V113" s="1244"/>
      <c r="W113" s="1244"/>
      <c r="X113" s="1244"/>
      <c r="Y113" s="1244"/>
      <c r="Z113" s="1244"/>
      <c r="AA113" s="1244"/>
      <c r="AB113" s="1244"/>
      <c r="AC113" s="1244"/>
      <c r="AD113" s="1244"/>
      <c r="AE113" s="1244"/>
      <c r="AF113" s="1244"/>
      <c r="AG113" s="1244"/>
      <c r="AH113" s="1244"/>
      <c r="AI113" s="1244"/>
      <c r="AJ113" s="1244"/>
      <c r="AK113" s="1244"/>
      <c r="AL113" s="1244"/>
      <c r="AM113" s="1244"/>
      <c r="AN113" s="1244"/>
      <c r="AO113" s="1244"/>
      <c r="AP113" s="1244"/>
      <c r="AQ113" s="1244"/>
      <c r="AR113" s="1244"/>
      <c r="AS113" s="1244"/>
      <c r="AT113" s="1244"/>
      <c r="AU113" s="1244"/>
      <c r="AV113" s="1244"/>
      <c r="AW113" s="1244"/>
      <c r="AX113" s="1244"/>
      <c r="AY113" s="1244"/>
      <c r="AZ113" s="1244"/>
      <c r="BA113" s="1244"/>
      <c r="BB113" s="1244"/>
      <c r="BC113" s="1244"/>
      <c r="BD113" s="1244"/>
      <c r="BE113" s="1244"/>
      <c r="BF113" s="1244"/>
      <c r="BG113" s="1244"/>
      <c r="BH113" s="1244"/>
      <c r="BI113" s="1244"/>
      <c r="BJ113" s="1244"/>
      <c r="BK113" s="1244"/>
      <c r="BL113" s="1244"/>
      <c r="BM113" s="1244"/>
      <c r="BN113" s="1244"/>
      <c r="BO113" s="1244"/>
      <c r="BP113" s="1244"/>
      <c r="BQ113" s="1244"/>
      <c r="BR113" s="1244"/>
      <c r="BS113" s="1244"/>
      <c r="BT113" s="1244"/>
      <c r="BU113" s="1244"/>
      <c r="BV113" s="1244"/>
      <c r="BW113" s="1244"/>
      <c r="BX113" s="1244"/>
      <c r="BY113" s="1244"/>
      <c r="BZ113" s="1244"/>
      <c r="CA113" s="1244"/>
    </row>
    <row r="114" spans="1:79" ht="8.25" customHeight="1">
      <c r="B114" s="1358"/>
      <c r="C114" s="1359"/>
      <c r="D114" s="1359"/>
      <c r="E114" s="1359"/>
      <c r="F114" s="1359"/>
      <c r="G114" s="1362"/>
      <c r="H114" s="1362"/>
      <c r="I114" s="1244"/>
      <c r="J114" s="1244"/>
      <c r="K114" s="1244"/>
      <c r="L114" s="1244"/>
      <c r="M114" s="1244"/>
      <c r="N114" s="1336"/>
      <c r="O114" s="1244"/>
      <c r="P114" s="1244"/>
      <c r="Q114" s="1244"/>
      <c r="R114" s="1244"/>
      <c r="S114" s="1244"/>
      <c r="T114" s="1244"/>
      <c r="U114" s="1244"/>
      <c r="V114" s="1244"/>
      <c r="W114" s="1244"/>
      <c r="X114" s="1244"/>
      <c r="Y114" s="1244"/>
      <c r="Z114" s="1244"/>
      <c r="AA114" s="1244"/>
      <c r="AB114" s="1244"/>
      <c r="AC114" s="1244"/>
      <c r="AD114" s="1244"/>
      <c r="AE114" s="1244"/>
      <c r="AF114" s="1244"/>
      <c r="AG114" s="1244"/>
      <c r="AH114" s="1244"/>
      <c r="AI114" s="1244"/>
      <c r="AJ114" s="1244"/>
      <c r="AK114" s="1244"/>
      <c r="AL114" s="1244"/>
      <c r="AM114" s="1244"/>
      <c r="AN114" s="1244"/>
      <c r="AO114" s="1244"/>
      <c r="AP114" s="1244"/>
      <c r="AQ114" s="1244"/>
      <c r="AR114" s="1244"/>
      <c r="AS114" s="1244"/>
      <c r="AT114" s="1244"/>
      <c r="AU114" s="1244"/>
      <c r="AV114" s="1244"/>
      <c r="AW114" s="1244"/>
      <c r="AX114" s="1244"/>
      <c r="AY114" s="1244"/>
      <c r="AZ114" s="1244"/>
      <c r="BA114" s="1244"/>
      <c r="BB114" s="1244"/>
      <c r="BC114" s="1244"/>
      <c r="BD114" s="1244"/>
      <c r="BE114" s="1244"/>
      <c r="BF114" s="1244"/>
      <c r="BG114" s="1244"/>
      <c r="BH114" s="1244"/>
      <c r="BI114" s="1244"/>
      <c r="BJ114" s="1244"/>
      <c r="BK114" s="1244"/>
      <c r="BL114" s="1244"/>
      <c r="BM114" s="1244"/>
      <c r="BN114" s="1244"/>
      <c r="BO114" s="1244"/>
      <c r="BP114" s="1244"/>
      <c r="BQ114" s="1244"/>
      <c r="BR114" s="1244"/>
      <c r="BS114" s="1244"/>
      <c r="BT114" s="1244"/>
      <c r="BU114" s="1244"/>
      <c r="BV114" s="1244"/>
      <c r="BW114" s="1244"/>
      <c r="BX114" s="1244"/>
      <c r="BY114" s="1244"/>
      <c r="BZ114" s="1244"/>
      <c r="CA114" s="1244"/>
    </row>
    <row r="115" spans="1:79" ht="18" customHeight="1">
      <c r="A115" s="1193">
        <v>11</v>
      </c>
      <c r="B115" s="1358" t="s">
        <v>890</v>
      </c>
      <c r="C115" s="1359"/>
      <c r="D115" s="1359"/>
      <c r="E115" s="1359"/>
      <c r="F115" s="1425"/>
      <c r="G115" s="1362"/>
      <c r="H115" s="1362"/>
      <c r="I115" s="1244"/>
      <c r="J115" s="1244"/>
      <c r="K115" s="1244"/>
      <c r="L115" s="1244"/>
      <c r="M115" s="1244"/>
      <c r="N115" s="1336"/>
      <c r="O115" s="1244"/>
      <c r="P115" s="1244"/>
      <c r="Q115" s="1244"/>
      <c r="R115" s="1244"/>
      <c r="S115" s="1244"/>
      <c r="T115" s="1244"/>
      <c r="U115" s="1244"/>
      <c r="V115" s="1244"/>
      <c r="W115" s="1244"/>
      <c r="X115" s="1244"/>
      <c r="Y115" s="1244"/>
      <c r="Z115" s="1244"/>
      <c r="AA115" s="1244"/>
      <c r="AB115" s="1244"/>
      <c r="AC115" s="1244"/>
      <c r="AD115" s="1244"/>
      <c r="AE115" s="1244"/>
      <c r="AF115" s="1244"/>
      <c r="AG115" s="1244"/>
      <c r="AH115" s="1244"/>
      <c r="AI115" s="1244"/>
      <c r="AJ115" s="1244"/>
      <c r="AK115" s="1244"/>
      <c r="AL115" s="1244"/>
      <c r="AM115" s="1244"/>
      <c r="AN115" s="1244"/>
      <c r="AO115" s="1244"/>
      <c r="AP115" s="1244"/>
      <c r="AQ115" s="1244"/>
      <c r="AR115" s="1244"/>
      <c r="AS115" s="1244"/>
      <c r="AT115" s="1244"/>
      <c r="AU115" s="1244"/>
      <c r="AV115" s="1244"/>
      <c r="AW115" s="1244"/>
      <c r="AX115" s="1244"/>
      <c r="AY115" s="1244"/>
      <c r="AZ115" s="1244"/>
      <c r="BA115" s="1244"/>
      <c r="BB115" s="1244"/>
      <c r="BC115" s="1244"/>
      <c r="BD115" s="1244"/>
      <c r="BE115" s="1244"/>
      <c r="BF115" s="1244"/>
      <c r="BG115" s="1244"/>
      <c r="BH115" s="1244"/>
      <c r="BI115" s="1244"/>
      <c r="BJ115" s="1244"/>
      <c r="BK115" s="1244"/>
      <c r="BL115" s="1244"/>
      <c r="BM115" s="1244"/>
      <c r="BN115" s="1244"/>
      <c r="BO115" s="1244"/>
      <c r="BP115" s="1244"/>
      <c r="BQ115" s="1244"/>
      <c r="BR115" s="1244"/>
      <c r="BS115" s="1244"/>
      <c r="BT115" s="1244"/>
      <c r="BU115" s="1244"/>
      <c r="BV115" s="1244"/>
      <c r="BW115" s="1244"/>
      <c r="BX115" s="1244"/>
      <c r="BY115" s="1244"/>
      <c r="BZ115" s="1244"/>
      <c r="CA115" s="1244"/>
    </row>
    <row r="116" spans="1:79" ht="35.25" customHeight="1">
      <c r="B116" s="1363" t="s">
        <v>891</v>
      </c>
      <c r="C116" s="1364"/>
      <c r="D116" s="1364"/>
      <c r="E116" s="1365"/>
      <c r="F116" s="1425"/>
      <c r="G116" s="1362"/>
      <c r="H116" s="1362"/>
      <c r="I116" s="1244"/>
      <c r="J116" s="1244"/>
      <c r="K116" s="1244"/>
      <c r="L116" s="1244"/>
      <c r="M116" s="1244"/>
      <c r="N116" s="1336"/>
      <c r="O116" s="1244"/>
      <c r="P116" s="1244"/>
      <c r="Q116" s="1244"/>
      <c r="R116" s="1244"/>
      <c r="S116" s="1244"/>
      <c r="T116" s="1244"/>
      <c r="U116" s="1244"/>
      <c r="V116" s="1244"/>
      <c r="W116" s="1244"/>
      <c r="X116" s="1244"/>
      <c r="Y116" s="1244"/>
      <c r="Z116" s="1244"/>
      <c r="AA116" s="1244"/>
      <c r="AB116" s="1244"/>
      <c r="AC116" s="1244"/>
      <c r="AD116" s="1244"/>
      <c r="AE116" s="1244"/>
      <c r="AF116" s="1244"/>
      <c r="AG116" s="1244"/>
      <c r="AH116" s="1244"/>
      <c r="AI116" s="1244"/>
      <c r="AJ116" s="1244"/>
      <c r="AK116" s="1244"/>
      <c r="AL116" s="1244"/>
      <c r="AM116" s="1244"/>
      <c r="AN116" s="1244"/>
      <c r="AO116" s="1244"/>
      <c r="AP116" s="1244"/>
      <c r="AQ116" s="1244"/>
      <c r="AR116" s="1244"/>
      <c r="AS116" s="1244"/>
      <c r="AT116" s="1244"/>
      <c r="AU116" s="1244"/>
      <c r="AV116" s="1244"/>
      <c r="AW116" s="1244"/>
      <c r="AX116" s="1244"/>
      <c r="AY116" s="1244"/>
      <c r="AZ116" s="1244"/>
      <c r="BA116" s="1244"/>
      <c r="BB116" s="1244"/>
      <c r="BC116" s="1244"/>
      <c r="BD116" s="1244"/>
      <c r="BE116" s="1244"/>
      <c r="BF116" s="1244"/>
      <c r="BG116" s="1244"/>
      <c r="BH116" s="1244"/>
      <c r="BI116" s="1244"/>
      <c r="BJ116" s="1244"/>
      <c r="BK116" s="1244"/>
      <c r="BL116" s="1244"/>
      <c r="BM116" s="1244"/>
      <c r="BN116" s="1244"/>
      <c r="BO116" s="1244"/>
      <c r="BP116" s="1244"/>
      <c r="BQ116" s="1244"/>
      <c r="BR116" s="1244"/>
      <c r="BS116" s="1244"/>
      <c r="BT116" s="1244"/>
      <c r="BU116" s="1244"/>
      <c r="BV116" s="1244"/>
      <c r="BW116" s="1244"/>
      <c r="BX116" s="1244"/>
      <c r="BY116" s="1244"/>
      <c r="BZ116" s="1244"/>
      <c r="CA116" s="1244"/>
    </row>
    <row r="117" spans="1:79" ht="16.5" customHeight="1" thickBot="1">
      <c r="B117" s="1358" t="s">
        <v>842</v>
      </c>
      <c r="C117" s="1366"/>
      <c r="F117" s="1425"/>
      <c r="G117" s="1362"/>
      <c r="H117" s="1362"/>
      <c r="I117" s="1244"/>
      <c r="J117" s="1244"/>
      <c r="K117" s="1244"/>
      <c r="L117" s="1244"/>
      <c r="M117" s="1244"/>
      <c r="N117" s="1336"/>
      <c r="O117" s="1244"/>
      <c r="P117" s="1244"/>
      <c r="Q117" s="1244"/>
      <c r="R117" s="1244"/>
      <c r="S117" s="1244"/>
      <c r="T117" s="1244"/>
      <c r="U117" s="1244"/>
      <c r="V117" s="1244"/>
      <c r="W117" s="1244"/>
      <c r="X117" s="1244"/>
      <c r="Y117" s="1244"/>
      <c r="Z117" s="1244"/>
      <c r="AA117" s="1244"/>
      <c r="AB117" s="1244"/>
      <c r="AC117" s="1244"/>
      <c r="AD117" s="1244"/>
      <c r="AE117" s="1244"/>
      <c r="AF117" s="1244"/>
      <c r="AG117" s="1244"/>
      <c r="AH117" s="1244"/>
      <c r="AI117" s="1244"/>
      <c r="AJ117" s="1244"/>
      <c r="AK117" s="1244"/>
      <c r="AL117" s="1244"/>
      <c r="AM117" s="1244"/>
      <c r="AN117" s="1244"/>
      <c r="AO117" s="1244"/>
      <c r="AP117" s="1244"/>
      <c r="AQ117" s="1244"/>
      <c r="AR117" s="1244"/>
      <c r="AS117" s="1244"/>
      <c r="AT117" s="1244"/>
      <c r="AU117" s="1244"/>
      <c r="AV117" s="1244"/>
      <c r="AW117" s="1244"/>
      <c r="AX117" s="1244"/>
      <c r="AY117" s="1244"/>
      <c r="AZ117" s="1244"/>
      <c r="BA117" s="1244"/>
      <c r="BB117" s="1244"/>
      <c r="BC117" s="1244"/>
      <c r="BD117" s="1244"/>
      <c r="BE117" s="1244"/>
      <c r="BF117" s="1244"/>
      <c r="BG117" s="1244"/>
      <c r="BH117" s="1244"/>
      <c r="BI117" s="1244"/>
      <c r="BJ117" s="1244"/>
      <c r="BK117" s="1244"/>
      <c r="BL117" s="1244"/>
      <c r="BM117" s="1244"/>
      <c r="BN117" s="1244"/>
      <c r="BO117" s="1244"/>
      <c r="BP117" s="1244"/>
      <c r="BQ117" s="1244"/>
      <c r="BR117" s="1244"/>
      <c r="BS117" s="1244"/>
      <c r="BT117" s="1244"/>
      <c r="BU117" s="1244"/>
      <c r="BV117" s="1244"/>
      <c r="BW117" s="1244"/>
      <c r="BX117" s="1244"/>
      <c r="BY117" s="1244"/>
      <c r="BZ117" s="1244"/>
      <c r="CA117" s="1244"/>
    </row>
    <row r="118" spans="1:79" ht="33.75" customHeight="1" thickBot="1">
      <c r="B118" s="1426" t="s">
        <v>843</v>
      </c>
      <c r="C118" s="1427" t="s">
        <v>844</v>
      </c>
      <c r="D118" s="1428" t="s">
        <v>845</v>
      </c>
      <c r="E118" s="1429" t="s">
        <v>846</v>
      </c>
      <c r="F118" s="1413" t="s">
        <v>847</v>
      </c>
      <c r="G118" s="1406"/>
      <c r="H118" s="1362"/>
      <c r="I118" s="1244"/>
      <c r="J118" s="1244"/>
      <c r="K118" s="1244"/>
      <c r="L118" s="1244"/>
      <c r="M118" s="1244"/>
      <c r="N118" s="1336"/>
      <c r="O118" s="1244"/>
      <c r="P118" s="1244"/>
      <c r="Q118" s="1244"/>
      <c r="R118" s="1244"/>
      <c r="S118" s="1244"/>
      <c r="T118" s="1244"/>
      <c r="U118" s="1244"/>
      <c r="V118" s="1244"/>
      <c r="W118" s="1244"/>
      <c r="X118" s="1244"/>
      <c r="Y118" s="1244"/>
      <c r="Z118" s="1244"/>
      <c r="AA118" s="1244"/>
      <c r="AB118" s="1244"/>
      <c r="AC118" s="1244"/>
      <c r="AD118" s="1244"/>
      <c r="AE118" s="1244"/>
      <c r="AF118" s="1244"/>
      <c r="AG118" s="1244"/>
      <c r="AH118" s="1244"/>
      <c r="AI118" s="1244"/>
      <c r="AJ118" s="1244"/>
      <c r="AK118" s="1244"/>
      <c r="AL118" s="1244"/>
      <c r="AM118" s="1244"/>
      <c r="AN118" s="1244"/>
      <c r="AO118" s="1244"/>
      <c r="AP118" s="1244"/>
      <c r="AQ118" s="1244"/>
      <c r="AR118" s="1244"/>
      <c r="AS118" s="1244"/>
      <c r="AT118" s="1244"/>
      <c r="AU118" s="1244"/>
      <c r="AV118" s="1244"/>
      <c r="AW118" s="1244"/>
      <c r="AX118" s="1244"/>
      <c r="AY118" s="1244"/>
      <c r="AZ118" s="1244"/>
      <c r="BA118" s="1244"/>
      <c r="BB118" s="1244"/>
      <c r="BC118" s="1244"/>
      <c r="BD118" s="1244"/>
      <c r="BE118" s="1244"/>
      <c r="BF118" s="1244"/>
      <c r="BG118" s="1244"/>
      <c r="BH118" s="1244"/>
      <c r="BI118" s="1244"/>
      <c r="BJ118" s="1244"/>
      <c r="BK118" s="1244"/>
      <c r="BL118" s="1244"/>
      <c r="BM118" s="1244"/>
      <c r="BN118" s="1244"/>
      <c r="BO118" s="1244"/>
      <c r="BP118" s="1244"/>
      <c r="BQ118" s="1244"/>
      <c r="BR118" s="1244"/>
      <c r="BS118" s="1244"/>
      <c r="BT118" s="1244"/>
      <c r="BU118" s="1244"/>
      <c r="BV118" s="1244"/>
      <c r="BW118" s="1244"/>
      <c r="BX118" s="1244"/>
      <c r="BY118" s="1244"/>
      <c r="BZ118" s="1244"/>
      <c r="CA118" s="1244"/>
    </row>
    <row r="119" spans="1:79" ht="39.950000000000003" customHeight="1" thickTop="1" thickBot="1">
      <c r="B119" s="1430" t="s">
        <v>892</v>
      </c>
      <c r="C119" s="1431">
        <v>1</v>
      </c>
      <c r="D119" s="1432">
        <v>3</v>
      </c>
      <c r="E119" s="1433">
        <v>3</v>
      </c>
      <c r="F119" s="1414"/>
      <c r="G119" s="1407"/>
      <c r="H119" s="1407"/>
      <c r="I119" s="1408"/>
      <c r="J119" s="1244"/>
      <c r="K119" s="1244"/>
      <c r="L119" s="1244"/>
      <c r="M119" s="1244"/>
      <c r="N119" s="1336"/>
      <c r="O119" s="1244"/>
      <c r="P119" s="1244"/>
      <c r="Q119" s="1244"/>
      <c r="R119" s="1244"/>
      <c r="S119" s="1244"/>
      <c r="T119" s="1244"/>
      <c r="U119" s="1244"/>
      <c r="V119" s="1244"/>
      <c r="W119" s="1244"/>
      <c r="X119" s="1244"/>
      <c r="Y119" s="1244"/>
      <c r="Z119" s="1244"/>
      <c r="AA119" s="1244"/>
      <c r="AB119" s="1244"/>
      <c r="AC119" s="1244"/>
      <c r="AD119" s="1244"/>
      <c r="AE119" s="1244"/>
      <c r="AF119" s="1244"/>
      <c r="AG119" s="1244"/>
      <c r="AH119" s="1244"/>
      <c r="AI119" s="1244"/>
      <c r="AJ119" s="1244"/>
      <c r="AK119" s="1244"/>
      <c r="AL119" s="1244"/>
      <c r="AM119" s="1244"/>
      <c r="AN119" s="1244"/>
      <c r="AO119" s="1244"/>
      <c r="AP119" s="1244"/>
      <c r="AQ119" s="1244"/>
      <c r="AR119" s="1244"/>
      <c r="AS119" s="1244"/>
      <c r="AT119" s="1244"/>
      <c r="AU119" s="1244"/>
      <c r="AV119" s="1244"/>
      <c r="AW119" s="1244"/>
      <c r="AX119" s="1244"/>
      <c r="AY119" s="1244"/>
      <c r="AZ119" s="1244"/>
      <c r="BA119" s="1244"/>
      <c r="BB119" s="1244"/>
      <c r="BC119" s="1244"/>
      <c r="BD119" s="1244"/>
      <c r="BE119" s="1244"/>
      <c r="BF119" s="1244"/>
      <c r="BG119" s="1244"/>
      <c r="BH119" s="1244"/>
      <c r="BI119" s="1244"/>
      <c r="BJ119" s="1244"/>
      <c r="BK119" s="1244"/>
      <c r="BL119" s="1244"/>
      <c r="BM119" s="1244"/>
      <c r="BN119" s="1244"/>
      <c r="BO119" s="1244"/>
      <c r="BP119" s="1244"/>
      <c r="BQ119" s="1244"/>
      <c r="BR119" s="1244"/>
      <c r="BS119" s="1244"/>
      <c r="BT119" s="1244"/>
      <c r="BU119" s="1244"/>
      <c r="BV119" s="1244"/>
      <c r="BW119" s="1244"/>
      <c r="BX119" s="1244"/>
      <c r="BY119" s="1244"/>
      <c r="BZ119" s="1244"/>
      <c r="CA119" s="1244"/>
    </row>
    <row r="120" spans="1:79" ht="27" customHeight="1" thickBot="1">
      <c r="B120" s="1434" t="s">
        <v>893</v>
      </c>
      <c r="C120" s="1435">
        <v>2</v>
      </c>
      <c r="D120" s="1436">
        <v>3</v>
      </c>
      <c r="E120" s="1435">
        <v>6</v>
      </c>
      <c r="F120" s="1414"/>
      <c r="G120" s="1409"/>
      <c r="H120" s="1409"/>
      <c r="I120" s="1410"/>
      <c r="J120" s="1244"/>
      <c r="K120" s="1244"/>
      <c r="L120" s="1244"/>
      <c r="M120" s="1244"/>
      <c r="N120" s="1336"/>
      <c r="O120" s="1244"/>
      <c r="P120" s="1244"/>
      <c r="Q120" s="1244"/>
      <c r="R120" s="1244"/>
      <c r="S120" s="1244"/>
      <c r="T120" s="1244"/>
      <c r="U120" s="1244"/>
      <c r="V120" s="1244"/>
      <c r="W120" s="1244"/>
      <c r="X120" s="1244"/>
      <c r="Y120" s="1244"/>
      <c r="Z120" s="1244"/>
      <c r="AA120" s="1244"/>
      <c r="AB120" s="1244"/>
      <c r="AC120" s="1244"/>
      <c r="AD120" s="1244"/>
      <c r="AE120" s="1244"/>
      <c r="AF120" s="1244"/>
      <c r="AG120" s="1244"/>
      <c r="AH120" s="1244"/>
      <c r="AI120" s="1244"/>
      <c r="AJ120" s="1244"/>
      <c r="AK120" s="1244"/>
      <c r="AL120" s="1244"/>
      <c r="AM120" s="1244"/>
      <c r="AN120" s="1244"/>
      <c r="AO120" s="1244"/>
      <c r="AP120" s="1244"/>
      <c r="AQ120" s="1244"/>
      <c r="AR120" s="1244"/>
      <c r="AS120" s="1244"/>
      <c r="AT120" s="1244"/>
      <c r="AU120" s="1244"/>
      <c r="AV120" s="1244"/>
      <c r="AW120" s="1244"/>
      <c r="AX120" s="1244"/>
      <c r="AY120" s="1244"/>
      <c r="AZ120" s="1244"/>
      <c r="BA120" s="1244"/>
      <c r="BB120" s="1244"/>
      <c r="BC120" s="1244"/>
      <c r="BD120" s="1244"/>
      <c r="BE120" s="1244"/>
      <c r="BF120" s="1244"/>
      <c r="BG120" s="1244"/>
      <c r="BH120" s="1244"/>
      <c r="BI120" s="1244"/>
      <c r="BJ120" s="1244"/>
      <c r="BK120" s="1244"/>
      <c r="BL120" s="1244"/>
      <c r="BM120" s="1244"/>
      <c r="BN120" s="1244"/>
      <c r="BO120" s="1244"/>
      <c r="BP120" s="1244"/>
      <c r="BQ120" s="1244"/>
      <c r="BR120" s="1244"/>
      <c r="BS120" s="1244"/>
      <c r="BT120" s="1244"/>
      <c r="BU120" s="1244"/>
      <c r="BV120" s="1244"/>
      <c r="BW120" s="1244"/>
      <c r="BX120" s="1244"/>
      <c r="BY120" s="1244"/>
      <c r="BZ120" s="1244"/>
      <c r="CA120" s="1244"/>
    </row>
    <row r="121" spans="1:79" ht="27" customHeight="1" thickBot="1">
      <c r="B121" s="1434" t="s">
        <v>894</v>
      </c>
      <c r="C121" s="1437">
        <v>3</v>
      </c>
      <c r="D121" s="1438">
        <v>3</v>
      </c>
      <c r="E121" s="1437">
        <v>9</v>
      </c>
      <c r="F121" s="1415"/>
      <c r="G121" s="1411"/>
      <c r="H121" s="1411"/>
      <c r="I121" s="1412"/>
      <c r="J121" s="1244"/>
      <c r="K121" s="1244"/>
      <c r="L121" s="1244"/>
      <c r="M121" s="1244"/>
      <c r="N121" s="1336"/>
      <c r="O121" s="1244"/>
      <c r="P121" s="1244"/>
      <c r="Q121" s="1244"/>
      <c r="R121" s="1244"/>
      <c r="S121" s="1244"/>
      <c r="T121" s="1244"/>
      <c r="U121" s="1244"/>
      <c r="V121" s="1244"/>
      <c r="W121" s="1244"/>
      <c r="X121" s="1244"/>
      <c r="Y121" s="1244"/>
      <c r="Z121" s="1244"/>
      <c r="AA121" s="1244"/>
      <c r="AB121" s="1244"/>
      <c r="AC121" s="1244"/>
      <c r="AD121" s="1244"/>
      <c r="AE121" s="1244"/>
      <c r="AF121" s="1244"/>
      <c r="AG121" s="1244"/>
      <c r="AH121" s="1244"/>
      <c r="AI121" s="1244"/>
      <c r="AJ121" s="1244"/>
      <c r="AK121" s="1244"/>
      <c r="AL121" s="1244"/>
      <c r="AM121" s="1244"/>
      <c r="AN121" s="1244"/>
      <c r="AO121" s="1244"/>
      <c r="AP121" s="1244"/>
      <c r="AQ121" s="1244"/>
      <c r="AR121" s="1244"/>
      <c r="AS121" s="1244"/>
      <c r="AT121" s="1244"/>
      <c r="AU121" s="1244"/>
      <c r="AV121" s="1244"/>
      <c r="AW121" s="1244"/>
      <c r="AX121" s="1244"/>
      <c r="AY121" s="1244"/>
      <c r="AZ121" s="1244"/>
      <c r="BA121" s="1244"/>
      <c r="BB121" s="1244"/>
      <c r="BC121" s="1244"/>
      <c r="BD121" s="1244"/>
      <c r="BE121" s="1244"/>
      <c r="BF121" s="1244"/>
      <c r="BG121" s="1244"/>
      <c r="BH121" s="1244"/>
      <c r="BI121" s="1244"/>
      <c r="BJ121" s="1244"/>
      <c r="BK121" s="1244"/>
      <c r="BL121" s="1244"/>
      <c r="BM121" s="1244"/>
      <c r="BN121" s="1244"/>
      <c r="BO121" s="1244"/>
      <c r="BP121" s="1244"/>
      <c r="BQ121" s="1244"/>
      <c r="BR121" s="1244"/>
      <c r="BS121" s="1244"/>
      <c r="BT121" s="1244"/>
      <c r="BU121" s="1244"/>
      <c r="BV121" s="1244"/>
      <c r="BW121" s="1244"/>
      <c r="BX121" s="1244"/>
      <c r="BY121" s="1244"/>
      <c r="BZ121" s="1244"/>
      <c r="CA121" s="1244"/>
    </row>
    <row r="122" spans="1:79" ht="9" customHeight="1">
      <c r="B122" s="1404"/>
      <c r="C122" s="1424"/>
      <c r="D122" s="1424"/>
      <c r="E122" s="1424"/>
      <c r="F122" s="1425"/>
      <c r="G122" s="1362"/>
      <c r="H122" s="1362"/>
      <c r="I122" s="1244"/>
      <c r="J122" s="1244"/>
      <c r="K122" s="1244"/>
      <c r="L122" s="1244"/>
      <c r="M122" s="1244"/>
      <c r="N122" s="1336"/>
      <c r="O122" s="1244"/>
      <c r="P122" s="1244"/>
      <c r="Q122" s="1244"/>
      <c r="R122" s="1244"/>
      <c r="S122" s="1244"/>
      <c r="T122" s="1244"/>
      <c r="U122" s="1244"/>
      <c r="V122" s="1244"/>
      <c r="W122" s="1244"/>
      <c r="X122" s="1244"/>
      <c r="Y122" s="1244"/>
      <c r="Z122" s="1244"/>
      <c r="AA122" s="1244"/>
      <c r="AB122" s="1244"/>
      <c r="AC122" s="1244"/>
      <c r="AD122" s="1244"/>
      <c r="AE122" s="1244"/>
      <c r="AF122" s="1244"/>
      <c r="AG122" s="1244"/>
      <c r="AH122" s="1244"/>
      <c r="AI122" s="1244"/>
      <c r="AJ122" s="1244"/>
      <c r="AK122" s="1244"/>
      <c r="AL122" s="1244"/>
      <c r="AM122" s="1244"/>
      <c r="AN122" s="1244"/>
      <c r="AO122" s="1244"/>
      <c r="AP122" s="1244"/>
      <c r="AQ122" s="1244"/>
      <c r="AR122" s="1244"/>
      <c r="AS122" s="1244"/>
      <c r="AT122" s="1244"/>
      <c r="AU122" s="1244"/>
      <c r="AV122" s="1244"/>
      <c r="AW122" s="1244"/>
      <c r="AX122" s="1244"/>
      <c r="AY122" s="1244"/>
      <c r="AZ122" s="1244"/>
      <c r="BA122" s="1244"/>
      <c r="BB122" s="1244"/>
      <c r="BC122" s="1244"/>
      <c r="BD122" s="1244"/>
      <c r="BE122" s="1244"/>
      <c r="BF122" s="1244"/>
      <c r="BG122" s="1244"/>
      <c r="BH122" s="1244"/>
      <c r="BI122" s="1244"/>
      <c r="BJ122" s="1244"/>
      <c r="BK122" s="1244"/>
      <c r="BL122" s="1244"/>
      <c r="BM122" s="1244"/>
      <c r="BN122" s="1244"/>
      <c r="BO122" s="1244"/>
      <c r="BP122" s="1244"/>
      <c r="BQ122" s="1244"/>
      <c r="BR122" s="1244"/>
      <c r="BS122" s="1244"/>
      <c r="BT122" s="1244"/>
      <c r="BU122" s="1244"/>
      <c r="BV122" s="1244"/>
      <c r="BW122" s="1244"/>
      <c r="BX122" s="1244"/>
      <c r="BY122" s="1244"/>
      <c r="BZ122" s="1244"/>
      <c r="CA122" s="1244"/>
    </row>
    <row r="123" spans="1:79" ht="18" customHeight="1">
      <c r="A123" s="1193">
        <v>12</v>
      </c>
      <c r="B123" s="1358" t="s">
        <v>895</v>
      </c>
      <c r="C123" s="1359"/>
      <c r="D123" s="1359"/>
      <c r="E123" s="1359"/>
      <c r="F123" s="1425"/>
      <c r="G123" s="1362"/>
      <c r="H123" s="1362"/>
      <c r="I123" s="1244"/>
      <c r="J123" s="1244"/>
      <c r="K123" s="1244"/>
      <c r="L123" s="1244"/>
      <c r="M123" s="1244"/>
      <c r="N123" s="1336"/>
      <c r="O123" s="1244"/>
      <c r="P123" s="1244"/>
      <c r="Q123" s="1244"/>
      <c r="R123" s="1244"/>
      <c r="S123" s="1244"/>
      <c r="T123" s="1244"/>
      <c r="U123" s="1244"/>
      <c r="V123" s="1244"/>
      <c r="W123" s="1244"/>
      <c r="X123" s="1244"/>
      <c r="Y123" s="1244"/>
      <c r="Z123" s="1244"/>
      <c r="AA123" s="1244"/>
      <c r="AB123" s="1244"/>
      <c r="AC123" s="1244"/>
      <c r="AD123" s="1244"/>
      <c r="AE123" s="1244"/>
      <c r="AF123" s="1244"/>
      <c r="AG123" s="1244"/>
      <c r="AH123" s="1244"/>
      <c r="AI123" s="1244"/>
      <c r="AJ123" s="1244"/>
      <c r="AK123" s="1244"/>
      <c r="AL123" s="1244"/>
      <c r="AM123" s="1244"/>
      <c r="AN123" s="1244"/>
      <c r="AO123" s="1244"/>
      <c r="AP123" s="1244"/>
      <c r="AQ123" s="1244"/>
      <c r="AR123" s="1244"/>
      <c r="AS123" s="1244"/>
      <c r="AT123" s="1244"/>
      <c r="AU123" s="1244"/>
      <c r="AV123" s="1244"/>
      <c r="AW123" s="1244"/>
      <c r="AX123" s="1244"/>
      <c r="AY123" s="1244"/>
      <c r="AZ123" s="1244"/>
      <c r="BA123" s="1244"/>
      <c r="BB123" s="1244"/>
      <c r="BC123" s="1244"/>
      <c r="BD123" s="1244"/>
      <c r="BE123" s="1244"/>
      <c r="BF123" s="1244"/>
      <c r="BG123" s="1244"/>
      <c r="BH123" s="1244"/>
      <c r="BI123" s="1244"/>
      <c r="BJ123" s="1244"/>
      <c r="BK123" s="1244"/>
      <c r="BL123" s="1244"/>
      <c r="BM123" s="1244"/>
      <c r="BN123" s="1244"/>
      <c r="BO123" s="1244"/>
      <c r="BP123" s="1244"/>
      <c r="BQ123" s="1244"/>
      <c r="BR123" s="1244"/>
      <c r="BS123" s="1244"/>
      <c r="BT123" s="1244"/>
      <c r="BU123" s="1244"/>
      <c r="BV123" s="1244"/>
      <c r="BW123" s="1244"/>
      <c r="BX123" s="1244"/>
      <c r="BY123" s="1244"/>
      <c r="BZ123" s="1244"/>
      <c r="CA123" s="1244"/>
    </row>
    <row r="124" spans="1:79" ht="35.25" customHeight="1">
      <c r="B124" s="1363" t="s">
        <v>896</v>
      </c>
      <c r="C124" s="1364"/>
      <c r="D124" s="1364"/>
      <c r="E124" s="1365"/>
      <c r="F124" s="1425"/>
      <c r="G124" s="1362"/>
      <c r="H124" s="1362"/>
      <c r="I124" s="1244"/>
      <c r="J124" s="1244"/>
      <c r="K124" s="1244"/>
      <c r="L124" s="1244"/>
      <c r="M124" s="1244"/>
      <c r="N124" s="1336"/>
      <c r="O124" s="1244"/>
      <c r="P124" s="1244"/>
      <c r="Q124" s="1244"/>
      <c r="R124" s="1244"/>
      <c r="S124" s="1244"/>
      <c r="T124" s="1244"/>
      <c r="U124" s="1244"/>
      <c r="V124" s="1244"/>
      <c r="W124" s="1244"/>
      <c r="X124" s="1244"/>
      <c r="Y124" s="1244"/>
      <c r="Z124" s="1244"/>
      <c r="AA124" s="1244"/>
      <c r="AB124" s="1244"/>
      <c r="AC124" s="1244"/>
      <c r="AD124" s="1244"/>
      <c r="AE124" s="1244"/>
      <c r="AF124" s="1244"/>
      <c r="AG124" s="1244"/>
      <c r="AH124" s="1244"/>
      <c r="AI124" s="1244"/>
      <c r="AJ124" s="1244"/>
      <c r="AK124" s="1244"/>
      <c r="AL124" s="1244"/>
      <c r="AM124" s="1244"/>
      <c r="AN124" s="1244"/>
      <c r="AO124" s="1244"/>
      <c r="AP124" s="1244"/>
      <c r="AQ124" s="1244"/>
      <c r="AR124" s="1244"/>
      <c r="AS124" s="1244"/>
      <c r="AT124" s="1244"/>
      <c r="AU124" s="1244"/>
      <c r="AV124" s="1244"/>
      <c r="AW124" s="1244"/>
      <c r="AX124" s="1244"/>
      <c r="AY124" s="1244"/>
      <c r="AZ124" s="1244"/>
      <c r="BA124" s="1244"/>
      <c r="BB124" s="1244"/>
      <c r="BC124" s="1244"/>
      <c r="BD124" s="1244"/>
      <c r="BE124" s="1244"/>
      <c r="BF124" s="1244"/>
      <c r="BG124" s="1244"/>
      <c r="BH124" s="1244"/>
      <c r="BI124" s="1244"/>
      <c r="BJ124" s="1244"/>
      <c r="BK124" s="1244"/>
      <c r="BL124" s="1244"/>
      <c r="BM124" s="1244"/>
      <c r="BN124" s="1244"/>
      <c r="BO124" s="1244"/>
      <c r="BP124" s="1244"/>
      <c r="BQ124" s="1244"/>
      <c r="BR124" s="1244"/>
      <c r="BS124" s="1244"/>
      <c r="BT124" s="1244"/>
      <c r="BU124" s="1244"/>
      <c r="BV124" s="1244"/>
      <c r="BW124" s="1244"/>
      <c r="BX124" s="1244"/>
      <c r="BY124" s="1244"/>
      <c r="BZ124" s="1244"/>
      <c r="CA124" s="1244"/>
    </row>
    <row r="125" spans="1:79" ht="16.5" customHeight="1" thickBot="1">
      <c r="B125" s="1358" t="s">
        <v>842</v>
      </c>
      <c r="C125" s="1366"/>
      <c r="F125" s="1425"/>
      <c r="G125" s="1362"/>
      <c r="H125" s="1362"/>
      <c r="I125" s="1244"/>
      <c r="J125" s="1244"/>
      <c r="K125" s="1244"/>
      <c r="L125" s="1244"/>
      <c r="M125" s="1244"/>
      <c r="N125" s="1336"/>
      <c r="O125" s="1244"/>
      <c r="P125" s="1244"/>
      <c r="Q125" s="1244"/>
      <c r="R125" s="1244"/>
      <c r="S125" s="1244"/>
      <c r="T125" s="1244"/>
      <c r="U125" s="1244"/>
      <c r="V125" s="1244"/>
      <c r="W125" s="1244"/>
      <c r="X125" s="1244"/>
      <c r="Y125" s="1244"/>
      <c r="Z125" s="1244"/>
      <c r="AA125" s="1244"/>
      <c r="AB125" s="1244"/>
      <c r="AC125" s="1244"/>
      <c r="AD125" s="1244"/>
      <c r="AE125" s="1244"/>
      <c r="AF125" s="1244"/>
      <c r="AG125" s="1244"/>
      <c r="AH125" s="1244"/>
      <c r="AI125" s="1244"/>
      <c r="AJ125" s="1244"/>
      <c r="AK125" s="1244"/>
      <c r="AL125" s="1244"/>
      <c r="AM125" s="1244"/>
      <c r="AN125" s="1244"/>
      <c r="AO125" s="1244"/>
      <c r="AP125" s="1244"/>
      <c r="AQ125" s="1244"/>
      <c r="AR125" s="1244"/>
      <c r="AS125" s="1244"/>
      <c r="AT125" s="1244"/>
      <c r="AU125" s="1244"/>
      <c r="AV125" s="1244"/>
      <c r="AW125" s="1244"/>
      <c r="AX125" s="1244"/>
      <c r="AY125" s="1244"/>
      <c r="AZ125" s="1244"/>
      <c r="BA125" s="1244"/>
      <c r="BB125" s="1244"/>
      <c r="BC125" s="1244"/>
      <c r="BD125" s="1244"/>
      <c r="BE125" s="1244"/>
      <c r="BF125" s="1244"/>
      <c r="BG125" s="1244"/>
      <c r="BH125" s="1244"/>
      <c r="BI125" s="1244"/>
      <c r="BJ125" s="1244"/>
      <c r="BK125" s="1244"/>
      <c r="BL125" s="1244"/>
      <c r="BM125" s="1244"/>
      <c r="BN125" s="1244"/>
      <c r="BO125" s="1244"/>
      <c r="BP125" s="1244"/>
      <c r="BQ125" s="1244"/>
      <c r="BR125" s="1244"/>
      <c r="BS125" s="1244"/>
      <c r="BT125" s="1244"/>
      <c r="BU125" s="1244"/>
      <c r="BV125" s="1244"/>
      <c r="BW125" s="1244"/>
      <c r="BX125" s="1244"/>
      <c r="BY125" s="1244"/>
      <c r="BZ125" s="1244"/>
      <c r="CA125" s="1244"/>
    </row>
    <row r="126" spans="1:79" ht="33.75" customHeight="1" thickBot="1">
      <c r="B126" s="1426" t="s">
        <v>843</v>
      </c>
      <c r="C126" s="1427" t="s">
        <v>844</v>
      </c>
      <c r="D126" s="1428" t="s">
        <v>845</v>
      </c>
      <c r="E126" s="1429" t="s">
        <v>846</v>
      </c>
      <c r="F126" s="1413" t="s">
        <v>847</v>
      </c>
      <c r="G126" s="1406"/>
      <c r="H126" s="1362"/>
      <c r="I126" s="1244"/>
      <c r="J126" s="1244"/>
      <c r="K126" s="1244"/>
      <c r="L126" s="1244"/>
      <c r="M126" s="1244"/>
      <c r="N126" s="1336"/>
      <c r="O126" s="1244"/>
      <c r="P126" s="1244"/>
      <c r="Q126" s="1244"/>
      <c r="R126" s="1244"/>
      <c r="S126" s="1244"/>
      <c r="T126" s="1244"/>
      <c r="U126" s="1244"/>
      <c r="V126" s="1244"/>
      <c r="W126" s="1244"/>
      <c r="X126" s="1244"/>
      <c r="Y126" s="1244"/>
      <c r="Z126" s="1244"/>
      <c r="AA126" s="1244"/>
      <c r="AB126" s="1244"/>
      <c r="AC126" s="1244"/>
      <c r="AD126" s="1244"/>
      <c r="AE126" s="1244"/>
      <c r="AF126" s="1244"/>
      <c r="AG126" s="1244"/>
      <c r="AH126" s="1244"/>
      <c r="AI126" s="1244"/>
      <c r="AJ126" s="1244"/>
      <c r="AK126" s="1244"/>
      <c r="AL126" s="1244"/>
      <c r="AM126" s="1244"/>
      <c r="AN126" s="1244"/>
      <c r="AO126" s="1244"/>
      <c r="AP126" s="1244"/>
      <c r="AQ126" s="1244"/>
      <c r="AR126" s="1244"/>
      <c r="AS126" s="1244"/>
      <c r="AT126" s="1244"/>
      <c r="AU126" s="1244"/>
      <c r="AV126" s="1244"/>
      <c r="AW126" s="1244"/>
      <c r="AX126" s="1244"/>
      <c r="AY126" s="1244"/>
      <c r="AZ126" s="1244"/>
      <c r="BA126" s="1244"/>
      <c r="BB126" s="1244"/>
      <c r="BC126" s="1244"/>
      <c r="BD126" s="1244"/>
      <c r="BE126" s="1244"/>
      <c r="BF126" s="1244"/>
      <c r="BG126" s="1244"/>
      <c r="BH126" s="1244"/>
      <c r="BI126" s="1244"/>
      <c r="BJ126" s="1244"/>
      <c r="BK126" s="1244"/>
      <c r="BL126" s="1244"/>
      <c r="BM126" s="1244"/>
      <c r="BN126" s="1244"/>
      <c r="BO126" s="1244"/>
      <c r="BP126" s="1244"/>
      <c r="BQ126" s="1244"/>
      <c r="BR126" s="1244"/>
      <c r="BS126" s="1244"/>
      <c r="BT126" s="1244"/>
      <c r="BU126" s="1244"/>
      <c r="BV126" s="1244"/>
      <c r="BW126" s="1244"/>
      <c r="BX126" s="1244"/>
      <c r="BY126" s="1244"/>
      <c r="BZ126" s="1244"/>
      <c r="CA126" s="1244"/>
    </row>
    <row r="127" spans="1:79" ht="27.75" customHeight="1" thickTop="1" thickBot="1">
      <c r="B127" s="1430" t="s">
        <v>849</v>
      </c>
      <c r="C127" s="1431">
        <v>1</v>
      </c>
      <c r="D127" s="1432">
        <v>2</v>
      </c>
      <c r="E127" s="1433">
        <f>C127*D127</f>
        <v>2</v>
      </c>
      <c r="F127" s="1414"/>
      <c r="G127" s="1407"/>
      <c r="H127" s="1407"/>
      <c r="I127" s="1408"/>
      <c r="J127" s="1244"/>
      <c r="K127" s="1244"/>
      <c r="L127" s="1244"/>
      <c r="M127" s="1244"/>
      <c r="N127" s="1336"/>
      <c r="O127" s="1244"/>
      <c r="P127" s="1244"/>
      <c r="Q127" s="1244"/>
      <c r="R127" s="1244"/>
      <c r="S127" s="1244"/>
      <c r="T127" s="1244"/>
      <c r="U127" s="1244"/>
      <c r="V127" s="1244"/>
      <c r="W127" s="1244"/>
      <c r="X127" s="1244"/>
      <c r="Y127" s="1244"/>
      <c r="Z127" s="1244"/>
      <c r="AA127" s="1244"/>
      <c r="AB127" s="1244"/>
      <c r="AC127" s="1244"/>
      <c r="AD127" s="1244"/>
      <c r="AE127" s="1244"/>
      <c r="AF127" s="1244"/>
      <c r="AG127" s="1244"/>
      <c r="AH127" s="1244"/>
      <c r="AI127" s="1244"/>
      <c r="AJ127" s="1244"/>
      <c r="AK127" s="1244"/>
      <c r="AL127" s="1244"/>
      <c r="AM127" s="1244"/>
      <c r="AN127" s="1244"/>
      <c r="AO127" s="1244"/>
      <c r="AP127" s="1244"/>
      <c r="AQ127" s="1244"/>
      <c r="AR127" s="1244"/>
      <c r="AS127" s="1244"/>
      <c r="AT127" s="1244"/>
      <c r="AU127" s="1244"/>
      <c r="AV127" s="1244"/>
      <c r="AW127" s="1244"/>
      <c r="AX127" s="1244"/>
      <c r="AY127" s="1244"/>
      <c r="AZ127" s="1244"/>
      <c r="BA127" s="1244"/>
      <c r="BB127" s="1244"/>
      <c r="BC127" s="1244"/>
      <c r="BD127" s="1244"/>
      <c r="BE127" s="1244"/>
      <c r="BF127" s="1244"/>
      <c r="BG127" s="1244"/>
      <c r="BH127" s="1244"/>
      <c r="BI127" s="1244"/>
      <c r="BJ127" s="1244"/>
      <c r="BK127" s="1244"/>
      <c r="BL127" s="1244"/>
      <c r="BM127" s="1244"/>
      <c r="BN127" s="1244"/>
      <c r="BO127" s="1244"/>
      <c r="BP127" s="1244"/>
      <c r="BQ127" s="1244"/>
      <c r="BR127" s="1244"/>
      <c r="BS127" s="1244"/>
      <c r="BT127" s="1244"/>
      <c r="BU127" s="1244"/>
      <c r="BV127" s="1244"/>
      <c r="BW127" s="1244"/>
      <c r="BX127" s="1244"/>
      <c r="BY127" s="1244"/>
      <c r="BZ127" s="1244"/>
      <c r="CA127" s="1244"/>
    </row>
    <row r="128" spans="1:79" ht="39" customHeight="1" thickBot="1">
      <c r="B128" s="1434" t="s">
        <v>897</v>
      </c>
      <c r="C128" s="1435">
        <v>2</v>
      </c>
      <c r="D128" s="1436">
        <v>2</v>
      </c>
      <c r="E128" s="1435">
        <f>C128*D128</f>
        <v>4</v>
      </c>
      <c r="F128" s="1414"/>
      <c r="G128" s="1409"/>
      <c r="H128" s="1409"/>
      <c r="I128" s="1410"/>
      <c r="J128" s="1244"/>
      <c r="K128" s="1244"/>
      <c r="L128" s="1244"/>
      <c r="M128" s="1244"/>
      <c r="N128" s="1336"/>
      <c r="O128" s="1244"/>
      <c r="P128" s="1244"/>
      <c r="Q128" s="1244"/>
      <c r="R128" s="1244"/>
      <c r="S128" s="1244"/>
      <c r="T128" s="1244"/>
      <c r="U128" s="1244"/>
      <c r="V128" s="1244"/>
      <c r="W128" s="1244"/>
      <c r="X128" s="1244"/>
      <c r="Y128" s="1244"/>
      <c r="Z128" s="1244"/>
      <c r="AA128" s="1244"/>
      <c r="AB128" s="1244"/>
      <c r="AC128" s="1244"/>
      <c r="AD128" s="1244"/>
      <c r="AE128" s="1244"/>
      <c r="AF128" s="1244"/>
      <c r="AG128" s="1244"/>
      <c r="AH128" s="1244"/>
      <c r="AI128" s="1244"/>
      <c r="AJ128" s="1244"/>
      <c r="AK128" s="1244"/>
      <c r="AL128" s="1244"/>
      <c r="AM128" s="1244"/>
      <c r="AN128" s="1244"/>
      <c r="AO128" s="1244"/>
      <c r="AP128" s="1244"/>
      <c r="AQ128" s="1244"/>
      <c r="AR128" s="1244"/>
      <c r="AS128" s="1244"/>
      <c r="AT128" s="1244"/>
      <c r="AU128" s="1244"/>
      <c r="AV128" s="1244"/>
      <c r="AW128" s="1244"/>
      <c r="AX128" s="1244"/>
      <c r="AY128" s="1244"/>
      <c r="AZ128" s="1244"/>
      <c r="BA128" s="1244"/>
      <c r="BB128" s="1244"/>
      <c r="BC128" s="1244"/>
      <c r="BD128" s="1244"/>
      <c r="BE128" s="1244"/>
      <c r="BF128" s="1244"/>
      <c r="BG128" s="1244"/>
      <c r="BH128" s="1244"/>
      <c r="BI128" s="1244"/>
      <c r="BJ128" s="1244"/>
      <c r="BK128" s="1244"/>
      <c r="BL128" s="1244"/>
      <c r="BM128" s="1244"/>
      <c r="BN128" s="1244"/>
      <c r="BO128" s="1244"/>
      <c r="BP128" s="1244"/>
      <c r="BQ128" s="1244"/>
      <c r="BR128" s="1244"/>
      <c r="BS128" s="1244"/>
      <c r="BT128" s="1244"/>
      <c r="BU128" s="1244"/>
      <c r="BV128" s="1244"/>
      <c r="BW128" s="1244"/>
      <c r="BX128" s="1244"/>
      <c r="BY128" s="1244"/>
      <c r="BZ128" s="1244"/>
      <c r="CA128" s="1244"/>
    </row>
    <row r="129" spans="1:79" ht="48.95" customHeight="1" thickBot="1">
      <c r="B129" s="1434" t="s">
        <v>898</v>
      </c>
      <c r="C129" s="1437">
        <v>3</v>
      </c>
      <c r="D129" s="1438">
        <v>2</v>
      </c>
      <c r="E129" s="1437">
        <f>C129*D129</f>
        <v>6</v>
      </c>
      <c r="F129" s="1415"/>
      <c r="G129" s="1411"/>
      <c r="H129" s="1411"/>
      <c r="I129" s="1412"/>
      <c r="J129" s="1244"/>
      <c r="K129" s="1244"/>
      <c r="L129" s="1244"/>
      <c r="M129" s="1244"/>
      <c r="N129" s="1336"/>
      <c r="O129" s="1244"/>
      <c r="P129" s="1244"/>
      <c r="Q129" s="1244"/>
      <c r="R129" s="1244"/>
      <c r="S129" s="1244"/>
      <c r="T129" s="1244"/>
      <c r="U129" s="1244"/>
      <c r="V129" s="1244"/>
      <c r="W129" s="1244"/>
      <c r="X129" s="1244"/>
      <c r="Y129" s="1244"/>
      <c r="Z129" s="1244"/>
      <c r="AA129" s="1244"/>
      <c r="AB129" s="1244"/>
      <c r="AC129" s="1244"/>
      <c r="AD129" s="1244"/>
      <c r="AE129" s="1244"/>
      <c r="AF129" s="1244"/>
      <c r="AG129" s="1244"/>
      <c r="AH129" s="1244"/>
      <c r="AI129" s="1244"/>
      <c r="AJ129" s="1244"/>
      <c r="AK129" s="1244"/>
      <c r="AL129" s="1244"/>
      <c r="AM129" s="1244"/>
      <c r="AN129" s="1244"/>
      <c r="AO129" s="1244"/>
      <c r="AP129" s="1244"/>
      <c r="AQ129" s="1244"/>
      <c r="AR129" s="1244"/>
      <c r="AS129" s="1244"/>
      <c r="AT129" s="1244"/>
      <c r="AU129" s="1244"/>
      <c r="AV129" s="1244"/>
      <c r="AW129" s="1244"/>
      <c r="AX129" s="1244"/>
      <c r="AY129" s="1244"/>
      <c r="AZ129" s="1244"/>
      <c r="BA129" s="1244"/>
      <c r="BB129" s="1244"/>
      <c r="BC129" s="1244"/>
      <c r="BD129" s="1244"/>
      <c r="BE129" s="1244"/>
      <c r="BF129" s="1244"/>
      <c r="BG129" s="1244"/>
      <c r="BH129" s="1244"/>
      <c r="BI129" s="1244"/>
      <c r="BJ129" s="1244"/>
      <c r="BK129" s="1244"/>
      <c r="BL129" s="1244"/>
      <c r="BM129" s="1244"/>
      <c r="BN129" s="1244"/>
      <c r="BO129" s="1244"/>
      <c r="BP129" s="1244"/>
      <c r="BQ129" s="1244"/>
      <c r="BR129" s="1244"/>
      <c r="BS129" s="1244"/>
      <c r="BT129" s="1244"/>
      <c r="BU129" s="1244"/>
      <c r="BV129" s="1244"/>
      <c r="BW129" s="1244"/>
      <c r="BX129" s="1244"/>
      <c r="BY129" s="1244"/>
      <c r="BZ129" s="1244"/>
      <c r="CA129" s="1244"/>
    </row>
    <row r="130" spans="1:79" ht="9" customHeight="1">
      <c r="B130" s="1404"/>
      <c r="C130" s="1424"/>
      <c r="D130" s="1424"/>
      <c r="E130" s="1424"/>
      <c r="F130" s="1425"/>
      <c r="G130" s="1362"/>
      <c r="H130" s="1362"/>
      <c r="I130" s="1244"/>
      <c r="J130" s="1244"/>
      <c r="K130" s="1244"/>
      <c r="L130" s="1244"/>
      <c r="M130" s="1244"/>
      <c r="N130" s="1336"/>
      <c r="O130" s="1244"/>
      <c r="P130" s="1244"/>
      <c r="Q130" s="1244"/>
      <c r="R130" s="1244"/>
      <c r="S130" s="1244"/>
      <c r="T130" s="1244"/>
      <c r="U130" s="1244"/>
      <c r="V130" s="1244"/>
      <c r="W130" s="1244"/>
      <c r="X130" s="1244"/>
      <c r="Y130" s="1244"/>
      <c r="Z130" s="1244"/>
      <c r="AA130" s="1244"/>
      <c r="AB130" s="1244"/>
      <c r="AC130" s="1244"/>
      <c r="AD130" s="1244"/>
      <c r="AE130" s="1244"/>
      <c r="AF130" s="1244"/>
      <c r="AG130" s="1244"/>
      <c r="AH130" s="1244"/>
      <c r="AI130" s="1244"/>
      <c r="AJ130" s="1244"/>
      <c r="AK130" s="1244"/>
      <c r="AL130" s="1244"/>
      <c r="AM130" s="1244"/>
      <c r="AN130" s="1244"/>
      <c r="AO130" s="1244"/>
      <c r="AP130" s="1244"/>
      <c r="AQ130" s="1244"/>
      <c r="AR130" s="1244"/>
      <c r="AS130" s="1244"/>
      <c r="AT130" s="1244"/>
      <c r="AU130" s="1244"/>
      <c r="AV130" s="1244"/>
      <c r="AW130" s="1244"/>
      <c r="AX130" s="1244"/>
      <c r="AY130" s="1244"/>
      <c r="AZ130" s="1244"/>
      <c r="BA130" s="1244"/>
      <c r="BB130" s="1244"/>
      <c r="BC130" s="1244"/>
      <c r="BD130" s="1244"/>
      <c r="BE130" s="1244"/>
      <c r="BF130" s="1244"/>
      <c r="BG130" s="1244"/>
      <c r="BH130" s="1244"/>
      <c r="BI130" s="1244"/>
      <c r="BJ130" s="1244"/>
      <c r="BK130" s="1244"/>
      <c r="BL130" s="1244"/>
      <c r="BM130" s="1244"/>
      <c r="BN130" s="1244"/>
      <c r="BO130" s="1244"/>
      <c r="BP130" s="1244"/>
      <c r="BQ130" s="1244"/>
      <c r="BR130" s="1244"/>
      <c r="BS130" s="1244"/>
      <c r="BT130" s="1244"/>
      <c r="BU130" s="1244"/>
      <c r="BV130" s="1244"/>
      <c r="BW130" s="1244"/>
      <c r="BX130" s="1244"/>
      <c r="BY130" s="1244"/>
      <c r="BZ130" s="1244"/>
      <c r="CA130" s="1244"/>
    </row>
    <row r="131" spans="1:79" ht="18" customHeight="1">
      <c r="A131" s="1193">
        <v>13</v>
      </c>
      <c r="B131" s="1358" t="s">
        <v>899</v>
      </c>
      <c r="C131" s="1359"/>
      <c r="D131" s="1359"/>
      <c r="E131" s="1359"/>
      <c r="F131" s="1425"/>
      <c r="G131" s="1362"/>
      <c r="H131" s="1362"/>
      <c r="I131" s="1244"/>
      <c r="J131" s="1244"/>
      <c r="K131" s="1244"/>
      <c r="L131" s="1244"/>
      <c r="M131" s="1244"/>
      <c r="N131" s="1336"/>
      <c r="O131" s="1244"/>
      <c r="P131" s="1244"/>
      <c r="Q131" s="1244"/>
      <c r="R131" s="1244"/>
      <c r="S131" s="1244"/>
      <c r="T131" s="1244"/>
      <c r="U131" s="1244"/>
      <c r="V131" s="1244"/>
      <c r="W131" s="1244"/>
      <c r="X131" s="1244"/>
      <c r="Y131" s="1244"/>
      <c r="Z131" s="1244"/>
      <c r="AA131" s="1244"/>
      <c r="AB131" s="1244"/>
      <c r="AC131" s="1244"/>
      <c r="AD131" s="1244"/>
      <c r="AE131" s="1244"/>
      <c r="AF131" s="1244"/>
      <c r="AG131" s="1244"/>
      <c r="AH131" s="1244"/>
      <c r="AI131" s="1244"/>
      <c r="AJ131" s="1244"/>
      <c r="AK131" s="1244"/>
      <c r="AL131" s="1244"/>
      <c r="AM131" s="1244"/>
      <c r="AN131" s="1244"/>
      <c r="AO131" s="1244"/>
      <c r="AP131" s="1244"/>
      <c r="AQ131" s="1244"/>
      <c r="AR131" s="1244"/>
      <c r="AS131" s="1244"/>
      <c r="AT131" s="1244"/>
      <c r="AU131" s="1244"/>
      <c r="AV131" s="1244"/>
      <c r="AW131" s="1244"/>
      <c r="AX131" s="1244"/>
      <c r="AY131" s="1244"/>
      <c r="AZ131" s="1244"/>
      <c r="BA131" s="1244"/>
      <c r="BB131" s="1244"/>
      <c r="BC131" s="1244"/>
      <c r="BD131" s="1244"/>
      <c r="BE131" s="1244"/>
      <c r="BF131" s="1244"/>
      <c r="BG131" s="1244"/>
      <c r="BH131" s="1244"/>
      <c r="BI131" s="1244"/>
      <c r="BJ131" s="1244"/>
      <c r="BK131" s="1244"/>
      <c r="BL131" s="1244"/>
      <c r="BM131" s="1244"/>
      <c r="BN131" s="1244"/>
      <c r="BO131" s="1244"/>
      <c r="BP131" s="1244"/>
      <c r="BQ131" s="1244"/>
      <c r="BR131" s="1244"/>
      <c r="BS131" s="1244"/>
      <c r="BT131" s="1244"/>
      <c r="BU131" s="1244"/>
      <c r="BV131" s="1244"/>
      <c r="BW131" s="1244"/>
      <c r="BX131" s="1244"/>
      <c r="BY131" s="1244"/>
      <c r="BZ131" s="1244"/>
      <c r="CA131" s="1244"/>
    </row>
    <row r="132" spans="1:79" ht="35.25" customHeight="1">
      <c r="B132" s="1363" t="s">
        <v>900</v>
      </c>
      <c r="C132" s="1364"/>
      <c r="D132" s="1364"/>
      <c r="E132" s="1365"/>
      <c r="F132" s="1425"/>
      <c r="G132" s="1362"/>
      <c r="H132" s="1362"/>
      <c r="I132" s="1244"/>
      <c r="J132" s="1244"/>
      <c r="K132" s="1244"/>
      <c r="L132" s="1244"/>
      <c r="M132" s="1244"/>
      <c r="N132" s="1336"/>
      <c r="O132" s="1244"/>
      <c r="P132" s="1244"/>
      <c r="Q132" s="1244"/>
      <c r="R132" s="1244"/>
      <c r="S132" s="1244"/>
      <c r="T132" s="1244"/>
      <c r="U132" s="1244"/>
      <c r="V132" s="1244"/>
      <c r="W132" s="1244"/>
      <c r="X132" s="1244"/>
      <c r="Y132" s="1244"/>
      <c r="Z132" s="1244"/>
      <c r="AA132" s="1244"/>
      <c r="AB132" s="1244"/>
      <c r="AC132" s="1244"/>
      <c r="AD132" s="1244"/>
      <c r="AE132" s="1244"/>
      <c r="AF132" s="1244"/>
      <c r="AG132" s="1244"/>
      <c r="AH132" s="1244"/>
      <c r="AI132" s="1244"/>
      <c r="AJ132" s="1244"/>
      <c r="AK132" s="1244"/>
      <c r="AL132" s="1244"/>
      <c r="AM132" s="1244"/>
      <c r="AN132" s="1244"/>
      <c r="AO132" s="1244"/>
      <c r="AP132" s="1244"/>
      <c r="AQ132" s="1244"/>
      <c r="AR132" s="1244"/>
      <c r="AS132" s="1244"/>
      <c r="AT132" s="1244"/>
      <c r="AU132" s="1244"/>
      <c r="AV132" s="1244"/>
      <c r="AW132" s="1244"/>
      <c r="AX132" s="1244"/>
      <c r="AY132" s="1244"/>
      <c r="AZ132" s="1244"/>
      <c r="BA132" s="1244"/>
      <c r="BB132" s="1244"/>
      <c r="BC132" s="1244"/>
      <c r="BD132" s="1244"/>
      <c r="BE132" s="1244"/>
      <c r="BF132" s="1244"/>
      <c r="BG132" s="1244"/>
      <c r="BH132" s="1244"/>
      <c r="BI132" s="1244"/>
      <c r="BJ132" s="1244"/>
      <c r="BK132" s="1244"/>
      <c r="BL132" s="1244"/>
      <c r="BM132" s="1244"/>
      <c r="BN132" s="1244"/>
      <c r="BO132" s="1244"/>
      <c r="BP132" s="1244"/>
      <c r="BQ132" s="1244"/>
      <c r="BR132" s="1244"/>
      <c r="BS132" s="1244"/>
      <c r="BT132" s="1244"/>
      <c r="BU132" s="1244"/>
      <c r="BV132" s="1244"/>
      <c r="BW132" s="1244"/>
      <c r="BX132" s="1244"/>
      <c r="BY132" s="1244"/>
      <c r="BZ132" s="1244"/>
      <c r="CA132" s="1244"/>
    </row>
    <row r="133" spans="1:79" ht="16.5" customHeight="1" thickBot="1">
      <c r="B133" s="1358" t="s">
        <v>842</v>
      </c>
      <c r="C133" s="1366"/>
      <c r="F133" s="1425"/>
      <c r="G133" s="1362"/>
      <c r="H133" s="1362"/>
      <c r="I133" s="1244"/>
      <c r="J133" s="1244"/>
      <c r="K133" s="1244"/>
      <c r="L133" s="1244"/>
      <c r="M133" s="1244"/>
      <c r="N133" s="1336"/>
      <c r="O133" s="1244"/>
      <c r="P133" s="1244"/>
      <c r="Q133" s="1244"/>
      <c r="R133" s="1244"/>
      <c r="S133" s="1244"/>
      <c r="T133" s="1244"/>
      <c r="U133" s="1244"/>
      <c r="V133" s="1244"/>
      <c r="W133" s="1244"/>
      <c r="X133" s="1244"/>
      <c r="Y133" s="1244"/>
      <c r="Z133" s="1244"/>
      <c r="AA133" s="1244"/>
      <c r="AB133" s="1244"/>
      <c r="AC133" s="1244"/>
      <c r="AD133" s="1244"/>
      <c r="AE133" s="1244"/>
      <c r="AF133" s="1244"/>
      <c r="AG133" s="1244"/>
      <c r="AH133" s="1244"/>
      <c r="AI133" s="1244"/>
      <c r="AJ133" s="1244"/>
      <c r="AK133" s="1244"/>
      <c r="AL133" s="1244"/>
      <c r="AM133" s="1244"/>
      <c r="AN133" s="1244"/>
      <c r="AO133" s="1244"/>
      <c r="AP133" s="1244"/>
      <c r="AQ133" s="1244"/>
      <c r="AR133" s="1244"/>
      <c r="AS133" s="1244"/>
      <c r="AT133" s="1244"/>
      <c r="AU133" s="1244"/>
      <c r="AV133" s="1244"/>
      <c r="AW133" s="1244"/>
      <c r="AX133" s="1244"/>
      <c r="AY133" s="1244"/>
      <c r="AZ133" s="1244"/>
      <c r="BA133" s="1244"/>
      <c r="BB133" s="1244"/>
      <c r="BC133" s="1244"/>
      <c r="BD133" s="1244"/>
      <c r="BE133" s="1244"/>
      <c r="BF133" s="1244"/>
      <c r="BG133" s="1244"/>
      <c r="BH133" s="1244"/>
      <c r="BI133" s="1244"/>
      <c r="BJ133" s="1244"/>
      <c r="BK133" s="1244"/>
      <c r="BL133" s="1244"/>
      <c r="BM133" s="1244"/>
      <c r="BN133" s="1244"/>
      <c r="BO133" s="1244"/>
      <c r="BP133" s="1244"/>
      <c r="BQ133" s="1244"/>
      <c r="BR133" s="1244"/>
      <c r="BS133" s="1244"/>
      <c r="BT133" s="1244"/>
      <c r="BU133" s="1244"/>
      <c r="BV133" s="1244"/>
      <c r="BW133" s="1244"/>
      <c r="BX133" s="1244"/>
      <c r="BY133" s="1244"/>
      <c r="BZ133" s="1244"/>
      <c r="CA133" s="1244"/>
    </row>
    <row r="134" spans="1:79" ht="33.75" customHeight="1" thickBot="1">
      <c r="B134" s="1426" t="s">
        <v>843</v>
      </c>
      <c r="C134" s="1427" t="s">
        <v>844</v>
      </c>
      <c r="D134" s="1428" t="s">
        <v>845</v>
      </c>
      <c r="E134" s="1429" t="s">
        <v>846</v>
      </c>
      <c r="F134" s="1413" t="s">
        <v>847</v>
      </c>
      <c r="G134" s="1406"/>
      <c r="H134" s="1362"/>
      <c r="I134" s="1244"/>
      <c r="J134" s="1244"/>
      <c r="K134" s="1244"/>
      <c r="L134" s="1244"/>
      <c r="M134" s="1244"/>
      <c r="N134" s="1336"/>
      <c r="O134" s="1244"/>
      <c r="P134" s="1244"/>
      <c r="Q134" s="1244"/>
      <c r="R134" s="1244"/>
      <c r="S134" s="1244"/>
      <c r="T134" s="1244"/>
      <c r="U134" s="1244"/>
      <c r="V134" s="1244"/>
      <c r="W134" s="1244"/>
      <c r="X134" s="1244"/>
      <c r="Y134" s="1244"/>
      <c r="Z134" s="1244"/>
      <c r="AA134" s="1244"/>
      <c r="AB134" s="1244"/>
      <c r="AC134" s="1244"/>
      <c r="AD134" s="1244"/>
      <c r="AE134" s="1244"/>
      <c r="AF134" s="1244"/>
      <c r="AG134" s="1244"/>
      <c r="AH134" s="1244"/>
      <c r="AI134" s="1244"/>
      <c r="AJ134" s="1244"/>
      <c r="AK134" s="1244"/>
      <c r="AL134" s="1244"/>
      <c r="AM134" s="1244"/>
      <c r="AN134" s="1244"/>
      <c r="AO134" s="1244"/>
      <c r="AP134" s="1244"/>
      <c r="AQ134" s="1244"/>
      <c r="AR134" s="1244"/>
      <c r="AS134" s="1244"/>
      <c r="AT134" s="1244"/>
      <c r="AU134" s="1244"/>
      <c r="AV134" s="1244"/>
      <c r="AW134" s="1244"/>
      <c r="AX134" s="1244"/>
      <c r="AY134" s="1244"/>
      <c r="AZ134" s="1244"/>
      <c r="BA134" s="1244"/>
      <c r="BB134" s="1244"/>
      <c r="BC134" s="1244"/>
      <c r="BD134" s="1244"/>
      <c r="BE134" s="1244"/>
      <c r="BF134" s="1244"/>
      <c r="BG134" s="1244"/>
      <c r="BH134" s="1244"/>
      <c r="BI134" s="1244"/>
      <c r="BJ134" s="1244"/>
      <c r="BK134" s="1244"/>
      <c r="BL134" s="1244"/>
      <c r="BM134" s="1244"/>
      <c r="BN134" s="1244"/>
      <c r="BO134" s="1244"/>
      <c r="BP134" s="1244"/>
      <c r="BQ134" s="1244"/>
      <c r="BR134" s="1244"/>
      <c r="BS134" s="1244"/>
      <c r="BT134" s="1244"/>
      <c r="BU134" s="1244"/>
      <c r="BV134" s="1244"/>
      <c r="BW134" s="1244"/>
      <c r="BX134" s="1244"/>
      <c r="BY134" s="1244"/>
      <c r="BZ134" s="1244"/>
      <c r="CA134" s="1244"/>
    </row>
    <row r="135" spans="1:79" ht="50.1" customHeight="1" thickTop="1" thickBot="1">
      <c r="B135" s="1430" t="s">
        <v>901</v>
      </c>
      <c r="C135" s="1431">
        <v>0</v>
      </c>
      <c r="D135" s="1432">
        <v>2</v>
      </c>
      <c r="E135" s="1433">
        <v>0</v>
      </c>
      <c r="F135" s="1414"/>
      <c r="G135" s="1407"/>
      <c r="H135" s="1407"/>
      <c r="I135" s="1408"/>
      <c r="J135" s="1244"/>
      <c r="K135" s="1244"/>
      <c r="L135" s="1244"/>
      <c r="M135" s="1244"/>
      <c r="N135" s="1336"/>
      <c r="O135" s="1244"/>
      <c r="P135" s="1244"/>
      <c r="Q135" s="1244"/>
      <c r="R135" s="1244"/>
      <c r="S135" s="1244"/>
      <c r="T135" s="1244"/>
      <c r="U135" s="1244"/>
      <c r="V135" s="1244"/>
      <c r="W135" s="1244"/>
      <c r="X135" s="1244"/>
      <c r="Y135" s="1244"/>
      <c r="Z135" s="1244"/>
      <c r="AA135" s="1244"/>
      <c r="AB135" s="1244"/>
      <c r="AC135" s="1244"/>
      <c r="AD135" s="1244"/>
      <c r="AE135" s="1244"/>
      <c r="AF135" s="1244"/>
      <c r="AG135" s="1244"/>
      <c r="AH135" s="1244"/>
      <c r="AI135" s="1244"/>
      <c r="AJ135" s="1244"/>
      <c r="AK135" s="1244"/>
      <c r="AL135" s="1244"/>
      <c r="AM135" s="1244"/>
      <c r="AN135" s="1244"/>
      <c r="AO135" s="1244"/>
      <c r="AP135" s="1244"/>
      <c r="AQ135" s="1244"/>
      <c r="AR135" s="1244"/>
      <c r="AS135" s="1244"/>
      <c r="AT135" s="1244"/>
      <c r="AU135" s="1244"/>
      <c r="AV135" s="1244"/>
      <c r="AW135" s="1244"/>
      <c r="AX135" s="1244"/>
      <c r="AY135" s="1244"/>
      <c r="AZ135" s="1244"/>
      <c r="BA135" s="1244"/>
      <c r="BB135" s="1244"/>
      <c r="BC135" s="1244"/>
      <c r="BD135" s="1244"/>
      <c r="BE135" s="1244"/>
      <c r="BF135" s="1244"/>
      <c r="BG135" s="1244"/>
      <c r="BH135" s="1244"/>
      <c r="BI135" s="1244"/>
      <c r="BJ135" s="1244"/>
      <c r="BK135" s="1244"/>
      <c r="BL135" s="1244"/>
      <c r="BM135" s="1244"/>
      <c r="BN135" s="1244"/>
      <c r="BO135" s="1244"/>
      <c r="BP135" s="1244"/>
      <c r="BQ135" s="1244"/>
      <c r="BR135" s="1244"/>
      <c r="BS135" s="1244"/>
      <c r="BT135" s="1244"/>
      <c r="BU135" s="1244"/>
      <c r="BV135" s="1244"/>
      <c r="BW135" s="1244"/>
      <c r="BX135" s="1244"/>
      <c r="BY135" s="1244"/>
      <c r="BZ135" s="1244"/>
      <c r="CA135" s="1244"/>
    </row>
    <row r="136" spans="1:79" ht="39.950000000000003" customHeight="1" thickBot="1">
      <c r="B136" s="1434" t="s">
        <v>902</v>
      </c>
      <c r="C136" s="1435">
        <v>1</v>
      </c>
      <c r="D136" s="1436">
        <v>2</v>
      </c>
      <c r="E136" s="1435">
        <v>2</v>
      </c>
      <c r="F136" s="1414"/>
      <c r="G136" s="1409"/>
      <c r="H136" s="1409"/>
      <c r="I136" s="1410"/>
      <c r="J136" s="1244"/>
      <c r="K136" s="1244"/>
      <c r="L136" s="1244"/>
      <c r="M136" s="1244"/>
      <c r="N136" s="1336"/>
      <c r="O136" s="1244"/>
      <c r="P136" s="1244"/>
      <c r="Q136" s="1244"/>
      <c r="R136" s="1244"/>
      <c r="S136" s="1244"/>
      <c r="T136" s="1244"/>
      <c r="U136" s="1244"/>
      <c r="V136" s="1244"/>
      <c r="W136" s="1244"/>
      <c r="X136" s="1244"/>
      <c r="Y136" s="1244"/>
      <c r="Z136" s="1244"/>
      <c r="AA136" s="1244"/>
      <c r="AB136" s="1244"/>
      <c r="AC136" s="1244"/>
      <c r="AD136" s="1244"/>
      <c r="AE136" s="1244"/>
      <c r="AF136" s="1244"/>
      <c r="AG136" s="1244"/>
      <c r="AH136" s="1244"/>
      <c r="AI136" s="1244"/>
      <c r="AJ136" s="1244"/>
      <c r="AK136" s="1244"/>
      <c r="AL136" s="1244"/>
      <c r="AM136" s="1244"/>
      <c r="AN136" s="1244"/>
      <c r="AO136" s="1244"/>
      <c r="AP136" s="1244"/>
      <c r="AQ136" s="1244"/>
      <c r="AR136" s="1244"/>
      <c r="AS136" s="1244"/>
      <c r="AT136" s="1244"/>
      <c r="AU136" s="1244"/>
      <c r="AV136" s="1244"/>
      <c r="AW136" s="1244"/>
      <c r="AX136" s="1244"/>
      <c r="AY136" s="1244"/>
      <c r="AZ136" s="1244"/>
      <c r="BA136" s="1244"/>
      <c r="BB136" s="1244"/>
      <c r="BC136" s="1244"/>
      <c r="BD136" s="1244"/>
      <c r="BE136" s="1244"/>
      <c r="BF136" s="1244"/>
      <c r="BG136" s="1244"/>
      <c r="BH136" s="1244"/>
      <c r="BI136" s="1244"/>
      <c r="BJ136" s="1244"/>
      <c r="BK136" s="1244"/>
      <c r="BL136" s="1244"/>
      <c r="BM136" s="1244"/>
      <c r="BN136" s="1244"/>
      <c r="BO136" s="1244"/>
      <c r="BP136" s="1244"/>
      <c r="BQ136" s="1244"/>
      <c r="BR136" s="1244"/>
      <c r="BS136" s="1244"/>
      <c r="BT136" s="1244"/>
      <c r="BU136" s="1244"/>
      <c r="BV136" s="1244"/>
      <c r="BW136" s="1244"/>
      <c r="BX136" s="1244"/>
      <c r="BY136" s="1244"/>
      <c r="BZ136" s="1244"/>
      <c r="CA136" s="1244"/>
    </row>
    <row r="137" spans="1:79" ht="44.45" customHeight="1" thickBot="1">
      <c r="B137" s="1434" t="s">
        <v>903</v>
      </c>
      <c r="C137" s="1437">
        <v>2</v>
      </c>
      <c r="D137" s="1438">
        <v>2</v>
      </c>
      <c r="E137" s="1437">
        <v>4</v>
      </c>
      <c r="F137" s="1415"/>
      <c r="G137" s="1411"/>
      <c r="H137" s="1411"/>
      <c r="I137" s="1412"/>
      <c r="J137" s="1244"/>
      <c r="K137" s="1244"/>
      <c r="L137" s="1244"/>
      <c r="M137" s="1244"/>
      <c r="N137" s="1336"/>
      <c r="O137" s="1244"/>
      <c r="P137" s="1244"/>
      <c r="Q137" s="1244"/>
      <c r="R137" s="1244"/>
      <c r="S137" s="1244"/>
      <c r="T137" s="1244"/>
      <c r="U137" s="1244"/>
      <c r="V137" s="1244"/>
      <c r="W137" s="1244"/>
      <c r="X137" s="1244"/>
      <c r="Y137" s="1244"/>
      <c r="Z137" s="1244"/>
      <c r="AA137" s="1244"/>
      <c r="AB137" s="1244"/>
      <c r="AC137" s="1244"/>
      <c r="AD137" s="1244"/>
      <c r="AE137" s="1244"/>
      <c r="AF137" s="1244"/>
      <c r="AG137" s="1244"/>
      <c r="AH137" s="1244"/>
      <c r="AI137" s="1244"/>
      <c r="AJ137" s="1244"/>
      <c r="AK137" s="1244"/>
      <c r="AL137" s="1244"/>
      <c r="AM137" s="1244"/>
      <c r="AN137" s="1244"/>
      <c r="AO137" s="1244"/>
      <c r="AP137" s="1244"/>
      <c r="AQ137" s="1244"/>
      <c r="AR137" s="1244"/>
      <c r="AS137" s="1244"/>
      <c r="AT137" s="1244"/>
      <c r="AU137" s="1244"/>
      <c r="AV137" s="1244"/>
      <c r="AW137" s="1244"/>
      <c r="AX137" s="1244"/>
      <c r="AY137" s="1244"/>
      <c r="AZ137" s="1244"/>
      <c r="BA137" s="1244"/>
      <c r="BB137" s="1244"/>
      <c r="BC137" s="1244"/>
      <c r="BD137" s="1244"/>
      <c r="BE137" s="1244"/>
      <c r="BF137" s="1244"/>
      <c r="BG137" s="1244"/>
      <c r="BH137" s="1244"/>
      <c r="BI137" s="1244"/>
      <c r="BJ137" s="1244"/>
      <c r="BK137" s="1244"/>
      <c r="BL137" s="1244"/>
      <c r="BM137" s="1244"/>
      <c r="BN137" s="1244"/>
      <c r="BO137" s="1244"/>
      <c r="BP137" s="1244"/>
      <c r="BQ137" s="1244"/>
      <c r="BR137" s="1244"/>
      <c r="BS137" s="1244"/>
      <c r="BT137" s="1244"/>
      <c r="BU137" s="1244"/>
      <c r="BV137" s="1244"/>
      <c r="BW137" s="1244"/>
      <c r="BX137" s="1244"/>
      <c r="BY137" s="1244"/>
      <c r="BZ137" s="1244"/>
      <c r="CA137" s="1244"/>
    </row>
    <row r="138" spans="1:79" ht="9" customHeight="1">
      <c r="B138" s="1404"/>
      <c r="C138" s="1424"/>
      <c r="D138" s="1424"/>
      <c r="E138" s="1424"/>
      <c r="F138" s="1425"/>
      <c r="G138" s="1362"/>
      <c r="H138" s="1362"/>
      <c r="I138" s="1244"/>
      <c r="J138" s="1244"/>
      <c r="K138" s="1244"/>
      <c r="L138" s="1244"/>
      <c r="M138" s="1244"/>
      <c r="N138" s="1336"/>
      <c r="O138" s="1244"/>
      <c r="P138" s="1244"/>
      <c r="Q138" s="1244"/>
      <c r="R138" s="1244"/>
      <c r="S138" s="1244"/>
      <c r="T138" s="1244"/>
      <c r="U138" s="1244"/>
      <c r="V138" s="1244"/>
      <c r="W138" s="1244"/>
      <c r="X138" s="1244"/>
      <c r="Y138" s="1244"/>
      <c r="Z138" s="1244"/>
      <c r="AA138" s="1244"/>
      <c r="AB138" s="1244"/>
      <c r="AC138" s="1244"/>
      <c r="AD138" s="1244"/>
      <c r="AE138" s="1244"/>
      <c r="AF138" s="1244"/>
      <c r="AG138" s="1244"/>
      <c r="AH138" s="1244"/>
      <c r="AI138" s="1244"/>
      <c r="AJ138" s="1244"/>
      <c r="AK138" s="1244"/>
      <c r="AL138" s="1244"/>
      <c r="AM138" s="1244"/>
      <c r="AN138" s="1244"/>
      <c r="AO138" s="1244"/>
      <c r="AP138" s="1244"/>
      <c r="AQ138" s="1244"/>
      <c r="AR138" s="1244"/>
      <c r="AS138" s="1244"/>
      <c r="AT138" s="1244"/>
      <c r="AU138" s="1244"/>
      <c r="AV138" s="1244"/>
      <c r="AW138" s="1244"/>
      <c r="AX138" s="1244"/>
      <c r="AY138" s="1244"/>
      <c r="AZ138" s="1244"/>
      <c r="BA138" s="1244"/>
      <c r="BB138" s="1244"/>
      <c r="BC138" s="1244"/>
      <c r="BD138" s="1244"/>
      <c r="BE138" s="1244"/>
      <c r="BF138" s="1244"/>
      <c r="BG138" s="1244"/>
      <c r="BH138" s="1244"/>
      <c r="BI138" s="1244"/>
      <c r="BJ138" s="1244"/>
      <c r="BK138" s="1244"/>
      <c r="BL138" s="1244"/>
      <c r="BM138" s="1244"/>
      <c r="BN138" s="1244"/>
      <c r="BO138" s="1244"/>
      <c r="BP138" s="1244"/>
      <c r="BQ138" s="1244"/>
      <c r="BR138" s="1244"/>
      <c r="BS138" s="1244"/>
      <c r="BT138" s="1244"/>
      <c r="BU138" s="1244"/>
      <c r="BV138" s="1244"/>
      <c r="BW138" s="1244"/>
      <c r="BX138" s="1244"/>
      <c r="BY138" s="1244"/>
      <c r="BZ138" s="1244"/>
      <c r="CA138" s="1244"/>
    </row>
    <row r="139" spans="1:79" ht="11.1" customHeight="1">
      <c r="F139" s="1425"/>
      <c r="I139" s="1244"/>
      <c r="J139" s="1244"/>
      <c r="K139" s="1244"/>
      <c r="L139" s="1244"/>
      <c r="M139" s="1244"/>
      <c r="N139" s="1336"/>
      <c r="O139" s="1244"/>
      <c r="P139" s="1244"/>
      <c r="Q139" s="1244"/>
      <c r="R139" s="1244"/>
      <c r="S139" s="1244"/>
      <c r="T139" s="1244"/>
      <c r="U139" s="1244"/>
      <c r="V139" s="1244"/>
      <c r="W139" s="1244"/>
      <c r="X139" s="1244"/>
      <c r="Y139" s="1244"/>
      <c r="Z139" s="1244"/>
      <c r="AA139" s="1244"/>
      <c r="AB139" s="1244"/>
      <c r="AC139" s="1244"/>
      <c r="AD139" s="1244"/>
      <c r="AE139" s="1244"/>
      <c r="AF139" s="1244"/>
      <c r="AG139" s="1244"/>
      <c r="AH139" s="1244"/>
      <c r="AI139" s="1244"/>
      <c r="AJ139" s="1244"/>
      <c r="AK139" s="1244"/>
      <c r="AL139" s="1244"/>
      <c r="AM139" s="1244"/>
      <c r="AN139" s="1244"/>
      <c r="AO139" s="1244"/>
      <c r="AP139" s="1244"/>
      <c r="AQ139" s="1244"/>
      <c r="AR139" s="1244"/>
      <c r="AS139" s="1244"/>
      <c r="AT139" s="1244"/>
      <c r="AU139" s="1244"/>
      <c r="AV139" s="1244"/>
      <c r="AW139" s="1244"/>
      <c r="AX139" s="1244"/>
      <c r="AY139" s="1244"/>
      <c r="AZ139" s="1244"/>
      <c r="BA139" s="1244"/>
      <c r="BB139" s="1244"/>
      <c r="BC139" s="1244"/>
      <c r="BD139" s="1244"/>
      <c r="BE139" s="1244"/>
      <c r="BF139" s="1244"/>
      <c r="BG139" s="1244"/>
      <c r="BH139" s="1244"/>
      <c r="BI139" s="1244"/>
      <c r="BJ139" s="1244"/>
      <c r="BK139" s="1244"/>
      <c r="BL139" s="1244"/>
      <c r="BM139" s="1244"/>
      <c r="BN139" s="1244"/>
      <c r="BO139" s="1244"/>
      <c r="BP139" s="1244"/>
      <c r="BQ139" s="1244"/>
      <c r="BR139" s="1244"/>
      <c r="BS139" s="1244"/>
      <c r="BT139" s="1244"/>
      <c r="BU139" s="1244"/>
      <c r="BV139" s="1244"/>
      <c r="BW139" s="1244"/>
      <c r="BX139" s="1244"/>
      <c r="BY139" s="1244"/>
      <c r="BZ139" s="1244"/>
      <c r="CA139" s="1244"/>
    </row>
    <row r="140" spans="1:79" ht="12" customHeight="1" thickBot="1">
      <c r="F140" s="1425"/>
      <c r="I140" s="1196"/>
      <c r="J140" s="1244"/>
      <c r="K140" s="1244"/>
      <c r="L140" s="1244"/>
      <c r="M140" s="1244"/>
      <c r="N140" s="1336"/>
      <c r="O140" s="1244"/>
      <c r="P140" s="1244"/>
      <c r="Q140" s="1244"/>
      <c r="R140" s="1244"/>
      <c r="S140" s="1244"/>
      <c r="T140" s="1244"/>
      <c r="U140" s="1244"/>
      <c r="V140" s="1244"/>
      <c r="W140" s="1244"/>
      <c r="X140" s="1244"/>
      <c r="Y140" s="1244"/>
      <c r="Z140" s="1244"/>
      <c r="AA140" s="1244"/>
      <c r="AB140" s="1244"/>
      <c r="AC140" s="1244"/>
      <c r="AD140" s="1244"/>
      <c r="AE140" s="1244"/>
      <c r="AF140" s="1244"/>
      <c r="AG140" s="1244"/>
      <c r="AH140" s="1244"/>
      <c r="AI140" s="1244"/>
      <c r="AJ140" s="1244"/>
      <c r="AK140" s="1244"/>
      <c r="AL140" s="1244"/>
      <c r="AM140" s="1244"/>
      <c r="AN140" s="1244"/>
      <c r="AO140" s="1244"/>
      <c r="AP140" s="1244"/>
      <c r="AQ140" s="1244"/>
      <c r="AR140" s="1244"/>
      <c r="AS140" s="1244"/>
      <c r="AT140" s="1244"/>
      <c r="AU140" s="1244"/>
      <c r="AV140" s="1244"/>
      <c r="AW140" s="1244"/>
      <c r="AX140" s="1244"/>
      <c r="AY140" s="1244"/>
      <c r="AZ140" s="1244"/>
      <c r="BA140" s="1244"/>
      <c r="BB140" s="1244"/>
      <c r="BC140" s="1244"/>
      <c r="BD140" s="1244"/>
      <c r="BE140" s="1244"/>
      <c r="BF140" s="1244"/>
      <c r="BG140" s="1244"/>
      <c r="BH140" s="1244"/>
      <c r="BI140" s="1244"/>
      <c r="BJ140" s="1244"/>
      <c r="BK140" s="1244"/>
      <c r="BL140" s="1244"/>
      <c r="BM140" s="1244"/>
      <c r="BN140" s="1244"/>
      <c r="BO140" s="1244"/>
      <c r="BP140" s="1244"/>
      <c r="BQ140" s="1244"/>
      <c r="BR140" s="1244"/>
      <c r="BS140" s="1244"/>
      <c r="BT140" s="1244"/>
      <c r="BU140" s="1244"/>
      <c r="BV140" s="1244"/>
      <c r="BW140" s="1244"/>
      <c r="BX140" s="1244"/>
      <c r="BY140" s="1244"/>
      <c r="BZ140" s="1244"/>
      <c r="CA140" s="1244"/>
    </row>
    <row r="141" spans="1:79" s="1350" customFormat="1" ht="23.25" customHeight="1" thickBot="1">
      <c r="A141" s="1343"/>
      <c r="B141" s="1344"/>
      <c r="C141" s="1345"/>
      <c r="D141" s="1345"/>
      <c r="E141" s="1346"/>
      <c r="F141" s="1347" t="s">
        <v>836</v>
      </c>
      <c r="G141" s="1348"/>
      <c r="H141" s="1347" t="s">
        <v>837</v>
      </c>
      <c r="I141" s="1349"/>
      <c r="J141" s="1244"/>
      <c r="K141" s="1244"/>
      <c r="L141" s="1244"/>
      <c r="M141" s="1244"/>
      <c r="N141" s="1336"/>
      <c r="O141" s="1244"/>
      <c r="P141" s="1244"/>
      <c r="Q141" s="1244"/>
      <c r="R141" s="1244"/>
      <c r="S141" s="1244"/>
      <c r="T141" s="1244"/>
      <c r="U141" s="1244"/>
      <c r="V141" s="1244"/>
      <c r="W141" s="1244"/>
      <c r="X141" s="1244"/>
      <c r="Y141" s="1244"/>
      <c r="Z141" s="1244"/>
      <c r="AA141" s="1244"/>
      <c r="AB141" s="1244"/>
      <c r="AC141" s="1244"/>
      <c r="AD141" s="1244"/>
      <c r="AE141" s="1244"/>
      <c r="AF141" s="1244"/>
      <c r="AG141" s="1244"/>
      <c r="AH141" s="1244"/>
      <c r="AI141" s="1244"/>
      <c r="AJ141" s="1244"/>
      <c r="AK141" s="1244"/>
      <c r="AL141" s="1244"/>
      <c r="AM141" s="1244"/>
      <c r="AN141" s="1244"/>
      <c r="AO141" s="1244"/>
      <c r="AP141" s="1244"/>
      <c r="AQ141" s="1244"/>
      <c r="AR141" s="1244"/>
      <c r="AS141" s="1244"/>
      <c r="AT141" s="1244"/>
      <c r="AU141" s="1244"/>
      <c r="AV141" s="1244"/>
      <c r="AW141" s="1244"/>
      <c r="AX141" s="1244"/>
      <c r="AY141" s="1244"/>
      <c r="AZ141" s="1244"/>
      <c r="BA141" s="1244"/>
      <c r="BB141" s="1244"/>
      <c r="BC141" s="1244"/>
      <c r="BD141" s="1244"/>
      <c r="BE141" s="1244"/>
      <c r="BF141" s="1244"/>
      <c r="BG141" s="1244"/>
      <c r="BH141" s="1244"/>
      <c r="BI141" s="1244"/>
      <c r="BJ141" s="1244"/>
      <c r="BK141" s="1244"/>
      <c r="BL141" s="1244"/>
      <c r="BM141" s="1244"/>
      <c r="BN141" s="1244"/>
      <c r="BO141" s="1244"/>
      <c r="BP141" s="1244"/>
      <c r="BQ141" s="1244"/>
      <c r="BR141" s="1244"/>
      <c r="BS141" s="1244"/>
      <c r="BT141" s="1244"/>
      <c r="BU141" s="1244"/>
      <c r="BV141" s="1244"/>
      <c r="BW141" s="1244"/>
      <c r="BX141" s="1244"/>
      <c r="BY141" s="1244"/>
      <c r="BZ141" s="1244"/>
      <c r="CA141" s="1244"/>
    </row>
    <row r="142" spans="1:79" ht="39.950000000000003" customHeight="1" thickBot="1">
      <c r="B142" s="1351" t="s">
        <v>904</v>
      </c>
      <c r="C142" s="1352" t="s">
        <v>905</v>
      </c>
      <c r="D142" s="1352"/>
      <c r="E142" s="1353"/>
      <c r="F142" s="1354">
        <v>6</v>
      </c>
      <c r="G142" s="1355"/>
      <c r="H142" s="1356">
        <v>18</v>
      </c>
      <c r="I142" s="1357">
        <f>SUM(G147,G155,G163)</f>
        <v>0</v>
      </c>
      <c r="J142" s="1244"/>
      <c r="K142" s="1244"/>
      <c r="L142" s="1244"/>
      <c r="M142" s="1244"/>
      <c r="N142" s="1336"/>
      <c r="O142" s="1244"/>
      <c r="P142" s="1244"/>
      <c r="Q142" s="1244"/>
      <c r="R142" s="1244"/>
      <c r="S142" s="1244"/>
      <c r="T142" s="1244"/>
      <c r="U142" s="1244"/>
      <c r="V142" s="1244"/>
      <c r="W142" s="1244"/>
      <c r="X142" s="1244"/>
      <c r="Y142" s="1244"/>
      <c r="Z142" s="1244"/>
      <c r="AA142" s="1244"/>
      <c r="AB142" s="1244"/>
      <c r="AC142" s="1244"/>
      <c r="AD142" s="1244"/>
      <c r="AE142" s="1244"/>
      <c r="AF142" s="1244"/>
      <c r="AG142" s="1244"/>
      <c r="AH142" s="1244"/>
      <c r="AI142" s="1244"/>
      <c r="AJ142" s="1244"/>
      <c r="AK142" s="1244"/>
      <c r="AL142" s="1244"/>
      <c r="AM142" s="1244"/>
      <c r="AN142" s="1244"/>
      <c r="AO142" s="1244"/>
      <c r="AP142" s="1244"/>
      <c r="AQ142" s="1244"/>
      <c r="AR142" s="1244"/>
      <c r="AS142" s="1244"/>
      <c r="AT142" s="1244"/>
      <c r="AU142" s="1244"/>
      <c r="AV142" s="1244"/>
      <c r="AW142" s="1244"/>
      <c r="AX142" s="1244"/>
      <c r="AY142" s="1244"/>
      <c r="AZ142" s="1244"/>
      <c r="BA142" s="1244"/>
      <c r="BB142" s="1244"/>
      <c r="BC142" s="1244"/>
      <c r="BD142" s="1244"/>
      <c r="BE142" s="1244"/>
      <c r="BF142" s="1244"/>
      <c r="BG142" s="1244"/>
      <c r="BH142" s="1244"/>
      <c r="BI142" s="1244"/>
      <c r="BJ142" s="1244"/>
      <c r="BK142" s="1244"/>
      <c r="BL142" s="1244"/>
      <c r="BM142" s="1244"/>
      <c r="BN142" s="1244"/>
      <c r="BO142" s="1244"/>
      <c r="BP142" s="1244"/>
      <c r="BQ142" s="1244"/>
      <c r="BR142" s="1244"/>
      <c r="BS142" s="1244"/>
      <c r="BT142" s="1244"/>
      <c r="BU142" s="1244"/>
      <c r="BV142" s="1244"/>
      <c r="BW142" s="1244"/>
      <c r="BX142" s="1244"/>
      <c r="BY142" s="1244"/>
      <c r="BZ142" s="1244"/>
      <c r="CA142" s="1244"/>
    </row>
    <row r="143" spans="1:79" ht="6.75" customHeight="1">
      <c r="B143" s="1358"/>
      <c r="C143" s="1359"/>
      <c r="D143" s="1359"/>
      <c r="E143" s="1359"/>
      <c r="F143" s="1425"/>
      <c r="G143" s="1361"/>
      <c r="H143" s="1361"/>
      <c r="I143" s="1244"/>
      <c r="J143" s="1244"/>
      <c r="K143" s="1244"/>
      <c r="L143" s="1244"/>
      <c r="M143" s="1244"/>
      <c r="N143" s="1336"/>
      <c r="O143" s="1244"/>
      <c r="P143" s="1244"/>
      <c r="Q143" s="1244"/>
      <c r="R143" s="1244"/>
      <c r="S143" s="1244"/>
      <c r="T143" s="1244"/>
      <c r="U143" s="1244"/>
      <c r="V143" s="1244"/>
      <c r="W143" s="1244"/>
      <c r="X143" s="1244"/>
      <c r="Y143" s="1244"/>
      <c r="Z143" s="1244"/>
      <c r="AA143" s="1244"/>
      <c r="AB143" s="1244"/>
      <c r="AC143" s="1244"/>
      <c r="AD143" s="1244"/>
      <c r="AE143" s="1244"/>
      <c r="AF143" s="1244"/>
      <c r="AG143" s="1244"/>
      <c r="AH143" s="1244"/>
      <c r="AI143" s="1244"/>
      <c r="AJ143" s="1244"/>
      <c r="AK143" s="1244"/>
      <c r="AL143" s="1244"/>
      <c r="AM143" s="1244"/>
      <c r="AN143" s="1244"/>
      <c r="AO143" s="1244"/>
      <c r="AP143" s="1244"/>
      <c r="AQ143" s="1244"/>
      <c r="AR143" s="1244"/>
      <c r="AS143" s="1244"/>
      <c r="AT143" s="1244"/>
      <c r="AU143" s="1244"/>
      <c r="AV143" s="1244"/>
      <c r="AW143" s="1244"/>
      <c r="AX143" s="1244"/>
      <c r="AY143" s="1244"/>
      <c r="AZ143" s="1244"/>
      <c r="BA143" s="1244"/>
      <c r="BB143" s="1244"/>
      <c r="BC143" s="1244"/>
      <c r="BD143" s="1244"/>
      <c r="BE143" s="1244"/>
      <c r="BF143" s="1244"/>
      <c r="BG143" s="1244"/>
      <c r="BH143" s="1244"/>
      <c r="BI143" s="1244"/>
      <c r="BJ143" s="1244"/>
      <c r="BK143" s="1244"/>
      <c r="BL143" s="1244"/>
      <c r="BM143" s="1244"/>
      <c r="BN143" s="1244"/>
      <c r="BO143" s="1244"/>
      <c r="BP143" s="1244"/>
      <c r="BQ143" s="1244"/>
      <c r="BR143" s="1244"/>
      <c r="BS143" s="1244"/>
      <c r="BT143" s="1244"/>
      <c r="BU143" s="1244"/>
      <c r="BV143" s="1244"/>
      <c r="BW143" s="1244"/>
      <c r="BX143" s="1244"/>
      <c r="BY143" s="1244"/>
      <c r="BZ143" s="1244"/>
      <c r="CA143" s="1244"/>
    </row>
    <row r="144" spans="1:79" ht="18" customHeight="1">
      <c r="A144" s="1193">
        <v>14</v>
      </c>
      <c r="B144" s="1358" t="s">
        <v>906</v>
      </c>
      <c r="C144" s="1359"/>
      <c r="D144" s="1359"/>
      <c r="E144" s="1359"/>
      <c r="F144" s="1425"/>
      <c r="G144" s="1362"/>
      <c r="H144" s="1362"/>
      <c r="I144" s="1244"/>
      <c r="J144" s="1244"/>
      <c r="K144" s="1244"/>
      <c r="L144" s="1244"/>
      <c r="M144" s="1244"/>
      <c r="N144" s="1336"/>
      <c r="O144" s="1244"/>
      <c r="P144" s="1244"/>
      <c r="Q144" s="1244"/>
      <c r="R144" s="1244"/>
      <c r="S144" s="1244"/>
      <c r="T144" s="1244"/>
      <c r="U144" s="1244"/>
      <c r="V144" s="1244"/>
      <c r="W144" s="1244"/>
      <c r="X144" s="1244"/>
      <c r="Y144" s="1244"/>
      <c r="Z144" s="1244"/>
      <c r="AA144" s="1244"/>
      <c r="AB144" s="1244"/>
      <c r="AC144" s="1244"/>
      <c r="AD144" s="1244"/>
      <c r="AE144" s="1244"/>
      <c r="AF144" s="1244"/>
      <c r="AG144" s="1244"/>
      <c r="AH144" s="1244"/>
      <c r="AI144" s="1244"/>
      <c r="AJ144" s="1244"/>
      <c r="AK144" s="1244"/>
      <c r="AL144" s="1244"/>
      <c r="AM144" s="1244"/>
      <c r="AN144" s="1244"/>
      <c r="AO144" s="1244"/>
      <c r="AP144" s="1244"/>
      <c r="AQ144" s="1244"/>
      <c r="AR144" s="1244"/>
      <c r="AS144" s="1244"/>
      <c r="AT144" s="1244"/>
      <c r="AU144" s="1244"/>
      <c r="AV144" s="1244"/>
      <c r="AW144" s="1244"/>
      <c r="AX144" s="1244"/>
      <c r="AY144" s="1244"/>
      <c r="AZ144" s="1244"/>
      <c r="BA144" s="1244"/>
      <c r="BB144" s="1244"/>
      <c r="BC144" s="1244"/>
      <c r="BD144" s="1244"/>
      <c r="BE144" s="1244"/>
      <c r="BF144" s="1244"/>
      <c r="BG144" s="1244"/>
      <c r="BH144" s="1244"/>
      <c r="BI144" s="1244"/>
      <c r="BJ144" s="1244"/>
      <c r="BK144" s="1244"/>
      <c r="BL144" s="1244"/>
      <c r="BM144" s="1244"/>
      <c r="BN144" s="1244"/>
      <c r="BO144" s="1244"/>
      <c r="BP144" s="1244"/>
      <c r="BQ144" s="1244"/>
      <c r="BR144" s="1244"/>
      <c r="BS144" s="1244"/>
      <c r="BT144" s="1244"/>
      <c r="BU144" s="1244"/>
      <c r="BV144" s="1244"/>
      <c r="BW144" s="1244"/>
      <c r="BX144" s="1244"/>
      <c r="BY144" s="1244"/>
      <c r="BZ144" s="1244"/>
      <c r="CA144" s="1244"/>
    </row>
    <row r="145" spans="1:79" ht="35.25" customHeight="1">
      <c r="B145" s="1363" t="s">
        <v>907</v>
      </c>
      <c r="C145" s="1364"/>
      <c r="D145" s="1364"/>
      <c r="E145" s="1365"/>
      <c r="F145" s="1425"/>
      <c r="G145" s="1362"/>
      <c r="H145" s="1362"/>
      <c r="I145" s="1244"/>
      <c r="J145" s="1244"/>
      <c r="K145" s="1244"/>
      <c r="L145" s="1244"/>
      <c r="M145" s="1244"/>
      <c r="N145" s="1336"/>
      <c r="O145" s="1244"/>
      <c r="P145" s="1244"/>
      <c r="Q145" s="1244"/>
      <c r="R145" s="1244"/>
      <c r="S145" s="1244"/>
      <c r="T145" s="1244"/>
      <c r="U145" s="1244"/>
      <c r="V145" s="1244"/>
      <c r="W145" s="1244"/>
      <c r="X145" s="1244"/>
      <c r="Y145" s="1244"/>
      <c r="Z145" s="1244"/>
      <c r="AA145" s="1244"/>
      <c r="AB145" s="1244"/>
      <c r="AC145" s="1244"/>
      <c r="AD145" s="1244"/>
      <c r="AE145" s="1244"/>
      <c r="AF145" s="1244"/>
      <c r="AG145" s="1244"/>
      <c r="AH145" s="1244"/>
      <c r="AI145" s="1244"/>
      <c r="AJ145" s="1244"/>
      <c r="AK145" s="1244"/>
      <c r="AL145" s="1244"/>
      <c r="AM145" s="1244"/>
      <c r="AN145" s="1244"/>
      <c r="AO145" s="1244"/>
      <c r="AP145" s="1244"/>
      <c r="AQ145" s="1244"/>
      <c r="AR145" s="1244"/>
      <c r="AS145" s="1244"/>
      <c r="AT145" s="1244"/>
      <c r="AU145" s="1244"/>
      <c r="AV145" s="1244"/>
      <c r="AW145" s="1244"/>
      <c r="AX145" s="1244"/>
      <c r="AY145" s="1244"/>
      <c r="AZ145" s="1244"/>
      <c r="BA145" s="1244"/>
      <c r="BB145" s="1244"/>
      <c r="BC145" s="1244"/>
      <c r="BD145" s="1244"/>
      <c r="BE145" s="1244"/>
      <c r="BF145" s="1244"/>
      <c r="BG145" s="1244"/>
      <c r="BH145" s="1244"/>
      <c r="BI145" s="1244"/>
      <c r="BJ145" s="1244"/>
      <c r="BK145" s="1244"/>
      <c r="BL145" s="1244"/>
      <c r="BM145" s="1244"/>
      <c r="BN145" s="1244"/>
      <c r="BO145" s="1244"/>
      <c r="BP145" s="1244"/>
      <c r="BQ145" s="1244"/>
      <c r="BR145" s="1244"/>
      <c r="BS145" s="1244"/>
      <c r="BT145" s="1244"/>
      <c r="BU145" s="1244"/>
      <c r="BV145" s="1244"/>
      <c r="BW145" s="1244"/>
      <c r="BX145" s="1244"/>
      <c r="BY145" s="1244"/>
      <c r="BZ145" s="1244"/>
      <c r="CA145" s="1244"/>
    </row>
    <row r="146" spans="1:79" ht="16.5" customHeight="1" thickBot="1">
      <c r="B146" s="1358" t="s">
        <v>842</v>
      </c>
      <c r="C146" s="1366"/>
      <c r="F146" s="1425"/>
      <c r="G146" s="1362"/>
      <c r="H146" s="1362"/>
      <c r="I146" s="1244"/>
      <c r="J146" s="1244"/>
      <c r="K146" s="1244"/>
      <c r="L146" s="1244"/>
      <c r="M146" s="1244"/>
      <c r="N146" s="1336"/>
      <c r="O146" s="1244"/>
      <c r="P146" s="1244"/>
      <c r="Q146" s="1244"/>
      <c r="R146" s="1244"/>
      <c r="S146" s="1244"/>
      <c r="T146" s="1244"/>
      <c r="U146" s="1244"/>
      <c r="V146" s="1244"/>
      <c r="W146" s="1244"/>
      <c r="X146" s="1244"/>
      <c r="Y146" s="1244"/>
      <c r="Z146" s="1244"/>
      <c r="AA146" s="1244"/>
      <c r="AB146" s="1244"/>
      <c r="AC146" s="1244"/>
      <c r="AD146" s="1244"/>
      <c r="AE146" s="1244"/>
      <c r="AF146" s="1244"/>
      <c r="AG146" s="1244"/>
      <c r="AH146" s="1244"/>
      <c r="AI146" s="1244"/>
      <c r="AJ146" s="1244"/>
      <c r="AK146" s="1244"/>
      <c r="AL146" s="1244"/>
      <c r="AM146" s="1244"/>
      <c r="AN146" s="1244"/>
      <c r="AO146" s="1244"/>
      <c r="AP146" s="1244"/>
      <c r="AQ146" s="1244"/>
      <c r="AR146" s="1244"/>
      <c r="AS146" s="1244"/>
      <c r="AT146" s="1244"/>
      <c r="AU146" s="1244"/>
      <c r="AV146" s="1244"/>
      <c r="AW146" s="1244"/>
      <c r="AX146" s="1244"/>
      <c r="AY146" s="1244"/>
      <c r="AZ146" s="1244"/>
      <c r="BA146" s="1244"/>
      <c r="BB146" s="1244"/>
      <c r="BC146" s="1244"/>
      <c r="BD146" s="1244"/>
      <c r="BE146" s="1244"/>
      <c r="BF146" s="1244"/>
      <c r="BG146" s="1244"/>
      <c r="BH146" s="1244"/>
      <c r="BI146" s="1244"/>
      <c r="BJ146" s="1244"/>
      <c r="BK146" s="1244"/>
      <c r="BL146" s="1244"/>
      <c r="BM146" s="1244"/>
      <c r="BN146" s="1244"/>
      <c r="BO146" s="1244"/>
      <c r="BP146" s="1244"/>
      <c r="BQ146" s="1244"/>
      <c r="BR146" s="1244"/>
      <c r="BS146" s="1244"/>
      <c r="BT146" s="1244"/>
      <c r="BU146" s="1244"/>
      <c r="BV146" s="1244"/>
      <c r="BW146" s="1244"/>
      <c r="BX146" s="1244"/>
      <c r="BY146" s="1244"/>
      <c r="BZ146" s="1244"/>
      <c r="CA146" s="1244"/>
    </row>
    <row r="147" spans="1:79" ht="33.75" customHeight="1" thickBot="1">
      <c r="B147" s="1367" t="s">
        <v>843</v>
      </c>
      <c r="C147" s="1368" t="s">
        <v>844</v>
      </c>
      <c r="D147" s="1368" t="s">
        <v>845</v>
      </c>
      <c r="E147" s="1369" t="s">
        <v>846</v>
      </c>
      <c r="F147" s="1413" t="s">
        <v>847</v>
      </c>
      <c r="G147" s="1406"/>
      <c r="H147" s="1362"/>
      <c r="I147" s="1244"/>
      <c r="J147" s="1244"/>
      <c r="K147" s="1244"/>
      <c r="L147" s="1244"/>
      <c r="M147" s="1244"/>
      <c r="N147" s="1336"/>
      <c r="O147" s="1244"/>
      <c r="P147" s="1244"/>
      <c r="Q147" s="1244"/>
      <c r="R147" s="1244"/>
      <c r="S147" s="1244"/>
      <c r="T147" s="1244"/>
      <c r="U147" s="1244"/>
      <c r="V147" s="1244"/>
      <c r="W147" s="1244"/>
      <c r="X147" s="1244"/>
      <c r="Y147" s="1244"/>
      <c r="Z147" s="1244"/>
      <c r="AA147" s="1244"/>
      <c r="AB147" s="1244"/>
      <c r="AC147" s="1244"/>
      <c r="AD147" s="1244"/>
      <c r="AE147" s="1244"/>
      <c r="AF147" s="1244"/>
      <c r="AG147" s="1244"/>
      <c r="AH147" s="1244"/>
      <c r="AI147" s="1244"/>
      <c r="AJ147" s="1244"/>
      <c r="AK147" s="1244"/>
      <c r="AL147" s="1244"/>
      <c r="AM147" s="1244"/>
      <c r="AN147" s="1244"/>
      <c r="AO147" s="1244"/>
      <c r="AP147" s="1244"/>
      <c r="AQ147" s="1244"/>
      <c r="AR147" s="1244"/>
      <c r="AS147" s="1244"/>
      <c r="AT147" s="1244"/>
      <c r="AU147" s="1244"/>
      <c r="AV147" s="1244"/>
      <c r="AW147" s="1244"/>
      <c r="AX147" s="1244"/>
      <c r="AY147" s="1244"/>
      <c r="AZ147" s="1244"/>
      <c r="BA147" s="1244"/>
      <c r="BB147" s="1244"/>
      <c r="BC147" s="1244"/>
      <c r="BD147" s="1244"/>
      <c r="BE147" s="1244"/>
      <c r="BF147" s="1244"/>
      <c r="BG147" s="1244"/>
      <c r="BH147" s="1244"/>
      <c r="BI147" s="1244"/>
      <c r="BJ147" s="1244"/>
      <c r="BK147" s="1244"/>
      <c r="BL147" s="1244"/>
      <c r="BM147" s="1244"/>
      <c r="BN147" s="1244"/>
      <c r="BO147" s="1244"/>
      <c r="BP147" s="1244"/>
      <c r="BQ147" s="1244"/>
      <c r="BR147" s="1244"/>
      <c r="BS147" s="1244"/>
      <c r="BT147" s="1244"/>
      <c r="BU147" s="1244"/>
      <c r="BV147" s="1244"/>
      <c r="BW147" s="1244"/>
      <c r="BX147" s="1244"/>
      <c r="BY147" s="1244"/>
      <c r="BZ147" s="1244"/>
      <c r="CA147" s="1244"/>
    </row>
    <row r="148" spans="1:79" ht="26.45" customHeight="1">
      <c r="B148" s="1378" t="s">
        <v>908</v>
      </c>
      <c r="C148" s="1379">
        <v>1</v>
      </c>
      <c r="D148" s="1380">
        <v>2</v>
      </c>
      <c r="E148" s="1381">
        <v>2</v>
      </c>
      <c r="F148" s="1414"/>
      <c r="G148" s="1407"/>
      <c r="H148" s="1407"/>
      <c r="I148" s="1408"/>
      <c r="J148" s="1244"/>
      <c r="K148" s="1244"/>
      <c r="L148" s="1244"/>
      <c r="M148" s="1244"/>
      <c r="N148" s="1336"/>
      <c r="O148" s="1244"/>
      <c r="P148" s="1244"/>
      <c r="Q148" s="1244"/>
      <c r="R148" s="1244"/>
      <c r="S148" s="1244"/>
      <c r="T148" s="1244"/>
      <c r="U148" s="1244"/>
      <c r="V148" s="1244"/>
      <c r="W148" s="1244"/>
      <c r="X148" s="1244"/>
      <c r="Y148" s="1244"/>
      <c r="Z148" s="1244"/>
      <c r="AA148" s="1244"/>
      <c r="AB148" s="1244"/>
      <c r="AC148" s="1244"/>
      <c r="AD148" s="1244"/>
      <c r="AE148" s="1244"/>
      <c r="AF148" s="1244"/>
      <c r="AG148" s="1244"/>
      <c r="AH148" s="1244"/>
      <c r="AI148" s="1244"/>
      <c r="AJ148" s="1244"/>
      <c r="AK148" s="1244"/>
      <c r="AL148" s="1244"/>
      <c r="AM148" s="1244"/>
      <c r="AN148" s="1244"/>
      <c r="AO148" s="1244"/>
      <c r="AP148" s="1244"/>
      <c r="AQ148" s="1244"/>
      <c r="AR148" s="1244"/>
      <c r="AS148" s="1244"/>
      <c r="AT148" s="1244"/>
      <c r="AU148" s="1244"/>
      <c r="AV148" s="1244"/>
      <c r="AW148" s="1244"/>
      <c r="AX148" s="1244"/>
      <c r="AY148" s="1244"/>
      <c r="AZ148" s="1244"/>
      <c r="BA148" s="1244"/>
      <c r="BB148" s="1244"/>
      <c r="BC148" s="1244"/>
      <c r="BD148" s="1244"/>
      <c r="BE148" s="1244"/>
      <c r="BF148" s="1244"/>
      <c r="BG148" s="1244"/>
      <c r="BH148" s="1244"/>
      <c r="BI148" s="1244"/>
      <c r="BJ148" s="1244"/>
      <c r="BK148" s="1244"/>
      <c r="BL148" s="1244"/>
      <c r="BM148" s="1244"/>
      <c r="BN148" s="1244"/>
      <c r="BO148" s="1244"/>
      <c r="BP148" s="1244"/>
      <c r="BQ148" s="1244"/>
      <c r="BR148" s="1244"/>
      <c r="BS148" s="1244"/>
      <c r="BT148" s="1244"/>
      <c r="BU148" s="1244"/>
      <c r="BV148" s="1244"/>
      <c r="BW148" s="1244"/>
      <c r="BX148" s="1244"/>
      <c r="BY148" s="1244"/>
      <c r="BZ148" s="1244"/>
      <c r="CA148" s="1244"/>
    </row>
    <row r="149" spans="1:79" ht="25.5" customHeight="1">
      <c r="B149" s="1388" t="s">
        <v>909</v>
      </c>
      <c r="C149" s="1389">
        <v>2</v>
      </c>
      <c r="D149" s="1390">
        <v>2</v>
      </c>
      <c r="E149" s="1391">
        <v>4</v>
      </c>
      <c r="F149" s="1414"/>
      <c r="G149" s="1409"/>
      <c r="H149" s="1409"/>
      <c r="I149" s="1410"/>
      <c r="J149" s="1244"/>
      <c r="K149" s="1244"/>
      <c r="L149" s="1244"/>
      <c r="M149" s="1244"/>
      <c r="N149" s="1336"/>
      <c r="O149" s="1244"/>
      <c r="P149" s="1244"/>
      <c r="Q149" s="1244"/>
      <c r="R149" s="1244"/>
      <c r="S149" s="1244"/>
      <c r="T149" s="1244"/>
      <c r="U149" s="1244"/>
      <c r="V149" s="1244"/>
      <c r="W149" s="1244"/>
      <c r="X149" s="1244"/>
      <c r="Y149" s="1244"/>
      <c r="Z149" s="1244"/>
      <c r="AA149" s="1244"/>
      <c r="AB149" s="1244"/>
      <c r="AC149" s="1244"/>
      <c r="AD149" s="1244"/>
      <c r="AE149" s="1244"/>
      <c r="AF149" s="1244"/>
      <c r="AG149" s="1244"/>
      <c r="AH149" s="1244"/>
      <c r="AI149" s="1244"/>
      <c r="AJ149" s="1244"/>
      <c r="AK149" s="1244"/>
      <c r="AL149" s="1244"/>
      <c r="AM149" s="1244"/>
      <c r="AN149" s="1244"/>
      <c r="AO149" s="1244"/>
      <c r="AP149" s="1244"/>
      <c r="AQ149" s="1244"/>
      <c r="AR149" s="1244"/>
      <c r="AS149" s="1244"/>
      <c r="AT149" s="1244"/>
      <c r="AU149" s="1244"/>
      <c r="AV149" s="1244"/>
      <c r="AW149" s="1244"/>
      <c r="AX149" s="1244"/>
      <c r="AY149" s="1244"/>
      <c r="AZ149" s="1244"/>
      <c r="BA149" s="1244"/>
      <c r="BB149" s="1244"/>
      <c r="BC149" s="1244"/>
      <c r="BD149" s="1244"/>
      <c r="BE149" s="1244"/>
      <c r="BF149" s="1244"/>
      <c r="BG149" s="1244"/>
      <c r="BH149" s="1244"/>
      <c r="BI149" s="1244"/>
      <c r="BJ149" s="1244"/>
      <c r="BK149" s="1244"/>
      <c r="BL149" s="1244"/>
      <c r="BM149" s="1244"/>
      <c r="BN149" s="1244"/>
      <c r="BO149" s="1244"/>
      <c r="BP149" s="1244"/>
      <c r="BQ149" s="1244"/>
      <c r="BR149" s="1244"/>
      <c r="BS149" s="1244"/>
      <c r="BT149" s="1244"/>
      <c r="BU149" s="1244"/>
      <c r="BV149" s="1244"/>
      <c r="BW149" s="1244"/>
      <c r="BX149" s="1244"/>
      <c r="BY149" s="1244"/>
      <c r="BZ149" s="1244"/>
      <c r="CA149" s="1244"/>
    </row>
    <row r="150" spans="1:79" ht="41.45" customHeight="1" thickBot="1">
      <c r="B150" s="1394" t="s">
        <v>910</v>
      </c>
      <c r="C150" s="1395">
        <v>3</v>
      </c>
      <c r="D150" s="1396">
        <v>2</v>
      </c>
      <c r="E150" s="1397">
        <v>6</v>
      </c>
      <c r="F150" s="1415"/>
      <c r="G150" s="1411"/>
      <c r="H150" s="1411"/>
      <c r="I150" s="1412"/>
      <c r="J150" s="1244"/>
      <c r="K150" s="1244"/>
      <c r="L150" s="1244"/>
      <c r="M150" s="1244"/>
      <c r="N150" s="1336"/>
      <c r="O150" s="1244"/>
      <c r="P150" s="1244"/>
      <c r="Q150" s="1244"/>
      <c r="R150" s="1244"/>
      <c r="S150" s="1244"/>
      <c r="T150" s="1244"/>
      <c r="U150" s="1244"/>
      <c r="V150" s="1244"/>
      <c r="W150" s="1244"/>
      <c r="X150" s="1244"/>
      <c r="Y150" s="1244"/>
      <c r="Z150" s="1244"/>
      <c r="AA150" s="1244"/>
      <c r="AB150" s="1244"/>
      <c r="AC150" s="1244"/>
      <c r="AD150" s="1244"/>
      <c r="AE150" s="1244"/>
      <c r="AF150" s="1244"/>
      <c r="AG150" s="1244"/>
      <c r="AH150" s="1244"/>
      <c r="AI150" s="1244"/>
      <c r="AJ150" s="1244"/>
      <c r="AK150" s="1244"/>
      <c r="AL150" s="1244"/>
      <c r="AM150" s="1244"/>
      <c r="AN150" s="1244"/>
      <c r="AO150" s="1244"/>
      <c r="AP150" s="1244"/>
      <c r="AQ150" s="1244"/>
      <c r="AR150" s="1244"/>
      <c r="AS150" s="1244"/>
      <c r="AT150" s="1244"/>
      <c r="AU150" s="1244"/>
      <c r="AV150" s="1244"/>
      <c r="AW150" s="1244"/>
      <c r="AX150" s="1244"/>
      <c r="AY150" s="1244"/>
      <c r="AZ150" s="1244"/>
      <c r="BA150" s="1244"/>
      <c r="BB150" s="1244"/>
      <c r="BC150" s="1244"/>
      <c r="BD150" s="1244"/>
      <c r="BE150" s="1244"/>
      <c r="BF150" s="1244"/>
      <c r="BG150" s="1244"/>
      <c r="BH150" s="1244"/>
      <c r="BI150" s="1244"/>
      <c r="BJ150" s="1244"/>
      <c r="BK150" s="1244"/>
      <c r="BL150" s="1244"/>
      <c r="BM150" s="1244"/>
      <c r="BN150" s="1244"/>
      <c r="BO150" s="1244"/>
      <c r="BP150" s="1244"/>
      <c r="BQ150" s="1244"/>
      <c r="BR150" s="1244"/>
      <c r="BS150" s="1244"/>
      <c r="BT150" s="1244"/>
      <c r="BU150" s="1244"/>
      <c r="BV150" s="1244"/>
      <c r="BW150" s="1244"/>
      <c r="BX150" s="1244"/>
      <c r="BY150" s="1244"/>
      <c r="BZ150" s="1244"/>
      <c r="CA150" s="1244"/>
    </row>
    <row r="151" spans="1:79" ht="9" customHeight="1">
      <c r="B151" s="1404"/>
      <c r="C151" s="1405"/>
      <c r="D151" s="1405"/>
      <c r="E151" s="1405"/>
      <c r="F151" s="1425"/>
      <c r="G151" s="1362"/>
      <c r="H151" s="1362"/>
      <c r="I151" s="1244"/>
      <c r="J151" s="1244"/>
      <c r="K151" s="1244"/>
      <c r="L151" s="1244"/>
      <c r="M151" s="1244"/>
      <c r="N151" s="1336"/>
      <c r="O151" s="1244"/>
      <c r="P151" s="1244"/>
      <c r="Q151" s="1244"/>
      <c r="R151" s="1244"/>
      <c r="S151" s="1244"/>
      <c r="T151" s="1244"/>
      <c r="U151" s="1244"/>
      <c r="V151" s="1244"/>
      <c r="W151" s="1244"/>
      <c r="X151" s="1244"/>
      <c r="Y151" s="1244"/>
      <c r="Z151" s="1244"/>
      <c r="AA151" s="1244"/>
      <c r="AB151" s="1244"/>
      <c r="AC151" s="1244"/>
      <c r="AD151" s="1244"/>
      <c r="AE151" s="1244"/>
      <c r="AF151" s="1244"/>
      <c r="AG151" s="1244"/>
      <c r="AH151" s="1244"/>
      <c r="AI151" s="1244"/>
      <c r="AJ151" s="1244"/>
      <c r="AK151" s="1244"/>
      <c r="AL151" s="1244"/>
      <c r="AM151" s="1244"/>
      <c r="AN151" s="1244"/>
      <c r="AO151" s="1244"/>
      <c r="AP151" s="1244"/>
      <c r="AQ151" s="1244"/>
      <c r="AR151" s="1244"/>
      <c r="AS151" s="1244"/>
      <c r="AT151" s="1244"/>
      <c r="AU151" s="1244"/>
      <c r="AV151" s="1244"/>
      <c r="AW151" s="1244"/>
      <c r="AX151" s="1244"/>
      <c r="AY151" s="1244"/>
      <c r="AZ151" s="1244"/>
      <c r="BA151" s="1244"/>
      <c r="BB151" s="1244"/>
      <c r="BC151" s="1244"/>
      <c r="BD151" s="1244"/>
      <c r="BE151" s="1244"/>
      <c r="BF151" s="1244"/>
      <c r="BG151" s="1244"/>
      <c r="BH151" s="1244"/>
      <c r="BI151" s="1244"/>
      <c r="BJ151" s="1244"/>
      <c r="BK151" s="1244"/>
      <c r="BL151" s="1244"/>
      <c r="BM151" s="1244"/>
      <c r="BN151" s="1244"/>
      <c r="BO151" s="1244"/>
      <c r="BP151" s="1244"/>
      <c r="BQ151" s="1244"/>
      <c r="BR151" s="1244"/>
      <c r="BS151" s="1244"/>
      <c r="BT151" s="1244"/>
      <c r="BU151" s="1244"/>
      <c r="BV151" s="1244"/>
      <c r="BW151" s="1244"/>
      <c r="BX151" s="1244"/>
      <c r="BY151" s="1244"/>
      <c r="BZ151" s="1244"/>
      <c r="CA151" s="1244"/>
    </row>
    <row r="152" spans="1:79" ht="18" customHeight="1">
      <c r="A152" s="1193">
        <v>15</v>
      </c>
      <c r="B152" s="1358" t="s">
        <v>911</v>
      </c>
      <c r="C152" s="1359"/>
      <c r="D152" s="1359"/>
      <c r="E152" s="1359"/>
      <c r="F152" s="1425"/>
      <c r="G152" s="1362"/>
      <c r="H152" s="1362"/>
      <c r="I152" s="1244"/>
      <c r="J152" s="1244"/>
      <c r="K152" s="1244"/>
      <c r="L152" s="1244"/>
      <c r="M152" s="1244"/>
      <c r="N152" s="1336"/>
      <c r="O152" s="1244"/>
      <c r="P152" s="1244"/>
      <c r="Q152" s="1244"/>
      <c r="R152" s="1244"/>
      <c r="S152" s="1244"/>
      <c r="T152" s="1244"/>
      <c r="U152" s="1244"/>
      <c r="V152" s="1244"/>
      <c r="W152" s="1244"/>
      <c r="X152" s="1244"/>
      <c r="Y152" s="1244"/>
      <c r="Z152" s="1244"/>
      <c r="AA152" s="1244"/>
      <c r="AB152" s="1244"/>
      <c r="AC152" s="1244"/>
      <c r="AD152" s="1244"/>
      <c r="AE152" s="1244"/>
      <c r="AF152" s="1244"/>
      <c r="AG152" s="1244"/>
      <c r="AH152" s="1244"/>
      <c r="AI152" s="1244"/>
      <c r="AJ152" s="1244"/>
      <c r="AK152" s="1244"/>
      <c r="AL152" s="1244"/>
      <c r="AM152" s="1244"/>
      <c r="AN152" s="1244"/>
      <c r="AO152" s="1244"/>
      <c r="AP152" s="1244"/>
      <c r="AQ152" s="1244"/>
      <c r="AR152" s="1244"/>
      <c r="AS152" s="1244"/>
      <c r="AT152" s="1244"/>
      <c r="AU152" s="1244"/>
      <c r="AV152" s="1244"/>
      <c r="AW152" s="1244"/>
      <c r="AX152" s="1244"/>
      <c r="AY152" s="1244"/>
      <c r="AZ152" s="1244"/>
      <c r="BA152" s="1244"/>
      <c r="BB152" s="1244"/>
      <c r="BC152" s="1244"/>
      <c r="BD152" s="1244"/>
      <c r="BE152" s="1244"/>
      <c r="BF152" s="1244"/>
      <c r="BG152" s="1244"/>
      <c r="BH152" s="1244"/>
      <c r="BI152" s="1244"/>
      <c r="BJ152" s="1244"/>
      <c r="BK152" s="1244"/>
      <c r="BL152" s="1244"/>
      <c r="BM152" s="1244"/>
      <c r="BN152" s="1244"/>
      <c r="BO152" s="1244"/>
      <c r="BP152" s="1244"/>
      <c r="BQ152" s="1244"/>
      <c r="BR152" s="1244"/>
      <c r="BS152" s="1244"/>
      <c r="BT152" s="1244"/>
      <c r="BU152" s="1244"/>
      <c r="BV152" s="1244"/>
      <c r="BW152" s="1244"/>
      <c r="BX152" s="1244"/>
      <c r="BY152" s="1244"/>
      <c r="BZ152" s="1244"/>
      <c r="CA152" s="1244"/>
    </row>
    <row r="153" spans="1:79" ht="35.25" customHeight="1">
      <c r="B153" s="1363" t="s">
        <v>912</v>
      </c>
      <c r="C153" s="1364"/>
      <c r="D153" s="1364"/>
      <c r="E153" s="1365"/>
      <c r="F153" s="1425"/>
      <c r="G153" s="1362"/>
      <c r="H153" s="1362"/>
      <c r="I153" s="1244"/>
      <c r="J153" s="1244"/>
      <c r="K153" s="1244"/>
      <c r="L153" s="1244"/>
      <c r="M153" s="1244"/>
      <c r="N153" s="1336"/>
      <c r="O153" s="1244"/>
      <c r="P153" s="1244"/>
      <c r="Q153" s="1244"/>
      <c r="R153" s="1244"/>
      <c r="S153" s="1244"/>
      <c r="T153" s="1244"/>
      <c r="U153" s="1244"/>
      <c r="V153" s="1244"/>
      <c r="W153" s="1244"/>
      <c r="X153" s="1244"/>
      <c r="Y153" s="1244"/>
      <c r="Z153" s="1244"/>
      <c r="AA153" s="1244"/>
      <c r="AB153" s="1244"/>
      <c r="AC153" s="1244"/>
      <c r="AD153" s="1244"/>
      <c r="AE153" s="1244"/>
      <c r="AF153" s="1244"/>
      <c r="AG153" s="1244"/>
      <c r="AH153" s="1244"/>
      <c r="AI153" s="1244"/>
      <c r="AJ153" s="1244"/>
      <c r="AK153" s="1244"/>
      <c r="AL153" s="1244"/>
      <c r="AM153" s="1244"/>
      <c r="AN153" s="1244"/>
      <c r="AO153" s="1244"/>
      <c r="AP153" s="1244"/>
      <c r="AQ153" s="1244"/>
      <c r="AR153" s="1244"/>
      <c r="AS153" s="1244"/>
      <c r="AT153" s="1244"/>
      <c r="AU153" s="1244"/>
      <c r="AV153" s="1244"/>
      <c r="AW153" s="1244"/>
      <c r="AX153" s="1244"/>
      <c r="AY153" s="1244"/>
      <c r="AZ153" s="1244"/>
      <c r="BA153" s="1244"/>
      <c r="BB153" s="1244"/>
      <c r="BC153" s="1244"/>
      <c r="BD153" s="1244"/>
      <c r="BE153" s="1244"/>
      <c r="BF153" s="1244"/>
      <c r="BG153" s="1244"/>
      <c r="BH153" s="1244"/>
      <c r="BI153" s="1244"/>
      <c r="BJ153" s="1244"/>
      <c r="BK153" s="1244"/>
      <c r="BL153" s="1244"/>
      <c r="BM153" s="1244"/>
      <c r="BN153" s="1244"/>
      <c r="BO153" s="1244"/>
      <c r="BP153" s="1244"/>
      <c r="BQ153" s="1244"/>
      <c r="BR153" s="1244"/>
      <c r="BS153" s="1244"/>
      <c r="BT153" s="1244"/>
      <c r="BU153" s="1244"/>
      <c r="BV153" s="1244"/>
      <c r="BW153" s="1244"/>
      <c r="BX153" s="1244"/>
      <c r="BY153" s="1244"/>
      <c r="BZ153" s="1244"/>
      <c r="CA153" s="1244"/>
    </row>
    <row r="154" spans="1:79" ht="16.5" customHeight="1" thickBot="1">
      <c r="B154" s="1358" t="s">
        <v>842</v>
      </c>
      <c r="C154" s="1366"/>
      <c r="F154" s="1425"/>
      <c r="G154" s="1362"/>
      <c r="H154" s="1362"/>
      <c r="I154" s="1244"/>
      <c r="J154" s="1244"/>
      <c r="K154" s="1244"/>
      <c r="L154" s="1244"/>
      <c r="M154" s="1244"/>
      <c r="N154" s="1336"/>
      <c r="O154" s="1244"/>
      <c r="P154" s="1244"/>
      <c r="Q154" s="1244"/>
      <c r="R154" s="1244"/>
      <c r="S154" s="1244"/>
      <c r="T154" s="1244"/>
      <c r="U154" s="1244"/>
      <c r="V154" s="1244"/>
      <c r="W154" s="1244"/>
      <c r="X154" s="1244"/>
      <c r="Y154" s="1244"/>
      <c r="Z154" s="1244"/>
      <c r="AA154" s="1244"/>
      <c r="AB154" s="1244"/>
      <c r="AC154" s="1244"/>
      <c r="AD154" s="1244"/>
      <c r="AE154" s="1244"/>
      <c r="AF154" s="1244"/>
      <c r="AG154" s="1244"/>
      <c r="AH154" s="1244"/>
      <c r="AI154" s="1244"/>
      <c r="AJ154" s="1244"/>
      <c r="AK154" s="1244"/>
      <c r="AL154" s="1244"/>
      <c r="AM154" s="1244"/>
      <c r="AN154" s="1244"/>
      <c r="AO154" s="1244"/>
      <c r="AP154" s="1244"/>
      <c r="AQ154" s="1244"/>
      <c r="AR154" s="1244"/>
      <c r="AS154" s="1244"/>
      <c r="AT154" s="1244"/>
      <c r="AU154" s="1244"/>
      <c r="AV154" s="1244"/>
      <c r="AW154" s="1244"/>
      <c r="AX154" s="1244"/>
      <c r="AY154" s="1244"/>
      <c r="AZ154" s="1244"/>
      <c r="BA154" s="1244"/>
      <c r="BB154" s="1244"/>
      <c r="BC154" s="1244"/>
      <c r="BD154" s="1244"/>
      <c r="BE154" s="1244"/>
      <c r="BF154" s="1244"/>
      <c r="BG154" s="1244"/>
      <c r="BH154" s="1244"/>
      <c r="BI154" s="1244"/>
      <c r="BJ154" s="1244"/>
      <c r="BK154" s="1244"/>
      <c r="BL154" s="1244"/>
      <c r="BM154" s="1244"/>
      <c r="BN154" s="1244"/>
      <c r="BO154" s="1244"/>
      <c r="BP154" s="1244"/>
      <c r="BQ154" s="1244"/>
      <c r="BR154" s="1244"/>
      <c r="BS154" s="1244"/>
      <c r="BT154" s="1244"/>
      <c r="BU154" s="1244"/>
      <c r="BV154" s="1244"/>
      <c r="BW154" s="1244"/>
      <c r="BX154" s="1244"/>
      <c r="BY154" s="1244"/>
      <c r="BZ154" s="1244"/>
      <c r="CA154" s="1244"/>
    </row>
    <row r="155" spans="1:79" ht="33.75" customHeight="1" thickBot="1">
      <c r="B155" s="1367" t="s">
        <v>843</v>
      </c>
      <c r="C155" s="1368" t="s">
        <v>844</v>
      </c>
      <c r="D155" s="1368" t="s">
        <v>845</v>
      </c>
      <c r="E155" s="1369" t="s">
        <v>846</v>
      </c>
      <c r="F155" s="1413" t="s">
        <v>847</v>
      </c>
      <c r="G155" s="1406"/>
      <c r="H155" s="1362"/>
      <c r="I155" s="1244"/>
      <c r="J155" s="1244"/>
      <c r="K155" s="1244"/>
      <c r="L155" s="1244"/>
      <c r="M155" s="1244"/>
      <c r="N155" s="1336"/>
      <c r="O155" s="1244"/>
      <c r="P155" s="1244"/>
      <c r="Q155" s="1244"/>
      <c r="R155" s="1244"/>
      <c r="S155" s="1244"/>
      <c r="T155" s="1244"/>
      <c r="U155" s="1244"/>
      <c r="V155" s="1244"/>
      <c r="W155" s="1244"/>
      <c r="X155" s="1244"/>
      <c r="Y155" s="1244"/>
      <c r="Z155" s="1244"/>
      <c r="AA155" s="1244"/>
      <c r="AB155" s="1244"/>
      <c r="AC155" s="1244"/>
      <c r="AD155" s="1244"/>
      <c r="AE155" s="1244"/>
      <c r="AF155" s="1244"/>
      <c r="AG155" s="1244"/>
      <c r="AH155" s="1244"/>
      <c r="AI155" s="1244"/>
      <c r="AJ155" s="1244"/>
      <c r="AK155" s="1244"/>
      <c r="AL155" s="1244"/>
      <c r="AM155" s="1244"/>
      <c r="AN155" s="1244"/>
      <c r="AO155" s="1244"/>
      <c r="AP155" s="1244"/>
      <c r="AQ155" s="1244"/>
      <c r="AR155" s="1244"/>
      <c r="AS155" s="1244"/>
      <c r="AT155" s="1244"/>
      <c r="AU155" s="1244"/>
      <c r="AV155" s="1244"/>
      <c r="AW155" s="1244"/>
      <c r="AX155" s="1244"/>
      <c r="AY155" s="1244"/>
      <c r="AZ155" s="1244"/>
      <c r="BA155" s="1244"/>
      <c r="BB155" s="1244"/>
      <c r="BC155" s="1244"/>
      <c r="BD155" s="1244"/>
      <c r="BE155" s="1244"/>
      <c r="BF155" s="1244"/>
      <c r="BG155" s="1244"/>
      <c r="BH155" s="1244"/>
      <c r="BI155" s="1244"/>
      <c r="BJ155" s="1244"/>
      <c r="BK155" s="1244"/>
      <c r="BL155" s="1244"/>
      <c r="BM155" s="1244"/>
      <c r="BN155" s="1244"/>
      <c r="BO155" s="1244"/>
      <c r="BP155" s="1244"/>
      <c r="BQ155" s="1244"/>
      <c r="BR155" s="1244"/>
      <c r="BS155" s="1244"/>
      <c r="BT155" s="1244"/>
      <c r="BU155" s="1244"/>
      <c r="BV155" s="1244"/>
      <c r="BW155" s="1244"/>
      <c r="BX155" s="1244"/>
      <c r="BY155" s="1244"/>
      <c r="BZ155" s="1244"/>
      <c r="CA155" s="1244"/>
    </row>
    <row r="156" spans="1:79" ht="68.099999999999994" customHeight="1">
      <c r="B156" s="1378" t="s">
        <v>913</v>
      </c>
      <c r="C156" s="1379">
        <v>1</v>
      </c>
      <c r="D156" s="1380">
        <v>2</v>
      </c>
      <c r="E156" s="1381">
        <v>2</v>
      </c>
      <c r="F156" s="1414"/>
      <c r="G156" s="1407"/>
      <c r="H156" s="1407"/>
      <c r="I156" s="1408"/>
      <c r="J156" s="1244"/>
      <c r="K156" s="1244"/>
      <c r="L156" s="1244"/>
      <c r="M156" s="1244"/>
      <c r="N156" s="1336"/>
      <c r="O156" s="1244"/>
      <c r="P156" s="1244"/>
      <c r="Q156" s="1244"/>
      <c r="R156" s="1244"/>
      <c r="S156" s="1244"/>
      <c r="T156" s="1244"/>
      <c r="U156" s="1244"/>
      <c r="V156" s="1244"/>
      <c r="W156" s="1244"/>
      <c r="X156" s="1244"/>
      <c r="Y156" s="1244"/>
      <c r="Z156" s="1244"/>
      <c r="AA156" s="1244"/>
      <c r="AB156" s="1244"/>
      <c r="AC156" s="1244"/>
      <c r="AD156" s="1244"/>
      <c r="AE156" s="1244"/>
      <c r="AF156" s="1244"/>
      <c r="AG156" s="1244"/>
      <c r="AH156" s="1244"/>
      <c r="AI156" s="1244"/>
      <c r="AJ156" s="1244"/>
      <c r="AK156" s="1244"/>
      <c r="AL156" s="1244"/>
      <c r="AM156" s="1244"/>
      <c r="AN156" s="1244"/>
      <c r="AO156" s="1244"/>
      <c r="AP156" s="1244"/>
      <c r="AQ156" s="1244"/>
      <c r="AR156" s="1244"/>
      <c r="AS156" s="1244"/>
      <c r="AT156" s="1244"/>
      <c r="AU156" s="1244"/>
      <c r="AV156" s="1244"/>
      <c r="AW156" s="1244"/>
      <c r="AX156" s="1244"/>
      <c r="AY156" s="1244"/>
      <c r="AZ156" s="1244"/>
      <c r="BA156" s="1244"/>
      <c r="BB156" s="1244"/>
      <c r="BC156" s="1244"/>
      <c r="BD156" s="1244"/>
      <c r="BE156" s="1244"/>
      <c r="BF156" s="1244"/>
      <c r="BG156" s="1244"/>
      <c r="BH156" s="1244"/>
      <c r="BI156" s="1244"/>
      <c r="BJ156" s="1244"/>
      <c r="BK156" s="1244"/>
      <c r="BL156" s="1244"/>
      <c r="BM156" s="1244"/>
      <c r="BN156" s="1244"/>
      <c r="BO156" s="1244"/>
      <c r="BP156" s="1244"/>
      <c r="BQ156" s="1244"/>
      <c r="BR156" s="1244"/>
      <c r="BS156" s="1244"/>
      <c r="BT156" s="1244"/>
      <c r="BU156" s="1244"/>
      <c r="BV156" s="1244"/>
      <c r="BW156" s="1244"/>
      <c r="BX156" s="1244"/>
      <c r="BY156" s="1244"/>
      <c r="BZ156" s="1244"/>
      <c r="CA156" s="1244"/>
    </row>
    <row r="157" spans="1:79" ht="69" customHeight="1">
      <c r="B157" s="1388" t="s">
        <v>914</v>
      </c>
      <c r="C157" s="1389">
        <v>2</v>
      </c>
      <c r="D157" s="1390">
        <v>2</v>
      </c>
      <c r="E157" s="1391">
        <v>4</v>
      </c>
      <c r="F157" s="1414"/>
      <c r="G157" s="1409"/>
      <c r="H157" s="1409"/>
      <c r="I157" s="1410"/>
      <c r="J157" s="1244"/>
      <c r="K157" s="1244"/>
      <c r="L157" s="1244"/>
      <c r="M157" s="1244"/>
      <c r="N157" s="1336"/>
      <c r="O157" s="1244"/>
      <c r="P157" s="1244"/>
      <c r="Q157" s="1244"/>
      <c r="R157" s="1244"/>
      <c r="S157" s="1244"/>
      <c r="T157" s="1244"/>
      <c r="U157" s="1244"/>
      <c r="V157" s="1244"/>
      <c r="W157" s="1244"/>
      <c r="X157" s="1244"/>
      <c r="Y157" s="1244"/>
      <c r="Z157" s="1244"/>
      <c r="AA157" s="1244"/>
      <c r="AB157" s="1244"/>
      <c r="AC157" s="1244"/>
      <c r="AD157" s="1244"/>
      <c r="AE157" s="1244"/>
      <c r="AF157" s="1244"/>
      <c r="AG157" s="1244"/>
      <c r="AH157" s="1244"/>
      <c r="AI157" s="1244"/>
      <c r="AJ157" s="1244"/>
      <c r="AK157" s="1244"/>
      <c r="AL157" s="1244"/>
      <c r="AM157" s="1244"/>
      <c r="AN157" s="1244"/>
      <c r="AO157" s="1244"/>
      <c r="AP157" s="1244"/>
      <c r="AQ157" s="1244"/>
      <c r="AR157" s="1244"/>
      <c r="AS157" s="1244"/>
      <c r="AT157" s="1244"/>
      <c r="AU157" s="1244"/>
      <c r="AV157" s="1244"/>
      <c r="AW157" s="1244"/>
      <c r="AX157" s="1244"/>
      <c r="AY157" s="1244"/>
      <c r="AZ157" s="1244"/>
      <c r="BA157" s="1244"/>
      <c r="BB157" s="1244"/>
      <c r="BC157" s="1244"/>
      <c r="BD157" s="1244"/>
      <c r="BE157" s="1244"/>
      <c r="BF157" s="1244"/>
      <c r="BG157" s="1244"/>
      <c r="BH157" s="1244"/>
      <c r="BI157" s="1244"/>
      <c r="BJ157" s="1244"/>
      <c r="BK157" s="1244"/>
      <c r="BL157" s="1244"/>
      <c r="BM157" s="1244"/>
      <c r="BN157" s="1244"/>
      <c r="BO157" s="1244"/>
      <c r="BP157" s="1244"/>
      <c r="BQ157" s="1244"/>
      <c r="BR157" s="1244"/>
      <c r="BS157" s="1244"/>
      <c r="BT157" s="1244"/>
      <c r="BU157" s="1244"/>
      <c r="BV157" s="1244"/>
      <c r="BW157" s="1244"/>
      <c r="BX157" s="1244"/>
      <c r="BY157" s="1244"/>
      <c r="BZ157" s="1244"/>
      <c r="CA157" s="1244"/>
    </row>
    <row r="158" spans="1:79" ht="71.45" customHeight="1" thickBot="1">
      <c r="B158" s="1394" t="s">
        <v>915</v>
      </c>
      <c r="C158" s="1395">
        <v>3</v>
      </c>
      <c r="D158" s="1396">
        <v>2</v>
      </c>
      <c r="E158" s="1397">
        <v>6</v>
      </c>
      <c r="F158" s="1415"/>
      <c r="G158" s="1411"/>
      <c r="H158" s="1411"/>
      <c r="I158" s="1412"/>
      <c r="J158" s="1244"/>
      <c r="K158" s="1244"/>
      <c r="L158" s="1244"/>
      <c r="M158" s="1244"/>
      <c r="N158" s="1336"/>
      <c r="O158" s="1244"/>
      <c r="P158" s="1244"/>
      <c r="Q158" s="1244"/>
      <c r="R158" s="1244"/>
      <c r="S158" s="1244"/>
      <c r="T158" s="1244"/>
      <c r="U158" s="1244"/>
      <c r="V158" s="1244"/>
      <c r="W158" s="1244"/>
      <c r="X158" s="1244"/>
      <c r="Y158" s="1244"/>
      <c r="Z158" s="1244"/>
      <c r="AA158" s="1244"/>
      <c r="AB158" s="1244"/>
      <c r="AC158" s="1244"/>
      <c r="AD158" s="1244"/>
      <c r="AE158" s="1244"/>
      <c r="AF158" s="1244"/>
      <c r="AG158" s="1244"/>
      <c r="AH158" s="1244"/>
      <c r="AI158" s="1244"/>
      <c r="AJ158" s="1244"/>
      <c r="AK158" s="1244"/>
      <c r="AL158" s="1244"/>
      <c r="AM158" s="1244"/>
      <c r="AN158" s="1244"/>
      <c r="AO158" s="1244"/>
      <c r="AP158" s="1244"/>
      <c r="AQ158" s="1244"/>
      <c r="AR158" s="1244"/>
      <c r="AS158" s="1244"/>
      <c r="AT158" s="1244"/>
      <c r="AU158" s="1244"/>
      <c r="AV158" s="1244"/>
      <c r="AW158" s="1244"/>
      <c r="AX158" s="1244"/>
      <c r="AY158" s="1244"/>
      <c r="AZ158" s="1244"/>
      <c r="BA158" s="1244"/>
      <c r="BB158" s="1244"/>
      <c r="BC158" s="1244"/>
      <c r="BD158" s="1244"/>
      <c r="BE158" s="1244"/>
      <c r="BF158" s="1244"/>
      <c r="BG158" s="1244"/>
      <c r="BH158" s="1244"/>
      <c r="BI158" s="1244"/>
      <c r="BJ158" s="1244"/>
      <c r="BK158" s="1244"/>
      <c r="BL158" s="1244"/>
      <c r="BM158" s="1244"/>
      <c r="BN158" s="1244"/>
      <c r="BO158" s="1244"/>
      <c r="BP158" s="1244"/>
      <c r="BQ158" s="1244"/>
      <c r="BR158" s="1244"/>
      <c r="BS158" s="1244"/>
      <c r="BT158" s="1244"/>
      <c r="BU158" s="1244"/>
      <c r="BV158" s="1244"/>
      <c r="BW158" s="1244"/>
      <c r="BX158" s="1244"/>
      <c r="BY158" s="1244"/>
      <c r="BZ158" s="1244"/>
      <c r="CA158" s="1244"/>
    </row>
    <row r="159" spans="1:79" ht="9" customHeight="1">
      <c r="B159" s="1404"/>
      <c r="C159" s="1405"/>
      <c r="D159" s="1405"/>
      <c r="E159" s="1405"/>
      <c r="F159" s="1425"/>
      <c r="G159" s="1362"/>
      <c r="H159" s="1362"/>
      <c r="I159" s="1244"/>
      <c r="J159" s="1244"/>
      <c r="K159" s="1244"/>
      <c r="L159" s="1244"/>
      <c r="M159" s="1244"/>
      <c r="N159" s="1336"/>
      <c r="O159" s="1244"/>
      <c r="P159" s="1244"/>
      <c r="Q159" s="1244"/>
      <c r="R159" s="1244"/>
      <c r="S159" s="1244"/>
      <c r="T159" s="1244"/>
      <c r="U159" s="1244"/>
      <c r="V159" s="1244"/>
      <c r="W159" s="1244"/>
      <c r="X159" s="1244"/>
      <c r="Y159" s="1244"/>
      <c r="Z159" s="1244"/>
      <c r="AA159" s="1244"/>
      <c r="AB159" s="1244"/>
      <c r="AC159" s="1244"/>
      <c r="AD159" s="1244"/>
      <c r="AE159" s="1244"/>
      <c r="AF159" s="1244"/>
      <c r="AG159" s="1244"/>
      <c r="AH159" s="1244"/>
      <c r="AI159" s="1244"/>
      <c r="AJ159" s="1244"/>
      <c r="AK159" s="1244"/>
      <c r="AL159" s="1244"/>
      <c r="AM159" s="1244"/>
      <c r="AN159" s="1244"/>
      <c r="AO159" s="1244"/>
      <c r="AP159" s="1244"/>
      <c r="AQ159" s="1244"/>
      <c r="AR159" s="1244"/>
      <c r="AS159" s="1244"/>
      <c r="AT159" s="1244"/>
      <c r="AU159" s="1244"/>
      <c r="AV159" s="1244"/>
      <c r="AW159" s="1244"/>
      <c r="AX159" s="1244"/>
      <c r="AY159" s="1244"/>
      <c r="AZ159" s="1244"/>
      <c r="BA159" s="1244"/>
      <c r="BB159" s="1244"/>
      <c r="BC159" s="1244"/>
      <c r="BD159" s="1244"/>
      <c r="BE159" s="1244"/>
      <c r="BF159" s="1244"/>
      <c r="BG159" s="1244"/>
      <c r="BH159" s="1244"/>
      <c r="BI159" s="1244"/>
      <c r="BJ159" s="1244"/>
      <c r="BK159" s="1244"/>
      <c r="BL159" s="1244"/>
      <c r="BM159" s="1244"/>
      <c r="BN159" s="1244"/>
      <c r="BO159" s="1244"/>
      <c r="BP159" s="1244"/>
      <c r="BQ159" s="1244"/>
      <c r="BR159" s="1244"/>
      <c r="BS159" s="1244"/>
      <c r="BT159" s="1244"/>
      <c r="BU159" s="1244"/>
      <c r="BV159" s="1244"/>
      <c r="BW159" s="1244"/>
      <c r="BX159" s="1244"/>
      <c r="BY159" s="1244"/>
      <c r="BZ159" s="1244"/>
      <c r="CA159" s="1244"/>
    </row>
    <row r="160" spans="1:79" ht="18" customHeight="1">
      <c r="A160" s="1193">
        <v>16</v>
      </c>
      <c r="B160" s="1358" t="s">
        <v>916</v>
      </c>
      <c r="C160" s="1359"/>
      <c r="D160" s="1359"/>
      <c r="E160" s="1359"/>
      <c r="F160" s="1425"/>
      <c r="G160" s="1362"/>
      <c r="H160" s="1362"/>
      <c r="I160" s="1244"/>
      <c r="J160" s="1244"/>
      <c r="K160" s="1244"/>
      <c r="L160" s="1244"/>
      <c r="M160" s="1244"/>
      <c r="N160" s="1336"/>
      <c r="O160" s="1244"/>
      <c r="P160" s="1244"/>
      <c r="Q160" s="1244"/>
      <c r="R160" s="1244"/>
      <c r="S160" s="1244"/>
      <c r="T160" s="1244"/>
      <c r="U160" s="1244"/>
      <c r="V160" s="1244"/>
      <c r="W160" s="1244"/>
      <c r="X160" s="1244"/>
      <c r="Y160" s="1244"/>
      <c r="Z160" s="1244"/>
      <c r="AA160" s="1244"/>
      <c r="AB160" s="1244"/>
      <c r="AC160" s="1244"/>
      <c r="AD160" s="1244"/>
      <c r="AE160" s="1244"/>
      <c r="AF160" s="1244"/>
      <c r="AG160" s="1244"/>
      <c r="AH160" s="1244"/>
      <c r="AI160" s="1244"/>
      <c r="AJ160" s="1244"/>
      <c r="AK160" s="1244"/>
      <c r="AL160" s="1244"/>
      <c r="AM160" s="1244"/>
      <c r="AN160" s="1244"/>
      <c r="AO160" s="1244"/>
      <c r="AP160" s="1244"/>
      <c r="AQ160" s="1244"/>
      <c r="AR160" s="1244"/>
      <c r="AS160" s="1244"/>
      <c r="AT160" s="1244"/>
      <c r="AU160" s="1244"/>
      <c r="AV160" s="1244"/>
      <c r="AW160" s="1244"/>
      <c r="AX160" s="1244"/>
      <c r="AY160" s="1244"/>
      <c r="AZ160" s="1244"/>
      <c r="BA160" s="1244"/>
      <c r="BB160" s="1244"/>
      <c r="BC160" s="1244"/>
      <c r="BD160" s="1244"/>
      <c r="BE160" s="1244"/>
      <c r="BF160" s="1244"/>
      <c r="BG160" s="1244"/>
      <c r="BH160" s="1244"/>
      <c r="BI160" s="1244"/>
      <c r="BJ160" s="1244"/>
      <c r="BK160" s="1244"/>
      <c r="BL160" s="1244"/>
      <c r="BM160" s="1244"/>
      <c r="BN160" s="1244"/>
      <c r="BO160" s="1244"/>
      <c r="BP160" s="1244"/>
      <c r="BQ160" s="1244"/>
      <c r="BR160" s="1244"/>
      <c r="BS160" s="1244"/>
      <c r="BT160" s="1244"/>
      <c r="BU160" s="1244"/>
      <c r="BV160" s="1244"/>
      <c r="BW160" s="1244"/>
      <c r="BX160" s="1244"/>
      <c r="BY160" s="1244"/>
      <c r="BZ160" s="1244"/>
      <c r="CA160" s="1244"/>
    </row>
    <row r="161" spans="1:79" ht="35.25" customHeight="1">
      <c r="B161" s="1363" t="s">
        <v>917</v>
      </c>
      <c r="C161" s="1364"/>
      <c r="D161" s="1364"/>
      <c r="E161" s="1365"/>
      <c r="F161" s="1425"/>
      <c r="G161" s="1362"/>
      <c r="H161" s="1362"/>
      <c r="I161" s="1244"/>
      <c r="J161" s="1244"/>
      <c r="K161" s="1244"/>
      <c r="L161" s="1244"/>
      <c r="M161" s="1244"/>
      <c r="N161" s="1336"/>
      <c r="O161" s="1244"/>
      <c r="P161" s="1244"/>
      <c r="Q161" s="1244"/>
      <c r="R161" s="1244"/>
      <c r="S161" s="1244"/>
      <c r="T161" s="1244"/>
      <c r="U161" s="1244"/>
      <c r="V161" s="1244"/>
      <c r="W161" s="1244"/>
      <c r="X161" s="1244"/>
      <c r="Y161" s="1244"/>
      <c r="Z161" s="1244"/>
      <c r="AA161" s="1244"/>
      <c r="AB161" s="1244"/>
      <c r="AC161" s="1244"/>
      <c r="AD161" s="1244"/>
      <c r="AE161" s="1244"/>
      <c r="AF161" s="1244"/>
      <c r="AG161" s="1244"/>
      <c r="AH161" s="1244"/>
      <c r="AI161" s="1244"/>
      <c r="AJ161" s="1244"/>
      <c r="AK161" s="1244"/>
      <c r="AL161" s="1244"/>
      <c r="AM161" s="1244"/>
      <c r="AN161" s="1244"/>
      <c r="AO161" s="1244"/>
      <c r="AP161" s="1244"/>
      <c r="AQ161" s="1244"/>
      <c r="AR161" s="1244"/>
      <c r="AS161" s="1244"/>
      <c r="AT161" s="1244"/>
      <c r="AU161" s="1244"/>
      <c r="AV161" s="1244"/>
      <c r="AW161" s="1244"/>
      <c r="AX161" s="1244"/>
      <c r="AY161" s="1244"/>
      <c r="AZ161" s="1244"/>
      <c r="BA161" s="1244"/>
      <c r="BB161" s="1244"/>
      <c r="BC161" s="1244"/>
      <c r="BD161" s="1244"/>
      <c r="BE161" s="1244"/>
      <c r="BF161" s="1244"/>
      <c r="BG161" s="1244"/>
      <c r="BH161" s="1244"/>
      <c r="BI161" s="1244"/>
      <c r="BJ161" s="1244"/>
      <c r="BK161" s="1244"/>
      <c r="BL161" s="1244"/>
      <c r="BM161" s="1244"/>
      <c r="BN161" s="1244"/>
      <c r="BO161" s="1244"/>
      <c r="BP161" s="1244"/>
      <c r="BQ161" s="1244"/>
      <c r="BR161" s="1244"/>
      <c r="BS161" s="1244"/>
      <c r="BT161" s="1244"/>
      <c r="BU161" s="1244"/>
      <c r="BV161" s="1244"/>
      <c r="BW161" s="1244"/>
      <c r="BX161" s="1244"/>
      <c r="BY161" s="1244"/>
      <c r="BZ161" s="1244"/>
      <c r="CA161" s="1244"/>
    </row>
    <row r="162" spans="1:79" ht="16.5" customHeight="1" thickBot="1">
      <c r="B162" s="1358" t="s">
        <v>842</v>
      </c>
      <c r="C162" s="1366"/>
      <c r="F162" s="1425"/>
      <c r="G162" s="1362"/>
      <c r="H162" s="1362"/>
      <c r="I162" s="1244"/>
      <c r="J162" s="1244"/>
      <c r="K162" s="1244"/>
      <c r="L162" s="1244"/>
      <c r="M162" s="1244"/>
      <c r="N162" s="1336"/>
      <c r="O162" s="1244"/>
      <c r="P162" s="1244"/>
      <c r="Q162" s="1244"/>
      <c r="R162" s="1244"/>
      <c r="S162" s="1244"/>
      <c r="T162" s="1244"/>
      <c r="U162" s="1244"/>
      <c r="V162" s="1244"/>
      <c r="W162" s="1244"/>
      <c r="X162" s="1244"/>
      <c r="Y162" s="1244"/>
      <c r="Z162" s="1244"/>
      <c r="AA162" s="1244"/>
      <c r="AB162" s="1244"/>
      <c r="AC162" s="1244"/>
      <c r="AD162" s="1244"/>
      <c r="AE162" s="1244"/>
      <c r="AF162" s="1244"/>
      <c r="AG162" s="1244"/>
      <c r="AH162" s="1244"/>
      <c r="AI162" s="1244"/>
      <c r="AJ162" s="1244"/>
      <c r="AK162" s="1244"/>
      <c r="AL162" s="1244"/>
      <c r="AM162" s="1244"/>
      <c r="AN162" s="1244"/>
      <c r="AO162" s="1244"/>
      <c r="AP162" s="1244"/>
      <c r="AQ162" s="1244"/>
      <c r="AR162" s="1244"/>
      <c r="AS162" s="1244"/>
      <c r="AT162" s="1244"/>
      <c r="AU162" s="1244"/>
      <c r="AV162" s="1244"/>
      <c r="AW162" s="1244"/>
      <c r="AX162" s="1244"/>
      <c r="AY162" s="1244"/>
      <c r="AZ162" s="1244"/>
      <c r="BA162" s="1244"/>
      <c r="BB162" s="1244"/>
      <c r="BC162" s="1244"/>
      <c r="BD162" s="1244"/>
      <c r="BE162" s="1244"/>
      <c r="BF162" s="1244"/>
      <c r="BG162" s="1244"/>
      <c r="BH162" s="1244"/>
      <c r="BI162" s="1244"/>
      <c r="BJ162" s="1244"/>
      <c r="BK162" s="1244"/>
      <c r="BL162" s="1244"/>
      <c r="BM162" s="1244"/>
      <c r="BN162" s="1244"/>
      <c r="BO162" s="1244"/>
      <c r="BP162" s="1244"/>
      <c r="BQ162" s="1244"/>
      <c r="BR162" s="1244"/>
      <c r="BS162" s="1244"/>
      <c r="BT162" s="1244"/>
      <c r="BU162" s="1244"/>
      <c r="BV162" s="1244"/>
      <c r="BW162" s="1244"/>
      <c r="BX162" s="1244"/>
      <c r="BY162" s="1244"/>
      <c r="BZ162" s="1244"/>
      <c r="CA162" s="1244"/>
    </row>
    <row r="163" spans="1:79" ht="33.75" customHeight="1" thickBot="1">
      <c r="B163" s="1367" t="s">
        <v>843</v>
      </c>
      <c r="C163" s="1368" t="s">
        <v>844</v>
      </c>
      <c r="D163" s="1368" t="s">
        <v>845</v>
      </c>
      <c r="E163" s="1369" t="s">
        <v>846</v>
      </c>
      <c r="F163" s="1413" t="s">
        <v>847</v>
      </c>
      <c r="G163" s="1406"/>
      <c r="H163" s="1362"/>
      <c r="I163" s="1244"/>
      <c r="J163" s="1244"/>
      <c r="K163" s="1244"/>
      <c r="L163" s="1244"/>
      <c r="M163" s="1244"/>
      <c r="N163" s="1336"/>
      <c r="O163" s="1244"/>
      <c r="P163" s="1244"/>
      <c r="Q163" s="1244"/>
      <c r="R163" s="1244"/>
      <c r="S163" s="1244"/>
      <c r="T163" s="1244"/>
      <c r="U163" s="1244"/>
      <c r="V163" s="1244"/>
      <c r="W163" s="1244"/>
      <c r="X163" s="1244"/>
      <c r="Y163" s="1244"/>
      <c r="Z163" s="1244"/>
      <c r="AA163" s="1244"/>
      <c r="AB163" s="1244"/>
      <c r="AC163" s="1244"/>
      <c r="AD163" s="1244"/>
      <c r="AE163" s="1244"/>
      <c r="AF163" s="1244"/>
      <c r="AG163" s="1244"/>
      <c r="AH163" s="1244"/>
      <c r="AI163" s="1244"/>
      <c r="AJ163" s="1244"/>
      <c r="AK163" s="1244"/>
      <c r="AL163" s="1244"/>
      <c r="AM163" s="1244"/>
      <c r="AN163" s="1244"/>
      <c r="AO163" s="1244"/>
      <c r="AP163" s="1244"/>
      <c r="AQ163" s="1244"/>
      <c r="AR163" s="1244"/>
      <c r="AS163" s="1244"/>
      <c r="AT163" s="1244"/>
      <c r="AU163" s="1244"/>
      <c r="AV163" s="1244"/>
      <c r="AW163" s="1244"/>
      <c r="AX163" s="1244"/>
      <c r="AY163" s="1244"/>
      <c r="AZ163" s="1244"/>
      <c r="BA163" s="1244"/>
      <c r="BB163" s="1244"/>
      <c r="BC163" s="1244"/>
      <c r="BD163" s="1244"/>
      <c r="BE163" s="1244"/>
      <c r="BF163" s="1244"/>
      <c r="BG163" s="1244"/>
      <c r="BH163" s="1244"/>
      <c r="BI163" s="1244"/>
      <c r="BJ163" s="1244"/>
      <c r="BK163" s="1244"/>
      <c r="BL163" s="1244"/>
      <c r="BM163" s="1244"/>
      <c r="BN163" s="1244"/>
      <c r="BO163" s="1244"/>
      <c r="BP163" s="1244"/>
      <c r="BQ163" s="1244"/>
      <c r="BR163" s="1244"/>
      <c r="BS163" s="1244"/>
      <c r="BT163" s="1244"/>
      <c r="BU163" s="1244"/>
      <c r="BV163" s="1244"/>
      <c r="BW163" s="1244"/>
      <c r="BX163" s="1244"/>
      <c r="BY163" s="1244"/>
      <c r="BZ163" s="1244"/>
      <c r="CA163" s="1244"/>
    </row>
    <row r="164" spans="1:79" ht="27.95" customHeight="1">
      <c r="B164" s="1378" t="s">
        <v>918</v>
      </c>
      <c r="C164" s="1379">
        <v>1</v>
      </c>
      <c r="D164" s="1380">
        <v>2</v>
      </c>
      <c r="E164" s="1381">
        <v>2</v>
      </c>
      <c r="F164" s="1414"/>
      <c r="G164" s="1407"/>
      <c r="H164" s="1407"/>
      <c r="I164" s="1408"/>
      <c r="J164" s="1244"/>
      <c r="K164" s="1244"/>
      <c r="L164" s="1244"/>
      <c r="M164" s="1244"/>
      <c r="N164" s="1336"/>
      <c r="O164" s="1244"/>
      <c r="P164" s="1244"/>
      <c r="Q164" s="1244"/>
      <c r="R164" s="1244"/>
      <c r="S164" s="1244"/>
      <c r="T164" s="1244"/>
      <c r="U164" s="1244"/>
      <c r="V164" s="1244"/>
      <c r="W164" s="1244"/>
      <c r="X164" s="1244"/>
      <c r="Y164" s="1244"/>
      <c r="Z164" s="1244"/>
      <c r="AA164" s="1244"/>
      <c r="AB164" s="1244"/>
      <c r="AC164" s="1244"/>
      <c r="AD164" s="1244"/>
      <c r="AE164" s="1244"/>
      <c r="AF164" s="1244"/>
      <c r="AG164" s="1244"/>
      <c r="AH164" s="1244"/>
      <c r="AI164" s="1244"/>
      <c r="AJ164" s="1244"/>
      <c r="AK164" s="1244"/>
      <c r="AL164" s="1244"/>
      <c r="AM164" s="1244"/>
      <c r="AN164" s="1244"/>
      <c r="AO164" s="1244"/>
      <c r="AP164" s="1244"/>
      <c r="AQ164" s="1244"/>
      <c r="AR164" s="1244"/>
      <c r="AS164" s="1244"/>
      <c r="AT164" s="1244"/>
      <c r="AU164" s="1244"/>
      <c r="AV164" s="1244"/>
      <c r="AW164" s="1244"/>
      <c r="AX164" s="1244"/>
      <c r="AY164" s="1244"/>
      <c r="AZ164" s="1244"/>
      <c r="BA164" s="1244"/>
      <c r="BB164" s="1244"/>
      <c r="BC164" s="1244"/>
      <c r="BD164" s="1244"/>
      <c r="BE164" s="1244"/>
      <c r="BF164" s="1244"/>
      <c r="BG164" s="1244"/>
      <c r="BH164" s="1244"/>
      <c r="BI164" s="1244"/>
      <c r="BJ164" s="1244"/>
      <c r="BK164" s="1244"/>
      <c r="BL164" s="1244"/>
      <c r="BM164" s="1244"/>
      <c r="BN164" s="1244"/>
      <c r="BO164" s="1244"/>
      <c r="BP164" s="1244"/>
      <c r="BQ164" s="1244"/>
      <c r="BR164" s="1244"/>
      <c r="BS164" s="1244"/>
      <c r="BT164" s="1244"/>
      <c r="BU164" s="1244"/>
      <c r="BV164" s="1244"/>
      <c r="BW164" s="1244"/>
      <c r="BX164" s="1244"/>
      <c r="BY164" s="1244"/>
      <c r="BZ164" s="1244"/>
      <c r="CA164" s="1244"/>
    </row>
    <row r="165" spans="1:79" ht="27" customHeight="1">
      <c r="B165" s="1388" t="s">
        <v>919</v>
      </c>
      <c r="C165" s="1389">
        <v>2</v>
      </c>
      <c r="D165" s="1390">
        <v>2</v>
      </c>
      <c r="E165" s="1391">
        <v>4</v>
      </c>
      <c r="F165" s="1414"/>
      <c r="G165" s="1409"/>
      <c r="H165" s="1409"/>
      <c r="I165" s="1410"/>
      <c r="J165" s="1244"/>
      <c r="K165" s="1244"/>
      <c r="L165" s="1244"/>
      <c r="M165" s="1244"/>
      <c r="N165" s="1336"/>
      <c r="O165" s="1244"/>
      <c r="P165" s="1244"/>
      <c r="Q165" s="1244"/>
      <c r="R165" s="1244"/>
      <c r="S165" s="1244"/>
      <c r="T165" s="1244"/>
      <c r="U165" s="1244"/>
      <c r="V165" s="1244"/>
      <c r="W165" s="1244"/>
      <c r="X165" s="1244"/>
      <c r="Y165" s="1244"/>
      <c r="Z165" s="1244"/>
      <c r="AA165" s="1244"/>
      <c r="AB165" s="1244"/>
      <c r="AC165" s="1244"/>
      <c r="AD165" s="1244"/>
      <c r="AE165" s="1244"/>
      <c r="AF165" s="1244"/>
      <c r="AG165" s="1244"/>
      <c r="AH165" s="1244"/>
      <c r="AI165" s="1244"/>
      <c r="AJ165" s="1244"/>
      <c r="AK165" s="1244"/>
      <c r="AL165" s="1244"/>
      <c r="AM165" s="1244"/>
      <c r="AN165" s="1244"/>
      <c r="AO165" s="1244"/>
      <c r="AP165" s="1244"/>
      <c r="AQ165" s="1244"/>
      <c r="AR165" s="1244"/>
      <c r="AS165" s="1244"/>
      <c r="AT165" s="1244"/>
      <c r="AU165" s="1244"/>
      <c r="AV165" s="1244"/>
      <c r="AW165" s="1244"/>
      <c r="AX165" s="1244"/>
      <c r="AY165" s="1244"/>
      <c r="AZ165" s="1244"/>
      <c r="BA165" s="1244"/>
      <c r="BB165" s="1244"/>
      <c r="BC165" s="1244"/>
      <c r="BD165" s="1244"/>
      <c r="BE165" s="1244"/>
      <c r="BF165" s="1244"/>
      <c r="BG165" s="1244"/>
      <c r="BH165" s="1244"/>
      <c r="BI165" s="1244"/>
      <c r="BJ165" s="1244"/>
      <c r="BK165" s="1244"/>
      <c r="BL165" s="1244"/>
      <c r="BM165" s="1244"/>
      <c r="BN165" s="1244"/>
      <c r="BO165" s="1244"/>
      <c r="BP165" s="1244"/>
      <c r="BQ165" s="1244"/>
      <c r="BR165" s="1244"/>
      <c r="BS165" s="1244"/>
      <c r="BT165" s="1244"/>
      <c r="BU165" s="1244"/>
      <c r="BV165" s="1244"/>
      <c r="BW165" s="1244"/>
      <c r="BX165" s="1244"/>
      <c r="BY165" s="1244"/>
      <c r="BZ165" s="1244"/>
      <c r="CA165" s="1244"/>
    </row>
    <row r="166" spans="1:79" ht="41.1" customHeight="1" thickBot="1">
      <c r="B166" s="1394" t="s">
        <v>920</v>
      </c>
      <c r="C166" s="1395">
        <v>3</v>
      </c>
      <c r="D166" s="1396">
        <v>2</v>
      </c>
      <c r="E166" s="1397">
        <v>6</v>
      </c>
      <c r="F166" s="1415"/>
      <c r="G166" s="1411"/>
      <c r="H166" s="1411"/>
      <c r="I166" s="1412"/>
      <c r="J166" s="1244"/>
      <c r="K166" s="1244"/>
      <c r="L166" s="1244"/>
      <c r="M166" s="1244"/>
      <c r="N166" s="1336"/>
      <c r="O166" s="1244"/>
      <c r="P166" s="1244"/>
      <c r="Q166" s="1244"/>
      <c r="R166" s="1244"/>
      <c r="S166" s="1244"/>
      <c r="T166" s="1244"/>
      <c r="U166" s="1244"/>
      <c r="V166" s="1244"/>
      <c r="W166" s="1244"/>
      <c r="X166" s="1244"/>
      <c r="Y166" s="1244"/>
      <c r="Z166" s="1244"/>
      <c r="AA166" s="1244"/>
      <c r="AB166" s="1244"/>
      <c r="AC166" s="1244"/>
      <c r="AD166" s="1244"/>
      <c r="AE166" s="1244"/>
      <c r="AF166" s="1244"/>
      <c r="AG166" s="1244"/>
      <c r="AH166" s="1244"/>
      <c r="AI166" s="1244"/>
      <c r="AJ166" s="1244"/>
      <c r="AK166" s="1244"/>
      <c r="AL166" s="1244"/>
      <c r="AM166" s="1244"/>
      <c r="AN166" s="1244"/>
      <c r="AO166" s="1244"/>
      <c r="AP166" s="1244"/>
      <c r="AQ166" s="1244"/>
      <c r="AR166" s="1244"/>
      <c r="AS166" s="1244"/>
      <c r="AT166" s="1244"/>
      <c r="AU166" s="1244"/>
      <c r="AV166" s="1244"/>
      <c r="AW166" s="1244"/>
      <c r="AX166" s="1244"/>
      <c r="AY166" s="1244"/>
      <c r="AZ166" s="1244"/>
      <c r="BA166" s="1244"/>
      <c r="BB166" s="1244"/>
      <c r="BC166" s="1244"/>
      <c r="BD166" s="1244"/>
      <c r="BE166" s="1244"/>
      <c r="BF166" s="1244"/>
      <c r="BG166" s="1244"/>
      <c r="BH166" s="1244"/>
      <c r="BI166" s="1244"/>
      <c r="BJ166" s="1244"/>
      <c r="BK166" s="1244"/>
      <c r="BL166" s="1244"/>
      <c r="BM166" s="1244"/>
      <c r="BN166" s="1244"/>
      <c r="BO166" s="1244"/>
      <c r="BP166" s="1244"/>
      <c r="BQ166" s="1244"/>
      <c r="BR166" s="1244"/>
      <c r="BS166" s="1244"/>
      <c r="BT166" s="1244"/>
      <c r="BU166" s="1244"/>
      <c r="BV166" s="1244"/>
      <c r="BW166" s="1244"/>
      <c r="BX166" s="1244"/>
      <c r="BY166" s="1244"/>
      <c r="BZ166" s="1244"/>
      <c r="CA166" s="1244"/>
    </row>
    <row r="167" spans="1:79" ht="9" customHeight="1">
      <c r="B167" s="1404"/>
      <c r="C167" s="1405"/>
      <c r="D167" s="1405"/>
      <c r="E167" s="1405"/>
      <c r="F167" s="1425"/>
      <c r="G167" s="1362"/>
      <c r="H167" s="1362"/>
      <c r="I167" s="1244"/>
      <c r="J167" s="1244"/>
      <c r="K167" s="1244"/>
      <c r="L167" s="1244"/>
      <c r="M167" s="1244"/>
      <c r="N167" s="1336"/>
      <c r="O167" s="1244"/>
      <c r="P167" s="1244"/>
      <c r="Q167" s="1244"/>
      <c r="R167" s="1244"/>
      <c r="S167" s="1244"/>
      <c r="T167" s="1244"/>
      <c r="U167" s="1244"/>
      <c r="V167" s="1244"/>
      <c r="W167" s="1244"/>
      <c r="X167" s="1244"/>
      <c r="Y167" s="1244"/>
      <c r="Z167" s="1244"/>
      <c r="AA167" s="1244"/>
      <c r="AB167" s="1244"/>
      <c r="AC167" s="1244"/>
      <c r="AD167" s="1244"/>
      <c r="AE167" s="1244"/>
      <c r="AF167" s="1244"/>
      <c r="AG167" s="1244"/>
      <c r="AH167" s="1244"/>
      <c r="AI167" s="1244"/>
      <c r="AJ167" s="1244"/>
      <c r="AK167" s="1244"/>
      <c r="AL167" s="1244"/>
      <c r="AM167" s="1244"/>
      <c r="AN167" s="1244"/>
      <c r="AO167" s="1244"/>
      <c r="AP167" s="1244"/>
      <c r="AQ167" s="1244"/>
      <c r="AR167" s="1244"/>
      <c r="AS167" s="1244"/>
      <c r="AT167" s="1244"/>
      <c r="AU167" s="1244"/>
      <c r="AV167" s="1244"/>
      <c r="AW167" s="1244"/>
      <c r="AX167" s="1244"/>
      <c r="AY167" s="1244"/>
      <c r="AZ167" s="1244"/>
      <c r="BA167" s="1244"/>
      <c r="BB167" s="1244"/>
      <c r="BC167" s="1244"/>
      <c r="BD167" s="1244"/>
      <c r="BE167" s="1244"/>
      <c r="BF167" s="1244"/>
      <c r="BG167" s="1244"/>
      <c r="BH167" s="1244"/>
      <c r="BI167" s="1244"/>
      <c r="BJ167" s="1244"/>
      <c r="BK167" s="1244"/>
      <c r="BL167" s="1244"/>
      <c r="BM167" s="1244"/>
      <c r="BN167" s="1244"/>
      <c r="BO167" s="1244"/>
      <c r="BP167" s="1244"/>
      <c r="BQ167" s="1244"/>
      <c r="BR167" s="1244"/>
      <c r="BS167" s="1244"/>
      <c r="BT167" s="1244"/>
      <c r="BU167" s="1244"/>
      <c r="BV167" s="1244"/>
      <c r="BW167" s="1244"/>
      <c r="BX167" s="1244"/>
      <c r="BY167" s="1244"/>
      <c r="BZ167" s="1244"/>
      <c r="CA167" s="1244"/>
    </row>
    <row r="168" spans="1:79">
      <c r="F168" s="1425"/>
      <c r="I168" s="1244"/>
      <c r="J168" s="1244"/>
      <c r="K168" s="1244"/>
      <c r="L168" s="1244"/>
      <c r="M168" s="1244"/>
      <c r="N168" s="1336"/>
      <c r="O168" s="1244"/>
      <c r="P168" s="1244"/>
      <c r="Q168" s="1244"/>
      <c r="R168" s="1244"/>
      <c r="S168" s="1244"/>
      <c r="T168" s="1244"/>
      <c r="U168" s="1244"/>
      <c r="V168" s="1244"/>
      <c r="W168" s="1244"/>
      <c r="X168" s="1244"/>
      <c r="Y168" s="1244"/>
      <c r="Z168" s="1244"/>
      <c r="AA168" s="1244"/>
      <c r="AB168" s="1244"/>
      <c r="AC168" s="1244"/>
      <c r="AD168" s="1244"/>
      <c r="AE168" s="1244"/>
      <c r="AF168" s="1244"/>
      <c r="AG168" s="1244"/>
      <c r="AH168" s="1244"/>
      <c r="AI168" s="1244"/>
      <c r="AJ168" s="1244"/>
      <c r="AK168" s="1244"/>
      <c r="AL168" s="1244"/>
      <c r="AM168" s="1244"/>
      <c r="AN168" s="1244"/>
      <c r="AO168" s="1244"/>
      <c r="AP168" s="1244"/>
      <c r="AQ168" s="1244"/>
      <c r="AR168" s="1244"/>
      <c r="AS168" s="1244"/>
      <c r="AT168" s="1244"/>
      <c r="AU168" s="1244"/>
      <c r="AV168" s="1244"/>
      <c r="AW168" s="1244"/>
      <c r="AX168" s="1244"/>
      <c r="AY168" s="1244"/>
      <c r="AZ168" s="1244"/>
      <c r="BA168" s="1244"/>
      <c r="BB168" s="1244"/>
      <c r="BC168" s="1244"/>
      <c r="BD168" s="1244"/>
      <c r="BE168" s="1244"/>
      <c r="BF168" s="1244"/>
      <c r="BG168" s="1244"/>
      <c r="BH168" s="1244"/>
      <c r="BI168" s="1244"/>
      <c r="BJ168" s="1244"/>
      <c r="BK168" s="1244"/>
      <c r="BL168" s="1244"/>
      <c r="BM168" s="1244"/>
      <c r="BN168" s="1244"/>
      <c r="BO168" s="1244"/>
      <c r="BP168" s="1244"/>
      <c r="BQ168" s="1244"/>
      <c r="BR168" s="1244"/>
      <c r="BS168" s="1244"/>
      <c r="BT168" s="1244"/>
      <c r="BU168" s="1244"/>
      <c r="BV168" s="1244"/>
      <c r="BW168" s="1244"/>
      <c r="BX168" s="1244"/>
      <c r="BY168" s="1244"/>
      <c r="BZ168" s="1244"/>
      <c r="CA168" s="1244"/>
    </row>
    <row r="169" spans="1:79">
      <c r="C169" s="1439"/>
      <c r="D169" s="1439"/>
      <c r="E169" s="1439"/>
      <c r="F169" s="1425"/>
      <c r="G169" s="1197"/>
      <c r="I169" s="1244"/>
      <c r="J169" s="1244"/>
      <c r="K169" s="1244"/>
      <c r="L169" s="1244"/>
      <c r="M169" s="1244"/>
      <c r="N169" s="1336"/>
      <c r="O169" s="1244"/>
      <c r="P169" s="1244"/>
      <c r="Q169" s="1244"/>
      <c r="R169" s="1244"/>
      <c r="S169" s="1244"/>
      <c r="T169" s="1244"/>
      <c r="U169" s="1244"/>
      <c r="V169" s="1244"/>
      <c r="W169" s="1244"/>
      <c r="X169" s="1244"/>
      <c r="Y169" s="1244"/>
      <c r="Z169" s="1244"/>
      <c r="AA169" s="1244"/>
      <c r="AB169" s="1244"/>
      <c r="AC169" s="1244"/>
      <c r="AD169" s="1244"/>
      <c r="AE169" s="1244"/>
      <c r="AF169" s="1244"/>
      <c r="AG169" s="1244"/>
      <c r="AH169" s="1244"/>
      <c r="AI169" s="1244"/>
      <c r="AJ169" s="1244"/>
      <c r="AK169" s="1244"/>
      <c r="AL169" s="1244"/>
      <c r="AM169" s="1244"/>
      <c r="AN169" s="1244"/>
      <c r="AO169" s="1244"/>
      <c r="AP169" s="1244"/>
      <c r="AQ169" s="1244"/>
      <c r="AR169" s="1244"/>
      <c r="AS169" s="1244"/>
      <c r="AT169" s="1244"/>
      <c r="AU169" s="1244"/>
      <c r="AV169" s="1244"/>
      <c r="AW169" s="1244"/>
      <c r="AX169" s="1244"/>
      <c r="AY169" s="1244"/>
      <c r="AZ169" s="1244"/>
      <c r="BA169" s="1244"/>
      <c r="BB169" s="1244"/>
      <c r="BC169" s="1244"/>
      <c r="BD169" s="1244"/>
      <c r="BE169" s="1244"/>
      <c r="BF169" s="1244"/>
      <c r="BG169" s="1244"/>
      <c r="BH169" s="1244"/>
      <c r="BI169" s="1244"/>
      <c r="BJ169" s="1244"/>
      <c r="BK169" s="1244"/>
      <c r="BL169" s="1244"/>
      <c r="BM169" s="1244"/>
      <c r="BN169" s="1244"/>
      <c r="BO169" s="1244"/>
      <c r="BP169" s="1244"/>
      <c r="BQ169" s="1244"/>
      <c r="BR169" s="1244"/>
      <c r="BS169" s="1244"/>
      <c r="BT169" s="1244"/>
      <c r="BU169" s="1244"/>
      <c r="BV169" s="1244"/>
      <c r="BW169" s="1244"/>
      <c r="BX169" s="1244"/>
      <c r="BY169" s="1244"/>
      <c r="BZ169" s="1244"/>
      <c r="CA169" s="1244"/>
    </row>
    <row r="170" spans="1:79" ht="6.75" customHeight="1" thickBot="1">
      <c r="F170" s="1425"/>
      <c r="I170" s="1196"/>
      <c r="J170" s="1244"/>
      <c r="K170" s="1244"/>
      <c r="L170" s="1244"/>
      <c r="M170" s="1244"/>
      <c r="N170" s="1336"/>
      <c r="O170" s="1244"/>
      <c r="P170" s="1244"/>
      <c r="Q170" s="1244"/>
      <c r="R170" s="1244"/>
      <c r="S170" s="1244"/>
      <c r="T170" s="1244"/>
      <c r="U170" s="1244"/>
      <c r="V170" s="1244"/>
      <c r="W170" s="1244"/>
      <c r="X170" s="1244"/>
      <c r="Y170" s="1244"/>
      <c r="Z170" s="1244"/>
      <c r="AA170" s="1244"/>
      <c r="AB170" s="1244"/>
      <c r="AC170" s="1244"/>
      <c r="AD170" s="1244"/>
      <c r="AE170" s="1244"/>
      <c r="AF170" s="1244"/>
      <c r="AG170" s="1244"/>
      <c r="AH170" s="1244"/>
      <c r="AI170" s="1244"/>
      <c r="AJ170" s="1244"/>
      <c r="AK170" s="1244"/>
      <c r="AL170" s="1244"/>
      <c r="AM170" s="1244"/>
      <c r="AN170" s="1244"/>
      <c r="AO170" s="1244"/>
      <c r="AP170" s="1244"/>
      <c r="AQ170" s="1244"/>
      <c r="AR170" s="1244"/>
      <c r="AS170" s="1244"/>
      <c r="AT170" s="1244"/>
      <c r="AU170" s="1244"/>
      <c r="AV170" s="1244"/>
      <c r="AW170" s="1244"/>
      <c r="AX170" s="1244"/>
      <c r="AY170" s="1244"/>
      <c r="AZ170" s="1244"/>
      <c r="BA170" s="1244"/>
      <c r="BB170" s="1244"/>
      <c r="BC170" s="1244"/>
      <c r="BD170" s="1244"/>
      <c r="BE170" s="1244"/>
      <c r="BF170" s="1244"/>
      <c r="BG170" s="1244"/>
      <c r="BH170" s="1244"/>
      <c r="BI170" s="1244"/>
      <c r="BJ170" s="1244"/>
      <c r="BK170" s="1244"/>
      <c r="BL170" s="1244"/>
      <c r="BM170" s="1244"/>
      <c r="BN170" s="1244"/>
      <c r="BO170" s="1244"/>
      <c r="BP170" s="1244"/>
      <c r="BQ170" s="1244"/>
      <c r="BR170" s="1244"/>
      <c r="BS170" s="1244"/>
      <c r="BT170" s="1244"/>
      <c r="BU170" s="1244"/>
      <c r="BV170" s="1244"/>
      <c r="BW170" s="1244"/>
      <c r="BX170" s="1244"/>
      <c r="BY170" s="1244"/>
      <c r="BZ170" s="1244"/>
      <c r="CA170" s="1244"/>
    </row>
    <row r="171" spans="1:79" s="1350" customFormat="1" ht="23.25" customHeight="1" thickBot="1">
      <c r="A171" s="1343"/>
      <c r="B171" s="1344"/>
      <c r="C171" s="1345"/>
      <c r="D171" s="1345"/>
      <c r="E171" s="1346"/>
      <c r="F171" s="1347" t="s">
        <v>836</v>
      </c>
      <c r="G171" s="1348"/>
      <c r="H171" s="1347" t="s">
        <v>837</v>
      </c>
      <c r="I171" s="1349"/>
      <c r="J171" s="1244"/>
      <c r="K171" s="1244"/>
      <c r="L171" s="1244"/>
      <c r="M171" s="1244"/>
      <c r="N171" s="1336"/>
      <c r="O171" s="1244"/>
      <c r="P171" s="1244"/>
      <c r="Q171" s="1244"/>
      <c r="R171" s="1244"/>
      <c r="S171" s="1244"/>
      <c r="T171" s="1244"/>
      <c r="U171" s="1244"/>
      <c r="V171" s="1244"/>
      <c r="W171" s="1244"/>
      <c r="X171" s="1244"/>
      <c r="Y171" s="1244"/>
      <c r="Z171" s="1244"/>
      <c r="AA171" s="1244"/>
      <c r="AB171" s="1244"/>
      <c r="AC171" s="1244"/>
      <c r="AD171" s="1244"/>
      <c r="AE171" s="1244"/>
      <c r="AF171" s="1244"/>
      <c r="AG171" s="1244"/>
      <c r="AH171" s="1244"/>
      <c r="AI171" s="1244"/>
      <c r="AJ171" s="1244"/>
      <c r="AK171" s="1244"/>
      <c r="AL171" s="1244"/>
      <c r="AM171" s="1244"/>
      <c r="AN171" s="1244"/>
      <c r="AO171" s="1244"/>
      <c r="AP171" s="1244"/>
      <c r="AQ171" s="1244"/>
      <c r="AR171" s="1244"/>
      <c r="AS171" s="1244"/>
      <c r="AT171" s="1244"/>
      <c r="AU171" s="1244"/>
      <c r="AV171" s="1244"/>
      <c r="AW171" s="1244"/>
      <c r="AX171" s="1244"/>
      <c r="AY171" s="1244"/>
      <c r="AZ171" s="1244"/>
      <c r="BA171" s="1244"/>
      <c r="BB171" s="1244"/>
      <c r="BC171" s="1244"/>
      <c r="BD171" s="1244"/>
      <c r="BE171" s="1244"/>
      <c r="BF171" s="1244"/>
      <c r="BG171" s="1244"/>
      <c r="BH171" s="1244"/>
      <c r="BI171" s="1244"/>
      <c r="BJ171" s="1244"/>
      <c r="BK171" s="1244"/>
      <c r="BL171" s="1244"/>
      <c r="BM171" s="1244"/>
      <c r="BN171" s="1244"/>
      <c r="BO171" s="1244"/>
      <c r="BP171" s="1244"/>
      <c r="BQ171" s="1244"/>
      <c r="BR171" s="1244"/>
      <c r="BS171" s="1244"/>
      <c r="BT171" s="1244"/>
      <c r="BU171" s="1244"/>
      <c r="BV171" s="1244"/>
      <c r="BW171" s="1244"/>
      <c r="BX171" s="1244"/>
      <c r="BY171" s="1244"/>
      <c r="BZ171" s="1244"/>
      <c r="CA171" s="1244"/>
    </row>
    <row r="172" spans="1:79" ht="42" customHeight="1" thickBot="1">
      <c r="B172" s="1351" t="s">
        <v>921</v>
      </c>
      <c r="C172" s="1352" t="s">
        <v>922</v>
      </c>
      <c r="D172" s="1352"/>
      <c r="E172" s="1353"/>
      <c r="F172" s="1354">
        <v>0</v>
      </c>
      <c r="G172" s="1355"/>
      <c r="H172" s="1356">
        <v>25</v>
      </c>
      <c r="I172" s="1357">
        <f>SUM(G177,G185,G193,G201,G211,G220)</f>
        <v>0</v>
      </c>
      <c r="J172" s="1244"/>
      <c r="K172" s="1244"/>
      <c r="L172" s="1244"/>
      <c r="M172" s="1244"/>
      <c r="N172" s="1336"/>
      <c r="O172" s="1244"/>
      <c r="P172" s="1244"/>
      <c r="Q172" s="1244"/>
      <c r="R172" s="1244"/>
      <c r="S172" s="1244"/>
      <c r="T172" s="1244"/>
      <c r="U172" s="1244"/>
      <c r="V172" s="1244"/>
      <c r="W172" s="1244"/>
      <c r="X172" s="1244"/>
      <c r="Y172" s="1244"/>
      <c r="Z172" s="1244"/>
      <c r="AA172" s="1244"/>
      <c r="AB172" s="1244"/>
      <c r="AC172" s="1244"/>
      <c r="AD172" s="1244"/>
      <c r="AE172" s="1244"/>
      <c r="AF172" s="1244"/>
      <c r="AG172" s="1244"/>
      <c r="AH172" s="1244"/>
      <c r="AI172" s="1244"/>
      <c r="AJ172" s="1244"/>
      <c r="AK172" s="1244"/>
      <c r="AL172" s="1244"/>
      <c r="AM172" s="1244"/>
      <c r="AN172" s="1244"/>
      <c r="AO172" s="1244"/>
      <c r="AP172" s="1244"/>
      <c r="AQ172" s="1244"/>
      <c r="AR172" s="1244"/>
      <c r="AS172" s="1244"/>
      <c r="AT172" s="1244"/>
      <c r="AU172" s="1244"/>
      <c r="AV172" s="1244"/>
      <c r="AW172" s="1244"/>
      <c r="AX172" s="1244"/>
      <c r="AY172" s="1244"/>
      <c r="AZ172" s="1244"/>
      <c r="BA172" s="1244"/>
      <c r="BB172" s="1244"/>
      <c r="BC172" s="1244"/>
      <c r="BD172" s="1244"/>
      <c r="BE172" s="1244"/>
      <c r="BF172" s="1244"/>
      <c r="BG172" s="1244"/>
      <c r="BH172" s="1244"/>
      <c r="BI172" s="1244"/>
      <c r="BJ172" s="1244"/>
      <c r="BK172" s="1244"/>
      <c r="BL172" s="1244"/>
      <c r="BM172" s="1244"/>
      <c r="BN172" s="1244"/>
      <c r="BO172" s="1244"/>
      <c r="BP172" s="1244"/>
      <c r="BQ172" s="1244"/>
      <c r="BR172" s="1244"/>
      <c r="BS172" s="1244"/>
      <c r="BT172" s="1244"/>
      <c r="BU172" s="1244"/>
      <c r="BV172" s="1244"/>
      <c r="BW172" s="1244"/>
      <c r="BX172" s="1244"/>
      <c r="BY172" s="1244"/>
      <c r="BZ172" s="1244"/>
      <c r="CA172" s="1244"/>
    </row>
    <row r="173" spans="1:79" ht="6.75" customHeight="1">
      <c r="B173" s="1358"/>
      <c r="C173" s="1359"/>
      <c r="D173" s="1359"/>
      <c r="E173" s="1359"/>
      <c r="F173" s="1425"/>
      <c r="G173" s="1361"/>
      <c r="H173" s="1361"/>
      <c r="I173" s="1244"/>
      <c r="J173" s="1244"/>
      <c r="K173" s="1244"/>
      <c r="L173" s="1244"/>
      <c r="M173" s="1244"/>
      <c r="N173" s="1336"/>
      <c r="O173" s="1244"/>
      <c r="P173" s="1244"/>
      <c r="Q173" s="1244"/>
      <c r="R173" s="1244"/>
      <c r="S173" s="1244"/>
      <c r="T173" s="1244"/>
      <c r="U173" s="1244"/>
      <c r="V173" s="1244"/>
      <c r="W173" s="1244"/>
      <c r="X173" s="1244"/>
      <c r="Y173" s="1244"/>
      <c r="Z173" s="1244"/>
      <c r="AA173" s="1244"/>
      <c r="AB173" s="1244"/>
      <c r="AC173" s="1244"/>
      <c r="AD173" s="1244"/>
      <c r="AE173" s="1244"/>
      <c r="AF173" s="1244"/>
      <c r="AG173" s="1244"/>
      <c r="AH173" s="1244"/>
      <c r="AI173" s="1244"/>
      <c r="AJ173" s="1244"/>
      <c r="AK173" s="1244"/>
      <c r="AL173" s="1244"/>
      <c r="AM173" s="1244"/>
      <c r="AN173" s="1244"/>
      <c r="AO173" s="1244"/>
      <c r="AP173" s="1244"/>
      <c r="AQ173" s="1244"/>
      <c r="AR173" s="1244"/>
      <c r="AS173" s="1244"/>
      <c r="AT173" s="1244"/>
      <c r="AU173" s="1244"/>
      <c r="AV173" s="1244"/>
      <c r="AW173" s="1244"/>
      <c r="AX173" s="1244"/>
      <c r="AY173" s="1244"/>
      <c r="AZ173" s="1244"/>
      <c r="BA173" s="1244"/>
      <c r="BB173" s="1244"/>
      <c r="BC173" s="1244"/>
      <c r="BD173" s="1244"/>
      <c r="BE173" s="1244"/>
      <c r="BF173" s="1244"/>
      <c r="BG173" s="1244"/>
      <c r="BH173" s="1244"/>
      <c r="BI173" s="1244"/>
      <c r="BJ173" s="1244"/>
      <c r="BK173" s="1244"/>
      <c r="BL173" s="1244"/>
      <c r="BM173" s="1244"/>
      <c r="BN173" s="1244"/>
      <c r="BO173" s="1244"/>
      <c r="BP173" s="1244"/>
      <c r="BQ173" s="1244"/>
      <c r="BR173" s="1244"/>
      <c r="BS173" s="1244"/>
      <c r="BT173" s="1244"/>
      <c r="BU173" s="1244"/>
      <c r="BV173" s="1244"/>
      <c r="BW173" s="1244"/>
      <c r="BX173" s="1244"/>
      <c r="BY173" s="1244"/>
      <c r="BZ173" s="1244"/>
      <c r="CA173" s="1244"/>
    </row>
    <row r="174" spans="1:79" ht="18" customHeight="1">
      <c r="A174" s="1193">
        <v>17</v>
      </c>
      <c r="B174" s="1358" t="s">
        <v>923</v>
      </c>
      <c r="C174" s="1359"/>
      <c r="D174" s="1359"/>
      <c r="E174" s="1359"/>
      <c r="F174" s="1425"/>
      <c r="G174" s="1362"/>
      <c r="H174" s="1362"/>
      <c r="I174" s="1244"/>
      <c r="J174" s="1244"/>
      <c r="K174" s="1244"/>
      <c r="L174" s="1244"/>
      <c r="M174" s="1244"/>
      <c r="N174" s="1336"/>
      <c r="O174" s="1244"/>
      <c r="P174" s="1244"/>
      <c r="Q174" s="1244"/>
      <c r="R174" s="1244"/>
      <c r="S174" s="1244"/>
      <c r="T174" s="1244"/>
      <c r="U174" s="1244"/>
      <c r="V174" s="1244"/>
      <c r="W174" s="1244"/>
      <c r="X174" s="1244"/>
      <c r="Y174" s="1244"/>
      <c r="Z174" s="1244"/>
      <c r="AA174" s="1244"/>
      <c r="AB174" s="1244"/>
      <c r="AC174" s="1244"/>
      <c r="AD174" s="1244"/>
      <c r="AE174" s="1244"/>
      <c r="AF174" s="1244"/>
      <c r="AG174" s="1244"/>
      <c r="AH174" s="1244"/>
      <c r="AI174" s="1244"/>
      <c r="AJ174" s="1244"/>
      <c r="AK174" s="1244"/>
      <c r="AL174" s="1244"/>
      <c r="AM174" s="1244"/>
      <c r="AN174" s="1244"/>
      <c r="AO174" s="1244"/>
      <c r="AP174" s="1244"/>
      <c r="AQ174" s="1244"/>
      <c r="AR174" s="1244"/>
      <c r="AS174" s="1244"/>
      <c r="AT174" s="1244"/>
      <c r="AU174" s="1244"/>
      <c r="AV174" s="1244"/>
      <c r="AW174" s="1244"/>
      <c r="AX174" s="1244"/>
      <c r="AY174" s="1244"/>
      <c r="AZ174" s="1244"/>
      <c r="BA174" s="1244"/>
      <c r="BB174" s="1244"/>
      <c r="BC174" s="1244"/>
      <c r="BD174" s="1244"/>
      <c r="BE174" s="1244"/>
      <c r="BF174" s="1244"/>
      <c r="BG174" s="1244"/>
      <c r="BH174" s="1244"/>
      <c r="BI174" s="1244"/>
      <c r="BJ174" s="1244"/>
      <c r="BK174" s="1244"/>
      <c r="BL174" s="1244"/>
      <c r="BM174" s="1244"/>
      <c r="BN174" s="1244"/>
      <c r="BO174" s="1244"/>
      <c r="BP174" s="1244"/>
      <c r="BQ174" s="1244"/>
      <c r="BR174" s="1244"/>
      <c r="BS174" s="1244"/>
      <c r="BT174" s="1244"/>
      <c r="BU174" s="1244"/>
      <c r="BV174" s="1244"/>
      <c r="BW174" s="1244"/>
      <c r="BX174" s="1244"/>
      <c r="BY174" s="1244"/>
      <c r="BZ174" s="1244"/>
      <c r="CA174" s="1244"/>
    </row>
    <row r="175" spans="1:79" ht="35.25" customHeight="1">
      <c r="B175" s="1363" t="s">
        <v>924</v>
      </c>
      <c r="C175" s="1364"/>
      <c r="D175" s="1364"/>
      <c r="E175" s="1365"/>
      <c r="F175" s="1425"/>
      <c r="G175" s="1362"/>
      <c r="H175" s="1362"/>
      <c r="I175" s="1244"/>
      <c r="J175" s="1244"/>
      <c r="K175" s="1244"/>
      <c r="L175" s="1244"/>
      <c r="M175" s="1244"/>
      <c r="N175" s="1336"/>
      <c r="O175" s="1244"/>
      <c r="P175" s="1244"/>
      <c r="Q175" s="1244"/>
      <c r="R175" s="1244"/>
      <c r="S175" s="1244"/>
      <c r="T175" s="1244"/>
      <c r="U175" s="1244"/>
      <c r="V175" s="1244"/>
      <c r="W175" s="1244"/>
      <c r="X175" s="1244"/>
      <c r="Y175" s="1244"/>
      <c r="Z175" s="1244"/>
      <c r="AA175" s="1244"/>
      <c r="AB175" s="1244"/>
      <c r="AC175" s="1244"/>
      <c r="AD175" s="1244"/>
      <c r="AE175" s="1244"/>
      <c r="AF175" s="1244"/>
      <c r="AG175" s="1244"/>
      <c r="AH175" s="1244"/>
      <c r="AI175" s="1244"/>
      <c r="AJ175" s="1244"/>
      <c r="AK175" s="1244"/>
      <c r="AL175" s="1244"/>
      <c r="AM175" s="1244"/>
      <c r="AN175" s="1244"/>
      <c r="AO175" s="1244"/>
      <c r="AP175" s="1244"/>
      <c r="AQ175" s="1244"/>
      <c r="AR175" s="1244"/>
      <c r="AS175" s="1244"/>
      <c r="AT175" s="1244"/>
      <c r="AU175" s="1244"/>
      <c r="AV175" s="1244"/>
      <c r="AW175" s="1244"/>
      <c r="AX175" s="1244"/>
      <c r="AY175" s="1244"/>
      <c r="AZ175" s="1244"/>
      <c r="BA175" s="1244"/>
      <c r="BB175" s="1244"/>
      <c r="BC175" s="1244"/>
      <c r="BD175" s="1244"/>
      <c r="BE175" s="1244"/>
      <c r="BF175" s="1244"/>
      <c r="BG175" s="1244"/>
      <c r="BH175" s="1244"/>
      <c r="BI175" s="1244"/>
      <c r="BJ175" s="1244"/>
      <c r="BK175" s="1244"/>
      <c r="BL175" s="1244"/>
      <c r="BM175" s="1244"/>
      <c r="BN175" s="1244"/>
      <c r="BO175" s="1244"/>
      <c r="BP175" s="1244"/>
      <c r="BQ175" s="1244"/>
      <c r="BR175" s="1244"/>
      <c r="BS175" s="1244"/>
      <c r="BT175" s="1244"/>
      <c r="BU175" s="1244"/>
      <c r="BV175" s="1244"/>
      <c r="BW175" s="1244"/>
      <c r="BX175" s="1244"/>
      <c r="BY175" s="1244"/>
      <c r="BZ175" s="1244"/>
      <c r="CA175" s="1244"/>
    </row>
    <row r="176" spans="1:79" ht="16.5" customHeight="1" thickBot="1">
      <c r="B176" s="1358" t="s">
        <v>842</v>
      </c>
      <c r="C176" s="1366"/>
      <c r="F176" s="1425"/>
      <c r="G176" s="1362"/>
      <c r="H176" s="1362"/>
      <c r="I176" s="1244"/>
      <c r="J176" s="1244"/>
      <c r="K176" s="1244"/>
      <c r="L176" s="1244"/>
      <c r="M176" s="1244"/>
      <c r="N176" s="1336"/>
      <c r="O176" s="1244"/>
      <c r="P176" s="1244"/>
      <c r="Q176" s="1244"/>
      <c r="R176" s="1244"/>
      <c r="S176" s="1244"/>
      <c r="T176" s="1244"/>
      <c r="U176" s="1244"/>
      <c r="V176" s="1244"/>
      <c r="W176" s="1244"/>
      <c r="X176" s="1244"/>
      <c r="Y176" s="1244"/>
      <c r="Z176" s="1244"/>
      <c r="AA176" s="1244"/>
      <c r="AB176" s="1244"/>
      <c r="AC176" s="1244"/>
      <c r="AD176" s="1244"/>
      <c r="AE176" s="1244"/>
      <c r="AF176" s="1244"/>
      <c r="AG176" s="1244"/>
      <c r="AH176" s="1244"/>
      <c r="AI176" s="1244"/>
      <c r="AJ176" s="1244"/>
      <c r="AK176" s="1244"/>
      <c r="AL176" s="1244"/>
      <c r="AM176" s="1244"/>
      <c r="AN176" s="1244"/>
      <c r="AO176" s="1244"/>
      <c r="AP176" s="1244"/>
      <c r="AQ176" s="1244"/>
      <c r="AR176" s="1244"/>
      <c r="AS176" s="1244"/>
      <c r="AT176" s="1244"/>
      <c r="AU176" s="1244"/>
      <c r="AV176" s="1244"/>
      <c r="AW176" s="1244"/>
      <c r="AX176" s="1244"/>
      <c r="AY176" s="1244"/>
      <c r="AZ176" s="1244"/>
      <c r="BA176" s="1244"/>
      <c r="BB176" s="1244"/>
      <c r="BC176" s="1244"/>
      <c r="BD176" s="1244"/>
      <c r="BE176" s="1244"/>
      <c r="BF176" s="1244"/>
      <c r="BG176" s="1244"/>
      <c r="BH176" s="1244"/>
      <c r="BI176" s="1244"/>
      <c r="BJ176" s="1244"/>
      <c r="BK176" s="1244"/>
      <c r="BL176" s="1244"/>
      <c r="BM176" s="1244"/>
      <c r="BN176" s="1244"/>
      <c r="BO176" s="1244"/>
      <c r="BP176" s="1244"/>
      <c r="BQ176" s="1244"/>
      <c r="BR176" s="1244"/>
      <c r="BS176" s="1244"/>
      <c r="BT176" s="1244"/>
      <c r="BU176" s="1244"/>
      <c r="BV176" s="1244"/>
      <c r="BW176" s="1244"/>
      <c r="BX176" s="1244"/>
      <c r="BY176" s="1244"/>
      <c r="BZ176" s="1244"/>
      <c r="CA176" s="1244"/>
    </row>
    <row r="177" spans="1:79" ht="33.75" customHeight="1" thickBot="1">
      <c r="B177" s="1367" t="s">
        <v>843</v>
      </c>
      <c r="C177" s="1368" t="s">
        <v>844</v>
      </c>
      <c r="D177" s="1368" t="s">
        <v>845</v>
      </c>
      <c r="E177" s="1369" t="s">
        <v>846</v>
      </c>
      <c r="F177" s="1413" t="s">
        <v>847</v>
      </c>
      <c r="G177" s="1406"/>
      <c r="H177" s="1362"/>
      <c r="I177" s="1244"/>
      <c r="J177" s="1244"/>
      <c r="K177" s="1244"/>
      <c r="L177" s="1244"/>
      <c r="M177" s="1244"/>
      <c r="N177" s="1336"/>
      <c r="O177" s="1244"/>
      <c r="P177" s="1244"/>
      <c r="Q177" s="1244"/>
      <c r="R177" s="1244"/>
      <c r="S177" s="1244"/>
      <c r="T177" s="1244"/>
      <c r="U177" s="1244"/>
      <c r="V177" s="1244"/>
      <c r="W177" s="1244"/>
      <c r="X177" s="1244"/>
      <c r="Y177" s="1244"/>
      <c r="Z177" s="1244"/>
      <c r="AA177" s="1244"/>
      <c r="AB177" s="1244"/>
      <c r="AC177" s="1244"/>
      <c r="AD177" s="1244"/>
      <c r="AE177" s="1244"/>
      <c r="AF177" s="1244"/>
      <c r="AG177" s="1244"/>
      <c r="AH177" s="1244"/>
      <c r="AI177" s="1244"/>
      <c r="AJ177" s="1244"/>
      <c r="AK177" s="1244"/>
      <c r="AL177" s="1244"/>
      <c r="AM177" s="1244"/>
      <c r="AN177" s="1244"/>
      <c r="AO177" s="1244"/>
      <c r="AP177" s="1244"/>
      <c r="AQ177" s="1244"/>
      <c r="AR177" s="1244"/>
      <c r="AS177" s="1244"/>
      <c r="AT177" s="1244"/>
      <c r="AU177" s="1244"/>
      <c r="AV177" s="1244"/>
      <c r="AW177" s="1244"/>
      <c r="AX177" s="1244"/>
      <c r="AY177" s="1244"/>
      <c r="AZ177" s="1244"/>
      <c r="BA177" s="1244"/>
      <c r="BB177" s="1244"/>
      <c r="BC177" s="1244"/>
      <c r="BD177" s="1244"/>
      <c r="BE177" s="1244"/>
      <c r="BF177" s="1244"/>
      <c r="BG177" s="1244"/>
      <c r="BH177" s="1244"/>
      <c r="BI177" s="1244"/>
      <c r="BJ177" s="1244"/>
      <c r="BK177" s="1244"/>
      <c r="BL177" s="1244"/>
      <c r="BM177" s="1244"/>
      <c r="BN177" s="1244"/>
      <c r="BO177" s="1244"/>
      <c r="BP177" s="1244"/>
      <c r="BQ177" s="1244"/>
      <c r="BR177" s="1244"/>
      <c r="BS177" s="1244"/>
      <c r="BT177" s="1244"/>
      <c r="BU177" s="1244"/>
      <c r="BV177" s="1244"/>
      <c r="BW177" s="1244"/>
      <c r="BX177" s="1244"/>
      <c r="BY177" s="1244"/>
      <c r="BZ177" s="1244"/>
      <c r="CA177" s="1244"/>
    </row>
    <row r="178" spans="1:79" ht="21" customHeight="1">
      <c r="B178" s="1378" t="s">
        <v>849</v>
      </c>
      <c r="C178" s="1379">
        <v>0</v>
      </c>
      <c r="D178" s="1380">
        <v>2</v>
      </c>
      <c r="E178" s="1381">
        <v>0</v>
      </c>
      <c r="F178" s="1414"/>
      <c r="G178" s="1407"/>
      <c r="H178" s="1407"/>
      <c r="I178" s="1408"/>
      <c r="J178" s="1244"/>
      <c r="K178" s="1244"/>
      <c r="L178" s="1244"/>
      <c r="M178" s="1244"/>
      <c r="N178" s="1336"/>
      <c r="O178" s="1244"/>
      <c r="P178" s="1244"/>
      <c r="Q178" s="1244"/>
      <c r="R178" s="1244"/>
      <c r="S178" s="1244"/>
      <c r="T178" s="1244"/>
      <c r="U178" s="1244"/>
      <c r="V178" s="1244"/>
      <c r="W178" s="1244"/>
      <c r="X178" s="1244"/>
      <c r="Y178" s="1244"/>
      <c r="Z178" s="1244"/>
      <c r="AA178" s="1244"/>
      <c r="AB178" s="1244"/>
      <c r="AC178" s="1244"/>
      <c r="AD178" s="1244"/>
      <c r="AE178" s="1244"/>
      <c r="AF178" s="1244"/>
      <c r="AG178" s="1244"/>
      <c r="AH178" s="1244"/>
      <c r="AI178" s="1244"/>
      <c r="AJ178" s="1244"/>
      <c r="AK178" s="1244"/>
      <c r="AL178" s="1244"/>
      <c r="AM178" s="1244"/>
      <c r="AN178" s="1244"/>
      <c r="AO178" s="1244"/>
      <c r="AP178" s="1244"/>
      <c r="AQ178" s="1244"/>
      <c r="AR178" s="1244"/>
      <c r="AS178" s="1244"/>
      <c r="AT178" s="1244"/>
      <c r="AU178" s="1244"/>
      <c r="AV178" s="1244"/>
      <c r="AW178" s="1244"/>
      <c r="AX178" s="1244"/>
      <c r="AY178" s="1244"/>
      <c r="AZ178" s="1244"/>
      <c r="BA178" s="1244"/>
      <c r="BB178" s="1244"/>
      <c r="BC178" s="1244"/>
      <c r="BD178" s="1244"/>
      <c r="BE178" s="1244"/>
      <c r="BF178" s="1244"/>
      <c r="BG178" s="1244"/>
      <c r="BH178" s="1244"/>
      <c r="BI178" s="1244"/>
      <c r="BJ178" s="1244"/>
      <c r="BK178" s="1244"/>
      <c r="BL178" s="1244"/>
      <c r="BM178" s="1244"/>
      <c r="BN178" s="1244"/>
      <c r="BO178" s="1244"/>
      <c r="BP178" s="1244"/>
      <c r="BQ178" s="1244"/>
      <c r="BR178" s="1244"/>
      <c r="BS178" s="1244"/>
      <c r="BT178" s="1244"/>
      <c r="BU178" s="1244"/>
      <c r="BV178" s="1244"/>
      <c r="BW178" s="1244"/>
      <c r="BX178" s="1244"/>
      <c r="BY178" s="1244"/>
      <c r="BZ178" s="1244"/>
      <c r="CA178" s="1244"/>
    </row>
    <row r="179" spans="1:79" ht="20.25" customHeight="1">
      <c r="B179" s="1388" t="s">
        <v>851</v>
      </c>
      <c r="C179" s="1389">
        <v>1</v>
      </c>
      <c r="D179" s="1390">
        <v>2</v>
      </c>
      <c r="E179" s="1391">
        <v>2</v>
      </c>
      <c r="F179" s="1414"/>
      <c r="G179" s="1409"/>
      <c r="H179" s="1409"/>
      <c r="I179" s="1410"/>
      <c r="J179" s="1244"/>
      <c r="K179" s="1244"/>
      <c r="L179" s="1244"/>
      <c r="M179" s="1244"/>
      <c r="N179" s="1336"/>
      <c r="O179" s="1244"/>
      <c r="P179" s="1244"/>
      <c r="Q179" s="1244"/>
      <c r="R179" s="1244"/>
      <c r="S179" s="1244"/>
      <c r="T179" s="1244"/>
      <c r="U179" s="1244"/>
      <c r="V179" s="1244"/>
      <c r="W179" s="1244"/>
      <c r="X179" s="1244"/>
      <c r="Y179" s="1244"/>
      <c r="Z179" s="1244"/>
      <c r="AA179" s="1244"/>
      <c r="AB179" s="1244"/>
      <c r="AC179" s="1244"/>
      <c r="AD179" s="1244"/>
      <c r="AE179" s="1244"/>
      <c r="AF179" s="1244"/>
      <c r="AG179" s="1244"/>
      <c r="AH179" s="1244"/>
      <c r="AI179" s="1244"/>
      <c r="AJ179" s="1244"/>
      <c r="AK179" s="1244"/>
      <c r="AL179" s="1244"/>
      <c r="AM179" s="1244"/>
      <c r="AN179" s="1244"/>
      <c r="AO179" s="1244"/>
      <c r="AP179" s="1244"/>
      <c r="AQ179" s="1244"/>
      <c r="AR179" s="1244"/>
      <c r="AS179" s="1244"/>
      <c r="AT179" s="1244"/>
      <c r="AU179" s="1244"/>
      <c r="AV179" s="1244"/>
      <c r="AW179" s="1244"/>
      <c r="AX179" s="1244"/>
      <c r="AY179" s="1244"/>
      <c r="AZ179" s="1244"/>
      <c r="BA179" s="1244"/>
      <c r="BB179" s="1244"/>
      <c r="BC179" s="1244"/>
      <c r="BD179" s="1244"/>
      <c r="BE179" s="1244"/>
      <c r="BF179" s="1244"/>
      <c r="BG179" s="1244"/>
      <c r="BH179" s="1244"/>
      <c r="BI179" s="1244"/>
      <c r="BJ179" s="1244"/>
      <c r="BK179" s="1244"/>
      <c r="BL179" s="1244"/>
      <c r="BM179" s="1244"/>
      <c r="BN179" s="1244"/>
      <c r="BO179" s="1244"/>
      <c r="BP179" s="1244"/>
      <c r="BQ179" s="1244"/>
      <c r="BR179" s="1244"/>
      <c r="BS179" s="1244"/>
      <c r="BT179" s="1244"/>
      <c r="BU179" s="1244"/>
      <c r="BV179" s="1244"/>
      <c r="BW179" s="1244"/>
      <c r="BX179" s="1244"/>
      <c r="BY179" s="1244"/>
      <c r="BZ179" s="1244"/>
      <c r="CA179" s="1244"/>
    </row>
    <row r="180" spans="1:79" ht="20.25" customHeight="1" thickBot="1">
      <c r="B180" s="1394" t="s">
        <v>853</v>
      </c>
      <c r="C180" s="1395">
        <v>2</v>
      </c>
      <c r="D180" s="1396">
        <v>2</v>
      </c>
      <c r="E180" s="1397">
        <v>4</v>
      </c>
      <c r="F180" s="1415"/>
      <c r="G180" s="1411"/>
      <c r="H180" s="1411"/>
      <c r="I180" s="1412"/>
      <c r="J180" s="1244"/>
      <c r="K180" s="1244"/>
      <c r="L180" s="1244"/>
      <c r="M180" s="1244"/>
      <c r="N180" s="1336"/>
      <c r="O180" s="1244"/>
      <c r="P180" s="1244"/>
      <c r="Q180" s="1244"/>
      <c r="R180" s="1244"/>
      <c r="S180" s="1244"/>
      <c r="T180" s="1244"/>
      <c r="U180" s="1244"/>
      <c r="V180" s="1244"/>
      <c r="W180" s="1244"/>
      <c r="X180" s="1244"/>
      <c r="Y180" s="1244"/>
      <c r="Z180" s="1244"/>
      <c r="AA180" s="1244"/>
      <c r="AB180" s="1244"/>
      <c r="AC180" s="1244"/>
      <c r="AD180" s="1244"/>
      <c r="AE180" s="1244"/>
      <c r="AF180" s="1244"/>
      <c r="AG180" s="1244"/>
      <c r="AH180" s="1244"/>
      <c r="AI180" s="1244"/>
      <c r="AJ180" s="1244"/>
      <c r="AK180" s="1244"/>
      <c r="AL180" s="1244"/>
      <c r="AM180" s="1244"/>
      <c r="AN180" s="1244"/>
      <c r="AO180" s="1244"/>
      <c r="AP180" s="1244"/>
      <c r="AQ180" s="1244"/>
      <c r="AR180" s="1244"/>
      <c r="AS180" s="1244"/>
      <c r="AT180" s="1244"/>
      <c r="AU180" s="1244"/>
      <c r="AV180" s="1244"/>
      <c r="AW180" s="1244"/>
      <c r="AX180" s="1244"/>
      <c r="AY180" s="1244"/>
      <c r="AZ180" s="1244"/>
      <c r="BA180" s="1244"/>
      <c r="BB180" s="1244"/>
      <c r="BC180" s="1244"/>
      <c r="BD180" s="1244"/>
      <c r="BE180" s="1244"/>
      <c r="BF180" s="1244"/>
      <c r="BG180" s="1244"/>
      <c r="BH180" s="1244"/>
      <c r="BI180" s="1244"/>
      <c r="BJ180" s="1244"/>
      <c r="BK180" s="1244"/>
      <c r="BL180" s="1244"/>
      <c r="BM180" s="1244"/>
      <c r="BN180" s="1244"/>
      <c r="BO180" s="1244"/>
      <c r="BP180" s="1244"/>
      <c r="BQ180" s="1244"/>
      <c r="BR180" s="1244"/>
      <c r="BS180" s="1244"/>
      <c r="BT180" s="1244"/>
      <c r="BU180" s="1244"/>
      <c r="BV180" s="1244"/>
      <c r="BW180" s="1244"/>
      <c r="BX180" s="1244"/>
      <c r="BY180" s="1244"/>
      <c r="BZ180" s="1244"/>
      <c r="CA180" s="1244"/>
    </row>
    <row r="181" spans="1:79" ht="9" customHeight="1">
      <c r="B181" s="1404"/>
      <c r="C181" s="1405"/>
      <c r="D181" s="1405"/>
      <c r="E181" s="1405"/>
      <c r="F181" s="1425"/>
      <c r="G181" s="1362"/>
      <c r="H181" s="1362"/>
      <c r="I181" s="1244"/>
      <c r="J181" s="1244"/>
      <c r="K181" s="1244"/>
      <c r="L181" s="1244"/>
      <c r="M181" s="1244"/>
      <c r="N181" s="1336"/>
      <c r="O181" s="1244"/>
      <c r="P181" s="1244"/>
      <c r="Q181" s="1244"/>
      <c r="R181" s="1244"/>
      <c r="S181" s="1244"/>
      <c r="T181" s="1244"/>
      <c r="U181" s="1244"/>
      <c r="V181" s="1244"/>
      <c r="W181" s="1244"/>
      <c r="X181" s="1244"/>
      <c r="Y181" s="1244"/>
      <c r="Z181" s="1244"/>
      <c r="AA181" s="1244"/>
      <c r="AB181" s="1244"/>
      <c r="AC181" s="1244"/>
      <c r="AD181" s="1244"/>
      <c r="AE181" s="1244"/>
      <c r="AF181" s="1244"/>
      <c r="AG181" s="1244"/>
      <c r="AH181" s="1244"/>
      <c r="AI181" s="1244"/>
      <c r="AJ181" s="1244"/>
      <c r="AK181" s="1244"/>
      <c r="AL181" s="1244"/>
      <c r="AM181" s="1244"/>
      <c r="AN181" s="1244"/>
      <c r="AO181" s="1244"/>
      <c r="AP181" s="1244"/>
      <c r="AQ181" s="1244"/>
      <c r="AR181" s="1244"/>
      <c r="AS181" s="1244"/>
      <c r="AT181" s="1244"/>
      <c r="AU181" s="1244"/>
      <c r="AV181" s="1244"/>
      <c r="AW181" s="1244"/>
      <c r="AX181" s="1244"/>
      <c r="AY181" s="1244"/>
      <c r="AZ181" s="1244"/>
      <c r="BA181" s="1244"/>
      <c r="BB181" s="1244"/>
      <c r="BC181" s="1244"/>
      <c r="BD181" s="1244"/>
      <c r="BE181" s="1244"/>
      <c r="BF181" s="1244"/>
      <c r="BG181" s="1244"/>
      <c r="BH181" s="1244"/>
      <c r="BI181" s="1244"/>
      <c r="BJ181" s="1244"/>
      <c r="BK181" s="1244"/>
      <c r="BL181" s="1244"/>
      <c r="BM181" s="1244"/>
      <c r="BN181" s="1244"/>
      <c r="BO181" s="1244"/>
      <c r="BP181" s="1244"/>
      <c r="BQ181" s="1244"/>
      <c r="BR181" s="1244"/>
      <c r="BS181" s="1244"/>
      <c r="BT181" s="1244"/>
      <c r="BU181" s="1244"/>
      <c r="BV181" s="1244"/>
      <c r="BW181" s="1244"/>
      <c r="BX181" s="1244"/>
      <c r="BY181" s="1244"/>
      <c r="BZ181" s="1244"/>
      <c r="CA181" s="1244"/>
    </row>
    <row r="182" spans="1:79" ht="18" customHeight="1">
      <c r="A182" s="1193">
        <v>18</v>
      </c>
      <c r="B182" s="1358" t="s">
        <v>925</v>
      </c>
      <c r="C182" s="1359"/>
      <c r="D182" s="1359"/>
      <c r="E182" s="1359"/>
      <c r="F182" s="1425"/>
      <c r="G182" s="1362"/>
      <c r="H182" s="1362"/>
      <c r="I182" s="1244"/>
      <c r="J182" s="1244"/>
      <c r="K182" s="1244"/>
      <c r="L182" s="1244"/>
      <c r="M182" s="1244"/>
      <c r="N182" s="1336"/>
      <c r="O182" s="1244"/>
      <c r="P182" s="1244"/>
      <c r="Q182" s="1244"/>
      <c r="R182" s="1244"/>
      <c r="S182" s="1244"/>
      <c r="T182" s="1244"/>
      <c r="U182" s="1244"/>
      <c r="V182" s="1244"/>
      <c r="W182" s="1244"/>
      <c r="X182" s="1244"/>
      <c r="Y182" s="1244"/>
      <c r="Z182" s="1244"/>
      <c r="AA182" s="1244"/>
      <c r="AB182" s="1244"/>
      <c r="AC182" s="1244"/>
      <c r="AD182" s="1244"/>
      <c r="AE182" s="1244"/>
      <c r="AF182" s="1244"/>
      <c r="AG182" s="1244"/>
      <c r="AH182" s="1244"/>
      <c r="AI182" s="1244"/>
      <c r="AJ182" s="1244"/>
      <c r="AK182" s="1244"/>
      <c r="AL182" s="1244"/>
      <c r="AM182" s="1244"/>
      <c r="AN182" s="1244"/>
      <c r="AO182" s="1244"/>
      <c r="AP182" s="1244"/>
      <c r="AQ182" s="1244"/>
      <c r="AR182" s="1244"/>
      <c r="AS182" s="1244"/>
      <c r="AT182" s="1244"/>
      <c r="AU182" s="1244"/>
      <c r="AV182" s="1244"/>
      <c r="AW182" s="1244"/>
      <c r="AX182" s="1244"/>
      <c r="AY182" s="1244"/>
      <c r="AZ182" s="1244"/>
      <c r="BA182" s="1244"/>
      <c r="BB182" s="1244"/>
      <c r="BC182" s="1244"/>
      <c r="BD182" s="1244"/>
      <c r="BE182" s="1244"/>
      <c r="BF182" s="1244"/>
      <c r="BG182" s="1244"/>
      <c r="BH182" s="1244"/>
      <c r="BI182" s="1244"/>
      <c r="BJ182" s="1244"/>
      <c r="BK182" s="1244"/>
      <c r="BL182" s="1244"/>
      <c r="BM182" s="1244"/>
      <c r="BN182" s="1244"/>
      <c r="BO182" s="1244"/>
      <c r="BP182" s="1244"/>
      <c r="BQ182" s="1244"/>
      <c r="BR182" s="1244"/>
      <c r="BS182" s="1244"/>
      <c r="BT182" s="1244"/>
      <c r="BU182" s="1244"/>
      <c r="BV182" s="1244"/>
      <c r="BW182" s="1244"/>
      <c r="BX182" s="1244"/>
      <c r="BY182" s="1244"/>
      <c r="BZ182" s="1244"/>
      <c r="CA182" s="1244"/>
    </row>
    <row r="183" spans="1:79" ht="35.25" customHeight="1">
      <c r="B183" s="1363" t="s">
        <v>926</v>
      </c>
      <c r="C183" s="1364"/>
      <c r="D183" s="1364"/>
      <c r="E183" s="1365"/>
      <c r="F183" s="1425"/>
      <c r="G183" s="1362"/>
      <c r="H183" s="1362"/>
      <c r="I183" s="1244"/>
      <c r="J183" s="1244"/>
      <c r="K183" s="1244"/>
      <c r="L183" s="1244"/>
      <c r="M183" s="1244"/>
      <c r="N183" s="1336"/>
      <c r="O183" s="1244"/>
      <c r="P183" s="1244"/>
      <c r="Q183" s="1244"/>
      <c r="R183" s="1244"/>
      <c r="S183" s="1244"/>
      <c r="T183" s="1244"/>
      <c r="U183" s="1244"/>
      <c r="V183" s="1244"/>
      <c r="W183" s="1244"/>
      <c r="X183" s="1244"/>
      <c r="Y183" s="1244"/>
      <c r="Z183" s="1244"/>
      <c r="AA183" s="1244"/>
      <c r="AB183" s="1244"/>
      <c r="AC183" s="1244"/>
      <c r="AD183" s="1244"/>
      <c r="AE183" s="1244"/>
      <c r="AF183" s="1244"/>
      <c r="AG183" s="1244"/>
      <c r="AH183" s="1244"/>
      <c r="AI183" s="1244"/>
      <c r="AJ183" s="1244"/>
      <c r="AK183" s="1244"/>
      <c r="AL183" s="1244"/>
      <c r="AM183" s="1244"/>
      <c r="AN183" s="1244"/>
      <c r="AO183" s="1244"/>
      <c r="AP183" s="1244"/>
      <c r="AQ183" s="1244"/>
      <c r="AR183" s="1244"/>
      <c r="AS183" s="1244"/>
      <c r="AT183" s="1244"/>
      <c r="AU183" s="1244"/>
      <c r="AV183" s="1244"/>
      <c r="AW183" s="1244"/>
      <c r="AX183" s="1244"/>
      <c r="AY183" s="1244"/>
      <c r="AZ183" s="1244"/>
      <c r="BA183" s="1244"/>
      <c r="BB183" s="1244"/>
      <c r="BC183" s="1244"/>
      <c r="BD183" s="1244"/>
      <c r="BE183" s="1244"/>
      <c r="BF183" s="1244"/>
      <c r="BG183" s="1244"/>
      <c r="BH183" s="1244"/>
      <c r="BI183" s="1244"/>
      <c r="BJ183" s="1244"/>
      <c r="BK183" s="1244"/>
      <c r="BL183" s="1244"/>
      <c r="BM183" s="1244"/>
      <c r="BN183" s="1244"/>
      <c r="BO183" s="1244"/>
      <c r="BP183" s="1244"/>
      <c r="BQ183" s="1244"/>
      <c r="BR183" s="1244"/>
      <c r="BS183" s="1244"/>
      <c r="BT183" s="1244"/>
      <c r="BU183" s="1244"/>
      <c r="BV183" s="1244"/>
      <c r="BW183" s="1244"/>
      <c r="BX183" s="1244"/>
      <c r="BY183" s="1244"/>
      <c r="BZ183" s="1244"/>
      <c r="CA183" s="1244"/>
    </row>
    <row r="184" spans="1:79" ht="16.5" customHeight="1" thickBot="1">
      <c r="B184" s="1358" t="s">
        <v>842</v>
      </c>
      <c r="C184" s="1366"/>
      <c r="F184" s="1425"/>
      <c r="G184" s="1362"/>
      <c r="H184" s="1362"/>
      <c r="I184" s="1244"/>
      <c r="J184" s="1244"/>
      <c r="K184" s="1244"/>
      <c r="L184" s="1244"/>
      <c r="M184" s="1244"/>
      <c r="N184" s="1336"/>
      <c r="O184" s="1244"/>
      <c r="P184" s="1244"/>
      <c r="Q184" s="1244"/>
      <c r="R184" s="1244"/>
      <c r="S184" s="1244"/>
      <c r="T184" s="1244"/>
      <c r="U184" s="1244"/>
      <c r="V184" s="1244"/>
      <c r="W184" s="1244"/>
      <c r="X184" s="1244"/>
      <c r="Y184" s="1244"/>
      <c r="Z184" s="1244"/>
      <c r="AA184" s="1244"/>
      <c r="AB184" s="1244"/>
      <c r="AC184" s="1244"/>
      <c r="AD184" s="1244"/>
      <c r="AE184" s="1244"/>
      <c r="AF184" s="1244"/>
      <c r="AG184" s="1244"/>
      <c r="AH184" s="1244"/>
      <c r="AI184" s="1244"/>
      <c r="AJ184" s="1244"/>
      <c r="AK184" s="1244"/>
      <c r="AL184" s="1244"/>
      <c r="AM184" s="1244"/>
      <c r="AN184" s="1244"/>
      <c r="AO184" s="1244"/>
      <c r="AP184" s="1244"/>
      <c r="AQ184" s="1244"/>
      <c r="AR184" s="1244"/>
      <c r="AS184" s="1244"/>
      <c r="AT184" s="1244"/>
      <c r="AU184" s="1244"/>
      <c r="AV184" s="1244"/>
      <c r="AW184" s="1244"/>
      <c r="AX184" s="1244"/>
      <c r="AY184" s="1244"/>
      <c r="AZ184" s="1244"/>
      <c r="BA184" s="1244"/>
      <c r="BB184" s="1244"/>
      <c r="BC184" s="1244"/>
      <c r="BD184" s="1244"/>
      <c r="BE184" s="1244"/>
      <c r="BF184" s="1244"/>
      <c r="BG184" s="1244"/>
      <c r="BH184" s="1244"/>
      <c r="BI184" s="1244"/>
      <c r="BJ184" s="1244"/>
      <c r="BK184" s="1244"/>
      <c r="BL184" s="1244"/>
      <c r="BM184" s="1244"/>
      <c r="BN184" s="1244"/>
      <c r="BO184" s="1244"/>
      <c r="BP184" s="1244"/>
      <c r="BQ184" s="1244"/>
      <c r="BR184" s="1244"/>
      <c r="BS184" s="1244"/>
      <c r="BT184" s="1244"/>
      <c r="BU184" s="1244"/>
      <c r="BV184" s="1244"/>
      <c r="BW184" s="1244"/>
      <c r="BX184" s="1244"/>
      <c r="BY184" s="1244"/>
      <c r="BZ184" s="1244"/>
      <c r="CA184" s="1244"/>
    </row>
    <row r="185" spans="1:79" ht="33.75" customHeight="1" thickBot="1">
      <c r="B185" s="1367" t="s">
        <v>843</v>
      </c>
      <c r="C185" s="1368" t="s">
        <v>844</v>
      </c>
      <c r="D185" s="1368" t="s">
        <v>845</v>
      </c>
      <c r="E185" s="1369" t="s">
        <v>846</v>
      </c>
      <c r="F185" s="1413" t="s">
        <v>847</v>
      </c>
      <c r="G185" s="1406"/>
      <c r="H185" s="1362"/>
      <c r="I185" s="1244"/>
      <c r="J185" s="1244"/>
      <c r="K185" s="1244"/>
      <c r="L185" s="1244"/>
      <c r="M185" s="1244"/>
      <c r="N185" s="1336"/>
      <c r="O185" s="1244"/>
      <c r="P185" s="1244"/>
      <c r="Q185" s="1244"/>
      <c r="R185" s="1244"/>
      <c r="S185" s="1244"/>
      <c r="T185" s="1244"/>
      <c r="U185" s="1244"/>
      <c r="V185" s="1244"/>
      <c r="W185" s="1244"/>
      <c r="X185" s="1244"/>
      <c r="Y185" s="1244"/>
      <c r="Z185" s="1244"/>
      <c r="AA185" s="1244"/>
      <c r="AB185" s="1244"/>
      <c r="AC185" s="1244"/>
      <c r="AD185" s="1244"/>
      <c r="AE185" s="1244"/>
      <c r="AF185" s="1244"/>
      <c r="AG185" s="1244"/>
      <c r="AH185" s="1244"/>
      <c r="AI185" s="1244"/>
      <c r="AJ185" s="1244"/>
      <c r="AK185" s="1244"/>
      <c r="AL185" s="1244"/>
      <c r="AM185" s="1244"/>
      <c r="AN185" s="1244"/>
      <c r="AO185" s="1244"/>
      <c r="AP185" s="1244"/>
      <c r="AQ185" s="1244"/>
      <c r="AR185" s="1244"/>
      <c r="AS185" s="1244"/>
      <c r="AT185" s="1244"/>
      <c r="AU185" s="1244"/>
      <c r="AV185" s="1244"/>
      <c r="AW185" s="1244"/>
      <c r="AX185" s="1244"/>
      <c r="AY185" s="1244"/>
      <c r="AZ185" s="1244"/>
      <c r="BA185" s="1244"/>
      <c r="BB185" s="1244"/>
      <c r="BC185" s="1244"/>
      <c r="BD185" s="1244"/>
      <c r="BE185" s="1244"/>
      <c r="BF185" s="1244"/>
      <c r="BG185" s="1244"/>
      <c r="BH185" s="1244"/>
      <c r="BI185" s="1244"/>
      <c r="BJ185" s="1244"/>
      <c r="BK185" s="1244"/>
      <c r="BL185" s="1244"/>
      <c r="BM185" s="1244"/>
      <c r="BN185" s="1244"/>
      <c r="BO185" s="1244"/>
      <c r="BP185" s="1244"/>
      <c r="BQ185" s="1244"/>
      <c r="BR185" s="1244"/>
      <c r="BS185" s="1244"/>
      <c r="BT185" s="1244"/>
      <c r="BU185" s="1244"/>
      <c r="BV185" s="1244"/>
      <c r="BW185" s="1244"/>
      <c r="BX185" s="1244"/>
      <c r="BY185" s="1244"/>
      <c r="BZ185" s="1244"/>
      <c r="CA185" s="1244"/>
    </row>
    <row r="186" spans="1:79" ht="21" customHeight="1">
      <c r="B186" s="1378" t="s">
        <v>849</v>
      </c>
      <c r="C186" s="1379">
        <v>0</v>
      </c>
      <c r="D186" s="1380">
        <v>3</v>
      </c>
      <c r="E186" s="1381">
        <v>0</v>
      </c>
      <c r="F186" s="1414"/>
      <c r="G186" s="1407"/>
      <c r="H186" s="1407"/>
      <c r="I186" s="1408"/>
      <c r="J186" s="1244"/>
      <c r="K186" s="1244"/>
      <c r="L186" s="1244"/>
      <c r="M186" s="1244"/>
      <c r="N186" s="1336"/>
      <c r="O186" s="1244"/>
      <c r="P186" s="1244"/>
      <c r="Q186" s="1244"/>
      <c r="R186" s="1244"/>
      <c r="S186" s="1244"/>
      <c r="T186" s="1244"/>
      <c r="U186" s="1244"/>
      <c r="V186" s="1244"/>
      <c r="W186" s="1244"/>
      <c r="X186" s="1244"/>
      <c r="Y186" s="1244"/>
      <c r="Z186" s="1244"/>
      <c r="AA186" s="1244"/>
      <c r="AB186" s="1244"/>
      <c r="AC186" s="1244"/>
      <c r="AD186" s="1244"/>
      <c r="AE186" s="1244"/>
      <c r="AF186" s="1244"/>
      <c r="AG186" s="1244"/>
      <c r="AH186" s="1244"/>
      <c r="AI186" s="1244"/>
      <c r="AJ186" s="1244"/>
      <c r="AK186" s="1244"/>
      <c r="AL186" s="1244"/>
      <c r="AM186" s="1244"/>
      <c r="AN186" s="1244"/>
      <c r="AO186" s="1244"/>
      <c r="AP186" s="1244"/>
      <c r="AQ186" s="1244"/>
      <c r="AR186" s="1244"/>
      <c r="AS186" s="1244"/>
      <c r="AT186" s="1244"/>
      <c r="AU186" s="1244"/>
      <c r="AV186" s="1244"/>
      <c r="AW186" s="1244"/>
      <c r="AX186" s="1244"/>
      <c r="AY186" s="1244"/>
      <c r="AZ186" s="1244"/>
      <c r="BA186" s="1244"/>
      <c r="BB186" s="1244"/>
      <c r="BC186" s="1244"/>
      <c r="BD186" s="1244"/>
      <c r="BE186" s="1244"/>
      <c r="BF186" s="1244"/>
      <c r="BG186" s="1244"/>
      <c r="BH186" s="1244"/>
      <c r="BI186" s="1244"/>
      <c r="BJ186" s="1244"/>
      <c r="BK186" s="1244"/>
      <c r="BL186" s="1244"/>
      <c r="BM186" s="1244"/>
      <c r="BN186" s="1244"/>
      <c r="BO186" s="1244"/>
      <c r="BP186" s="1244"/>
      <c r="BQ186" s="1244"/>
      <c r="BR186" s="1244"/>
      <c r="BS186" s="1244"/>
      <c r="BT186" s="1244"/>
      <c r="BU186" s="1244"/>
      <c r="BV186" s="1244"/>
      <c r="BW186" s="1244"/>
      <c r="BX186" s="1244"/>
      <c r="BY186" s="1244"/>
      <c r="BZ186" s="1244"/>
      <c r="CA186" s="1244"/>
    </row>
    <row r="187" spans="1:79" ht="20.25" customHeight="1">
      <c r="B187" s="1388" t="s">
        <v>851</v>
      </c>
      <c r="C187" s="1389">
        <v>1</v>
      </c>
      <c r="D187" s="1390">
        <v>3</v>
      </c>
      <c r="E187" s="1391">
        <v>3</v>
      </c>
      <c r="F187" s="1414"/>
      <c r="G187" s="1409"/>
      <c r="H187" s="1409"/>
      <c r="I187" s="1410"/>
      <c r="J187" s="1244"/>
      <c r="K187" s="1244"/>
      <c r="L187" s="1244"/>
      <c r="M187" s="1244"/>
      <c r="N187" s="1336"/>
      <c r="O187" s="1244"/>
      <c r="P187" s="1244"/>
      <c r="Q187" s="1244"/>
      <c r="R187" s="1244"/>
      <c r="S187" s="1244"/>
      <c r="T187" s="1244"/>
      <c r="U187" s="1244"/>
      <c r="V187" s="1244"/>
      <c r="W187" s="1244"/>
      <c r="X187" s="1244"/>
      <c r="Y187" s="1244"/>
      <c r="Z187" s="1244"/>
      <c r="AA187" s="1244"/>
      <c r="AB187" s="1244"/>
      <c r="AC187" s="1244"/>
      <c r="AD187" s="1244"/>
      <c r="AE187" s="1244"/>
      <c r="AF187" s="1244"/>
      <c r="AG187" s="1244"/>
      <c r="AH187" s="1244"/>
      <c r="AI187" s="1244"/>
      <c r="AJ187" s="1244"/>
      <c r="AK187" s="1244"/>
      <c r="AL187" s="1244"/>
      <c r="AM187" s="1244"/>
      <c r="AN187" s="1244"/>
      <c r="AO187" s="1244"/>
      <c r="AP187" s="1244"/>
      <c r="AQ187" s="1244"/>
      <c r="AR187" s="1244"/>
      <c r="AS187" s="1244"/>
      <c r="AT187" s="1244"/>
      <c r="AU187" s="1244"/>
      <c r="AV187" s="1244"/>
      <c r="AW187" s="1244"/>
      <c r="AX187" s="1244"/>
      <c r="AY187" s="1244"/>
      <c r="AZ187" s="1244"/>
      <c r="BA187" s="1244"/>
      <c r="BB187" s="1244"/>
      <c r="BC187" s="1244"/>
      <c r="BD187" s="1244"/>
      <c r="BE187" s="1244"/>
      <c r="BF187" s="1244"/>
      <c r="BG187" s="1244"/>
      <c r="BH187" s="1244"/>
      <c r="BI187" s="1244"/>
      <c r="BJ187" s="1244"/>
      <c r="BK187" s="1244"/>
      <c r="BL187" s="1244"/>
      <c r="BM187" s="1244"/>
      <c r="BN187" s="1244"/>
      <c r="BO187" s="1244"/>
      <c r="BP187" s="1244"/>
      <c r="BQ187" s="1244"/>
      <c r="BR187" s="1244"/>
      <c r="BS187" s="1244"/>
      <c r="BT187" s="1244"/>
      <c r="BU187" s="1244"/>
      <c r="BV187" s="1244"/>
      <c r="BW187" s="1244"/>
      <c r="BX187" s="1244"/>
      <c r="BY187" s="1244"/>
      <c r="BZ187" s="1244"/>
      <c r="CA187" s="1244"/>
    </row>
    <row r="188" spans="1:79" ht="20.25" customHeight="1" thickBot="1">
      <c r="B188" s="1394" t="s">
        <v>853</v>
      </c>
      <c r="C188" s="1395">
        <v>2</v>
      </c>
      <c r="D188" s="1396">
        <v>3</v>
      </c>
      <c r="E188" s="1397">
        <v>6</v>
      </c>
      <c r="F188" s="1415"/>
      <c r="G188" s="1411"/>
      <c r="H188" s="1411"/>
      <c r="I188" s="1412"/>
      <c r="J188" s="1244"/>
      <c r="K188" s="1244"/>
      <c r="L188" s="1244"/>
      <c r="M188" s="1244"/>
      <c r="N188" s="1336"/>
      <c r="O188" s="1244"/>
      <c r="P188" s="1244"/>
      <c r="Q188" s="1244"/>
      <c r="R188" s="1244"/>
      <c r="S188" s="1244"/>
      <c r="T188" s="1244"/>
      <c r="U188" s="1244"/>
      <c r="V188" s="1244"/>
      <c r="W188" s="1244"/>
      <c r="X188" s="1244"/>
      <c r="Y188" s="1244"/>
      <c r="Z188" s="1244"/>
      <c r="AA188" s="1244"/>
      <c r="AB188" s="1244"/>
      <c r="AC188" s="1244"/>
      <c r="AD188" s="1244"/>
      <c r="AE188" s="1244"/>
      <c r="AF188" s="1244"/>
      <c r="AG188" s="1244"/>
      <c r="AH188" s="1244"/>
      <c r="AI188" s="1244"/>
      <c r="AJ188" s="1244"/>
      <c r="AK188" s="1244"/>
      <c r="AL188" s="1244"/>
      <c r="AM188" s="1244"/>
      <c r="AN188" s="1244"/>
      <c r="AO188" s="1244"/>
      <c r="AP188" s="1244"/>
      <c r="AQ188" s="1244"/>
      <c r="AR188" s="1244"/>
      <c r="AS188" s="1244"/>
      <c r="AT188" s="1244"/>
      <c r="AU188" s="1244"/>
      <c r="AV188" s="1244"/>
      <c r="AW188" s="1244"/>
      <c r="AX188" s="1244"/>
      <c r="AY188" s="1244"/>
      <c r="AZ188" s="1244"/>
      <c r="BA188" s="1244"/>
      <c r="BB188" s="1244"/>
      <c r="BC188" s="1244"/>
      <c r="BD188" s="1244"/>
      <c r="BE188" s="1244"/>
      <c r="BF188" s="1244"/>
      <c r="BG188" s="1244"/>
      <c r="BH188" s="1244"/>
      <c r="BI188" s="1244"/>
      <c r="BJ188" s="1244"/>
      <c r="BK188" s="1244"/>
      <c r="BL188" s="1244"/>
      <c r="BM188" s="1244"/>
      <c r="BN188" s="1244"/>
      <c r="BO188" s="1244"/>
      <c r="BP188" s="1244"/>
      <c r="BQ188" s="1244"/>
      <c r="BR188" s="1244"/>
      <c r="BS188" s="1244"/>
      <c r="BT188" s="1244"/>
      <c r="BU188" s="1244"/>
      <c r="BV188" s="1244"/>
      <c r="BW188" s="1244"/>
      <c r="BX188" s="1244"/>
      <c r="BY188" s="1244"/>
      <c r="BZ188" s="1244"/>
      <c r="CA188" s="1244"/>
    </row>
    <row r="189" spans="1:79" ht="9" customHeight="1">
      <c r="B189" s="1404"/>
      <c r="C189" s="1405"/>
      <c r="D189" s="1405"/>
      <c r="E189" s="1405"/>
      <c r="F189" s="1425"/>
      <c r="G189" s="1362"/>
      <c r="H189" s="1362"/>
      <c r="I189" s="1244"/>
      <c r="J189" s="1244"/>
      <c r="K189" s="1244"/>
      <c r="L189" s="1244"/>
      <c r="M189" s="1244"/>
      <c r="N189" s="1336"/>
      <c r="O189" s="1244"/>
      <c r="P189" s="1244"/>
      <c r="Q189" s="1244"/>
      <c r="R189" s="1244"/>
      <c r="S189" s="1244"/>
      <c r="T189" s="1244"/>
      <c r="U189" s="1244"/>
      <c r="V189" s="1244"/>
      <c r="W189" s="1244"/>
      <c r="X189" s="1244"/>
      <c r="Y189" s="1244"/>
      <c r="Z189" s="1244"/>
      <c r="AA189" s="1244"/>
      <c r="AB189" s="1244"/>
      <c r="AC189" s="1244"/>
      <c r="AD189" s="1244"/>
      <c r="AE189" s="1244"/>
      <c r="AF189" s="1244"/>
      <c r="AG189" s="1244"/>
      <c r="AH189" s="1244"/>
      <c r="AI189" s="1244"/>
      <c r="AJ189" s="1244"/>
      <c r="AK189" s="1244"/>
      <c r="AL189" s="1244"/>
      <c r="AM189" s="1244"/>
      <c r="AN189" s="1244"/>
      <c r="AO189" s="1244"/>
      <c r="AP189" s="1244"/>
      <c r="AQ189" s="1244"/>
      <c r="AR189" s="1244"/>
      <c r="AS189" s="1244"/>
      <c r="AT189" s="1244"/>
      <c r="AU189" s="1244"/>
      <c r="AV189" s="1244"/>
      <c r="AW189" s="1244"/>
      <c r="AX189" s="1244"/>
      <c r="AY189" s="1244"/>
      <c r="AZ189" s="1244"/>
      <c r="BA189" s="1244"/>
      <c r="BB189" s="1244"/>
      <c r="BC189" s="1244"/>
      <c r="BD189" s="1244"/>
      <c r="BE189" s="1244"/>
      <c r="BF189" s="1244"/>
      <c r="BG189" s="1244"/>
      <c r="BH189" s="1244"/>
      <c r="BI189" s="1244"/>
      <c r="BJ189" s="1244"/>
      <c r="BK189" s="1244"/>
      <c r="BL189" s="1244"/>
      <c r="BM189" s="1244"/>
      <c r="BN189" s="1244"/>
      <c r="BO189" s="1244"/>
      <c r="BP189" s="1244"/>
      <c r="BQ189" s="1244"/>
      <c r="BR189" s="1244"/>
      <c r="BS189" s="1244"/>
      <c r="BT189" s="1244"/>
      <c r="BU189" s="1244"/>
      <c r="BV189" s="1244"/>
      <c r="BW189" s="1244"/>
      <c r="BX189" s="1244"/>
      <c r="BY189" s="1244"/>
      <c r="BZ189" s="1244"/>
      <c r="CA189" s="1244"/>
    </row>
    <row r="190" spans="1:79" ht="18" customHeight="1">
      <c r="A190" s="1193">
        <v>19</v>
      </c>
      <c r="B190" s="1358" t="s">
        <v>927</v>
      </c>
      <c r="C190" s="1359"/>
      <c r="D190" s="1359"/>
      <c r="E190" s="1359"/>
      <c r="F190" s="1425"/>
      <c r="G190" s="1362"/>
      <c r="H190" s="1362"/>
      <c r="I190" s="1244"/>
      <c r="J190" s="1244"/>
      <c r="K190" s="1244"/>
      <c r="L190" s="1244"/>
      <c r="M190" s="1244"/>
      <c r="N190" s="1336"/>
      <c r="O190" s="1244"/>
      <c r="P190" s="1244"/>
      <c r="Q190" s="1244"/>
      <c r="R190" s="1244"/>
      <c r="S190" s="1244"/>
      <c r="T190" s="1244"/>
      <c r="U190" s="1244"/>
      <c r="V190" s="1244"/>
      <c r="W190" s="1244"/>
      <c r="X190" s="1244"/>
      <c r="Y190" s="1244"/>
      <c r="Z190" s="1244"/>
      <c r="AA190" s="1244"/>
      <c r="AB190" s="1244"/>
      <c r="AC190" s="1244"/>
      <c r="AD190" s="1244"/>
      <c r="AE190" s="1244"/>
      <c r="AF190" s="1244"/>
      <c r="AG190" s="1244"/>
      <c r="AH190" s="1244"/>
      <c r="AI190" s="1244"/>
      <c r="AJ190" s="1244"/>
      <c r="AK190" s="1244"/>
      <c r="AL190" s="1244"/>
      <c r="AM190" s="1244"/>
      <c r="AN190" s="1244"/>
      <c r="AO190" s="1244"/>
      <c r="AP190" s="1244"/>
      <c r="AQ190" s="1244"/>
      <c r="AR190" s="1244"/>
      <c r="AS190" s="1244"/>
      <c r="AT190" s="1244"/>
      <c r="AU190" s="1244"/>
      <c r="AV190" s="1244"/>
      <c r="AW190" s="1244"/>
      <c r="AX190" s="1244"/>
      <c r="AY190" s="1244"/>
      <c r="AZ190" s="1244"/>
      <c r="BA190" s="1244"/>
      <c r="BB190" s="1244"/>
      <c r="BC190" s="1244"/>
      <c r="BD190" s="1244"/>
      <c r="BE190" s="1244"/>
      <c r="BF190" s="1244"/>
      <c r="BG190" s="1244"/>
      <c r="BH190" s="1244"/>
      <c r="BI190" s="1244"/>
      <c r="BJ190" s="1244"/>
      <c r="BK190" s="1244"/>
      <c r="BL190" s="1244"/>
      <c r="BM190" s="1244"/>
      <c r="BN190" s="1244"/>
      <c r="BO190" s="1244"/>
      <c r="BP190" s="1244"/>
      <c r="BQ190" s="1244"/>
      <c r="BR190" s="1244"/>
      <c r="BS190" s="1244"/>
      <c r="BT190" s="1244"/>
      <c r="BU190" s="1244"/>
      <c r="BV190" s="1244"/>
      <c r="BW190" s="1244"/>
      <c r="BX190" s="1244"/>
      <c r="BY190" s="1244"/>
      <c r="BZ190" s="1244"/>
      <c r="CA190" s="1244"/>
    </row>
    <row r="191" spans="1:79" ht="35.25" customHeight="1">
      <c r="B191" s="1363" t="s">
        <v>928</v>
      </c>
      <c r="C191" s="1364"/>
      <c r="D191" s="1364"/>
      <c r="E191" s="1365"/>
      <c r="F191" s="1425"/>
      <c r="G191" s="1362"/>
      <c r="H191" s="1362"/>
      <c r="I191" s="1244"/>
      <c r="J191" s="1244"/>
      <c r="K191" s="1244"/>
      <c r="L191" s="1244"/>
      <c r="M191" s="1244"/>
      <c r="N191" s="1336"/>
      <c r="O191" s="1244"/>
      <c r="P191" s="1244"/>
      <c r="Q191" s="1244"/>
      <c r="R191" s="1244"/>
      <c r="S191" s="1244"/>
      <c r="T191" s="1244"/>
      <c r="U191" s="1244"/>
      <c r="V191" s="1244"/>
      <c r="W191" s="1244"/>
      <c r="X191" s="1244"/>
      <c r="Y191" s="1244"/>
      <c r="Z191" s="1244"/>
      <c r="AA191" s="1244"/>
      <c r="AB191" s="1244"/>
      <c r="AC191" s="1244"/>
      <c r="AD191" s="1244"/>
      <c r="AE191" s="1244"/>
      <c r="AF191" s="1244"/>
      <c r="AG191" s="1244"/>
      <c r="AH191" s="1244"/>
      <c r="AI191" s="1244"/>
      <c r="AJ191" s="1244"/>
      <c r="AK191" s="1244"/>
      <c r="AL191" s="1244"/>
      <c r="AM191" s="1244"/>
      <c r="AN191" s="1244"/>
      <c r="AO191" s="1244"/>
      <c r="AP191" s="1244"/>
      <c r="AQ191" s="1244"/>
      <c r="AR191" s="1244"/>
      <c r="AS191" s="1244"/>
      <c r="AT191" s="1244"/>
      <c r="AU191" s="1244"/>
      <c r="AV191" s="1244"/>
      <c r="AW191" s="1244"/>
      <c r="AX191" s="1244"/>
      <c r="AY191" s="1244"/>
      <c r="AZ191" s="1244"/>
      <c r="BA191" s="1244"/>
      <c r="BB191" s="1244"/>
      <c r="BC191" s="1244"/>
      <c r="BD191" s="1244"/>
      <c r="BE191" s="1244"/>
      <c r="BF191" s="1244"/>
      <c r="BG191" s="1244"/>
      <c r="BH191" s="1244"/>
      <c r="BI191" s="1244"/>
      <c r="BJ191" s="1244"/>
      <c r="BK191" s="1244"/>
      <c r="BL191" s="1244"/>
      <c r="BM191" s="1244"/>
      <c r="BN191" s="1244"/>
      <c r="BO191" s="1244"/>
      <c r="BP191" s="1244"/>
      <c r="BQ191" s="1244"/>
      <c r="BR191" s="1244"/>
      <c r="BS191" s="1244"/>
      <c r="BT191" s="1244"/>
      <c r="BU191" s="1244"/>
      <c r="BV191" s="1244"/>
      <c r="BW191" s="1244"/>
      <c r="BX191" s="1244"/>
      <c r="BY191" s="1244"/>
      <c r="BZ191" s="1244"/>
      <c r="CA191" s="1244"/>
    </row>
    <row r="192" spans="1:79" ht="16.5" customHeight="1" thickBot="1">
      <c r="B192" s="1358" t="s">
        <v>842</v>
      </c>
      <c r="C192" s="1366"/>
      <c r="F192" s="1425"/>
      <c r="G192" s="1362"/>
      <c r="H192" s="1362"/>
      <c r="I192" s="1244"/>
      <c r="J192" s="1244"/>
      <c r="K192" s="1244"/>
      <c r="L192" s="1244"/>
      <c r="M192" s="1244"/>
      <c r="N192" s="1336"/>
      <c r="O192" s="1244"/>
      <c r="P192" s="1244"/>
      <c r="Q192" s="1244"/>
      <c r="R192" s="1244"/>
      <c r="S192" s="1244"/>
      <c r="T192" s="1244"/>
      <c r="U192" s="1244"/>
      <c r="V192" s="1244"/>
      <c r="W192" s="1244"/>
      <c r="X192" s="1244"/>
      <c r="Y192" s="1244"/>
      <c r="Z192" s="1244"/>
      <c r="AA192" s="1244"/>
      <c r="AB192" s="1244"/>
      <c r="AC192" s="1244"/>
      <c r="AD192" s="1244"/>
      <c r="AE192" s="1244"/>
      <c r="AF192" s="1244"/>
      <c r="AG192" s="1244"/>
      <c r="AH192" s="1244"/>
      <c r="AI192" s="1244"/>
      <c r="AJ192" s="1244"/>
      <c r="AK192" s="1244"/>
      <c r="AL192" s="1244"/>
      <c r="AM192" s="1244"/>
      <c r="AN192" s="1244"/>
      <c r="AO192" s="1244"/>
      <c r="AP192" s="1244"/>
      <c r="AQ192" s="1244"/>
      <c r="AR192" s="1244"/>
      <c r="AS192" s="1244"/>
      <c r="AT192" s="1244"/>
      <c r="AU192" s="1244"/>
      <c r="AV192" s="1244"/>
      <c r="AW192" s="1244"/>
      <c r="AX192" s="1244"/>
      <c r="AY192" s="1244"/>
      <c r="AZ192" s="1244"/>
      <c r="BA192" s="1244"/>
      <c r="BB192" s="1244"/>
      <c r="BC192" s="1244"/>
      <c r="BD192" s="1244"/>
      <c r="BE192" s="1244"/>
      <c r="BF192" s="1244"/>
      <c r="BG192" s="1244"/>
      <c r="BH192" s="1244"/>
      <c r="BI192" s="1244"/>
      <c r="BJ192" s="1244"/>
      <c r="BK192" s="1244"/>
      <c r="BL192" s="1244"/>
      <c r="BM192" s="1244"/>
      <c r="BN192" s="1244"/>
      <c r="BO192" s="1244"/>
      <c r="BP192" s="1244"/>
      <c r="BQ192" s="1244"/>
      <c r="BR192" s="1244"/>
      <c r="BS192" s="1244"/>
      <c r="BT192" s="1244"/>
      <c r="BU192" s="1244"/>
      <c r="BV192" s="1244"/>
      <c r="BW192" s="1244"/>
      <c r="BX192" s="1244"/>
      <c r="BY192" s="1244"/>
      <c r="BZ192" s="1244"/>
      <c r="CA192" s="1244"/>
    </row>
    <row r="193" spans="1:79" ht="33.75" customHeight="1" thickBot="1">
      <c r="B193" s="1367" t="s">
        <v>843</v>
      </c>
      <c r="C193" s="1368" t="s">
        <v>844</v>
      </c>
      <c r="D193" s="1368" t="s">
        <v>845</v>
      </c>
      <c r="E193" s="1369" t="s">
        <v>846</v>
      </c>
      <c r="F193" s="1413" t="s">
        <v>847</v>
      </c>
      <c r="G193" s="1406"/>
      <c r="H193" s="1362"/>
      <c r="I193" s="1244"/>
      <c r="J193" s="1244"/>
      <c r="K193" s="1244"/>
      <c r="L193" s="1244"/>
      <c r="M193" s="1244"/>
      <c r="N193" s="1336"/>
      <c r="O193" s="1244"/>
      <c r="P193" s="1244"/>
      <c r="Q193" s="1244"/>
      <c r="R193" s="1244"/>
      <c r="S193" s="1244"/>
      <c r="T193" s="1244"/>
      <c r="U193" s="1244"/>
      <c r="V193" s="1244"/>
      <c r="W193" s="1244"/>
      <c r="X193" s="1244"/>
      <c r="Y193" s="1244"/>
      <c r="Z193" s="1244"/>
      <c r="AA193" s="1244"/>
      <c r="AB193" s="1244"/>
      <c r="AC193" s="1244"/>
      <c r="AD193" s="1244"/>
      <c r="AE193" s="1244"/>
      <c r="AF193" s="1244"/>
      <c r="AG193" s="1244"/>
      <c r="AH193" s="1244"/>
      <c r="AI193" s="1244"/>
      <c r="AJ193" s="1244"/>
      <c r="AK193" s="1244"/>
      <c r="AL193" s="1244"/>
      <c r="AM193" s="1244"/>
      <c r="AN193" s="1244"/>
      <c r="AO193" s="1244"/>
      <c r="AP193" s="1244"/>
      <c r="AQ193" s="1244"/>
      <c r="AR193" s="1244"/>
      <c r="AS193" s="1244"/>
      <c r="AT193" s="1244"/>
      <c r="AU193" s="1244"/>
      <c r="AV193" s="1244"/>
      <c r="AW193" s="1244"/>
      <c r="AX193" s="1244"/>
      <c r="AY193" s="1244"/>
      <c r="AZ193" s="1244"/>
      <c r="BA193" s="1244"/>
      <c r="BB193" s="1244"/>
      <c r="BC193" s="1244"/>
      <c r="BD193" s="1244"/>
      <c r="BE193" s="1244"/>
      <c r="BF193" s="1244"/>
      <c r="BG193" s="1244"/>
      <c r="BH193" s="1244"/>
      <c r="BI193" s="1244"/>
      <c r="BJ193" s="1244"/>
      <c r="BK193" s="1244"/>
      <c r="BL193" s="1244"/>
      <c r="BM193" s="1244"/>
      <c r="BN193" s="1244"/>
      <c r="BO193" s="1244"/>
      <c r="BP193" s="1244"/>
      <c r="BQ193" s="1244"/>
      <c r="BR193" s="1244"/>
      <c r="BS193" s="1244"/>
      <c r="BT193" s="1244"/>
      <c r="BU193" s="1244"/>
      <c r="BV193" s="1244"/>
      <c r="BW193" s="1244"/>
      <c r="BX193" s="1244"/>
      <c r="BY193" s="1244"/>
      <c r="BZ193" s="1244"/>
      <c r="CA193" s="1244"/>
    </row>
    <row r="194" spans="1:79" ht="21" customHeight="1">
      <c r="B194" s="1378" t="s">
        <v>929</v>
      </c>
      <c r="C194" s="1379">
        <v>0</v>
      </c>
      <c r="D194" s="1380">
        <v>2</v>
      </c>
      <c r="E194" s="1381">
        <v>0</v>
      </c>
      <c r="F194" s="1414"/>
      <c r="G194" s="1407"/>
      <c r="H194" s="1407"/>
      <c r="I194" s="1408"/>
      <c r="J194" s="1244"/>
      <c r="K194" s="1244"/>
      <c r="L194" s="1244"/>
      <c r="M194" s="1244"/>
      <c r="N194" s="1336"/>
      <c r="O194" s="1244"/>
      <c r="P194" s="1244"/>
      <c r="Q194" s="1244"/>
      <c r="R194" s="1244"/>
      <c r="S194" s="1244"/>
      <c r="T194" s="1244"/>
      <c r="U194" s="1244"/>
      <c r="V194" s="1244"/>
      <c r="W194" s="1244"/>
      <c r="X194" s="1244"/>
      <c r="Y194" s="1244"/>
      <c r="Z194" s="1244"/>
      <c r="AA194" s="1244"/>
      <c r="AB194" s="1244"/>
      <c r="AC194" s="1244"/>
      <c r="AD194" s="1244"/>
      <c r="AE194" s="1244"/>
      <c r="AF194" s="1244"/>
      <c r="AG194" s="1244"/>
      <c r="AH194" s="1244"/>
      <c r="AI194" s="1244"/>
      <c r="AJ194" s="1244"/>
      <c r="AK194" s="1244"/>
      <c r="AL194" s="1244"/>
      <c r="AM194" s="1244"/>
      <c r="AN194" s="1244"/>
      <c r="AO194" s="1244"/>
      <c r="AP194" s="1244"/>
      <c r="AQ194" s="1244"/>
      <c r="AR194" s="1244"/>
      <c r="AS194" s="1244"/>
      <c r="AT194" s="1244"/>
      <c r="AU194" s="1244"/>
      <c r="AV194" s="1244"/>
      <c r="AW194" s="1244"/>
      <c r="AX194" s="1244"/>
      <c r="AY194" s="1244"/>
      <c r="AZ194" s="1244"/>
      <c r="BA194" s="1244"/>
      <c r="BB194" s="1244"/>
      <c r="BC194" s="1244"/>
      <c r="BD194" s="1244"/>
      <c r="BE194" s="1244"/>
      <c r="BF194" s="1244"/>
      <c r="BG194" s="1244"/>
      <c r="BH194" s="1244"/>
      <c r="BI194" s="1244"/>
      <c r="BJ194" s="1244"/>
      <c r="BK194" s="1244"/>
      <c r="BL194" s="1244"/>
      <c r="BM194" s="1244"/>
      <c r="BN194" s="1244"/>
      <c r="BO194" s="1244"/>
      <c r="BP194" s="1244"/>
      <c r="BQ194" s="1244"/>
      <c r="BR194" s="1244"/>
      <c r="BS194" s="1244"/>
      <c r="BT194" s="1244"/>
      <c r="BU194" s="1244"/>
      <c r="BV194" s="1244"/>
      <c r="BW194" s="1244"/>
      <c r="BX194" s="1244"/>
      <c r="BY194" s="1244"/>
      <c r="BZ194" s="1244"/>
      <c r="CA194" s="1244"/>
    </row>
    <row r="195" spans="1:79" ht="50.1" customHeight="1">
      <c r="B195" s="1388" t="s">
        <v>930</v>
      </c>
      <c r="C195" s="1389">
        <v>1</v>
      </c>
      <c r="D195" s="1390">
        <v>2</v>
      </c>
      <c r="E195" s="1391">
        <v>2</v>
      </c>
      <c r="F195" s="1414"/>
      <c r="G195" s="1409"/>
      <c r="H195" s="1409"/>
      <c r="I195" s="1410"/>
      <c r="J195" s="1244"/>
      <c r="K195" s="1244"/>
      <c r="L195" s="1244"/>
      <c r="M195" s="1244"/>
      <c r="N195" s="1336"/>
      <c r="O195" s="1244"/>
      <c r="P195" s="1244"/>
      <c r="Q195" s="1244"/>
      <c r="R195" s="1244"/>
      <c r="S195" s="1244"/>
      <c r="T195" s="1244"/>
      <c r="U195" s="1244"/>
      <c r="V195" s="1244"/>
      <c r="W195" s="1244"/>
      <c r="X195" s="1244"/>
      <c r="Y195" s="1244"/>
      <c r="Z195" s="1244"/>
      <c r="AA195" s="1244"/>
      <c r="AB195" s="1244"/>
      <c r="AC195" s="1244"/>
      <c r="AD195" s="1244"/>
      <c r="AE195" s="1244"/>
      <c r="AF195" s="1244"/>
      <c r="AG195" s="1244"/>
      <c r="AH195" s="1244"/>
      <c r="AI195" s="1244"/>
      <c r="AJ195" s="1244"/>
      <c r="AK195" s="1244"/>
      <c r="AL195" s="1244"/>
      <c r="AM195" s="1244"/>
      <c r="AN195" s="1244"/>
      <c r="AO195" s="1244"/>
      <c r="AP195" s="1244"/>
      <c r="AQ195" s="1244"/>
      <c r="AR195" s="1244"/>
      <c r="AS195" s="1244"/>
      <c r="AT195" s="1244"/>
      <c r="AU195" s="1244"/>
      <c r="AV195" s="1244"/>
      <c r="AW195" s="1244"/>
      <c r="AX195" s="1244"/>
      <c r="AY195" s="1244"/>
      <c r="AZ195" s="1244"/>
      <c r="BA195" s="1244"/>
      <c r="BB195" s="1244"/>
      <c r="BC195" s="1244"/>
      <c r="BD195" s="1244"/>
      <c r="BE195" s="1244"/>
      <c r="BF195" s="1244"/>
      <c r="BG195" s="1244"/>
      <c r="BH195" s="1244"/>
      <c r="BI195" s="1244"/>
      <c r="BJ195" s="1244"/>
      <c r="BK195" s="1244"/>
      <c r="BL195" s="1244"/>
      <c r="BM195" s="1244"/>
      <c r="BN195" s="1244"/>
      <c r="BO195" s="1244"/>
      <c r="BP195" s="1244"/>
      <c r="BQ195" s="1244"/>
      <c r="BR195" s="1244"/>
      <c r="BS195" s="1244"/>
      <c r="BT195" s="1244"/>
      <c r="BU195" s="1244"/>
      <c r="BV195" s="1244"/>
      <c r="BW195" s="1244"/>
      <c r="BX195" s="1244"/>
      <c r="BY195" s="1244"/>
      <c r="BZ195" s="1244"/>
      <c r="CA195" s="1244"/>
    </row>
    <row r="196" spans="1:79" ht="37.5" customHeight="1" thickBot="1">
      <c r="B196" s="1394" t="s">
        <v>931</v>
      </c>
      <c r="C196" s="1395">
        <v>2</v>
      </c>
      <c r="D196" s="1396">
        <v>2</v>
      </c>
      <c r="E196" s="1397">
        <v>4</v>
      </c>
      <c r="F196" s="1415"/>
      <c r="G196" s="1411"/>
      <c r="H196" s="1411"/>
      <c r="I196" s="1412"/>
      <c r="J196" s="1244"/>
      <c r="K196" s="1244"/>
      <c r="L196" s="1244"/>
      <c r="M196" s="1244"/>
      <c r="N196" s="1336"/>
      <c r="O196" s="1244"/>
      <c r="P196" s="1244"/>
      <c r="Q196" s="1244"/>
      <c r="R196" s="1244"/>
      <c r="S196" s="1244"/>
      <c r="T196" s="1244"/>
      <c r="U196" s="1244"/>
      <c r="V196" s="1244"/>
      <c r="W196" s="1244"/>
      <c r="X196" s="1244"/>
      <c r="Y196" s="1244"/>
      <c r="Z196" s="1244"/>
      <c r="AA196" s="1244"/>
      <c r="AB196" s="1244"/>
      <c r="AC196" s="1244"/>
      <c r="AD196" s="1244"/>
      <c r="AE196" s="1244"/>
      <c r="AF196" s="1244"/>
      <c r="AG196" s="1244"/>
      <c r="AH196" s="1244"/>
      <c r="AI196" s="1244"/>
      <c r="AJ196" s="1244"/>
      <c r="AK196" s="1244"/>
      <c r="AL196" s="1244"/>
      <c r="AM196" s="1244"/>
      <c r="AN196" s="1244"/>
      <c r="AO196" s="1244"/>
      <c r="AP196" s="1244"/>
      <c r="AQ196" s="1244"/>
      <c r="AR196" s="1244"/>
      <c r="AS196" s="1244"/>
      <c r="AT196" s="1244"/>
      <c r="AU196" s="1244"/>
      <c r="AV196" s="1244"/>
      <c r="AW196" s="1244"/>
      <c r="AX196" s="1244"/>
      <c r="AY196" s="1244"/>
      <c r="AZ196" s="1244"/>
      <c r="BA196" s="1244"/>
      <c r="BB196" s="1244"/>
      <c r="BC196" s="1244"/>
      <c r="BD196" s="1244"/>
      <c r="BE196" s="1244"/>
      <c r="BF196" s="1244"/>
      <c r="BG196" s="1244"/>
      <c r="BH196" s="1244"/>
      <c r="BI196" s="1244"/>
      <c r="BJ196" s="1244"/>
      <c r="BK196" s="1244"/>
      <c r="BL196" s="1244"/>
      <c r="BM196" s="1244"/>
      <c r="BN196" s="1244"/>
      <c r="BO196" s="1244"/>
      <c r="BP196" s="1244"/>
      <c r="BQ196" s="1244"/>
      <c r="BR196" s="1244"/>
      <c r="BS196" s="1244"/>
      <c r="BT196" s="1244"/>
      <c r="BU196" s="1244"/>
      <c r="BV196" s="1244"/>
      <c r="BW196" s="1244"/>
      <c r="BX196" s="1244"/>
      <c r="BY196" s="1244"/>
      <c r="BZ196" s="1244"/>
      <c r="CA196" s="1244"/>
    </row>
    <row r="197" spans="1:79" ht="9" customHeight="1">
      <c r="B197" s="1404"/>
      <c r="C197" s="1405"/>
      <c r="D197" s="1405"/>
      <c r="E197" s="1405"/>
      <c r="F197" s="1425"/>
      <c r="G197" s="1362"/>
      <c r="H197" s="1362"/>
      <c r="I197" s="1244"/>
      <c r="J197" s="1244"/>
      <c r="K197" s="1244"/>
      <c r="L197" s="1244"/>
      <c r="M197" s="1244"/>
      <c r="N197" s="1336"/>
      <c r="O197" s="1244"/>
      <c r="P197" s="1244"/>
      <c r="Q197" s="1244"/>
      <c r="R197" s="1244"/>
      <c r="S197" s="1244"/>
      <c r="T197" s="1244"/>
      <c r="U197" s="1244"/>
      <c r="V197" s="1244"/>
      <c r="W197" s="1244"/>
      <c r="X197" s="1244"/>
      <c r="Y197" s="1244"/>
      <c r="Z197" s="1244"/>
      <c r="AA197" s="1244"/>
      <c r="AB197" s="1244"/>
      <c r="AC197" s="1244"/>
      <c r="AD197" s="1244"/>
      <c r="AE197" s="1244"/>
      <c r="AF197" s="1244"/>
      <c r="AG197" s="1244"/>
      <c r="AH197" s="1244"/>
      <c r="AI197" s="1244"/>
      <c r="AJ197" s="1244"/>
      <c r="AK197" s="1244"/>
      <c r="AL197" s="1244"/>
      <c r="AM197" s="1244"/>
      <c r="AN197" s="1244"/>
      <c r="AO197" s="1244"/>
      <c r="AP197" s="1244"/>
      <c r="AQ197" s="1244"/>
      <c r="AR197" s="1244"/>
      <c r="AS197" s="1244"/>
      <c r="AT197" s="1244"/>
      <c r="AU197" s="1244"/>
      <c r="AV197" s="1244"/>
      <c r="AW197" s="1244"/>
      <c r="AX197" s="1244"/>
      <c r="AY197" s="1244"/>
      <c r="AZ197" s="1244"/>
      <c r="BA197" s="1244"/>
      <c r="BB197" s="1244"/>
      <c r="BC197" s="1244"/>
      <c r="BD197" s="1244"/>
      <c r="BE197" s="1244"/>
      <c r="BF197" s="1244"/>
      <c r="BG197" s="1244"/>
      <c r="BH197" s="1244"/>
      <c r="BI197" s="1244"/>
      <c r="BJ197" s="1244"/>
      <c r="BK197" s="1244"/>
      <c r="BL197" s="1244"/>
      <c r="BM197" s="1244"/>
      <c r="BN197" s="1244"/>
      <c r="BO197" s="1244"/>
      <c r="BP197" s="1244"/>
      <c r="BQ197" s="1244"/>
      <c r="BR197" s="1244"/>
      <c r="BS197" s="1244"/>
      <c r="BT197" s="1244"/>
      <c r="BU197" s="1244"/>
      <c r="BV197" s="1244"/>
      <c r="BW197" s="1244"/>
      <c r="BX197" s="1244"/>
      <c r="BY197" s="1244"/>
      <c r="BZ197" s="1244"/>
      <c r="CA197" s="1244"/>
    </row>
    <row r="198" spans="1:79" ht="18" customHeight="1">
      <c r="A198" s="1193">
        <v>20</v>
      </c>
      <c r="B198" s="1358" t="s">
        <v>932</v>
      </c>
      <c r="C198" s="1359"/>
      <c r="D198" s="1359"/>
      <c r="E198" s="1359"/>
      <c r="F198" s="1425"/>
      <c r="G198" s="1362"/>
      <c r="H198" s="1362"/>
      <c r="I198" s="1244"/>
      <c r="J198" s="1244"/>
      <c r="K198" s="1244"/>
      <c r="L198" s="1244"/>
      <c r="M198" s="1244"/>
      <c r="N198" s="1336"/>
      <c r="O198" s="1244"/>
      <c r="P198" s="1244"/>
      <c r="Q198" s="1244"/>
      <c r="R198" s="1244"/>
      <c r="S198" s="1244"/>
      <c r="T198" s="1244"/>
      <c r="U198" s="1244"/>
      <c r="V198" s="1244"/>
      <c r="W198" s="1244"/>
      <c r="X198" s="1244"/>
      <c r="Y198" s="1244"/>
      <c r="Z198" s="1244"/>
      <c r="AA198" s="1244"/>
      <c r="AB198" s="1244"/>
      <c r="AC198" s="1244"/>
      <c r="AD198" s="1244"/>
      <c r="AE198" s="1244"/>
      <c r="AF198" s="1244"/>
      <c r="AG198" s="1244"/>
      <c r="AH198" s="1244"/>
      <c r="AI198" s="1244"/>
      <c r="AJ198" s="1244"/>
      <c r="AK198" s="1244"/>
      <c r="AL198" s="1244"/>
      <c r="AM198" s="1244"/>
      <c r="AN198" s="1244"/>
      <c r="AO198" s="1244"/>
      <c r="AP198" s="1244"/>
      <c r="AQ198" s="1244"/>
      <c r="AR198" s="1244"/>
      <c r="AS198" s="1244"/>
      <c r="AT198" s="1244"/>
      <c r="AU198" s="1244"/>
      <c r="AV198" s="1244"/>
      <c r="AW198" s="1244"/>
      <c r="AX198" s="1244"/>
      <c r="AY198" s="1244"/>
      <c r="AZ198" s="1244"/>
      <c r="BA198" s="1244"/>
      <c r="BB198" s="1244"/>
      <c r="BC198" s="1244"/>
      <c r="BD198" s="1244"/>
      <c r="BE198" s="1244"/>
      <c r="BF198" s="1244"/>
      <c r="BG198" s="1244"/>
      <c r="BH198" s="1244"/>
      <c r="BI198" s="1244"/>
      <c r="BJ198" s="1244"/>
      <c r="BK198" s="1244"/>
      <c r="BL198" s="1244"/>
      <c r="BM198" s="1244"/>
      <c r="BN198" s="1244"/>
      <c r="BO198" s="1244"/>
      <c r="BP198" s="1244"/>
      <c r="BQ198" s="1244"/>
      <c r="BR198" s="1244"/>
      <c r="BS198" s="1244"/>
      <c r="BT198" s="1244"/>
      <c r="BU198" s="1244"/>
      <c r="BV198" s="1244"/>
      <c r="BW198" s="1244"/>
      <c r="BX198" s="1244"/>
      <c r="BY198" s="1244"/>
      <c r="BZ198" s="1244"/>
      <c r="CA198" s="1244"/>
    </row>
    <row r="199" spans="1:79" ht="35.25" customHeight="1">
      <c r="B199" s="1363" t="s">
        <v>933</v>
      </c>
      <c r="C199" s="1364"/>
      <c r="D199" s="1364"/>
      <c r="E199" s="1365"/>
      <c r="F199" s="1425"/>
      <c r="G199" s="1362"/>
      <c r="H199" s="1362"/>
      <c r="I199" s="1244"/>
      <c r="J199" s="1244"/>
      <c r="K199" s="1244"/>
      <c r="L199" s="1244"/>
      <c r="M199" s="1244"/>
      <c r="N199" s="1336"/>
      <c r="O199" s="1244"/>
      <c r="P199" s="1244"/>
      <c r="Q199" s="1244"/>
      <c r="R199" s="1244"/>
      <c r="S199" s="1244"/>
      <c r="T199" s="1244"/>
      <c r="U199" s="1244"/>
      <c r="V199" s="1244"/>
      <c r="W199" s="1244"/>
      <c r="X199" s="1244"/>
      <c r="Y199" s="1244"/>
      <c r="Z199" s="1244"/>
      <c r="AA199" s="1244"/>
      <c r="AB199" s="1244"/>
      <c r="AC199" s="1244"/>
      <c r="AD199" s="1244"/>
      <c r="AE199" s="1244"/>
      <c r="AF199" s="1244"/>
      <c r="AG199" s="1244"/>
      <c r="AH199" s="1244"/>
      <c r="AI199" s="1244"/>
      <c r="AJ199" s="1244"/>
      <c r="AK199" s="1244"/>
      <c r="AL199" s="1244"/>
      <c r="AM199" s="1244"/>
      <c r="AN199" s="1244"/>
      <c r="AO199" s="1244"/>
      <c r="AP199" s="1244"/>
      <c r="AQ199" s="1244"/>
      <c r="AR199" s="1244"/>
      <c r="AS199" s="1244"/>
      <c r="AT199" s="1244"/>
      <c r="AU199" s="1244"/>
      <c r="AV199" s="1244"/>
      <c r="AW199" s="1244"/>
      <c r="AX199" s="1244"/>
      <c r="AY199" s="1244"/>
      <c r="AZ199" s="1244"/>
      <c r="BA199" s="1244"/>
      <c r="BB199" s="1244"/>
      <c r="BC199" s="1244"/>
      <c r="BD199" s="1244"/>
      <c r="BE199" s="1244"/>
      <c r="BF199" s="1244"/>
      <c r="BG199" s="1244"/>
      <c r="BH199" s="1244"/>
      <c r="BI199" s="1244"/>
      <c r="BJ199" s="1244"/>
      <c r="BK199" s="1244"/>
      <c r="BL199" s="1244"/>
      <c r="BM199" s="1244"/>
      <c r="BN199" s="1244"/>
      <c r="BO199" s="1244"/>
      <c r="BP199" s="1244"/>
      <c r="BQ199" s="1244"/>
      <c r="BR199" s="1244"/>
      <c r="BS199" s="1244"/>
      <c r="BT199" s="1244"/>
      <c r="BU199" s="1244"/>
      <c r="BV199" s="1244"/>
      <c r="BW199" s="1244"/>
      <c r="BX199" s="1244"/>
      <c r="BY199" s="1244"/>
      <c r="BZ199" s="1244"/>
      <c r="CA199" s="1244"/>
    </row>
    <row r="200" spans="1:79" ht="16.5" customHeight="1" thickBot="1">
      <c r="B200" s="1358" t="s">
        <v>842</v>
      </c>
      <c r="C200" s="1366"/>
      <c r="F200" s="1425"/>
      <c r="G200" s="1362"/>
      <c r="H200" s="1362"/>
      <c r="I200" s="1244"/>
      <c r="J200" s="1244"/>
      <c r="K200" s="1244"/>
      <c r="L200" s="1244"/>
      <c r="M200" s="1244"/>
      <c r="N200" s="1336"/>
      <c r="O200" s="1244"/>
      <c r="P200" s="1244"/>
      <c r="Q200" s="1244"/>
      <c r="R200" s="1244"/>
      <c r="S200" s="1244"/>
      <c r="T200" s="1244"/>
      <c r="U200" s="1244"/>
      <c r="V200" s="1244"/>
      <c r="W200" s="1244"/>
      <c r="X200" s="1244"/>
      <c r="Y200" s="1244"/>
      <c r="Z200" s="1244"/>
      <c r="AA200" s="1244"/>
      <c r="AB200" s="1244"/>
      <c r="AC200" s="1244"/>
      <c r="AD200" s="1244"/>
      <c r="AE200" s="1244"/>
      <c r="AF200" s="1244"/>
      <c r="AG200" s="1244"/>
      <c r="AH200" s="1244"/>
      <c r="AI200" s="1244"/>
      <c r="AJ200" s="1244"/>
      <c r="AK200" s="1244"/>
      <c r="AL200" s="1244"/>
      <c r="AM200" s="1244"/>
      <c r="AN200" s="1244"/>
      <c r="AO200" s="1244"/>
      <c r="AP200" s="1244"/>
      <c r="AQ200" s="1244"/>
      <c r="AR200" s="1244"/>
      <c r="AS200" s="1244"/>
      <c r="AT200" s="1244"/>
      <c r="AU200" s="1244"/>
      <c r="AV200" s="1244"/>
      <c r="AW200" s="1244"/>
      <c r="AX200" s="1244"/>
      <c r="AY200" s="1244"/>
      <c r="AZ200" s="1244"/>
      <c r="BA200" s="1244"/>
      <c r="BB200" s="1244"/>
      <c r="BC200" s="1244"/>
      <c r="BD200" s="1244"/>
      <c r="BE200" s="1244"/>
      <c r="BF200" s="1244"/>
      <c r="BG200" s="1244"/>
      <c r="BH200" s="1244"/>
      <c r="BI200" s="1244"/>
      <c r="BJ200" s="1244"/>
      <c r="BK200" s="1244"/>
      <c r="BL200" s="1244"/>
      <c r="BM200" s="1244"/>
      <c r="BN200" s="1244"/>
      <c r="BO200" s="1244"/>
      <c r="BP200" s="1244"/>
      <c r="BQ200" s="1244"/>
      <c r="BR200" s="1244"/>
      <c r="BS200" s="1244"/>
      <c r="BT200" s="1244"/>
      <c r="BU200" s="1244"/>
      <c r="BV200" s="1244"/>
      <c r="BW200" s="1244"/>
      <c r="BX200" s="1244"/>
      <c r="BY200" s="1244"/>
      <c r="BZ200" s="1244"/>
      <c r="CA200" s="1244"/>
    </row>
    <row r="201" spans="1:79" ht="33.75" customHeight="1" thickBot="1">
      <c r="B201" s="1367" t="s">
        <v>843</v>
      </c>
      <c r="C201" s="1368" t="s">
        <v>844</v>
      </c>
      <c r="D201" s="1368" t="s">
        <v>845</v>
      </c>
      <c r="E201" s="1369" t="s">
        <v>846</v>
      </c>
      <c r="F201" s="1413" t="s">
        <v>847</v>
      </c>
      <c r="G201" s="1371"/>
      <c r="H201" s="1362"/>
      <c r="I201" s="1244"/>
      <c r="J201" s="1244"/>
      <c r="K201" s="1244"/>
      <c r="L201" s="1244"/>
      <c r="M201" s="1244"/>
      <c r="N201" s="1336"/>
      <c r="O201" s="1244"/>
      <c r="P201" s="1244"/>
      <c r="Q201" s="1244"/>
      <c r="R201" s="1244"/>
      <c r="S201" s="1244"/>
      <c r="T201" s="1244"/>
      <c r="U201" s="1244"/>
      <c r="V201" s="1244"/>
      <c r="W201" s="1244"/>
      <c r="X201" s="1244"/>
      <c r="Y201" s="1244"/>
      <c r="Z201" s="1244"/>
      <c r="AA201" s="1244"/>
      <c r="AB201" s="1244"/>
      <c r="AC201" s="1244"/>
      <c r="AD201" s="1244"/>
      <c r="AE201" s="1244"/>
      <c r="AF201" s="1244"/>
      <c r="AG201" s="1244"/>
      <c r="AH201" s="1244"/>
      <c r="AI201" s="1244"/>
      <c r="AJ201" s="1244"/>
      <c r="AK201" s="1244"/>
      <c r="AL201" s="1244"/>
      <c r="AM201" s="1244"/>
      <c r="AN201" s="1244"/>
      <c r="AO201" s="1244"/>
      <c r="AP201" s="1244"/>
      <c r="AQ201" s="1244"/>
      <c r="AR201" s="1244"/>
      <c r="AS201" s="1244"/>
      <c r="AT201" s="1244"/>
      <c r="AU201" s="1244"/>
      <c r="AV201" s="1244"/>
      <c r="AW201" s="1244"/>
      <c r="AX201" s="1244"/>
      <c r="AY201" s="1244"/>
      <c r="AZ201" s="1244"/>
      <c r="BA201" s="1244"/>
      <c r="BB201" s="1244"/>
      <c r="BC201" s="1244"/>
      <c r="BD201" s="1244"/>
      <c r="BE201" s="1244"/>
      <c r="BF201" s="1244"/>
      <c r="BG201" s="1244"/>
      <c r="BH201" s="1244"/>
      <c r="BI201" s="1244"/>
      <c r="BJ201" s="1244"/>
      <c r="BK201" s="1244"/>
      <c r="BL201" s="1244"/>
      <c r="BM201" s="1244"/>
      <c r="BN201" s="1244"/>
      <c r="BO201" s="1244"/>
      <c r="BP201" s="1244"/>
      <c r="BQ201" s="1244"/>
      <c r="BR201" s="1244"/>
      <c r="BS201" s="1244"/>
      <c r="BT201" s="1244"/>
      <c r="BU201" s="1244"/>
      <c r="BV201" s="1244"/>
      <c r="BW201" s="1244"/>
      <c r="BX201" s="1244"/>
      <c r="BY201" s="1244"/>
      <c r="BZ201" s="1244"/>
      <c r="CA201" s="1244"/>
    </row>
    <row r="202" spans="1:79" ht="48.75" customHeight="1">
      <c r="B202" s="1378" t="s">
        <v>934</v>
      </c>
      <c r="C202" s="1379">
        <v>0</v>
      </c>
      <c r="D202" s="1380">
        <v>1</v>
      </c>
      <c r="E202" s="1381">
        <v>0</v>
      </c>
      <c r="F202" s="1414"/>
      <c r="G202" s="1407"/>
      <c r="H202" s="1407"/>
      <c r="I202" s="1408"/>
      <c r="J202" s="1244"/>
      <c r="K202" s="1244"/>
      <c r="L202" s="1244"/>
      <c r="M202" s="1244"/>
      <c r="N202" s="1336"/>
      <c r="O202" s="1244"/>
      <c r="P202" s="1244"/>
      <c r="Q202" s="1244"/>
      <c r="R202" s="1244"/>
      <c r="S202" s="1244"/>
      <c r="T202" s="1244"/>
      <c r="U202" s="1244"/>
      <c r="V202" s="1244"/>
      <c r="W202" s="1244"/>
      <c r="X202" s="1244"/>
      <c r="Y202" s="1244"/>
      <c r="Z202" s="1244"/>
      <c r="AA202" s="1244"/>
      <c r="AB202" s="1244"/>
      <c r="AC202" s="1244"/>
      <c r="AD202" s="1244"/>
      <c r="AE202" s="1244"/>
      <c r="AF202" s="1244"/>
      <c r="AG202" s="1244"/>
      <c r="AH202" s="1244"/>
      <c r="AI202" s="1244"/>
      <c r="AJ202" s="1244"/>
      <c r="AK202" s="1244"/>
      <c r="AL202" s="1244"/>
      <c r="AM202" s="1244"/>
      <c r="AN202" s="1244"/>
      <c r="AO202" s="1244"/>
      <c r="AP202" s="1244"/>
      <c r="AQ202" s="1244"/>
      <c r="AR202" s="1244"/>
      <c r="AS202" s="1244"/>
      <c r="AT202" s="1244"/>
      <c r="AU202" s="1244"/>
      <c r="AV202" s="1244"/>
      <c r="AW202" s="1244"/>
      <c r="AX202" s="1244"/>
      <c r="AY202" s="1244"/>
      <c r="AZ202" s="1244"/>
      <c r="BA202" s="1244"/>
      <c r="BB202" s="1244"/>
      <c r="BC202" s="1244"/>
      <c r="BD202" s="1244"/>
      <c r="BE202" s="1244"/>
      <c r="BF202" s="1244"/>
      <c r="BG202" s="1244"/>
      <c r="BH202" s="1244"/>
      <c r="BI202" s="1244"/>
      <c r="BJ202" s="1244"/>
      <c r="BK202" s="1244"/>
      <c r="BL202" s="1244"/>
      <c r="BM202" s="1244"/>
      <c r="BN202" s="1244"/>
      <c r="BO202" s="1244"/>
      <c r="BP202" s="1244"/>
      <c r="BQ202" s="1244"/>
      <c r="BR202" s="1244"/>
      <c r="BS202" s="1244"/>
      <c r="BT202" s="1244"/>
      <c r="BU202" s="1244"/>
      <c r="BV202" s="1244"/>
      <c r="BW202" s="1244"/>
      <c r="BX202" s="1244"/>
      <c r="BY202" s="1244"/>
      <c r="BZ202" s="1244"/>
      <c r="CA202" s="1244"/>
    </row>
    <row r="203" spans="1:79" ht="48.75" customHeight="1">
      <c r="B203" s="1388" t="s">
        <v>935</v>
      </c>
      <c r="C203" s="1389">
        <v>1</v>
      </c>
      <c r="D203" s="1390">
        <v>1</v>
      </c>
      <c r="E203" s="1391">
        <v>1</v>
      </c>
      <c r="F203" s="1414"/>
      <c r="G203" s="1409"/>
      <c r="H203" s="1409"/>
      <c r="I203" s="1410"/>
      <c r="J203" s="1244"/>
      <c r="K203" s="1244"/>
      <c r="L203" s="1244"/>
      <c r="M203" s="1244"/>
      <c r="N203" s="1336"/>
      <c r="O203" s="1244"/>
      <c r="P203" s="1244"/>
      <c r="Q203" s="1244"/>
      <c r="R203" s="1244"/>
      <c r="S203" s="1244"/>
      <c r="T203" s="1244"/>
      <c r="U203" s="1244"/>
      <c r="V203" s="1244"/>
      <c r="W203" s="1244"/>
      <c r="X203" s="1244"/>
      <c r="Y203" s="1244"/>
      <c r="Z203" s="1244"/>
      <c r="AA203" s="1244"/>
      <c r="AB203" s="1244"/>
      <c r="AC203" s="1244"/>
      <c r="AD203" s="1244"/>
      <c r="AE203" s="1244"/>
      <c r="AF203" s="1244"/>
      <c r="AG203" s="1244"/>
      <c r="AH203" s="1244"/>
      <c r="AI203" s="1244"/>
      <c r="AJ203" s="1244"/>
      <c r="AK203" s="1244"/>
      <c r="AL203" s="1244"/>
      <c r="AM203" s="1244"/>
      <c r="AN203" s="1244"/>
      <c r="AO203" s="1244"/>
      <c r="AP203" s="1244"/>
      <c r="AQ203" s="1244"/>
      <c r="AR203" s="1244"/>
      <c r="AS203" s="1244"/>
      <c r="AT203" s="1244"/>
      <c r="AU203" s="1244"/>
      <c r="AV203" s="1244"/>
      <c r="AW203" s="1244"/>
      <c r="AX203" s="1244"/>
      <c r="AY203" s="1244"/>
      <c r="AZ203" s="1244"/>
      <c r="BA203" s="1244"/>
      <c r="BB203" s="1244"/>
      <c r="BC203" s="1244"/>
      <c r="BD203" s="1244"/>
      <c r="BE203" s="1244"/>
      <c r="BF203" s="1244"/>
      <c r="BG203" s="1244"/>
      <c r="BH203" s="1244"/>
      <c r="BI203" s="1244"/>
      <c r="BJ203" s="1244"/>
      <c r="BK203" s="1244"/>
      <c r="BL203" s="1244"/>
      <c r="BM203" s="1244"/>
      <c r="BN203" s="1244"/>
      <c r="BO203" s="1244"/>
      <c r="BP203" s="1244"/>
      <c r="BQ203" s="1244"/>
      <c r="BR203" s="1244"/>
      <c r="BS203" s="1244"/>
      <c r="BT203" s="1244"/>
      <c r="BU203" s="1244"/>
      <c r="BV203" s="1244"/>
      <c r="BW203" s="1244"/>
      <c r="BX203" s="1244"/>
      <c r="BY203" s="1244"/>
      <c r="BZ203" s="1244"/>
      <c r="CA203" s="1244"/>
    </row>
    <row r="204" spans="1:79" ht="48.75" customHeight="1">
      <c r="B204" s="1388" t="s">
        <v>936</v>
      </c>
      <c r="C204" s="1389">
        <v>2</v>
      </c>
      <c r="D204" s="1390">
        <v>1</v>
      </c>
      <c r="E204" s="1391">
        <v>2</v>
      </c>
      <c r="F204" s="1414"/>
      <c r="G204" s="1409"/>
      <c r="H204" s="1409"/>
      <c r="I204" s="1410"/>
      <c r="J204" s="1244"/>
      <c r="K204" s="1244"/>
      <c r="L204" s="1244"/>
      <c r="M204" s="1244"/>
      <c r="N204" s="1336"/>
      <c r="O204" s="1244"/>
      <c r="P204" s="1244"/>
      <c r="Q204" s="1244"/>
      <c r="R204" s="1244"/>
      <c r="S204" s="1244"/>
      <c r="T204" s="1244"/>
      <c r="U204" s="1244"/>
      <c r="V204" s="1244"/>
      <c r="W204" s="1244"/>
      <c r="X204" s="1244"/>
      <c r="Y204" s="1244"/>
      <c r="Z204" s="1244"/>
      <c r="AA204" s="1244"/>
      <c r="AB204" s="1244"/>
      <c r="AC204" s="1244"/>
      <c r="AD204" s="1244"/>
      <c r="AE204" s="1244"/>
      <c r="AF204" s="1244"/>
      <c r="AG204" s="1244"/>
      <c r="AH204" s="1244"/>
      <c r="AI204" s="1244"/>
      <c r="AJ204" s="1244"/>
      <c r="AK204" s="1244"/>
      <c r="AL204" s="1244"/>
      <c r="AM204" s="1244"/>
      <c r="AN204" s="1244"/>
      <c r="AO204" s="1244"/>
      <c r="AP204" s="1244"/>
      <c r="AQ204" s="1244"/>
      <c r="AR204" s="1244"/>
      <c r="AS204" s="1244"/>
      <c r="AT204" s="1244"/>
      <c r="AU204" s="1244"/>
      <c r="AV204" s="1244"/>
      <c r="AW204" s="1244"/>
      <c r="AX204" s="1244"/>
      <c r="AY204" s="1244"/>
      <c r="AZ204" s="1244"/>
      <c r="BA204" s="1244"/>
      <c r="BB204" s="1244"/>
      <c r="BC204" s="1244"/>
      <c r="BD204" s="1244"/>
      <c r="BE204" s="1244"/>
      <c r="BF204" s="1244"/>
      <c r="BG204" s="1244"/>
      <c r="BH204" s="1244"/>
      <c r="BI204" s="1244"/>
      <c r="BJ204" s="1244"/>
      <c r="BK204" s="1244"/>
      <c r="BL204" s="1244"/>
      <c r="BM204" s="1244"/>
      <c r="BN204" s="1244"/>
      <c r="BO204" s="1244"/>
      <c r="BP204" s="1244"/>
      <c r="BQ204" s="1244"/>
      <c r="BR204" s="1244"/>
      <c r="BS204" s="1244"/>
      <c r="BT204" s="1244"/>
      <c r="BU204" s="1244"/>
      <c r="BV204" s="1244"/>
      <c r="BW204" s="1244"/>
      <c r="BX204" s="1244"/>
      <c r="BY204" s="1244"/>
      <c r="BZ204" s="1244"/>
      <c r="CA204" s="1244"/>
    </row>
    <row r="205" spans="1:79" ht="48.75" customHeight="1">
      <c r="B205" s="1388" t="s">
        <v>937</v>
      </c>
      <c r="C205" s="1389">
        <v>3</v>
      </c>
      <c r="D205" s="1390">
        <v>1</v>
      </c>
      <c r="E205" s="1391">
        <v>3</v>
      </c>
      <c r="F205" s="1414"/>
      <c r="G205" s="1409"/>
      <c r="H205" s="1409"/>
      <c r="I205" s="1410"/>
      <c r="J205" s="1244"/>
      <c r="K205" s="1244"/>
      <c r="L205" s="1244"/>
      <c r="M205" s="1244"/>
      <c r="N205" s="1336"/>
      <c r="O205" s="1244"/>
      <c r="P205" s="1244"/>
      <c r="Q205" s="1244"/>
      <c r="R205" s="1244"/>
      <c r="S205" s="1244"/>
      <c r="T205" s="1244"/>
      <c r="U205" s="1244"/>
      <c r="V205" s="1244"/>
      <c r="W205" s="1244"/>
      <c r="X205" s="1244"/>
      <c r="Y205" s="1244"/>
      <c r="Z205" s="1244"/>
      <c r="AA205" s="1244"/>
      <c r="AB205" s="1244"/>
      <c r="AC205" s="1244"/>
      <c r="AD205" s="1244"/>
      <c r="AE205" s="1244"/>
      <c r="AF205" s="1244"/>
      <c r="AG205" s="1244"/>
      <c r="AH205" s="1244"/>
      <c r="AI205" s="1244"/>
      <c r="AJ205" s="1244"/>
      <c r="AK205" s="1244"/>
      <c r="AL205" s="1244"/>
      <c r="AM205" s="1244"/>
      <c r="AN205" s="1244"/>
      <c r="AO205" s="1244"/>
      <c r="AP205" s="1244"/>
      <c r="AQ205" s="1244"/>
      <c r="AR205" s="1244"/>
      <c r="AS205" s="1244"/>
      <c r="AT205" s="1244"/>
      <c r="AU205" s="1244"/>
      <c r="AV205" s="1244"/>
      <c r="AW205" s="1244"/>
      <c r="AX205" s="1244"/>
      <c r="AY205" s="1244"/>
      <c r="AZ205" s="1244"/>
      <c r="BA205" s="1244"/>
      <c r="BB205" s="1244"/>
      <c r="BC205" s="1244"/>
      <c r="BD205" s="1244"/>
      <c r="BE205" s="1244"/>
      <c r="BF205" s="1244"/>
      <c r="BG205" s="1244"/>
      <c r="BH205" s="1244"/>
      <c r="BI205" s="1244"/>
      <c r="BJ205" s="1244"/>
      <c r="BK205" s="1244"/>
      <c r="BL205" s="1244"/>
      <c r="BM205" s="1244"/>
      <c r="BN205" s="1244"/>
      <c r="BO205" s="1244"/>
      <c r="BP205" s="1244"/>
      <c r="BQ205" s="1244"/>
      <c r="BR205" s="1244"/>
      <c r="BS205" s="1244"/>
      <c r="BT205" s="1244"/>
      <c r="BU205" s="1244"/>
      <c r="BV205" s="1244"/>
      <c r="BW205" s="1244"/>
      <c r="BX205" s="1244"/>
      <c r="BY205" s="1244"/>
      <c r="BZ205" s="1244"/>
      <c r="CA205" s="1244"/>
    </row>
    <row r="206" spans="1:79" ht="48.75" customHeight="1" thickBot="1">
      <c r="B206" s="1394" t="s">
        <v>938</v>
      </c>
      <c r="C206" s="1395">
        <v>4</v>
      </c>
      <c r="D206" s="1396">
        <v>1</v>
      </c>
      <c r="E206" s="1397">
        <v>4</v>
      </c>
      <c r="F206" s="1415"/>
      <c r="G206" s="1411"/>
      <c r="H206" s="1411"/>
      <c r="I206" s="1412"/>
      <c r="J206" s="1244"/>
      <c r="K206" s="1244"/>
      <c r="L206" s="1244"/>
      <c r="M206" s="1244"/>
      <c r="N206" s="1336"/>
      <c r="O206" s="1244"/>
      <c r="P206" s="1244"/>
      <c r="Q206" s="1244"/>
      <c r="R206" s="1244"/>
      <c r="S206" s="1244"/>
      <c r="T206" s="1244"/>
      <c r="U206" s="1244"/>
      <c r="V206" s="1244"/>
      <c r="W206" s="1244"/>
      <c r="X206" s="1244"/>
      <c r="Y206" s="1244"/>
      <c r="Z206" s="1244"/>
      <c r="AA206" s="1244"/>
      <c r="AB206" s="1244"/>
      <c r="AC206" s="1244"/>
      <c r="AD206" s="1244"/>
      <c r="AE206" s="1244"/>
      <c r="AF206" s="1244"/>
      <c r="AG206" s="1244"/>
      <c r="AH206" s="1244"/>
      <c r="AI206" s="1244"/>
      <c r="AJ206" s="1244"/>
      <c r="AK206" s="1244"/>
      <c r="AL206" s="1244"/>
      <c r="AM206" s="1244"/>
      <c r="AN206" s="1244"/>
      <c r="AO206" s="1244"/>
      <c r="AP206" s="1244"/>
      <c r="AQ206" s="1244"/>
      <c r="AR206" s="1244"/>
      <c r="AS206" s="1244"/>
      <c r="AT206" s="1244"/>
      <c r="AU206" s="1244"/>
      <c r="AV206" s="1244"/>
      <c r="AW206" s="1244"/>
      <c r="AX206" s="1244"/>
      <c r="AY206" s="1244"/>
      <c r="AZ206" s="1244"/>
      <c r="BA206" s="1244"/>
      <c r="BB206" s="1244"/>
      <c r="BC206" s="1244"/>
      <c r="BD206" s="1244"/>
      <c r="BE206" s="1244"/>
      <c r="BF206" s="1244"/>
      <c r="BG206" s="1244"/>
      <c r="BH206" s="1244"/>
      <c r="BI206" s="1244"/>
      <c r="BJ206" s="1244"/>
      <c r="BK206" s="1244"/>
      <c r="BL206" s="1244"/>
      <c r="BM206" s="1244"/>
      <c r="BN206" s="1244"/>
      <c r="BO206" s="1244"/>
      <c r="BP206" s="1244"/>
      <c r="BQ206" s="1244"/>
      <c r="BR206" s="1244"/>
      <c r="BS206" s="1244"/>
      <c r="BT206" s="1244"/>
      <c r="BU206" s="1244"/>
      <c r="BV206" s="1244"/>
      <c r="BW206" s="1244"/>
      <c r="BX206" s="1244"/>
      <c r="BY206" s="1244"/>
      <c r="BZ206" s="1244"/>
      <c r="CA206" s="1244"/>
    </row>
    <row r="207" spans="1:79" ht="35.25" customHeight="1">
      <c r="B207" s="1440"/>
      <c r="C207" s="1440"/>
      <c r="D207" s="1440"/>
      <c r="E207" s="1440"/>
      <c r="F207" s="1425"/>
      <c r="G207" s="1362"/>
      <c r="H207" s="1362"/>
      <c r="I207" s="1244"/>
      <c r="J207" s="1244"/>
      <c r="K207" s="1244"/>
      <c r="L207" s="1244"/>
      <c r="M207" s="1244"/>
      <c r="N207" s="1336"/>
      <c r="O207" s="1244"/>
      <c r="P207" s="1244"/>
      <c r="Q207" s="1244"/>
      <c r="R207" s="1244"/>
      <c r="S207" s="1244"/>
      <c r="T207" s="1244"/>
      <c r="U207" s="1244"/>
      <c r="V207" s="1244"/>
      <c r="W207" s="1244"/>
      <c r="X207" s="1244"/>
      <c r="Y207" s="1244"/>
      <c r="Z207" s="1244"/>
      <c r="AA207" s="1244"/>
      <c r="AB207" s="1244"/>
      <c r="AC207" s="1244"/>
      <c r="AD207" s="1244"/>
      <c r="AE207" s="1244"/>
      <c r="AF207" s="1244"/>
      <c r="AG207" s="1244"/>
      <c r="AH207" s="1244"/>
      <c r="AI207" s="1244"/>
      <c r="AJ207" s="1244"/>
      <c r="AK207" s="1244"/>
      <c r="AL207" s="1244"/>
      <c r="AM207" s="1244"/>
      <c r="AN207" s="1244"/>
      <c r="AO207" s="1244"/>
      <c r="AP207" s="1244"/>
      <c r="AQ207" s="1244"/>
      <c r="AR207" s="1244"/>
      <c r="AS207" s="1244"/>
      <c r="AT207" s="1244"/>
      <c r="AU207" s="1244"/>
      <c r="AV207" s="1244"/>
      <c r="AW207" s="1244"/>
      <c r="AX207" s="1244"/>
      <c r="AY207" s="1244"/>
      <c r="AZ207" s="1244"/>
      <c r="BA207" s="1244"/>
      <c r="BB207" s="1244"/>
      <c r="BC207" s="1244"/>
      <c r="BD207" s="1244"/>
      <c r="BE207" s="1244"/>
      <c r="BF207" s="1244"/>
      <c r="BG207" s="1244"/>
      <c r="BH207" s="1244"/>
      <c r="BI207" s="1244"/>
      <c r="BJ207" s="1244"/>
      <c r="BK207" s="1244"/>
      <c r="BL207" s="1244"/>
      <c r="BM207" s="1244"/>
      <c r="BN207" s="1244"/>
      <c r="BO207" s="1244"/>
      <c r="BP207" s="1244"/>
      <c r="BQ207" s="1244"/>
      <c r="BR207" s="1244"/>
      <c r="BS207" s="1244"/>
      <c r="BT207" s="1244"/>
      <c r="BU207" s="1244"/>
      <c r="BV207" s="1244"/>
      <c r="BW207" s="1244"/>
      <c r="BX207" s="1244"/>
      <c r="BY207" s="1244"/>
      <c r="BZ207" s="1244"/>
      <c r="CA207" s="1244"/>
    </row>
    <row r="208" spans="1:79" ht="18" customHeight="1">
      <c r="A208" s="1193">
        <v>21</v>
      </c>
      <c r="B208" s="1358" t="s">
        <v>939</v>
      </c>
      <c r="C208" s="1359"/>
      <c r="D208" s="1359"/>
      <c r="E208" s="1359"/>
      <c r="F208" s="1425"/>
      <c r="G208" s="1362"/>
      <c r="H208" s="1362"/>
      <c r="I208" s="1244"/>
      <c r="J208" s="1244"/>
      <c r="K208" s="1244"/>
      <c r="L208" s="1244"/>
      <c r="M208" s="1244"/>
      <c r="N208" s="1336"/>
      <c r="O208" s="1244"/>
      <c r="P208" s="1244"/>
      <c r="Q208" s="1244"/>
      <c r="R208" s="1244"/>
      <c r="S208" s="1244"/>
      <c r="T208" s="1244"/>
      <c r="U208" s="1244"/>
      <c r="V208" s="1244"/>
      <c r="W208" s="1244"/>
      <c r="X208" s="1244"/>
      <c r="Y208" s="1244"/>
      <c r="Z208" s="1244"/>
      <c r="AA208" s="1244"/>
      <c r="AB208" s="1244"/>
      <c r="AC208" s="1244"/>
      <c r="AD208" s="1244"/>
      <c r="AE208" s="1244"/>
      <c r="AF208" s="1244"/>
      <c r="AG208" s="1244"/>
      <c r="AH208" s="1244"/>
      <c r="AI208" s="1244"/>
      <c r="AJ208" s="1244"/>
      <c r="AK208" s="1244"/>
      <c r="AL208" s="1244"/>
      <c r="AM208" s="1244"/>
      <c r="AN208" s="1244"/>
      <c r="AO208" s="1244"/>
      <c r="AP208" s="1244"/>
      <c r="AQ208" s="1244"/>
      <c r="AR208" s="1244"/>
      <c r="AS208" s="1244"/>
      <c r="AT208" s="1244"/>
      <c r="AU208" s="1244"/>
      <c r="AV208" s="1244"/>
      <c r="AW208" s="1244"/>
      <c r="AX208" s="1244"/>
      <c r="AY208" s="1244"/>
      <c r="AZ208" s="1244"/>
      <c r="BA208" s="1244"/>
      <c r="BB208" s="1244"/>
      <c r="BC208" s="1244"/>
      <c r="BD208" s="1244"/>
      <c r="BE208" s="1244"/>
      <c r="BF208" s="1244"/>
      <c r="BG208" s="1244"/>
      <c r="BH208" s="1244"/>
      <c r="BI208" s="1244"/>
      <c r="BJ208" s="1244"/>
      <c r="BK208" s="1244"/>
      <c r="BL208" s="1244"/>
      <c r="BM208" s="1244"/>
      <c r="BN208" s="1244"/>
      <c r="BO208" s="1244"/>
      <c r="BP208" s="1244"/>
      <c r="BQ208" s="1244"/>
      <c r="BR208" s="1244"/>
      <c r="BS208" s="1244"/>
      <c r="BT208" s="1244"/>
      <c r="BU208" s="1244"/>
      <c r="BV208" s="1244"/>
      <c r="BW208" s="1244"/>
      <c r="BX208" s="1244"/>
      <c r="BY208" s="1244"/>
      <c r="BZ208" s="1244"/>
      <c r="CA208" s="1244"/>
    </row>
    <row r="209" spans="1:79" ht="35.25" customHeight="1">
      <c r="B209" s="1363" t="s">
        <v>940</v>
      </c>
      <c r="C209" s="1364"/>
      <c r="D209" s="1364"/>
      <c r="E209" s="1365"/>
      <c r="F209" s="1425"/>
      <c r="G209" s="1362"/>
      <c r="H209" s="1362"/>
      <c r="I209" s="1244"/>
      <c r="J209" s="1244"/>
      <c r="K209" s="1244"/>
      <c r="L209" s="1244"/>
      <c r="M209" s="1244"/>
      <c r="N209" s="1336"/>
      <c r="O209" s="1244"/>
      <c r="P209" s="1244"/>
      <c r="Q209" s="1244"/>
      <c r="R209" s="1244"/>
      <c r="S209" s="1244"/>
      <c r="T209" s="1244"/>
      <c r="U209" s="1244"/>
      <c r="V209" s="1244"/>
      <c r="W209" s="1244"/>
      <c r="X209" s="1244"/>
      <c r="Y209" s="1244"/>
      <c r="Z209" s="1244"/>
      <c r="AA209" s="1244"/>
      <c r="AB209" s="1244"/>
      <c r="AC209" s="1244"/>
      <c r="AD209" s="1244"/>
      <c r="AE209" s="1244"/>
      <c r="AF209" s="1244"/>
      <c r="AG209" s="1244"/>
      <c r="AH209" s="1244"/>
      <c r="AI209" s="1244"/>
      <c r="AJ209" s="1244"/>
      <c r="AK209" s="1244"/>
      <c r="AL209" s="1244"/>
      <c r="AM209" s="1244"/>
      <c r="AN209" s="1244"/>
      <c r="AO209" s="1244"/>
      <c r="AP209" s="1244"/>
      <c r="AQ209" s="1244"/>
      <c r="AR209" s="1244"/>
      <c r="AS209" s="1244"/>
      <c r="AT209" s="1244"/>
      <c r="AU209" s="1244"/>
      <c r="AV209" s="1244"/>
      <c r="AW209" s="1244"/>
      <c r="AX209" s="1244"/>
      <c r="AY209" s="1244"/>
      <c r="AZ209" s="1244"/>
      <c r="BA209" s="1244"/>
      <c r="BB209" s="1244"/>
      <c r="BC209" s="1244"/>
      <c r="BD209" s="1244"/>
      <c r="BE209" s="1244"/>
      <c r="BF209" s="1244"/>
      <c r="BG209" s="1244"/>
      <c r="BH209" s="1244"/>
      <c r="BI209" s="1244"/>
      <c r="BJ209" s="1244"/>
      <c r="BK209" s="1244"/>
      <c r="BL209" s="1244"/>
      <c r="BM209" s="1244"/>
      <c r="BN209" s="1244"/>
      <c r="BO209" s="1244"/>
      <c r="BP209" s="1244"/>
      <c r="BQ209" s="1244"/>
      <c r="BR209" s="1244"/>
      <c r="BS209" s="1244"/>
      <c r="BT209" s="1244"/>
      <c r="BU209" s="1244"/>
      <c r="BV209" s="1244"/>
      <c r="BW209" s="1244"/>
      <c r="BX209" s="1244"/>
      <c r="BY209" s="1244"/>
      <c r="BZ209" s="1244"/>
      <c r="CA209" s="1244"/>
    </row>
    <row r="210" spans="1:79" ht="16.5" customHeight="1" thickBot="1">
      <c r="B210" s="1358" t="s">
        <v>842</v>
      </c>
      <c r="C210" s="1366"/>
      <c r="F210" s="1425"/>
      <c r="G210" s="1362"/>
      <c r="H210" s="1362"/>
      <c r="I210" s="1244"/>
      <c r="J210" s="1244"/>
      <c r="K210" s="1244"/>
      <c r="L210" s="1244"/>
      <c r="M210" s="1244"/>
      <c r="N210" s="1336"/>
      <c r="O210" s="1244"/>
      <c r="P210" s="1244"/>
      <c r="Q210" s="1244"/>
      <c r="R210" s="1244"/>
      <c r="S210" s="1244"/>
      <c r="T210" s="1244"/>
      <c r="U210" s="1244"/>
      <c r="V210" s="1244"/>
      <c r="W210" s="1244"/>
      <c r="X210" s="1244"/>
      <c r="Y210" s="1244"/>
      <c r="Z210" s="1244"/>
      <c r="AA210" s="1244"/>
      <c r="AB210" s="1244"/>
      <c r="AC210" s="1244"/>
      <c r="AD210" s="1244"/>
      <c r="AE210" s="1244"/>
      <c r="AF210" s="1244"/>
      <c r="AG210" s="1244"/>
      <c r="AH210" s="1244"/>
      <c r="AI210" s="1244"/>
      <c r="AJ210" s="1244"/>
      <c r="AK210" s="1244"/>
      <c r="AL210" s="1244"/>
      <c r="AM210" s="1244"/>
      <c r="AN210" s="1244"/>
      <c r="AO210" s="1244"/>
      <c r="AP210" s="1244"/>
      <c r="AQ210" s="1244"/>
      <c r="AR210" s="1244"/>
      <c r="AS210" s="1244"/>
      <c r="AT210" s="1244"/>
      <c r="AU210" s="1244"/>
      <c r="AV210" s="1244"/>
      <c r="AW210" s="1244"/>
      <c r="AX210" s="1244"/>
      <c r="AY210" s="1244"/>
      <c r="AZ210" s="1244"/>
      <c r="BA210" s="1244"/>
      <c r="BB210" s="1244"/>
      <c r="BC210" s="1244"/>
      <c r="BD210" s="1244"/>
      <c r="BE210" s="1244"/>
      <c r="BF210" s="1244"/>
      <c r="BG210" s="1244"/>
      <c r="BH210" s="1244"/>
      <c r="BI210" s="1244"/>
      <c r="BJ210" s="1244"/>
      <c r="BK210" s="1244"/>
      <c r="BL210" s="1244"/>
      <c r="BM210" s="1244"/>
      <c r="BN210" s="1244"/>
      <c r="BO210" s="1244"/>
      <c r="BP210" s="1244"/>
      <c r="BQ210" s="1244"/>
      <c r="BR210" s="1244"/>
      <c r="BS210" s="1244"/>
      <c r="BT210" s="1244"/>
      <c r="BU210" s="1244"/>
      <c r="BV210" s="1244"/>
      <c r="BW210" s="1244"/>
      <c r="BX210" s="1244"/>
      <c r="BY210" s="1244"/>
      <c r="BZ210" s="1244"/>
      <c r="CA210" s="1244"/>
    </row>
    <row r="211" spans="1:79" ht="33.75" customHeight="1" thickBot="1">
      <c r="B211" s="1367" t="s">
        <v>843</v>
      </c>
      <c r="C211" s="1368" t="s">
        <v>844</v>
      </c>
      <c r="D211" s="1368" t="s">
        <v>845</v>
      </c>
      <c r="E211" s="1369" t="s">
        <v>846</v>
      </c>
      <c r="F211" s="1413" t="s">
        <v>847</v>
      </c>
      <c r="G211" s="1371"/>
      <c r="H211" s="1362"/>
      <c r="I211" s="1244"/>
      <c r="J211" s="1244"/>
      <c r="K211" s="1244"/>
      <c r="L211" s="1244"/>
      <c r="M211" s="1244"/>
      <c r="N211" s="1336"/>
      <c r="O211" s="1244"/>
      <c r="P211" s="1244"/>
      <c r="Q211" s="1244"/>
      <c r="R211" s="1244"/>
      <c r="S211" s="1244"/>
      <c r="T211" s="1244"/>
      <c r="U211" s="1244"/>
      <c r="V211" s="1244"/>
      <c r="W211" s="1244"/>
      <c r="X211" s="1244"/>
      <c r="Y211" s="1244"/>
      <c r="Z211" s="1244"/>
      <c r="AA211" s="1244"/>
      <c r="AB211" s="1244"/>
      <c r="AC211" s="1244"/>
      <c r="AD211" s="1244"/>
      <c r="AE211" s="1244"/>
      <c r="AF211" s="1244"/>
      <c r="AG211" s="1244"/>
      <c r="AH211" s="1244"/>
      <c r="AI211" s="1244"/>
      <c r="AJ211" s="1244"/>
      <c r="AK211" s="1244"/>
      <c r="AL211" s="1244"/>
      <c r="AM211" s="1244"/>
      <c r="AN211" s="1244"/>
      <c r="AO211" s="1244"/>
      <c r="AP211" s="1244"/>
      <c r="AQ211" s="1244"/>
      <c r="AR211" s="1244"/>
      <c r="AS211" s="1244"/>
      <c r="AT211" s="1244"/>
      <c r="AU211" s="1244"/>
      <c r="AV211" s="1244"/>
      <c r="AW211" s="1244"/>
      <c r="AX211" s="1244"/>
      <c r="AY211" s="1244"/>
      <c r="AZ211" s="1244"/>
      <c r="BA211" s="1244"/>
      <c r="BB211" s="1244"/>
      <c r="BC211" s="1244"/>
      <c r="BD211" s="1244"/>
      <c r="BE211" s="1244"/>
      <c r="BF211" s="1244"/>
      <c r="BG211" s="1244"/>
      <c r="BH211" s="1244"/>
      <c r="BI211" s="1244"/>
      <c r="BJ211" s="1244"/>
      <c r="BK211" s="1244"/>
      <c r="BL211" s="1244"/>
      <c r="BM211" s="1244"/>
      <c r="BN211" s="1244"/>
      <c r="BO211" s="1244"/>
      <c r="BP211" s="1244"/>
      <c r="BQ211" s="1244"/>
      <c r="BR211" s="1244"/>
      <c r="BS211" s="1244"/>
      <c r="BT211" s="1244"/>
      <c r="BU211" s="1244"/>
      <c r="BV211" s="1244"/>
      <c r="BW211" s="1244"/>
      <c r="BX211" s="1244"/>
      <c r="BY211" s="1244"/>
      <c r="BZ211" s="1244"/>
      <c r="CA211" s="1244"/>
    </row>
    <row r="212" spans="1:79" ht="27.95" customHeight="1">
      <c r="B212" s="1378" t="s">
        <v>941</v>
      </c>
      <c r="C212" s="1379">
        <v>0</v>
      </c>
      <c r="D212" s="1380">
        <v>1</v>
      </c>
      <c r="E212" s="1381">
        <v>0</v>
      </c>
      <c r="F212" s="1414"/>
      <c r="G212" s="1407"/>
      <c r="H212" s="1407"/>
      <c r="I212" s="1408"/>
      <c r="J212" s="1244"/>
      <c r="K212" s="1244"/>
      <c r="L212" s="1244"/>
      <c r="M212" s="1244"/>
      <c r="N212" s="1336"/>
      <c r="O212" s="1244"/>
      <c r="P212" s="1244"/>
      <c r="Q212" s="1244"/>
      <c r="R212" s="1244"/>
      <c r="S212" s="1244"/>
      <c r="T212" s="1244"/>
      <c r="U212" s="1244"/>
      <c r="V212" s="1244"/>
      <c r="W212" s="1244"/>
      <c r="X212" s="1244"/>
      <c r="Y212" s="1244"/>
      <c r="Z212" s="1244"/>
      <c r="AA212" s="1244"/>
      <c r="AB212" s="1244"/>
      <c r="AC212" s="1244"/>
      <c r="AD212" s="1244"/>
      <c r="AE212" s="1244"/>
      <c r="AF212" s="1244"/>
      <c r="AG212" s="1244"/>
      <c r="AH212" s="1244"/>
      <c r="AI212" s="1244"/>
      <c r="AJ212" s="1244"/>
      <c r="AK212" s="1244"/>
      <c r="AL212" s="1244"/>
      <c r="AM212" s="1244"/>
      <c r="AN212" s="1244"/>
      <c r="AO212" s="1244"/>
      <c r="AP212" s="1244"/>
      <c r="AQ212" s="1244"/>
      <c r="AR212" s="1244"/>
      <c r="AS212" s="1244"/>
      <c r="AT212" s="1244"/>
      <c r="AU212" s="1244"/>
      <c r="AV212" s="1244"/>
      <c r="AW212" s="1244"/>
      <c r="AX212" s="1244"/>
      <c r="AY212" s="1244"/>
      <c r="AZ212" s="1244"/>
      <c r="BA212" s="1244"/>
      <c r="BB212" s="1244"/>
      <c r="BC212" s="1244"/>
      <c r="BD212" s="1244"/>
      <c r="BE212" s="1244"/>
      <c r="BF212" s="1244"/>
      <c r="BG212" s="1244"/>
      <c r="BH212" s="1244"/>
      <c r="BI212" s="1244"/>
      <c r="BJ212" s="1244"/>
      <c r="BK212" s="1244"/>
      <c r="BL212" s="1244"/>
      <c r="BM212" s="1244"/>
      <c r="BN212" s="1244"/>
      <c r="BO212" s="1244"/>
      <c r="BP212" s="1244"/>
      <c r="BQ212" s="1244"/>
      <c r="BR212" s="1244"/>
      <c r="BS212" s="1244"/>
      <c r="BT212" s="1244"/>
      <c r="BU212" s="1244"/>
      <c r="BV212" s="1244"/>
      <c r="BW212" s="1244"/>
      <c r="BX212" s="1244"/>
      <c r="BY212" s="1244"/>
      <c r="BZ212" s="1244"/>
      <c r="CA212" s="1244"/>
    </row>
    <row r="213" spans="1:79" ht="30" customHeight="1">
      <c r="B213" s="1388" t="s">
        <v>942</v>
      </c>
      <c r="C213" s="1389">
        <v>1</v>
      </c>
      <c r="D213" s="1390">
        <v>1</v>
      </c>
      <c r="E213" s="1391">
        <v>1</v>
      </c>
      <c r="F213" s="1414"/>
      <c r="G213" s="1409"/>
      <c r="H213" s="1409"/>
      <c r="I213" s="1410"/>
      <c r="J213" s="1244"/>
      <c r="K213" s="1244"/>
      <c r="L213" s="1244"/>
      <c r="M213" s="1244"/>
      <c r="N213" s="1336"/>
      <c r="O213" s="1244"/>
      <c r="P213" s="1244"/>
      <c r="Q213" s="1244"/>
      <c r="R213" s="1244"/>
      <c r="S213" s="1244"/>
      <c r="T213" s="1244"/>
      <c r="U213" s="1244"/>
      <c r="V213" s="1244"/>
      <c r="W213" s="1244"/>
      <c r="X213" s="1244"/>
      <c r="Y213" s="1244"/>
      <c r="Z213" s="1244"/>
      <c r="AA213" s="1244"/>
      <c r="AB213" s="1244"/>
      <c r="AC213" s="1244"/>
      <c r="AD213" s="1244"/>
      <c r="AE213" s="1244"/>
      <c r="AF213" s="1244"/>
      <c r="AG213" s="1244"/>
      <c r="AH213" s="1244"/>
      <c r="AI213" s="1244"/>
      <c r="AJ213" s="1244"/>
      <c r="AK213" s="1244"/>
      <c r="AL213" s="1244"/>
      <c r="AM213" s="1244"/>
      <c r="AN213" s="1244"/>
      <c r="AO213" s="1244"/>
      <c r="AP213" s="1244"/>
      <c r="AQ213" s="1244"/>
      <c r="AR213" s="1244"/>
      <c r="AS213" s="1244"/>
      <c r="AT213" s="1244"/>
      <c r="AU213" s="1244"/>
      <c r="AV213" s="1244"/>
      <c r="AW213" s="1244"/>
      <c r="AX213" s="1244"/>
      <c r="AY213" s="1244"/>
      <c r="AZ213" s="1244"/>
      <c r="BA213" s="1244"/>
      <c r="BB213" s="1244"/>
      <c r="BC213" s="1244"/>
      <c r="BD213" s="1244"/>
      <c r="BE213" s="1244"/>
      <c r="BF213" s="1244"/>
      <c r="BG213" s="1244"/>
      <c r="BH213" s="1244"/>
      <c r="BI213" s="1244"/>
      <c r="BJ213" s="1244"/>
      <c r="BK213" s="1244"/>
      <c r="BL213" s="1244"/>
      <c r="BM213" s="1244"/>
      <c r="BN213" s="1244"/>
      <c r="BO213" s="1244"/>
      <c r="BP213" s="1244"/>
      <c r="BQ213" s="1244"/>
      <c r="BR213" s="1244"/>
      <c r="BS213" s="1244"/>
      <c r="BT213" s="1244"/>
      <c r="BU213" s="1244"/>
      <c r="BV213" s="1244"/>
      <c r="BW213" s="1244"/>
      <c r="BX213" s="1244"/>
      <c r="BY213" s="1244"/>
      <c r="BZ213" s="1244"/>
      <c r="CA213" s="1244"/>
    </row>
    <row r="214" spans="1:79" ht="33.6" customHeight="1">
      <c r="B214" s="1388" t="s">
        <v>943</v>
      </c>
      <c r="C214" s="1389">
        <v>2</v>
      </c>
      <c r="D214" s="1390">
        <v>1</v>
      </c>
      <c r="E214" s="1391">
        <v>2</v>
      </c>
      <c r="F214" s="1414"/>
      <c r="G214" s="1409"/>
      <c r="H214" s="1409"/>
      <c r="I214" s="1410"/>
      <c r="J214" s="1244"/>
      <c r="K214" s="1244"/>
      <c r="L214" s="1244"/>
      <c r="M214" s="1244"/>
      <c r="N214" s="1336"/>
      <c r="O214" s="1244"/>
      <c r="P214" s="1244"/>
      <c r="Q214" s="1244"/>
      <c r="R214" s="1244"/>
      <c r="S214" s="1244"/>
      <c r="T214" s="1244"/>
      <c r="U214" s="1244"/>
      <c r="V214" s="1244"/>
      <c r="W214" s="1244"/>
      <c r="X214" s="1244"/>
      <c r="Y214" s="1244"/>
      <c r="Z214" s="1244"/>
      <c r="AA214" s="1244"/>
      <c r="AB214" s="1244"/>
      <c r="AC214" s="1244"/>
      <c r="AD214" s="1244"/>
      <c r="AE214" s="1244"/>
      <c r="AF214" s="1244"/>
      <c r="AG214" s="1244"/>
      <c r="AH214" s="1244"/>
      <c r="AI214" s="1244"/>
      <c r="AJ214" s="1244"/>
      <c r="AK214" s="1244"/>
      <c r="AL214" s="1244"/>
      <c r="AM214" s="1244"/>
      <c r="AN214" s="1244"/>
      <c r="AO214" s="1244"/>
      <c r="AP214" s="1244"/>
      <c r="AQ214" s="1244"/>
      <c r="AR214" s="1244"/>
      <c r="AS214" s="1244"/>
      <c r="AT214" s="1244"/>
      <c r="AU214" s="1244"/>
      <c r="AV214" s="1244"/>
      <c r="AW214" s="1244"/>
      <c r="AX214" s="1244"/>
      <c r="AY214" s="1244"/>
      <c r="AZ214" s="1244"/>
      <c r="BA214" s="1244"/>
      <c r="BB214" s="1244"/>
      <c r="BC214" s="1244"/>
      <c r="BD214" s="1244"/>
      <c r="BE214" s="1244"/>
      <c r="BF214" s="1244"/>
      <c r="BG214" s="1244"/>
      <c r="BH214" s="1244"/>
      <c r="BI214" s="1244"/>
      <c r="BJ214" s="1244"/>
      <c r="BK214" s="1244"/>
      <c r="BL214" s="1244"/>
      <c r="BM214" s="1244"/>
      <c r="BN214" s="1244"/>
      <c r="BO214" s="1244"/>
      <c r="BP214" s="1244"/>
      <c r="BQ214" s="1244"/>
      <c r="BR214" s="1244"/>
      <c r="BS214" s="1244"/>
      <c r="BT214" s="1244"/>
      <c r="BU214" s="1244"/>
      <c r="BV214" s="1244"/>
      <c r="BW214" s="1244"/>
      <c r="BX214" s="1244"/>
      <c r="BY214" s="1244"/>
      <c r="BZ214" s="1244"/>
      <c r="CA214" s="1244"/>
    </row>
    <row r="215" spans="1:79" ht="42.6" customHeight="1" thickBot="1">
      <c r="B215" s="1394" t="s">
        <v>944</v>
      </c>
      <c r="C215" s="1395">
        <v>3</v>
      </c>
      <c r="D215" s="1396">
        <v>1</v>
      </c>
      <c r="E215" s="1397">
        <v>3</v>
      </c>
      <c r="F215" s="1415"/>
      <c r="G215" s="1411"/>
      <c r="H215" s="1411"/>
      <c r="I215" s="1412"/>
      <c r="J215" s="1244"/>
      <c r="K215" s="1244"/>
      <c r="L215" s="1244"/>
      <c r="M215" s="1244"/>
      <c r="N215" s="1336"/>
      <c r="O215" s="1244"/>
      <c r="P215" s="1244"/>
      <c r="Q215" s="1244"/>
      <c r="R215" s="1244"/>
      <c r="S215" s="1244"/>
      <c r="T215" s="1244"/>
      <c r="U215" s="1244"/>
      <c r="V215" s="1244"/>
      <c r="W215" s="1244"/>
      <c r="X215" s="1244"/>
      <c r="Y215" s="1244"/>
      <c r="Z215" s="1244"/>
      <c r="AA215" s="1244"/>
      <c r="AB215" s="1244"/>
      <c r="AC215" s="1244"/>
      <c r="AD215" s="1244"/>
      <c r="AE215" s="1244"/>
      <c r="AF215" s="1244"/>
      <c r="AG215" s="1244"/>
      <c r="AH215" s="1244"/>
      <c r="AI215" s="1244"/>
      <c r="AJ215" s="1244"/>
      <c r="AK215" s="1244"/>
      <c r="AL215" s="1244"/>
      <c r="AM215" s="1244"/>
      <c r="AN215" s="1244"/>
      <c r="AO215" s="1244"/>
      <c r="AP215" s="1244"/>
      <c r="AQ215" s="1244"/>
      <c r="AR215" s="1244"/>
      <c r="AS215" s="1244"/>
      <c r="AT215" s="1244"/>
      <c r="AU215" s="1244"/>
      <c r="AV215" s="1244"/>
      <c r="AW215" s="1244"/>
      <c r="AX215" s="1244"/>
      <c r="AY215" s="1244"/>
      <c r="AZ215" s="1244"/>
      <c r="BA215" s="1244"/>
      <c r="BB215" s="1244"/>
      <c r="BC215" s="1244"/>
      <c r="BD215" s="1244"/>
      <c r="BE215" s="1244"/>
      <c r="BF215" s="1244"/>
      <c r="BG215" s="1244"/>
      <c r="BH215" s="1244"/>
      <c r="BI215" s="1244"/>
      <c r="BJ215" s="1244"/>
      <c r="BK215" s="1244"/>
      <c r="BL215" s="1244"/>
      <c r="BM215" s="1244"/>
      <c r="BN215" s="1244"/>
      <c r="BO215" s="1244"/>
      <c r="BP215" s="1244"/>
      <c r="BQ215" s="1244"/>
      <c r="BR215" s="1244"/>
      <c r="BS215" s="1244"/>
      <c r="BT215" s="1244"/>
      <c r="BU215" s="1244"/>
      <c r="BV215" s="1244"/>
      <c r="BW215" s="1244"/>
      <c r="BX215" s="1244"/>
      <c r="BY215" s="1244"/>
      <c r="BZ215" s="1244"/>
      <c r="CA215" s="1244"/>
    </row>
    <row r="216" spans="1:79">
      <c r="B216" s="1358"/>
      <c r="C216" s="1199"/>
      <c r="D216" s="1199"/>
      <c r="E216" s="1199"/>
      <c r="F216" s="1425"/>
      <c r="G216" s="1362"/>
      <c r="H216" s="1362"/>
      <c r="I216" s="1244"/>
      <c r="J216" s="1244"/>
      <c r="K216" s="1244"/>
      <c r="L216" s="1244"/>
      <c r="M216" s="1244"/>
      <c r="N216" s="1336"/>
      <c r="O216" s="1244"/>
      <c r="P216" s="1244"/>
      <c r="Q216" s="1244"/>
      <c r="R216" s="1244"/>
      <c r="S216" s="1244"/>
      <c r="T216" s="1244"/>
      <c r="U216" s="1244"/>
      <c r="V216" s="1244"/>
      <c r="W216" s="1244"/>
      <c r="X216" s="1244"/>
      <c r="Y216" s="1244"/>
      <c r="Z216" s="1244"/>
      <c r="AA216" s="1244"/>
      <c r="AB216" s="1244"/>
      <c r="AC216" s="1244"/>
      <c r="AD216" s="1244"/>
      <c r="AE216" s="1244"/>
      <c r="AF216" s="1244"/>
      <c r="AG216" s="1244"/>
      <c r="AH216" s="1244"/>
      <c r="AI216" s="1244"/>
      <c r="AJ216" s="1244"/>
      <c r="AK216" s="1244"/>
      <c r="AL216" s="1244"/>
      <c r="AM216" s="1244"/>
      <c r="AN216" s="1244"/>
      <c r="AO216" s="1244"/>
      <c r="AP216" s="1244"/>
      <c r="AQ216" s="1244"/>
      <c r="AR216" s="1244"/>
      <c r="AS216" s="1244"/>
      <c r="AT216" s="1244"/>
      <c r="AU216" s="1244"/>
      <c r="AV216" s="1244"/>
      <c r="AW216" s="1244"/>
      <c r="AX216" s="1244"/>
      <c r="AY216" s="1244"/>
      <c r="AZ216" s="1244"/>
      <c r="BA216" s="1244"/>
      <c r="BB216" s="1244"/>
      <c r="BC216" s="1244"/>
      <c r="BD216" s="1244"/>
      <c r="BE216" s="1244"/>
      <c r="BF216" s="1244"/>
      <c r="BG216" s="1244"/>
      <c r="BH216" s="1244"/>
      <c r="BI216" s="1244"/>
      <c r="BJ216" s="1244"/>
      <c r="BK216" s="1244"/>
      <c r="BL216" s="1244"/>
      <c r="BM216" s="1244"/>
      <c r="BN216" s="1244"/>
      <c r="BO216" s="1244"/>
      <c r="BP216" s="1244"/>
      <c r="BQ216" s="1244"/>
      <c r="BR216" s="1244"/>
      <c r="BS216" s="1244"/>
      <c r="BT216" s="1244"/>
      <c r="BU216" s="1244"/>
      <c r="BV216" s="1244"/>
      <c r="BW216" s="1244"/>
      <c r="BX216" s="1244"/>
      <c r="BY216" s="1244"/>
      <c r="BZ216" s="1244"/>
      <c r="CA216" s="1244"/>
    </row>
    <row r="217" spans="1:79" ht="18" customHeight="1">
      <c r="A217" s="1193">
        <v>22</v>
      </c>
      <c r="B217" s="1358" t="s">
        <v>945</v>
      </c>
      <c r="C217" s="1359"/>
      <c r="D217" s="1359"/>
      <c r="E217" s="1359"/>
      <c r="F217" s="1425"/>
      <c r="G217" s="1362"/>
      <c r="H217" s="1362"/>
      <c r="I217" s="1244"/>
      <c r="J217" s="1244"/>
      <c r="K217" s="1244"/>
      <c r="L217" s="1244"/>
      <c r="M217" s="1244"/>
      <c r="N217" s="1336"/>
      <c r="O217" s="1244"/>
      <c r="P217" s="1244"/>
      <c r="Q217" s="1244"/>
      <c r="R217" s="1244"/>
      <c r="S217" s="1244"/>
      <c r="T217" s="1244"/>
      <c r="U217" s="1244"/>
      <c r="V217" s="1244"/>
      <c r="W217" s="1244"/>
      <c r="X217" s="1244"/>
      <c r="Y217" s="1244"/>
      <c r="Z217" s="1244"/>
      <c r="AA217" s="1244"/>
      <c r="AB217" s="1244"/>
      <c r="AC217" s="1244"/>
      <c r="AD217" s="1244"/>
      <c r="AE217" s="1244"/>
      <c r="AF217" s="1244"/>
      <c r="AG217" s="1244"/>
      <c r="AH217" s="1244"/>
      <c r="AI217" s="1244"/>
      <c r="AJ217" s="1244"/>
      <c r="AK217" s="1244"/>
      <c r="AL217" s="1244"/>
      <c r="AM217" s="1244"/>
      <c r="AN217" s="1244"/>
      <c r="AO217" s="1244"/>
      <c r="AP217" s="1244"/>
      <c r="AQ217" s="1244"/>
      <c r="AR217" s="1244"/>
      <c r="AS217" s="1244"/>
      <c r="AT217" s="1244"/>
      <c r="AU217" s="1244"/>
      <c r="AV217" s="1244"/>
      <c r="AW217" s="1244"/>
      <c r="AX217" s="1244"/>
      <c r="AY217" s="1244"/>
      <c r="AZ217" s="1244"/>
      <c r="BA217" s="1244"/>
      <c r="BB217" s="1244"/>
      <c r="BC217" s="1244"/>
      <c r="BD217" s="1244"/>
      <c r="BE217" s="1244"/>
      <c r="BF217" s="1244"/>
      <c r="BG217" s="1244"/>
      <c r="BH217" s="1244"/>
      <c r="BI217" s="1244"/>
      <c r="BJ217" s="1244"/>
      <c r="BK217" s="1244"/>
      <c r="BL217" s="1244"/>
      <c r="BM217" s="1244"/>
      <c r="BN217" s="1244"/>
      <c r="BO217" s="1244"/>
      <c r="BP217" s="1244"/>
      <c r="BQ217" s="1244"/>
      <c r="BR217" s="1244"/>
      <c r="BS217" s="1244"/>
      <c r="BT217" s="1244"/>
      <c r="BU217" s="1244"/>
      <c r="BV217" s="1244"/>
      <c r="BW217" s="1244"/>
      <c r="BX217" s="1244"/>
      <c r="BY217" s="1244"/>
      <c r="BZ217" s="1244"/>
      <c r="CA217" s="1244"/>
    </row>
    <row r="218" spans="1:79" ht="35.25" customHeight="1">
      <c r="B218" s="1363" t="s">
        <v>946</v>
      </c>
      <c r="C218" s="1364"/>
      <c r="D218" s="1364"/>
      <c r="E218" s="1365"/>
      <c r="F218" s="1425"/>
      <c r="G218" s="1362"/>
      <c r="H218" s="1362"/>
      <c r="I218" s="1244"/>
      <c r="J218" s="1244"/>
      <c r="K218" s="1244"/>
      <c r="L218" s="1244"/>
      <c r="M218" s="1244"/>
      <c r="N218" s="1336"/>
      <c r="O218" s="1244"/>
      <c r="P218" s="1244"/>
      <c r="Q218" s="1244"/>
      <c r="R218" s="1244"/>
      <c r="S218" s="1244"/>
      <c r="T218" s="1244"/>
      <c r="U218" s="1244"/>
      <c r="V218" s="1244"/>
      <c r="W218" s="1244"/>
      <c r="X218" s="1244"/>
      <c r="Y218" s="1244"/>
      <c r="Z218" s="1244"/>
      <c r="AA218" s="1244"/>
      <c r="AB218" s="1244"/>
      <c r="AC218" s="1244"/>
      <c r="AD218" s="1244"/>
      <c r="AE218" s="1244"/>
      <c r="AF218" s="1244"/>
      <c r="AG218" s="1244"/>
      <c r="AH218" s="1244"/>
      <c r="AI218" s="1244"/>
      <c r="AJ218" s="1244"/>
      <c r="AK218" s="1244"/>
      <c r="AL218" s="1244"/>
      <c r="AM218" s="1244"/>
      <c r="AN218" s="1244"/>
      <c r="AO218" s="1244"/>
      <c r="AP218" s="1244"/>
      <c r="AQ218" s="1244"/>
      <c r="AR218" s="1244"/>
      <c r="AS218" s="1244"/>
      <c r="AT218" s="1244"/>
      <c r="AU218" s="1244"/>
      <c r="AV218" s="1244"/>
      <c r="AW218" s="1244"/>
      <c r="AX218" s="1244"/>
      <c r="AY218" s="1244"/>
      <c r="AZ218" s="1244"/>
      <c r="BA218" s="1244"/>
      <c r="BB218" s="1244"/>
      <c r="BC218" s="1244"/>
      <c r="BD218" s="1244"/>
      <c r="BE218" s="1244"/>
      <c r="BF218" s="1244"/>
      <c r="BG218" s="1244"/>
      <c r="BH218" s="1244"/>
      <c r="BI218" s="1244"/>
      <c r="BJ218" s="1244"/>
      <c r="BK218" s="1244"/>
      <c r="BL218" s="1244"/>
      <c r="BM218" s="1244"/>
      <c r="BN218" s="1244"/>
      <c r="BO218" s="1244"/>
      <c r="BP218" s="1244"/>
      <c r="BQ218" s="1244"/>
      <c r="BR218" s="1244"/>
      <c r="BS218" s="1244"/>
      <c r="BT218" s="1244"/>
      <c r="BU218" s="1244"/>
      <c r="BV218" s="1244"/>
      <c r="BW218" s="1244"/>
      <c r="BX218" s="1244"/>
      <c r="BY218" s="1244"/>
      <c r="BZ218" s="1244"/>
      <c r="CA218" s="1244"/>
    </row>
    <row r="219" spans="1:79" ht="16.5" customHeight="1" thickBot="1">
      <c r="B219" s="1358" t="s">
        <v>947</v>
      </c>
      <c r="C219" s="1366"/>
      <c r="F219" s="1425"/>
      <c r="G219" s="1362"/>
      <c r="H219" s="1362"/>
      <c r="I219" s="1244"/>
      <c r="J219" s="1244"/>
      <c r="K219" s="1244"/>
      <c r="L219" s="1244"/>
      <c r="M219" s="1244"/>
      <c r="N219" s="1336"/>
      <c r="O219" s="1244"/>
      <c r="P219" s="1244"/>
      <c r="Q219" s="1244"/>
      <c r="R219" s="1244"/>
      <c r="S219" s="1244"/>
      <c r="T219" s="1244"/>
      <c r="U219" s="1244"/>
      <c r="V219" s="1244"/>
      <c r="W219" s="1244"/>
      <c r="X219" s="1244"/>
      <c r="Y219" s="1244"/>
      <c r="Z219" s="1244"/>
      <c r="AA219" s="1244"/>
      <c r="AB219" s="1244"/>
      <c r="AC219" s="1244"/>
      <c r="AD219" s="1244"/>
      <c r="AE219" s="1244"/>
      <c r="AF219" s="1244"/>
      <c r="AG219" s="1244"/>
      <c r="AH219" s="1244"/>
      <c r="AI219" s="1244"/>
      <c r="AJ219" s="1244"/>
      <c r="AK219" s="1244"/>
      <c r="AL219" s="1244"/>
      <c r="AM219" s="1244"/>
      <c r="AN219" s="1244"/>
      <c r="AO219" s="1244"/>
      <c r="AP219" s="1244"/>
      <c r="AQ219" s="1244"/>
      <c r="AR219" s="1244"/>
      <c r="AS219" s="1244"/>
      <c r="AT219" s="1244"/>
      <c r="AU219" s="1244"/>
      <c r="AV219" s="1244"/>
      <c r="AW219" s="1244"/>
      <c r="AX219" s="1244"/>
      <c r="AY219" s="1244"/>
      <c r="AZ219" s="1244"/>
      <c r="BA219" s="1244"/>
      <c r="BB219" s="1244"/>
      <c r="BC219" s="1244"/>
      <c r="BD219" s="1244"/>
      <c r="BE219" s="1244"/>
      <c r="BF219" s="1244"/>
      <c r="BG219" s="1244"/>
      <c r="BH219" s="1244"/>
      <c r="BI219" s="1244"/>
      <c r="BJ219" s="1244"/>
      <c r="BK219" s="1244"/>
      <c r="BL219" s="1244"/>
      <c r="BM219" s="1244"/>
      <c r="BN219" s="1244"/>
      <c r="BO219" s="1244"/>
      <c r="BP219" s="1244"/>
      <c r="BQ219" s="1244"/>
      <c r="BR219" s="1244"/>
      <c r="BS219" s="1244"/>
      <c r="BT219" s="1244"/>
      <c r="BU219" s="1244"/>
      <c r="BV219" s="1244"/>
      <c r="BW219" s="1244"/>
      <c r="BX219" s="1244"/>
      <c r="BY219" s="1244"/>
      <c r="BZ219" s="1244"/>
      <c r="CA219" s="1244"/>
    </row>
    <row r="220" spans="1:79" ht="33.75" customHeight="1" thickBot="1">
      <c r="B220" s="1367" t="s">
        <v>843</v>
      </c>
      <c r="C220" s="1368" t="s">
        <v>844</v>
      </c>
      <c r="D220" s="1368" t="s">
        <v>845</v>
      </c>
      <c r="E220" s="1369" t="s">
        <v>846</v>
      </c>
      <c r="F220" s="1413" t="s">
        <v>847</v>
      </c>
      <c r="G220" s="1406"/>
      <c r="H220" s="1362"/>
      <c r="I220" s="1244"/>
      <c r="J220" s="1244"/>
      <c r="K220" s="1244"/>
      <c r="L220" s="1244"/>
      <c r="M220" s="1244"/>
      <c r="N220" s="1336"/>
      <c r="O220" s="1244"/>
      <c r="P220" s="1244"/>
      <c r="Q220" s="1244"/>
      <c r="R220" s="1244"/>
      <c r="S220" s="1244"/>
      <c r="T220" s="1244"/>
      <c r="U220" s="1244"/>
      <c r="V220" s="1244"/>
      <c r="W220" s="1244"/>
      <c r="X220" s="1244"/>
      <c r="Y220" s="1244"/>
      <c r="Z220" s="1244"/>
      <c r="AA220" s="1244"/>
      <c r="AB220" s="1244"/>
      <c r="AC220" s="1244"/>
      <c r="AD220" s="1244"/>
      <c r="AE220" s="1244"/>
      <c r="AF220" s="1244"/>
      <c r="AG220" s="1244"/>
      <c r="AH220" s="1244"/>
      <c r="AI220" s="1244"/>
      <c r="AJ220" s="1244"/>
      <c r="AK220" s="1244"/>
      <c r="AL220" s="1244"/>
      <c r="AM220" s="1244"/>
      <c r="AN220" s="1244"/>
      <c r="AO220" s="1244"/>
      <c r="AP220" s="1244"/>
      <c r="AQ220" s="1244"/>
      <c r="AR220" s="1244"/>
      <c r="AS220" s="1244"/>
      <c r="AT220" s="1244"/>
      <c r="AU220" s="1244"/>
      <c r="AV220" s="1244"/>
      <c r="AW220" s="1244"/>
      <c r="AX220" s="1244"/>
      <c r="AY220" s="1244"/>
      <c r="AZ220" s="1244"/>
      <c r="BA220" s="1244"/>
      <c r="BB220" s="1244"/>
      <c r="BC220" s="1244"/>
      <c r="BD220" s="1244"/>
      <c r="BE220" s="1244"/>
      <c r="BF220" s="1244"/>
      <c r="BG220" s="1244"/>
      <c r="BH220" s="1244"/>
      <c r="BI220" s="1244"/>
      <c r="BJ220" s="1244"/>
      <c r="BK220" s="1244"/>
      <c r="BL220" s="1244"/>
      <c r="BM220" s="1244"/>
      <c r="BN220" s="1244"/>
      <c r="BO220" s="1244"/>
      <c r="BP220" s="1244"/>
      <c r="BQ220" s="1244"/>
      <c r="BR220" s="1244"/>
      <c r="BS220" s="1244"/>
      <c r="BT220" s="1244"/>
      <c r="BU220" s="1244"/>
      <c r="BV220" s="1244"/>
      <c r="BW220" s="1244"/>
      <c r="BX220" s="1244"/>
      <c r="BY220" s="1244"/>
      <c r="BZ220" s="1244"/>
      <c r="CA220" s="1244"/>
    </row>
    <row r="221" spans="1:79" ht="24.6" customHeight="1">
      <c r="B221" s="1378" t="s">
        <v>849</v>
      </c>
      <c r="C221" s="1379">
        <v>0</v>
      </c>
      <c r="D221" s="1380">
        <v>2</v>
      </c>
      <c r="E221" s="1381">
        <v>0</v>
      </c>
      <c r="F221" s="1414"/>
      <c r="G221" s="1407"/>
      <c r="H221" s="1407"/>
      <c r="I221" s="1408"/>
      <c r="J221" s="1244"/>
      <c r="K221" s="1244"/>
      <c r="L221" s="1244"/>
      <c r="M221" s="1244"/>
      <c r="N221" s="1336"/>
      <c r="O221" s="1244"/>
      <c r="P221" s="1244"/>
      <c r="Q221" s="1244"/>
      <c r="R221" s="1244"/>
      <c r="S221" s="1244"/>
      <c r="T221" s="1244"/>
      <c r="U221" s="1244"/>
      <c r="V221" s="1244"/>
      <c r="W221" s="1244"/>
      <c r="X221" s="1244"/>
      <c r="Y221" s="1244"/>
      <c r="Z221" s="1244"/>
      <c r="AA221" s="1244"/>
      <c r="AB221" s="1244"/>
      <c r="AC221" s="1244"/>
      <c r="AD221" s="1244"/>
      <c r="AE221" s="1244"/>
      <c r="AF221" s="1244"/>
      <c r="AG221" s="1244"/>
      <c r="AH221" s="1244"/>
      <c r="AI221" s="1244"/>
      <c r="AJ221" s="1244"/>
      <c r="AK221" s="1244"/>
      <c r="AL221" s="1244"/>
      <c r="AM221" s="1244"/>
      <c r="AN221" s="1244"/>
      <c r="AO221" s="1244"/>
      <c r="AP221" s="1244"/>
      <c r="AQ221" s="1244"/>
      <c r="AR221" s="1244"/>
      <c r="AS221" s="1244"/>
      <c r="AT221" s="1244"/>
      <c r="AU221" s="1244"/>
      <c r="AV221" s="1244"/>
      <c r="AW221" s="1244"/>
      <c r="AX221" s="1244"/>
      <c r="AY221" s="1244"/>
      <c r="AZ221" s="1244"/>
      <c r="BA221" s="1244"/>
      <c r="BB221" s="1244"/>
      <c r="BC221" s="1244"/>
      <c r="BD221" s="1244"/>
      <c r="BE221" s="1244"/>
      <c r="BF221" s="1244"/>
      <c r="BG221" s="1244"/>
      <c r="BH221" s="1244"/>
      <c r="BI221" s="1244"/>
      <c r="BJ221" s="1244"/>
      <c r="BK221" s="1244"/>
      <c r="BL221" s="1244"/>
      <c r="BM221" s="1244"/>
      <c r="BN221" s="1244"/>
      <c r="BO221" s="1244"/>
      <c r="BP221" s="1244"/>
      <c r="BQ221" s="1244"/>
      <c r="BR221" s="1244"/>
      <c r="BS221" s="1244"/>
      <c r="BT221" s="1244"/>
      <c r="BU221" s="1244"/>
      <c r="BV221" s="1244"/>
      <c r="BW221" s="1244"/>
      <c r="BX221" s="1244"/>
      <c r="BY221" s="1244"/>
      <c r="BZ221" s="1244"/>
      <c r="CA221" s="1244"/>
    </row>
    <row r="222" spans="1:79" ht="24.6" customHeight="1">
      <c r="B222" s="1388" t="s">
        <v>851</v>
      </c>
      <c r="C222" s="1389">
        <v>1</v>
      </c>
      <c r="D222" s="1390">
        <v>2</v>
      </c>
      <c r="E222" s="1391">
        <v>2</v>
      </c>
      <c r="F222" s="1414"/>
      <c r="G222" s="1409"/>
      <c r="H222" s="1409"/>
      <c r="I222" s="1410"/>
      <c r="J222" s="1244"/>
      <c r="K222" s="1244"/>
      <c r="L222" s="1244"/>
      <c r="M222" s="1244"/>
      <c r="N222" s="1336"/>
      <c r="O222" s="1244"/>
      <c r="P222" s="1244"/>
      <c r="Q222" s="1244"/>
      <c r="R222" s="1244"/>
      <c r="S222" s="1244"/>
      <c r="T222" s="1244"/>
      <c r="U222" s="1244"/>
      <c r="V222" s="1244"/>
      <c r="W222" s="1244"/>
      <c r="X222" s="1244"/>
      <c r="Y222" s="1244"/>
      <c r="Z222" s="1244"/>
      <c r="AA222" s="1244"/>
      <c r="AB222" s="1244"/>
      <c r="AC222" s="1244"/>
      <c r="AD222" s="1244"/>
      <c r="AE222" s="1244"/>
      <c r="AF222" s="1244"/>
      <c r="AG222" s="1244"/>
      <c r="AH222" s="1244"/>
      <c r="AI222" s="1244"/>
      <c r="AJ222" s="1244"/>
      <c r="AK222" s="1244"/>
      <c r="AL222" s="1244"/>
      <c r="AM222" s="1244"/>
      <c r="AN222" s="1244"/>
      <c r="AO222" s="1244"/>
      <c r="AP222" s="1244"/>
      <c r="AQ222" s="1244"/>
      <c r="AR222" s="1244"/>
      <c r="AS222" s="1244"/>
      <c r="AT222" s="1244"/>
      <c r="AU222" s="1244"/>
      <c r="AV222" s="1244"/>
      <c r="AW222" s="1244"/>
      <c r="AX222" s="1244"/>
      <c r="AY222" s="1244"/>
      <c r="AZ222" s="1244"/>
      <c r="BA222" s="1244"/>
      <c r="BB222" s="1244"/>
      <c r="BC222" s="1244"/>
      <c r="BD222" s="1244"/>
      <c r="BE222" s="1244"/>
      <c r="BF222" s="1244"/>
      <c r="BG222" s="1244"/>
      <c r="BH222" s="1244"/>
      <c r="BI222" s="1244"/>
      <c r="BJ222" s="1244"/>
      <c r="BK222" s="1244"/>
      <c r="BL222" s="1244"/>
      <c r="BM222" s="1244"/>
      <c r="BN222" s="1244"/>
      <c r="BO222" s="1244"/>
      <c r="BP222" s="1244"/>
      <c r="BQ222" s="1244"/>
      <c r="BR222" s="1244"/>
      <c r="BS222" s="1244"/>
      <c r="BT222" s="1244"/>
      <c r="BU222" s="1244"/>
      <c r="BV222" s="1244"/>
      <c r="BW222" s="1244"/>
      <c r="BX222" s="1244"/>
      <c r="BY222" s="1244"/>
      <c r="BZ222" s="1244"/>
      <c r="CA222" s="1244"/>
    </row>
    <row r="223" spans="1:79" ht="24.6" customHeight="1" thickBot="1">
      <c r="B223" s="1394" t="s">
        <v>853</v>
      </c>
      <c r="C223" s="1395">
        <v>2</v>
      </c>
      <c r="D223" s="1396">
        <v>2</v>
      </c>
      <c r="E223" s="1397">
        <v>4</v>
      </c>
      <c r="F223" s="1415"/>
      <c r="G223" s="1411"/>
      <c r="H223" s="1411"/>
      <c r="I223" s="1412"/>
      <c r="J223" s="1244"/>
      <c r="K223" s="1244"/>
      <c r="L223" s="1244"/>
      <c r="M223" s="1244"/>
      <c r="N223" s="1336"/>
      <c r="O223" s="1244"/>
      <c r="P223" s="1244"/>
      <c r="Q223" s="1244"/>
      <c r="R223" s="1244"/>
      <c r="S223" s="1244"/>
      <c r="T223" s="1244"/>
      <c r="U223" s="1244"/>
      <c r="V223" s="1244"/>
      <c r="W223" s="1244"/>
      <c r="X223" s="1244"/>
      <c r="Y223" s="1244"/>
      <c r="Z223" s="1244"/>
      <c r="AA223" s="1244"/>
      <c r="AB223" s="1244"/>
      <c r="AC223" s="1244"/>
      <c r="AD223" s="1244"/>
      <c r="AE223" s="1244"/>
      <c r="AF223" s="1244"/>
      <c r="AG223" s="1244"/>
      <c r="AH223" s="1244"/>
      <c r="AI223" s="1244"/>
      <c r="AJ223" s="1244"/>
      <c r="AK223" s="1244"/>
      <c r="AL223" s="1244"/>
      <c r="AM223" s="1244"/>
      <c r="AN223" s="1244"/>
      <c r="AO223" s="1244"/>
      <c r="AP223" s="1244"/>
      <c r="AQ223" s="1244"/>
      <c r="AR223" s="1244"/>
      <c r="AS223" s="1244"/>
      <c r="AT223" s="1244"/>
      <c r="AU223" s="1244"/>
      <c r="AV223" s="1244"/>
      <c r="AW223" s="1244"/>
      <c r="AX223" s="1244"/>
      <c r="AY223" s="1244"/>
      <c r="AZ223" s="1244"/>
      <c r="BA223" s="1244"/>
      <c r="BB223" s="1244"/>
      <c r="BC223" s="1244"/>
      <c r="BD223" s="1244"/>
      <c r="BE223" s="1244"/>
      <c r="BF223" s="1244"/>
      <c r="BG223" s="1244"/>
      <c r="BH223" s="1244"/>
      <c r="BI223" s="1244"/>
      <c r="BJ223" s="1244"/>
      <c r="BK223" s="1244"/>
      <c r="BL223" s="1244"/>
      <c r="BM223" s="1244"/>
      <c r="BN223" s="1244"/>
      <c r="BO223" s="1244"/>
      <c r="BP223" s="1244"/>
      <c r="BQ223" s="1244"/>
      <c r="BR223" s="1244"/>
      <c r="BS223" s="1244"/>
      <c r="BT223" s="1244"/>
      <c r="BU223" s="1244"/>
      <c r="BV223" s="1244"/>
      <c r="BW223" s="1244"/>
      <c r="BX223" s="1244"/>
      <c r="BY223" s="1244"/>
      <c r="BZ223" s="1244"/>
      <c r="CA223" s="1244"/>
    </row>
    <row r="224" spans="1:79" ht="9" customHeight="1">
      <c r="B224" s="1404"/>
      <c r="C224" s="1405"/>
      <c r="D224" s="1405"/>
      <c r="E224" s="1405"/>
      <c r="F224" s="1425"/>
      <c r="G224" s="1362"/>
      <c r="H224" s="1362"/>
      <c r="I224" s="1244"/>
      <c r="J224" s="1244"/>
      <c r="K224" s="1244"/>
      <c r="L224" s="1244"/>
      <c r="M224" s="1244"/>
      <c r="N224" s="1336"/>
      <c r="O224" s="1244"/>
      <c r="P224" s="1244"/>
      <c r="Q224" s="1244"/>
      <c r="R224" s="1244"/>
      <c r="S224" s="1244"/>
      <c r="T224" s="1244"/>
      <c r="U224" s="1244"/>
      <c r="V224" s="1244"/>
      <c r="W224" s="1244"/>
      <c r="X224" s="1244"/>
      <c r="Y224" s="1244"/>
      <c r="Z224" s="1244"/>
      <c r="AA224" s="1244"/>
      <c r="AB224" s="1244"/>
      <c r="AC224" s="1244"/>
      <c r="AD224" s="1244"/>
      <c r="AE224" s="1244"/>
      <c r="AF224" s="1244"/>
      <c r="AG224" s="1244"/>
      <c r="AH224" s="1244"/>
      <c r="AI224" s="1244"/>
      <c r="AJ224" s="1244"/>
      <c r="AK224" s="1244"/>
      <c r="AL224" s="1244"/>
      <c r="AM224" s="1244"/>
      <c r="AN224" s="1244"/>
      <c r="AO224" s="1244"/>
      <c r="AP224" s="1244"/>
      <c r="AQ224" s="1244"/>
      <c r="AR224" s="1244"/>
      <c r="AS224" s="1244"/>
      <c r="AT224" s="1244"/>
      <c r="AU224" s="1244"/>
      <c r="AV224" s="1244"/>
      <c r="AW224" s="1244"/>
      <c r="AX224" s="1244"/>
      <c r="AY224" s="1244"/>
      <c r="AZ224" s="1244"/>
      <c r="BA224" s="1244"/>
      <c r="BB224" s="1244"/>
      <c r="BC224" s="1244"/>
      <c r="BD224" s="1244"/>
      <c r="BE224" s="1244"/>
      <c r="BF224" s="1244"/>
      <c r="BG224" s="1244"/>
      <c r="BH224" s="1244"/>
      <c r="BI224" s="1244"/>
      <c r="BJ224" s="1244"/>
      <c r="BK224" s="1244"/>
      <c r="BL224" s="1244"/>
      <c r="BM224" s="1244"/>
      <c r="BN224" s="1244"/>
      <c r="BO224" s="1244"/>
      <c r="BP224" s="1244"/>
      <c r="BQ224" s="1244"/>
      <c r="BR224" s="1244"/>
      <c r="BS224" s="1244"/>
      <c r="BT224" s="1244"/>
      <c r="BU224" s="1244"/>
      <c r="BV224" s="1244"/>
      <c r="BW224" s="1244"/>
      <c r="BX224" s="1244"/>
      <c r="BY224" s="1244"/>
      <c r="BZ224" s="1244"/>
      <c r="CA224" s="1244"/>
    </row>
    <row r="225" spans="1:79">
      <c r="F225" s="1425"/>
      <c r="I225" s="1244"/>
      <c r="J225" s="1244"/>
      <c r="K225" s="1244"/>
      <c r="L225" s="1244"/>
      <c r="M225" s="1244"/>
      <c r="N225" s="1336"/>
      <c r="O225" s="1244"/>
      <c r="P225" s="1244"/>
      <c r="Q225" s="1244"/>
      <c r="R225" s="1244"/>
      <c r="S225" s="1244"/>
      <c r="T225" s="1244"/>
      <c r="U225" s="1244"/>
      <c r="V225" s="1244"/>
      <c r="W225" s="1244"/>
      <c r="X225" s="1244"/>
      <c r="Y225" s="1244"/>
      <c r="Z225" s="1244"/>
      <c r="AA225" s="1244"/>
      <c r="AB225" s="1244"/>
      <c r="AC225" s="1244"/>
      <c r="AD225" s="1244"/>
      <c r="AE225" s="1244"/>
      <c r="AF225" s="1244"/>
      <c r="AG225" s="1244"/>
      <c r="AH225" s="1244"/>
      <c r="AI225" s="1244"/>
      <c r="AJ225" s="1244"/>
      <c r="AK225" s="1244"/>
      <c r="AL225" s="1244"/>
      <c r="AM225" s="1244"/>
      <c r="AN225" s="1244"/>
      <c r="AO225" s="1244"/>
      <c r="AP225" s="1244"/>
      <c r="AQ225" s="1244"/>
      <c r="AR225" s="1244"/>
      <c r="AS225" s="1244"/>
      <c r="AT225" s="1244"/>
      <c r="AU225" s="1244"/>
      <c r="AV225" s="1244"/>
      <c r="AW225" s="1244"/>
      <c r="AX225" s="1244"/>
      <c r="AY225" s="1244"/>
      <c r="AZ225" s="1244"/>
      <c r="BA225" s="1244"/>
      <c r="BB225" s="1244"/>
      <c r="BC225" s="1244"/>
      <c r="BD225" s="1244"/>
      <c r="BE225" s="1244"/>
      <c r="BF225" s="1244"/>
      <c r="BG225" s="1244"/>
      <c r="BH225" s="1244"/>
      <c r="BI225" s="1244"/>
      <c r="BJ225" s="1244"/>
      <c r="BK225" s="1244"/>
      <c r="BL225" s="1244"/>
      <c r="BM225" s="1244"/>
      <c r="BN225" s="1244"/>
      <c r="BO225" s="1244"/>
      <c r="BP225" s="1244"/>
      <c r="BQ225" s="1244"/>
      <c r="BR225" s="1244"/>
      <c r="BS225" s="1244"/>
      <c r="BT225" s="1244"/>
      <c r="BU225" s="1244"/>
      <c r="BV225" s="1244"/>
      <c r="BW225" s="1244"/>
      <c r="BX225" s="1244"/>
      <c r="BY225" s="1244"/>
      <c r="BZ225" s="1244"/>
      <c r="CA225" s="1244"/>
    </row>
    <row r="226" spans="1:79" ht="6.75" customHeight="1" thickBot="1">
      <c r="F226" s="1425"/>
      <c r="I226" s="1196"/>
      <c r="J226" s="1244"/>
      <c r="K226" s="1244"/>
      <c r="L226" s="1244"/>
      <c r="M226" s="1244"/>
      <c r="N226" s="1336"/>
      <c r="O226" s="1244"/>
      <c r="P226" s="1244"/>
      <c r="Q226" s="1244"/>
      <c r="R226" s="1244"/>
      <c r="S226" s="1244"/>
      <c r="T226" s="1244"/>
      <c r="U226" s="1244"/>
      <c r="V226" s="1244"/>
      <c r="W226" s="1244"/>
      <c r="X226" s="1244"/>
      <c r="Y226" s="1244"/>
      <c r="Z226" s="1244"/>
      <c r="AA226" s="1244"/>
      <c r="AB226" s="1244"/>
      <c r="AC226" s="1244"/>
      <c r="AD226" s="1244"/>
      <c r="AE226" s="1244"/>
      <c r="AF226" s="1244"/>
      <c r="AG226" s="1244"/>
      <c r="AH226" s="1244"/>
      <c r="AI226" s="1244"/>
      <c r="AJ226" s="1244"/>
      <c r="AK226" s="1244"/>
      <c r="AL226" s="1244"/>
      <c r="AM226" s="1244"/>
      <c r="AN226" s="1244"/>
      <c r="AO226" s="1244"/>
      <c r="AP226" s="1244"/>
      <c r="AQ226" s="1244"/>
      <c r="AR226" s="1244"/>
      <c r="AS226" s="1244"/>
      <c r="AT226" s="1244"/>
      <c r="AU226" s="1244"/>
      <c r="AV226" s="1244"/>
      <c r="AW226" s="1244"/>
      <c r="AX226" s="1244"/>
      <c r="AY226" s="1244"/>
      <c r="AZ226" s="1244"/>
      <c r="BA226" s="1244"/>
      <c r="BB226" s="1244"/>
      <c r="BC226" s="1244"/>
      <c r="BD226" s="1244"/>
      <c r="BE226" s="1244"/>
      <c r="BF226" s="1244"/>
      <c r="BG226" s="1244"/>
      <c r="BH226" s="1244"/>
      <c r="BI226" s="1244"/>
      <c r="BJ226" s="1244"/>
      <c r="BK226" s="1244"/>
      <c r="BL226" s="1244"/>
      <c r="BM226" s="1244"/>
      <c r="BN226" s="1244"/>
      <c r="BO226" s="1244"/>
      <c r="BP226" s="1244"/>
      <c r="BQ226" s="1244"/>
      <c r="BR226" s="1244"/>
      <c r="BS226" s="1244"/>
      <c r="BT226" s="1244"/>
      <c r="BU226" s="1244"/>
      <c r="BV226" s="1244"/>
      <c r="BW226" s="1244"/>
      <c r="BX226" s="1244"/>
      <c r="BY226" s="1244"/>
      <c r="BZ226" s="1244"/>
      <c r="CA226" s="1244"/>
    </row>
    <row r="227" spans="1:79" s="1350" customFormat="1" ht="23.25" customHeight="1" thickBot="1">
      <c r="A227" s="1343"/>
      <c r="B227" s="1344"/>
      <c r="C227" s="1345"/>
      <c r="D227" s="1345"/>
      <c r="E227" s="1346"/>
      <c r="F227" s="1347" t="s">
        <v>836</v>
      </c>
      <c r="G227" s="1348"/>
      <c r="H227" s="1347" t="s">
        <v>837</v>
      </c>
      <c r="I227" s="1349"/>
      <c r="J227" s="1244"/>
      <c r="K227" s="1244"/>
      <c r="L227" s="1244"/>
      <c r="M227" s="1244"/>
      <c r="N227" s="1336"/>
      <c r="O227" s="1244"/>
      <c r="P227" s="1244"/>
      <c r="Q227" s="1244"/>
      <c r="R227" s="1244"/>
      <c r="S227" s="1244"/>
      <c r="T227" s="1244"/>
      <c r="U227" s="1244"/>
      <c r="V227" s="1244"/>
      <c r="W227" s="1244"/>
      <c r="X227" s="1244"/>
      <c r="Y227" s="1244"/>
      <c r="Z227" s="1244"/>
      <c r="AA227" s="1244"/>
      <c r="AB227" s="1244"/>
      <c r="AC227" s="1244"/>
      <c r="AD227" s="1244"/>
      <c r="AE227" s="1244"/>
      <c r="AF227" s="1244"/>
      <c r="AG227" s="1244"/>
      <c r="AH227" s="1244"/>
      <c r="AI227" s="1244"/>
      <c r="AJ227" s="1244"/>
      <c r="AK227" s="1244"/>
      <c r="AL227" s="1244"/>
      <c r="AM227" s="1244"/>
      <c r="AN227" s="1244"/>
      <c r="AO227" s="1244"/>
      <c r="AP227" s="1244"/>
      <c r="AQ227" s="1244"/>
      <c r="AR227" s="1244"/>
      <c r="AS227" s="1244"/>
      <c r="AT227" s="1244"/>
      <c r="AU227" s="1244"/>
      <c r="AV227" s="1244"/>
      <c r="AW227" s="1244"/>
      <c r="AX227" s="1244"/>
      <c r="AY227" s="1244"/>
      <c r="AZ227" s="1244"/>
      <c r="BA227" s="1244"/>
      <c r="BB227" s="1244"/>
      <c r="BC227" s="1244"/>
      <c r="BD227" s="1244"/>
      <c r="BE227" s="1244"/>
      <c r="BF227" s="1244"/>
      <c r="BG227" s="1244"/>
      <c r="BH227" s="1244"/>
      <c r="BI227" s="1244"/>
      <c r="BJ227" s="1244"/>
      <c r="BK227" s="1244"/>
      <c r="BL227" s="1244"/>
      <c r="BM227" s="1244"/>
      <c r="BN227" s="1244"/>
      <c r="BO227" s="1244"/>
      <c r="BP227" s="1244"/>
      <c r="BQ227" s="1244"/>
      <c r="BR227" s="1244"/>
      <c r="BS227" s="1244"/>
      <c r="BT227" s="1244"/>
      <c r="BU227" s="1244"/>
      <c r="BV227" s="1244"/>
      <c r="BW227" s="1244"/>
      <c r="BX227" s="1244"/>
      <c r="BY227" s="1244"/>
      <c r="BZ227" s="1244"/>
      <c r="CA227" s="1244"/>
    </row>
    <row r="228" spans="1:79" ht="48.95" customHeight="1" thickBot="1">
      <c r="B228" s="1351" t="s">
        <v>948</v>
      </c>
      <c r="C228" s="1352" t="s">
        <v>949</v>
      </c>
      <c r="D228" s="1352"/>
      <c r="E228" s="1353"/>
      <c r="F228" s="1354">
        <v>1</v>
      </c>
      <c r="G228" s="1355"/>
      <c r="H228" s="1356">
        <v>4</v>
      </c>
      <c r="I228" s="1357">
        <f>SUM(G233)</f>
        <v>0</v>
      </c>
      <c r="J228" s="1244"/>
      <c r="K228" s="1244"/>
      <c r="L228" s="1244"/>
      <c r="M228" s="1244"/>
      <c r="N228" s="1336"/>
      <c r="O228" s="1244"/>
      <c r="P228" s="1244"/>
      <c r="Q228" s="1244"/>
      <c r="R228" s="1244"/>
      <c r="S228" s="1244"/>
      <c r="T228" s="1244"/>
      <c r="U228" s="1244"/>
      <c r="V228" s="1244"/>
      <c r="W228" s="1244"/>
      <c r="X228" s="1244"/>
      <c r="Y228" s="1244"/>
      <c r="Z228" s="1244"/>
      <c r="AA228" s="1244"/>
      <c r="AB228" s="1244"/>
      <c r="AC228" s="1244"/>
      <c r="AD228" s="1244"/>
      <c r="AE228" s="1244"/>
      <c r="AF228" s="1244"/>
      <c r="AG228" s="1244"/>
      <c r="AH228" s="1244"/>
      <c r="AI228" s="1244"/>
      <c r="AJ228" s="1244"/>
      <c r="AK228" s="1244"/>
      <c r="AL228" s="1244"/>
      <c r="AM228" s="1244"/>
      <c r="AN228" s="1244"/>
      <c r="AO228" s="1244"/>
      <c r="AP228" s="1244"/>
      <c r="AQ228" s="1244"/>
      <c r="AR228" s="1244"/>
      <c r="AS228" s="1244"/>
      <c r="AT228" s="1244"/>
      <c r="AU228" s="1244"/>
      <c r="AV228" s="1244"/>
      <c r="AW228" s="1244"/>
      <c r="AX228" s="1244"/>
      <c r="AY228" s="1244"/>
      <c r="AZ228" s="1244"/>
      <c r="BA228" s="1244"/>
      <c r="BB228" s="1244"/>
      <c r="BC228" s="1244"/>
      <c r="BD228" s="1244"/>
      <c r="BE228" s="1244"/>
      <c r="BF228" s="1244"/>
      <c r="BG228" s="1244"/>
      <c r="BH228" s="1244"/>
      <c r="BI228" s="1244"/>
      <c r="BJ228" s="1244"/>
      <c r="BK228" s="1244"/>
      <c r="BL228" s="1244"/>
      <c r="BM228" s="1244"/>
      <c r="BN228" s="1244"/>
      <c r="BO228" s="1244"/>
      <c r="BP228" s="1244"/>
      <c r="BQ228" s="1244"/>
      <c r="BR228" s="1244"/>
      <c r="BS228" s="1244"/>
      <c r="BT228" s="1244"/>
      <c r="BU228" s="1244"/>
      <c r="BV228" s="1244"/>
      <c r="BW228" s="1244"/>
      <c r="BX228" s="1244"/>
      <c r="BY228" s="1244"/>
      <c r="BZ228" s="1244"/>
      <c r="CA228" s="1244"/>
    </row>
    <row r="229" spans="1:79" ht="6.75" customHeight="1">
      <c r="B229" s="1358"/>
      <c r="C229" s="1359"/>
      <c r="D229" s="1359"/>
      <c r="E229" s="1359"/>
      <c r="F229" s="1425"/>
      <c r="G229" s="1361"/>
      <c r="H229" s="1361"/>
      <c r="I229" s="1244"/>
      <c r="J229" s="1244"/>
      <c r="K229" s="1244"/>
      <c r="L229" s="1244"/>
      <c r="M229" s="1244"/>
      <c r="N229" s="1336"/>
      <c r="O229" s="1244"/>
      <c r="P229" s="1244"/>
      <c r="Q229" s="1244"/>
      <c r="R229" s="1244"/>
      <c r="S229" s="1244"/>
      <c r="T229" s="1244"/>
      <c r="U229" s="1244"/>
      <c r="V229" s="1244"/>
      <c r="W229" s="1244"/>
      <c r="X229" s="1244"/>
      <c r="Y229" s="1244"/>
      <c r="Z229" s="1244"/>
      <c r="AA229" s="1244"/>
      <c r="AB229" s="1244"/>
      <c r="AC229" s="1244"/>
      <c r="AD229" s="1244"/>
      <c r="AE229" s="1244"/>
      <c r="AF229" s="1244"/>
      <c r="AG229" s="1244"/>
      <c r="AH229" s="1244"/>
      <c r="AI229" s="1244"/>
      <c r="AJ229" s="1244"/>
      <c r="AK229" s="1244"/>
      <c r="AL229" s="1244"/>
      <c r="AM229" s="1244"/>
      <c r="AN229" s="1244"/>
      <c r="AO229" s="1244"/>
      <c r="AP229" s="1244"/>
      <c r="AQ229" s="1244"/>
      <c r="AR229" s="1244"/>
      <c r="AS229" s="1244"/>
      <c r="AT229" s="1244"/>
      <c r="AU229" s="1244"/>
      <c r="AV229" s="1244"/>
      <c r="AW229" s="1244"/>
      <c r="AX229" s="1244"/>
      <c r="AY229" s="1244"/>
      <c r="AZ229" s="1244"/>
      <c r="BA229" s="1244"/>
      <c r="BB229" s="1244"/>
      <c r="BC229" s="1244"/>
      <c r="BD229" s="1244"/>
      <c r="BE229" s="1244"/>
      <c r="BF229" s="1244"/>
      <c r="BG229" s="1244"/>
      <c r="BH229" s="1244"/>
      <c r="BI229" s="1244"/>
      <c r="BJ229" s="1244"/>
      <c r="BK229" s="1244"/>
      <c r="BL229" s="1244"/>
      <c r="BM229" s="1244"/>
      <c r="BN229" s="1244"/>
      <c r="BO229" s="1244"/>
      <c r="BP229" s="1244"/>
      <c r="BQ229" s="1244"/>
      <c r="BR229" s="1244"/>
      <c r="BS229" s="1244"/>
      <c r="BT229" s="1244"/>
      <c r="BU229" s="1244"/>
      <c r="BV229" s="1244"/>
      <c r="BW229" s="1244"/>
      <c r="BX229" s="1244"/>
      <c r="BY229" s="1244"/>
      <c r="BZ229" s="1244"/>
      <c r="CA229" s="1244"/>
    </row>
    <row r="230" spans="1:79" ht="18" customHeight="1">
      <c r="A230" s="1193">
        <v>23</v>
      </c>
      <c r="B230" s="1358" t="s">
        <v>950</v>
      </c>
      <c r="C230" s="1359"/>
      <c r="D230" s="1359"/>
      <c r="E230" s="1359"/>
      <c r="F230" s="1425"/>
      <c r="G230" s="1362"/>
      <c r="H230" s="1362"/>
      <c r="I230" s="1244"/>
      <c r="J230" s="1244"/>
      <c r="K230" s="1244"/>
      <c r="L230" s="1244"/>
      <c r="M230" s="1244"/>
      <c r="N230" s="1336"/>
      <c r="O230" s="1244"/>
      <c r="P230" s="1244"/>
      <c r="Q230" s="1244"/>
      <c r="R230" s="1244"/>
      <c r="S230" s="1244"/>
      <c r="T230" s="1244"/>
      <c r="U230" s="1244"/>
      <c r="V230" s="1244"/>
      <c r="W230" s="1244"/>
      <c r="X230" s="1244"/>
      <c r="Y230" s="1244"/>
      <c r="Z230" s="1244"/>
      <c r="AA230" s="1244"/>
      <c r="AB230" s="1244"/>
      <c r="AC230" s="1244"/>
      <c r="AD230" s="1244"/>
      <c r="AE230" s="1244"/>
      <c r="AF230" s="1244"/>
      <c r="AG230" s="1244"/>
      <c r="AH230" s="1244"/>
      <c r="AI230" s="1244"/>
      <c r="AJ230" s="1244"/>
      <c r="AK230" s="1244"/>
      <c r="AL230" s="1244"/>
      <c r="AM230" s="1244"/>
      <c r="AN230" s="1244"/>
      <c r="AO230" s="1244"/>
      <c r="AP230" s="1244"/>
      <c r="AQ230" s="1244"/>
      <c r="AR230" s="1244"/>
      <c r="AS230" s="1244"/>
      <c r="AT230" s="1244"/>
      <c r="AU230" s="1244"/>
      <c r="AV230" s="1244"/>
      <c r="AW230" s="1244"/>
      <c r="AX230" s="1244"/>
      <c r="AY230" s="1244"/>
      <c r="AZ230" s="1244"/>
      <c r="BA230" s="1244"/>
      <c r="BB230" s="1244"/>
      <c r="BC230" s="1244"/>
      <c r="BD230" s="1244"/>
      <c r="BE230" s="1244"/>
      <c r="BF230" s="1244"/>
      <c r="BG230" s="1244"/>
      <c r="BH230" s="1244"/>
      <c r="BI230" s="1244"/>
      <c r="BJ230" s="1244"/>
      <c r="BK230" s="1244"/>
      <c r="BL230" s="1244"/>
      <c r="BM230" s="1244"/>
      <c r="BN230" s="1244"/>
      <c r="BO230" s="1244"/>
      <c r="BP230" s="1244"/>
      <c r="BQ230" s="1244"/>
      <c r="BR230" s="1244"/>
      <c r="BS230" s="1244"/>
      <c r="BT230" s="1244"/>
      <c r="BU230" s="1244"/>
      <c r="BV230" s="1244"/>
      <c r="BW230" s="1244"/>
      <c r="BX230" s="1244"/>
      <c r="BY230" s="1244"/>
      <c r="BZ230" s="1244"/>
      <c r="CA230" s="1244"/>
    </row>
    <row r="231" spans="1:79" ht="35.25" customHeight="1">
      <c r="B231" s="1363" t="s">
        <v>951</v>
      </c>
      <c r="C231" s="1364"/>
      <c r="D231" s="1364"/>
      <c r="E231" s="1365"/>
      <c r="F231" s="1425"/>
      <c r="G231" s="1362"/>
      <c r="H231" s="1362"/>
      <c r="I231" s="1244"/>
      <c r="J231" s="1244"/>
      <c r="K231" s="1244"/>
      <c r="L231" s="1244"/>
      <c r="M231" s="1244"/>
      <c r="N231" s="1336"/>
      <c r="O231" s="1244"/>
      <c r="P231" s="1244"/>
      <c r="Q231" s="1244"/>
      <c r="R231" s="1244"/>
      <c r="S231" s="1244"/>
      <c r="T231" s="1244"/>
      <c r="U231" s="1244"/>
      <c r="V231" s="1244"/>
      <c r="W231" s="1244"/>
      <c r="X231" s="1244"/>
      <c r="Y231" s="1244"/>
      <c r="Z231" s="1244"/>
      <c r="AA231" s="1244"/>
      <c r="AB231" s="1244"/>
      <c r="AC231" s="1244"/>
      <c r="AD231" s="1244"/>
      <c r="AE231" s="1244"/>
      <c r="AF231" s="1244"/>
      <c r="AG231" s="1244"/>
      <c r="AH231" s="1244"/>
      <c r="AI231" s="1244"/>
      <c r="AJ231" s="1244"/>
      <c r="AK231" s="1244"/>
      <c r="AL231" s="1244"/>
      <c r="AM231" s="1244"/>
      <c r="AN231" s="1244"/>
      <c r="AO231" s="1244"/>
      <c r="AP231" s="1244"/>
      <c r="AQ231" s="1244"/>
      <c r="AR231" s="1244"/>
      <c r="AS231" s="1244"/>
      <c r="AT231" s="1244"/>
      <c r="AU231" s="1244"/>
      <c r="AV231" s="1244"/>
      <c r="AW231" s="1244"/>
      <c r="AX231" s="1244"/>
      <c r="AY231" s="1244"/>
      <c r="AZ231" s="1244"/>
      <c r="BA231" s="1244"/>
      <c r="BB231" s="1244"/>
      <c r="BC231" s="1244"/>
      <c r="BD231" s="1244"/>
      <c r="BE231" s="1244"/>
      <c r="BF231" s="1244"/>
      <c r="BG231" s="1244"/>
      <c r="BH231" s="1244"/>
      <c r="BI231" s="1244"/>
      <c r="BJ231" s="1244"/>
      <c r="BK231" s="1244"/>
      <c r="BL231" s="1244"/>
      <c r="BM231" s="1244"/>
      <c r="BN231" s="1244"/>
      <c r="BO231" s="1244"/>
      <c r="BP231" s="1244"/>
      <c r="BQ231" s="1244"/>
      <c r="BR231" s="1244"/>
      <c r="BS231" s="1244"/>
      <c r="BT231" s="1244"/>
      <c r="BU231" s="1244"/>
      <c r="BV231" s="1244"/>
      <c r="BW231" s="1244"/>
      <c r="BX231" s="1244"/>
      <c r="BY231" s="1244"/>
      <c r="BZ231" s="1244"/>
      <c r="CA231" s="1244"/>
    </row>
    <row r="232" spans="1:79" ht="16.5" customHeight="1" thickBot="1">
      <c r="B232" s="1358" t="s">
        <v>842</v>
      </c>
      <c r="C232" s="1366"/>
      <c r="F232" s="1425"/>
      <c r="G232" s="1362"/>
      <c r="H232" s="1362"/>
      <c r="I232" s="1244"/>
      <c r="J232" s="1244"/>
      <c r="K232" s="1244"/>
      <c r="L232" s="1244"/>
      <c r="M232" s="1244"/>
      <c r="N232" s="1336"/>
      <c r="O232" s="1244"/>
      <c r="P232" s="1244"/>
      <c r="Q232" s="1244"/>
      <c r="R232" s="1244"/>
      <c r="S232" s="1244"/>
      <c r="T232" s="1244"/>
      <c r="U232" s="1244"/>
      <c r="V232" s="1244"/>
      <c r="W232" s="1244"/>
      <c r="X232" s="1244"/>
      <c r="Y232" s="1244"/>
      <c r="Z232" s="1244"/>
      <c r="AA232" s="1244"/>
      <c r="AB232" s="1244"/>
      <c r="AC232" s="1244"/>
      <c r="AD232" s="1244"/>
      <c r="AE232" s="1244"/>
      <c r="AF232" s="1244"/>
      <c r="AG232" s="1244"/>
      <c r="AH232" s="1244"/>
      <c r="AI232" s="1244"/>
      <c r="AJ232" s="1244"/>
      <c r="AK232" s="1244"/>
      <c r="AL232" s="1244"/>
      <c r="AM232" s="1244"/>
      <c r="AN232" s="1244"/>
      <c r="AO232" s="1244"/>
      <c r="AP232" s="1244"/>
      <c r="AQ232" s="1244"/>
      <c r="AR232" s="1244"/>
      <c r="AS232" s="1244"/>
      <c r="AT232" s="1244"/>
      <c r="AU232" s="1244"/>
      <c r="AV232" s="1244"/>
      <c r="AW232" s="1244"/>
      <c r="AX232" s="1244"/>
      <c r="AY232" s="1244"/>
      <c r="AZ232" s="1244"/>
      <c r="BA232" s="1244"/>
      <c r="BB232" s="1244"/>
      <c r="BC232" s="1244"/>
      <c r="BD232" s="1244"/>
      <c r="BE232" s="1244"/>
      <c r="BF232" s="1244"/>
      <c r="BG232" s="1244"/>
      <c r="BH232" s="1244"/>
      <c r="BI232" s="1244"/>
      <c r="BJ232" s="1244"/>
      <c r="BK232" s="1244"/>
      <c r="BL232" s="1244"/>
      <c r="BM232" s="1244"/>
      <c r="BN232" s="1244"/>
      <c r="BO232" s="1244"/>
      <c r="BP232" s="1244"/>
      <c r="BQ232" s="1244"/>
      <c r="BR232" s="1244"/>
      <c r="BS232" s="1244"/>
      <c r="BT232" s="1244"/>
      <c r="BU232" s="1244"/>
      <c r="BV232" s="1244"/>
      <c r="BW232" s="1244"/>
      <c r="BX232" s="1244"/>
      <c r="BY232" s="1244"/>
      <c r="BZ232" s="1244"/>
      <c r="CA232" s="1244"/>
    </row>
    <row r="233" spans="1:79" ht="33.75" customHeight="1" thickBot="1">
      <c r="B233" s="1367" t="s">
        <v>843</v>
      </c>
      <c r="C233" s="1368" t="s">
        <v>844</v>
      </c>
      <c r="D233" s="1368" t="s">
        <v>845</v>
      </c>
      <c r="E233" s="1369" t="s">
        <v>846</v>
      </c>
      <c r="F233" s="1413" t="s">
        <v>847</v>
      </c>
      <c r="G233" s="1406"/>
      <c r="H233" s="1362"/>
      <c r="I233" s="1244"/>
      <c r="J233" s="1244"/>
      <c r="K233" s="1244"/>
      <c r="L233" s="1244"/>
      <c r="M233" s="1244"/>
      <c r="N233" s="1336"/>
      <c r="O233" s="1244"/>
      <c r="P233" s="1244"/>
      <c r="Q233" s="1244"/>
      <c r="R233" s="1244"/>
      <c r="S233" s="1244"/>
      <c r="T233" s="1244"/>
      <c r="U233" s="1244"/>
      <c r="V233" s="1244"/>
      <c r="W233" s="1244"/>
      <c r="X233" s="1244"/>
      <c r="Y233" s="1244"/>
      <c r="Z233" s="1244"/>
      <c r="AA233" s="1244"/>
      <c r="AB233" s="1244"/>
      <c r="AC233" s="1244"/>
      <c r="AD233" s="1244"/>
      <c r="AE233" s="1244"/>
      <c r="AF233" s="1244"/>
      <c r="AG233" s="1244"/>
      <c r="AH233" s="1244"/>
      <c r="AI233" s="1244"/>
      <c r="AJ233" s="1244"/>
      <c r="AK233" s="1244"/>
      <c r="AL233" s="1244"/>
      <c r="AM233" s="1244"/>
      <c r="AN233" s="1244"/>
      <c r="AO233" s="1244"/>
      <c r="AP233" s="1244"/>
      <c r="AQ233" s="1244"/>
      <c r="AR233" s="1244"/>
      <c r="AS233" s="1244"/>
      <c r="AT233" s="1244"/>
      <c r="AU233" s="1244"/>
      <c r="AV233" s="1244"/>
      <c r="AW233" s="1244"/>
      <c r="AX233" s="1244"/>
      <c r="AY233" s="1244"/>
      <c r="AZ233" s="1244"/>
      <c r="BA233" s="1244"/>
      <c r="BB233" s="1244"/>
      <c r="BC233" s="1244"/>
      <c r="BD233" s="1244"/>
      <c r="BE233" s="1244"/>
      <c r="BF233" s="1244"/>
      <c r="BG233" s="1244"/>
      <c r="BH233" s="1244"/>
      <c r="BI233" s="1244"/>
      <c r="BJ233" s="1244"/>
      <c r="BK233" s="1244"/>
      <c r="BL233" s="1244"/>
      <c r="BM233" s="1244"/>
      <c r="BN233" s="1244"/>
      <c r="BO233" s="1244"/>
      <c r="BP233" s="1244"/>
      <c r="BQ233" s="1244"/>
      <c r="BR233" s="1244"/>
      <c r="BS233" s="1244"/>
      <c r="BT233" s="1244"/>
      <c r="BU233" s="1244"/>
      <c r="BV233" s="1244"/>
      <c r="BW233" s="1244"/>
      <c r="BX233" s="1244"/>
      <c r="BY233" s="1244"/>
      <c r="BZ233" s="1244"/>
      <c r="CA233" s="1244"/>
    </row>
    <row r="234" spans="1:79" ht="21" customHeight="1">
      <c r="B234" s="1378" t="s">
        <v>849</v>
      </c>
      <c r="C234" s="1379">
        <v>1</v>
      </c>
      <c r="D234" s="1380">
        <v>1</v>
      </c>
      <c r="E234" s="1381">
        <v>1</v>
      </c>
      <c r="F234" s="1414"/>
      <c r="G234" s="1407"/>
      <c r="H234" s="1407"/>
      <c r="I234" s="1408"/>
      <c r="J234" s="1244"/>
      <c r="K234" s="1244"/>
      <c r="L234" s="1244"/>
      <c r="M234" s="1244"/>
      <c r="N234" s="1336"/>
      <c r="O234" s="1244"/>
      <c r="P234" s="1244"/>
      <c r="Q234" s="1244"/>
      <c r="R234" s="1244"/>
      <c r="S234" s="1244"/>
      <c r="T234" s="1244"/>
      <c r="U234" s="1244"/>
      <c r="V234" s="1244"/>
      <c r="W234" s="1244"/>
      <c r="X234" s="1244"/>
      <c r="Y234" s="1244"/>
      <c r="Z234" s="1244"/>
      <c r="AA234" s="1244"/>
      <c r="AB234" s="1244"/>
      <c r="AC234" s="1244"/>
      <c r="AD234" s="1244"/>
      <c r="AE234" s="1244"/>
      <c r="AF234" s="1244"/>
      <c r="AG234" s="1244"/>
      <c r="AH234" s="1244"/>
      <c r="AI234" s="1244"/>
      <c r="AJ234" s="1244"/>
      <c r="AK234" s="1244"/>
      <c r="AL234" s="1244"/>
      <c r="AM234" s="1244"/>
      <c r="AN234" s="1244"/>
      <c r="AO234" s="1244"/>
      <c r="AP234" s="1244"/>
      <c r="AQ234" s="1244"/>
      <c r="AR234" s="1244"/>
      <c r="AS234" s="1244"/>
      <c r="AT234" s="1244"/>
      <c r="AU234" s="1244"/>
      <c r="AV234" s="1244"/>
      <c r="AW234" s="1244"/>
      <c r="AX234" s="1244"/>
      <c r="AY234" s="1244"/>
      <c r="AZ234" s="1244"/>
      <c r="BA234" s="1244"/>
      <c r="BB234" s="1244"/>
      <c r="BC234" s="1244"/>
      <c r="BD234" s="1244"/>
      <c r="BE234" s="1244"/>
      <c r="BF234" s="1244"/>
      <c r="BG234" s="1244"/>
      <c r="BH234" s="1244"/>
      <c r="BI234" s="1244"/>
      <c r="BJ234" s="1244"/>
      <c r="BK234" s="1244"/>
      <c r="BL234" s="1244"/>
      <c r="BM234" s="1244"/>
      <c r="BN234" s="1244"/>
      <c r="BO234" s="1244"/>
      <c r="BP234" s="1244"/>
      <c r="BQ234" s="1244"/>
      <c r="BR234" s="1244"/>
      <c r="BS234" s="1244"/>
      <c r="BT234" s="1244"/>
      <c r="BU234" s="1244"/>
      <c r="BV234" s="1244"/>
      <c r="BW234" s="1244"/>
      <c r="BX234" s="1244"/>
      <c r="BY234" s="1244"/>
      <c r="BZ234" s="1244"/>
      <c r="CA234" s="1244"/>
    </row>
    <row r="235" spans="1:79" ht="20.25" customHeight="1">
      <c r="B235" s="1388" t="s">
        <v>851</v>
      </c>
      <c r="C235" s="1389">
        <v>2</v>
      </c>
      <c r="D235" s="1390">
        <v>1</v>
      </c>
      <c r="E235" s="1391">
        <v>2</v>
      </c>
      <c r="F235" s="1414"/>
      <c r="G235" s="1409"/>
      <c r="H235" s="1409"/>
      <c r="I235" s="1410"/>
      <c r="J235" s="1244"/>
      <c r="K235" s="1244"/>
      <c r="L235" s="1244"/>
      <c r="M235" s="1244"/>
      <c r="N235" s="1336"/>
      <c r="O235" s="1244"/>
      <c r="P235" s="1244"/>
      <c r="Q235" s="1244"/>
      <c r="R235" s="1244"/>
      <c r="S235" s="1244"/>
      <c r="T235" s="1244"/>
      <c r="U235" s="1244"/>
      <c r="V235" s="1244"/>
      <c r="W235" s="1244"/>
      <c r="X235" s="1244"/>
      <c r="Y235" s="1244"/>
      <c r="Z235" s="1244"/>
      <c r="AA235" s="1244"/>
      <c r="AB235" s="1244"/>
      <c r="AC235" s="1244"/>
      <c r="AD235" s="1244"/>
      <c r="AE235" s="1244"/>
      <c r="AF235" s="1244"/>
      <c r="AG235" s="1244"/>
      <c r="AH235" s="1244"/>
      <c r="AI235" s="1244"/>
      <c r="AJ235" s="1244"/>
      <c r="AK235" s="1244"/>
      <c r="AL235" s="1244"/>
      <c r="AM235" s="1244"/>
      <c r="AN235" s="1244"/>
      <c r="AO235" s="1244"/>
      <c r="AP235" s="1244"/>
      <c r="AQ235" s="1244"/>
      <c r="AR235" s="1244"/>
      <c r="AS235" s="1244"/>
      <c r="AT235" s="1244"/>
      <c r="AU235" s="1244"/>
      <c r="AV235" s="1244"/>
      <c r="AW235" s="1244"/>
      <c r="AX235" s="1244"/>
      <c r="AY235" s="1244"/>
      <c r="AZ235" s="1244"/>
      <c r="BA235" s="1244"/>
      <c r="BB235" s="1244"/>
      <c r="BC235" s="1244"/>
      <c r="BD235" s="1244"/>
      <c r="BE235" s="1244"/>
      <c r="BF235" s="1244"/>
      <c r="BG235" s="1244"/>
      <c r="BH235" s="1244"/>
      <c r="BI235" s="1244"/>
      <c r="BJ235" s="1244"/>
      <c r="BK235" s="1244"/>
      <c r="BL235" s="1244"/>
      <c r="BM235" s="1244"/>
      <c r="BN235" s="1244"/>
      <c r="BO235" s="1244"/>
      <c r="BP235" s="1244"/>
      <c r="BQ235" s="1244"/>
      <c r="BR235" s="1244"/>
      <c r="BS235" s="1244"/>
      <c r="BT235" s="1244"/>
      <c r="BU235" s="1244"/>
      <c r="BV235" s="1244"/>
      <c r="BW235" s="1244"/>
      <c r="BX235" s="1244"/>
      <c r="BY235" s="1244"/>
      <c r="BZ235" s="1244"/>
      <c r="CA235" s="1244"/>
    </row>
    <row r="236" spans="1:79" ht="20.25" customHeight="1" thickBot="1">
      <c r="B236" s="1394" t="s">
        <v>853</v>
      </c>
      <c r="C236" s="1395">
        <v>4</v>
      </c>
      <c r="D236" s="1396">
        <v>1</v>
      </c>
      <c r="E236" s="1397">
        <v>4</v>
      </c>
      <c r="F236" s="1415"/>
      <c r="G236" s="1411"/>
      <c r="H236" s="1411"/>
      <c r="I236" s="1412"/>
      <c r="J236" s="1244"/>
      <c r="K236" s="1244"/>
      <c r="L236" s="1244"/>
      <c r="M236" s="1244"/>
      <c r="N236" s="1336"/>
      <c r="O236" s="1244"/>
      <c r="P236" s="1244"/>
      <c r="Q236" s="1244"/>
      <c r="R236" s="1244"/>
      <c r="S236" s="1244"/>
      <c r="T236" s="1244"/>
      <c r="U236" s="1244"/>
      <c r="V236" s="1244"/>
      <c r="W236" s="1244"/>
      <c r="X236" s="1244"/>
      <c r="Y236" s="1244"/>
      <c r="Z236" s="1244"/>
      <c r="AA236" s="1244"/>
      <c r="AB236" s="1244"/>
      <c r="AC236" s="1244"/>
      <c r="AD236" s="1244"/>
      <c r="AE236" s="1244"/>
      <c r="AF236" s="1244"/>
      <c r="AG236" s="1244"/>
      <c r="AH236" s="1244"/>
      <c r="AI236" s="1244"/>
      <c r="AJ236" s="1244"/>
      <c r="AK236" s="1244"/>
      <c r="AL236" s="1244"/>
      <c r="AM236" s="1244"/>
      <c r="AN236" s="1244"/>
      <c r="AO236" s="1244"/>
      <c r="AP236" s="1244"/>
      <c r="AQ236" s="1244"/>
      <c r="AR236" s="1244"/>
      <c r="AS236" s="1244"/>
      <c r="AT236" s="1244"/>
      <c r="AU236" s="1244"/>
      <c r="AV236" s="1244"/>
      <c r="AW236" s="1244"/>
      <c r="AX236" s="1244"/>
      <c r="AY236" s="1244"/>
      <c r="AZ236" s="1244"/>
      <c r="BA236" s="1244"/>
      <c r="BB236" s="1244"/>
      <c r="BC236" s="1244"/>
      <c r="BD236" s="1244"/>
      <c r="BE236" s="1244"/>
      <c r="BF236" s="1244"/>
      <c r="BG236" s="1244"/>
      <c r="BH236" s="1244"/>
      <c r="BI236" s="1244"/>
      <c r="BJ236" s="1244"/>
      <c r="BK236" s="1244"/>
      <c r="BL236" s="1244"/>
      <c r="BM236" s="1244"/>
      <c r="BN236" s="1244"/>
      <c r="BO236" s="1244"/>
      <c r="BP236" s="1244"/>
      <c r="BQ236" s="1244"/>
      <c r="BR236" s="1244"/>
      <c r="BS236" s="1244"/>
      <c r="BT236" s="1244"/>
      <c r="BU236" s="1244"/>
      <c r="BV236" s="1244"/>
      <c r="BW236" s="1244"/>
      <c r="BX236" s="1244"/>
      <c r="BY236" s="1244"/>
      <c r="BZ236" s="1244"/>
      <c r="CA236" s="1244"/>
    </row>
    <row r="237" spans="1:79" ht="9" customHeight="1">
      <c r="B237" s="1404"/>
      <c r="C237" s="1405"/>
      <c r="D237" s="1405"/>
      <c r="E237" s="1405"/>
      <c r="F237" s="1441"/>
      <c r="G237" s="1362"/>
      <c r="H237" s="1362"/>
      <c r="I237" s="1244"/>
      <c r="J237" s="1244"/>
      <c r="K237" s="1244"/>
      <c r="L237" s="1244"/>
      <c r="M237" s="1244"/>
      <c r="N237" s="1336"/>
      <c r="O237" s="1244"/>
      <c r="P237" s="1244"/>
      <c r="Q237" s="1244"/>
      <c r="R237" s="1244"/>
      <c r="S237" s="1244"/>
      <c r="T237" s="1244"/>
      <c r="U237" s="1244"/>
      <c r="V237" s="1244"/>
      <c r="W237" s="1244"/>
      <c r="X237" s="1244"/>
      <c r="Y237" s="1244"/>
      <c r="Z237" s="1244"/>
      <c r="AA237" s="1244"/>
      <c r="AB237" s="1244"/>
      <c r="AC237" s="1244"/>
      <c r="AD237" s="1244"/>
      <c r="AE237" s="1244"/>
      <c r="AF237" s="1244"/>
      <c r="AG237" s="1244"/>
      <c r="AH237" s="1244"/>
      <c r="AI237" s="1244"/>
      <c r="AJ237" s="1244"/>
      <c r="AK237" s="1244"/>
      <c r="AL237" s="1244"/>
      <c r="AM237" s="1244"/>
      <c r="AN237" s="1244"/>
      <c r="AO237" s="1244"/>
      <c r="AP237" s="1244"/>
      <c r="AQ237" s="1244"/>
      <c r="AR237" s="1244"/>
      <c r="AS237" s="1244"/>
      <c r="AT237" s="1244"/>
      <c r="AU237" s="1244"/>
      <c r="AV237" s="1244"/>
      <c r="AW237" s="1244"/>
      <c r="AX237" s="1244"/>
      <c r="AY237" s="1244"/>
      <c r="AZ237" s="1244"/>
      <c r="BA237" s="1244"/>
      <c r="BB237" s="1244"/>
      <c r="BC237" s="1244"/>
      <c r="BD237" s="1244"/>
      <c r="BE237" s="1244"/>
      <c r="BF237" s="1244"/>
      <c r="BG237" s="1244"/>
      <c r="BH237" s="1244"/>
      <c r="BI237" s="1244"/>
      <c r="BJ237" s="1244"/>
      <c r="BK237" s="1244"/>
      <c r="BL237" s="1244"/>
      <c r="BM237" s="1244"/>
      <c r="BN237" s="1244"/>
      <c r="BO237" s="1244"/>
      <c r="BP237" s="1244"/>
      <c r="BQ237" s="1244"/>
      <c r="BR237" s="1244"/>
      <c r="BS237" s="1244"/>
      <c r="BT237" s="1244"/>
      <c r="BU237" s="1244"/>
      <c r="BV237" s="1244"/>
      <c r="BW237" s="1244"/>
      <c r="BX237" s="1244"/>
      <c r="BY237" s="1244"/>
      <c r="BZ237" s="1244"/>
      <c r="CA237" s="1244"/>
    </row>
    <row r="238" spans="1:79" ht="6.75" customHeight="1" thickBot="1">
      <c r="F238" s="1441"/>
      <c r="I238" s="1196"/>
      <c r="J238" s="1244"/>
      <c r="K238" s="1244"/>
      <c r="L238" s="1244"/>
      <c r="M238" s="1244"/>
      <c r="N238" s="1336"/>
      <c r="O238" s="1244"/>
      <c r="P238" s="1244"/>
      <c r="Q238" s="1244"/>
      <c r="R238" s="1244"/>
      <c r="S238" s="1244"/>
      <c r="T238" s="1244"/>
      <c r="U238" s="1244"/>
      <c r="V238" s="1244"/>
      <c r="W238" s="1244"/>
      <c r="X238" s="1244"/>
      <c r="Y238" s="1244"/>
      <c r="Z238" s="1244"/>
      <c r="AA238" s="1244"/>
      <c r="AB238" s="1244"/>
      <c r="AC238" s="1244"/>
      <c r="AD238" s="1244"/>
      <c r="AE238" s="1244"/>
      <c r="AF238" s="1244"/>
      <c r="AG238" s="1244"/>
      <c r="AH238" s="1244"/>
      <c r="AI238" s="1244"/>
      <c r="AJ238" s="1244"/>
      <c r="AK238" s="1244"/>
      <c r="AL238" s="1244"/>
      <c r="AM238" s="1244"/>
      <c r="AN238" s="1244"/>
      <c r="AO238" s="1244"/>
      <c r="AP238" s="1244"/>
      <c r="AQ238" s="1244"/>
      <c r="AR238" s="1244"/>
      <c r="AS238" s="1244"/>
      <c r="AT238" s="1244"/>
      <c r="AU238" s="1244"/>
      <c r="AV238" s="1244"/>
      <c r="AW238" s="1244"/>
      <c r="AX238" s="1244"/>
      <c r="AY238" s="1244"/>
      <c r="AZ238" s="1244"/>
      <c r="BA238" s="1244"/>
      <c r="BB238" s="1244"/>
      <c r="BC238" s="1244"/>
      <c r="BD238" s="1244"/>
      <c r="BE238" s="1244"/>
      <c r="BF238" s="1244"/>
      <c r="BG238" s="1244"/>
      <c r="BH238" s="1244"/>
      <c r="BI238" s="1244"/>
      <c r="BJ238" s="1244"/>
      <c r="BK238" s="1244"/>
      <c r="BL238" s="1244"/>
      <c r="BM238" s="1244"/>
      <c r="BN238" s="1244"/>
      <c r="BO238" s="1244"/>
      <c r="BP238" s="1244"/>
      <c r="BQ238" s="1244"/>
      <c r="BR238" s="1244"/>
      <c r="BS238" s="1244"/>
      <c r="BT238" s="1244"/>
      <c r="BU238" s="1244"/>
      <c r="BV238" s="1244"/>
      <c r="BW238" s="1244"/>
      <c r="BX238" s="1244"/>
      <c r="BY238" s="1244"/>
      <c r="BZ238" s="1244"/>
      <c r="CA238" s="1244"/>
    </row>
    <row r="239" spans="1:79" s="1350" customFormat="1" ht="23.25" customHeight="1" thickBot="1">
      <c r="A239" s="1343"/>
      <c r="B239" s="1344"/>
      <c r="C239" s="1345"/>
      <c r="D239" s="1345"/>
      <c r="E239" s="1346"/>
      <c r="F239" s="1347" t="s">
        <v>836</v>
      </c>
      <c r="G239" s="1348"/>
      <c r="H239" s="1347" t="s">
        <v>837</v>
      </c>
      <c r="I239" s="1349"/>
      <c r="J239" s="1244"/>
      <c r="K239" s="1244"/>
      <c r="L239" s="1244"/>
      <c r="M239" s="1244"/>
      <c r="N239" s="1336"/>
      <c r="O239" s="1244"/>
      <c r="P239" s="1244"/>
      <c r="Q239" s="1244"/>
      <c r="R239" s="1244"/>
      <c r="S239" s="1244"/>
      <c r="T239" s="1244"/>
      <c r="U239" s="1244"/>
      <c r="V239" s="1244"/>
      <c r="W239" s="1244"/>
      <c r="X239" s="1244"/>
      <c r="Y239" s="1244"/>
      <c r="Z239" s="1244"/>
      <c r="AA239" s="1244"/>
      <c r="AB239" s="1244"/>
      <c r="AC239" s="1244"/>
      <c r="AD239" s="1244"/>
      <c r="AE239" s="1244"/>
      <c r="AF239" s="1244"/>
      <c r="AG239" s="1244"/>
      <c r="AH239" s="1244"/>
      <c r="AI239" s="1244"/>
      <c r="AJ239" s="1244"/>
      <c r="AK239" s="1244"/>
      <c r="AL239" s="1244"/>
      <c r="AM239" s="1244"/>
      <c r="AN239" s="1244"/>
      <c r="AO239" s="1244"/>
      <c r="AP239" s="1244"/>
      <c r="AQ239" s="1244"/>
      <c r="AR239" s="1244"/>
      <c r="AS239" s="1244"/>
      <c r="AT239" s="1244"/>
      <c r="AU239" s="1244"/>
      <c r="AV239" s="1244"/>
      <c r="AW239" s="1244"/>
      <c r="AX239" s="1244"/>
      <c r="AY239" s="1244"/>
      <c r="AZ239" s="1244"/>
      <c r="BA239" s="1244"/>
      <c r="BB239" s="1244"/>
      <c r="BC239" s="1244"/>
      <c r="BD239" s="1244"/>
      <c r="BE239" s="1244"/>
      <c r="BF239" s="1244"/>
      <c r="BG239" s="1244"/>
      <c r="BH239" s="1244"/>
      <c r="BI239" s="1244"/>
      <c r="BJ239" s="1244"/>
      <c r="BK239" s="1244"/>
      <c r="BL239" s="1244"/>
      <c r="BM239" s="1244"/>
      <c r="BN239" s="1244"/>
      <c r="BO239" s="1244"/>
      <c r="BP239" s="1244"/>
      <c r="BQ239" s="1244"/>
      <c r="BR239" s="1244"/>
      <c r="BS239" s="1244"/>
      <c r="BT239" s="1244"/>
      <c r="BU239" s="1244"/>
      <c r="BV239" s="1244"/>
      <c r="BW239" s="1244"/>
      <c r="BX239" s="1244"/>
      <c r="BY239" s="1244"/>
      <c r="BZ239" s="1244"/>
      <c r="CA239" s="1244"/>
    </row>
    <row r="240" spans="1:79" ht="54.6" customHeight="1" thickBot="1">
      <c r="B240" s="1351" t="s">
        <v>952</v>
      </c>
      <c r="C240" s="1352" t="s">
        <v>875</v>
      </c>
      <c r="D240" s="1352"/>
      <c r="E240" s="1353"/>
      <c r="F240" s="1354">
        <v>7</v>
      </c>
      <c r="G240" s="1355"/>
      <c r="H240" s="1356">
        <v>39</v>
      </c>
      <c r="I240" s="1357">
        <f>SUM(G245,G253,G261,G268,G276,G286,G294)</f>
        <v>0</v>
      </c>
      <c r="J240" s="1244"/>
      <c r="K240" s="1244"/>
      <c r="L240" s="1244"/>
      <c r="M240" s="1244"/>
      <c r="N240" s="1336"/>
      <c r="O240" s="1244"/>
      <c r="P240" s="1244"/>
      <c r="Q240" s="1244"/>
      <c r="R240" s="1244"/>
      <c r="S240" s="1244"/>
      <c r="T240" s="1244"/>
      <c r="U240" s="1244"/>
      <c r="V240" s="1244"/>
      <c r="W240" s="1244"/>
      <c r="X240" s="1244"/>
      <c r="Y240" s="1244"/>
      <c r="Z240" s="1244"/>
      <c r="AA240" s="1244"/>
      <c r="AB240" s="1244"/>
      <c r="AC240" s="1244"/>
      <c r="AD240" s="1244"/>
      <c r="AE240" s="1244"/>
      <c r="AF240" s="1244"/>
      <c r="AG240" s="1244"/>
      <c r="AH240" s="1244"/>
      <c r="AI240" s="1244"/>
      <c r="AJ240" s="1244"/>
      <c r="AK240" s="1244"/>
      <c r="AL240" s="1244"/>
      <c r="AM240" s="1244"/>
      <c r="AN240" s="1244"/>
      <c r="AO240" s="1244"/>
      <c r="AP240" s="1244"/>
      <c r="AQ240" s="1244"/>
      <c r="AR240" s="1244"/>
      <c r="AS240" s="1244"/>
      <c r="AT240" s="1244"/>
      <c r="AU240" s="1244"/>
      <c r="AV240" s="1244"/>
      <c r="AW240" s="1244"/>
      <c r="AX240" s="1244"/>
      <c r="AY240" s="1244"/>
      <c r="AZ240" s="1244"/>
      <c r="BA240" s="1244"/>
      <c r="BB240" s="1244"/>
      <c r="BC240" s="1244"/>
      <c r="BD240" s="1244"/>
      <c r="BE240" s="1244"/>
      <c r="BF240" s="1244"/>
      <c r="BG240" s="1244"/>
      <c r="BH240" s="1244"/>
      <c r="BI240" s="1244"/>
      <c r="BJ240" s="1244"/>
      <c r="BK240" s="1244"/>
      <c r="BL240" s="1244"/>
      <c r="BM240" s="1244"/>
      <c r="BN240" s="1244"/>
      <c r="BO240" s="1244"/>
      <c r="BP240" s="1244"/>
      <c r="BQ240" s="1244"/>
      <c r="BR240" s="1244"/>
      <c r="BS240" s="1244"/>
      <c r="BT240" s="1244"/>
      <c r="BU240" s="1244"/>
      <c r="BV240" s="1244"/>
      <c r="BW240" s="1244"/>
      <c r="BX240" s="1244"/>
      <c r="BY240" s="1244"/>
      <c r="BZ240" s="1244"/>
      <c r="CA240" s="1244"/>
    </row>
    <row r="241" spans="1:79" ht="6.75" customHeight="1">
      <c r="B241" s="1358"/>
      <c r="C241" s="1359"/>
      <c r="D241" s="1359"/>
      <c r="E241" s="1359"/>
      <c r="F241" s="1441"/>
      <c r="G241" s="1361"/>
      <c r="H241" s="1361"/>
      <c r="I241" s="1244"/>
      <c r="J241" s="1244"/>
      <c r="K241" s="1244"/>
      <c r="L241" s="1244"/>
      <c r="M241" s="1244"/>
      <c r="N241" s="1336"/>
      <c r="O241" s="1244"/>
      <c r="P241" s="1244"/>
      <c r="Q241" s="1244"/>
      <c r="R241" s="1244"/>
      <c r="S241" s="1244"/>
      <c r="T241" s="1244"/>
      <c r="U241" s="1244"/>
      <c r="V241" s="1244"/>
      <c r="W241" s="1244"/>
      <c r="X241" s="1244"/>
      <c r="Y241" s="1244"/>
      <c r="Z241" s="1244"/>
      <c r="AA241" s="1244"/>
      <c r="AB241" s="1244"/>
      <c r="AC241" s="1244"/>
      <c r="AD241" s="1244"/>
      <c r="AE241" s="1244"/>
      <c r="AF241" s="1244"/>
      <c r="AG241" s="1244"/>
      <c r="AH241" s="1244"/>
      <c r="AI241" s="1244"/>
      <c r="AJ241" s="1244"/>
      <c r="AK241" s="1244"/>
      <c r="AL241" s="1244"/>
      <c r="AM241" s="1244"/>
      <c r="AN241" s="1244"/>
      <c r="AO241" s="1244"/>
      <c r="AP241" s="1244"/>
      <c r="AQ241" s="1244"/>
      <c r="AR241" s="1244"/>
      <c r="AS241" s="1244"/>
      <c r="AT241" s="1244"/>
      <c r="AU241" s="1244"/>
      <c r="AV241" s="1244"/>
      <c r="AW241" s="1244"/>
      <c r="AX241" s="1244"/>
      <c r="AY241" s="1244"/>
      <c r="AZ241" s="1244"/>
      <c r="BA241" s="1244"/>
      <c r="BB241" s="1244"/>
      <c r="BC241" s="1244"/>
      <c r="BD241" s="1244"/>
      <c r="BE241" s="1244"/>
      <c r="BF241" s="1244"/>
      <c r="BG241" s="1244"/>
      <c r="BH241" s="1244"/>
      <c r="BI241" s="1244"/>
      <c r="BJ241" s="1244"/>
      <c r="BK241" s="1244"/>
      <c r="BL241" s="1244"/>
      <c r="BM241" s="1244"/>
      <c r="BN241" s="1244"/>
      <c r="BO241" s="1244"/>
      <c r="BP241" s="1244"/>
      <c r="BQ241" s="1244"/>
      <c r="BR241" s="1244"/>
      <c r="BS241" s="1244"/>
      <c r="BT241" s="1244"/>
      <c r="BU241" s="1244"/>
      <c r="BV241" s="1244"/>
      <c r="BW241" s="1244"/>
      <c r="BX241" s="1244"/>
      <c r="BY241" s="1244"/>
      <c r="BZ241" s="1244"/>
      <c r="CA241" s="1244"/>
    </row>
    <row r="242" spans="1:79" ht="18" customHeight="1">
      <c r="A242" s="1193">
        <v>24</v>
      </c>
      <c r="B242" s="1358" t="s">
        <v>953</v>
      </c>
      <c r="C242" s="1359"/>
      <c r="D242" s="1359"/>
      <c r="E242" s="1359"/>
      <c r="F242" s="1441"/>
      <c r="G242" s="1362"/>
      <c r="H242" s="1362"/>
      <c r="I242" s="1244"/>
      <c r="J242" s="1244"/>
      <c r="K242" s="1244"/>
      <c r="L242" s="1244"/>
      <c r="M242" s="1244"/>
      <c r="N242" s="1336"/>
      <c r="O242" s="1244"/>
      <c r="P242" s="1244"/>
      <c r="Q242" s="1244"/>
      <c r="R242" s="1244"/>
      <c r="S242" s="1244"/>
      <c r="T242" s="1244"/>
      <c r="U242" s="1244"/>
      <c r="V242" s="1244"/>
      <c r="W242" s="1244"/>
      <c r="X242" s="1244"/>
      <c r="Y242" s="1244"/>
      <c r="Z242" s="1244"/>
      <c r="AA242" s="1244"/>
      <c r="AB242" s="1244"/>
      <c r="AC242" s="1244"/>
      <c r="AD242" s="1244"/>
      <c r="AE242" s="1244"/>
      <c r="AF242" s="1244"/>
      <c r="AG242" s="1244"/>
      <c r="AH242" s="1244"/>
      <c r="AI242" s="1244"/>
      <c r="AJ242" s="1244"/>
      <c r="AK242" s="1244"/>
      <c r="AL242" s="1244"/>
      <c r="AM242" s="1244"/>
      <c r="AN242" s="1244"/>
      <c r="AO242" s="1244"/>
      <c r="AP242" s="1244"/>
      <c r="AQ242" s="1244"/>
      <c r="AR242" s="1244"/>
      <c r="AS242" s="1244"/>
      <c r="AT242" s="1244"/>
      <c r="AU242" s="1244"/>
      <c r="AV242" s="1244"/>
      <c r="AW242" s="1244"/>
      <c r="AX242" s="1244"/>
      <c r="AY242" s="1244"/>
      <c r="AZ242" s="1244"/>
      <c r="BA242" s="1244"/>
      <c r="BB242" s="1244"/>
      <c r="BC242" s="1244"/>
      <c r="BD242" s="1244"/>
      <c r="BE242" s="1244"/>
      <c r="BF242" s="1244"/>
      <c r="BG242" s="1244"/>
      <c r="BH242" s="1244"/>
      <c r="BI242" s="1244"/>
      <c r="BJ242" s="1244"/>
      <c r="BK242" s="1244"/>
      <c r="BL242" s="1244"/>
      <c r="BM242" s="1244"/>
      <c r="BN242" s="1244"/>
      <c r="BO242" s="1244"/>
      <c r="BP242" s="1244"/>
      <c r="BQ242" s="1244"/>
      <c r="BR242" s="1244"/>
      <c r="BS242" s="1244"/>
      <c r="BT242" s="1244"/>
      <c r="BU242" s="1244"/>
      <c r="BV242" s="1244"/>
      <c r="BW242" s="1244"/>
      <c r="BX242" s="1244"/>
      <c r="BY242" s="1244"/>
      <c r="BZ242" s="1244"/>
      <c r="CA242" s="1244"/>
    </row>
    <row r="243" spans="1:79" ht="35.25" customHeight="1">
      <c r="B243" s="1363" t="s">
        <v>954</v>
      </c>
      <c r="C243" s="1364"/>
      <c r="D243" s="1364"/>
      <c r="E243" s="1365"/>
      <c r="F243" s="1441"/>
      <c r="G243" s="1362"/>
      <c r="H243" s="1362"/>
      <c r="I243" s="1244"/>
      <c r="J243" s="1244"/>
      <c r="K243" s="1244"/>
      <c r="L243" s="1244"/>
      <c r="M243" s="1244"/>
      <c r="N243" s="1336"/>
      <c r="O243" s="1244"/>
      <c r="P243" s="1244"/>
      <c r="Q243" s="1244"/>
      <c r="R243" s="1244"/>
      <c r="S243" s="1244"/>
      <c r="T243" s="1244"/>
      <c r="U243" s="1244"/>
      <c r="V243" s="1244"/>
      <c r="W243" s="1244"/>
      <c r="X243" s="1244"/>
      <c r="Y243" s="1244"/>
      <c r="Z243" s="1244"/>
      <c r="AA243" s="1244"/>
      <c r="AB243" s="1244"/>
      <c r="AC243" s="1244"/>
      <c r="AD243" s="1244"/>
      <c r="AE243" s="1244"/>
      <c r="AF243" s="1244"/>
      <c r="AG243" s="1244"/>
      <c r="AH243" s="1244"/>
      <c r="AI243" s="1244"/>
      <c r="AJ243" s="1244"/>
      <c r="AK243" s="1244"/>
      <c r="AL243" s="1244"/>
      <c r="AM243" s="1244"/>
      <c r="AN243" s="1244"/>
      <c r="AO243" s="1244"/>
      <c r="AP243" s="1244"/>
      <c r="AQ243" s="1244"/>
      <c r="AR243" s="1244"/>
      <c r="AS243" s="1244"/>
      <c r="AT243" s="1244"/>
      <c r="AU243" s="1244"/>
      <c r="AV243" s="1244"/>
      <c r="AW243" s="1244"/>
      <c r="AX243" s="1244"/>
      <c r="AY243" s="1244"/>
      <c r="AZ243" s="1244"/>
      <c r="BA243" s="1244"/>
      <c r="BB243" s="1244"/>
      <c r="BC243" s="1244"/>
      <c r="BD243" s="1244"/>
      <c r="BE243" s="1244"/>
      <c r="BF243" s="1244"/>
      <c r="BG243" s="1244"/>
      <c r="BH243" s="1244"/>
      <c r="BI243" s="1244"/>
      <c r="BJ243" s="1244"/>
      <c r="BK243" s="1244"/>
      <c r="BL243" s="1244"/>
      <c r="BM243" s="1244"/>
      <c r="BN243" s="1244"/>
      <c r="BO243" s="1244"/>
      <c r="BP243" s="1244"/>
      <c r="BQ243" s="1244"/>
      <c r="BR243" s="1244"/>
      <c r="BS243" s="1244"/>
      <c r="BT243" s="1244"/>
      <c r="BU243" s="1244"/>
      <c r="BV243" s="1244"/>
      <c r="BW243" s="1244"/>
      <c r="BX243" s="1244"/>
      <c r="BY243" s="1244"/>
      <c r="BZ243" s="1244"/>
      <c r="CA243" s="1244"/>
    </row>
    <row r="244" spans="1:79" ht="16.5" customHeight="1" thickBot="1">
      <c r="B244" s="1358" t="s">
        <v>873</v>
      </c>
      <c r="C244" s="1366"/>
      <c r="F244" s="1441"/>
      <c r="G244" s="1362"/>
      <c r="H244" s="1362"/>
      <c r="I244" s="1244"/>
      <c r="J244" s="1244"/>
      <c r="K244" s="1244"/>
      <c r="L244" s="1244"/>
      <c r="M244" s="1244"/>
      <c r="N244" s="1336"/>
      <c r="O244" s="1244"/>
      <c r="P244" s="1244"/>
      <c r="Q244" s="1244"/>
      <c r="R244" s="1244"/>
      <c r="S244" s="1244"/>
      <c r="T244" s="1244"/>
      <c r="U244" s="1244"/>
      <c r="V244" s="1244"/>
      <c r="W244" s="1244"/>
      <c r="X244" s="1244"/>
      <c r="Y244" s="1244"/>
      <c r="Z244" s="1244"/>
      <c r="AA244" s="1244"/>
      <c r="AB244" s="1244"/>
      <c r="AC244" s="1244"/>
      <c r="AD244" s="1244"/>
      <c r="AE244" s="1244"/>
      <c r="AF244" s="1244"/>
      <c r="AG244" s="1244"/>
      <c r="AH244" s="1244"/>
      <c r="AI244" s="1244"/>
      <c r="AJ244" s="1244"/>
      <c r="AK244" s="1244"/>
      <c r="AL244" s="1244"/>
      <c r="AM244" s="1244"/>
      <c r="AN244" s="1244"/>
      <c r="AO244" s="1244"/>
      <c r="AP244" s="1244"/>
      <c r="AQ244" s="1244"/>
      <c r="AR244" s="1244"/>
      <c r="AS244" s="1244"/>
      <c r="AT244" s="1244"/>
      <c r="AU244" s="1244"/>
      <c r="AV244" s="1244"/>
      <c r="AW244" s="1244"/>
      <c r="AX244" s="1244"/>
      <c r="AY244" s="1244"/>
      <c r="AZ244" s="1244"/>
      <c r="BA244" s="1244"/>
      <c r="BB244" s="1244"/>
      <c r="BC244" s="1244"/>
      <c r="BD244" s="1244"/>
      <c r="BE244" s="1244"/>
      <c r="BF244" s="1244"/>
      <c r="BG244" s="1244"/>
      <c r="BH244" s="1244"/>
      <c r="BI244" s="1244"/>
      <c r="BJ244" s="1244"/>
      <c r="BK244" s="1244"/>
      <c r="BL244" s="1244"/>
      <c r="BM244" s="1244"/>
      <c r="BN244" s="1244"/>
      <c r="BO244" s="1244"/>
      <c r="BP244" s="1244"/>
      <c r="BQ244" s="1244"/>
      <c r="BR244" s="1244"/>
      <c r="BS244" s="1244"/>
      <c r="BT244" s="1244"/>
      <c r="BU244" s="1244"/>
      <c r="BV244" s="1244"/>
      <c r="BW244" s="1244"/>
      <c r="BX244" s="1244"/>
      <c r="BY244" s="1244"/>
      <c r="BZ244" s="1244"/>
      <c r="CA244" s="1244"/>
    </row>
    <row r="245" spans="1:79" ht="33.75" customHeight="1" thickBot="1">
      <c r="B245" s="1367" t="s">
        <v>843</v>
      </c>
      <c r="C245" s="1368" t="s">
        <v>844</v>
      </c>
      <c r="D245" s="1368" t="s">
        <v>845</v>
      </c>
      <c r="E245" s="1369" t="s">
        <v>846</v>
      </c>
      <c r="F245" s="1413" t="s">
        <v>847</v>
      </c>
      <c r="G245" s="1406"/>
      <c r="H245" s="1362"/>
      <c r="I245" s="1244"/>
      <c r="J245" s="1244"/>
      <c r="K245" s="1244"/>
      <c r="L245" s="1244"/>
      <c r="M245" s="1244"/>
      <c r="N245" s="1336"/>
      <c r="O245" s="1244"/>
      <c r="P245" s="1244"/>
      <c r="Q245" s="1244"/>
      <c r="R245" s="1244"/>
      <c r="S245" s="1244"/>
      <c r="T245" s="1244"/>
      <c r="U245" s="1244"/>
      <c r="V245" s="1244"/>
      <c r="W245" s="1244"/>
      <c r="X245" s="1244"/>
      <c r="Y245" s="1244"/>
      <c r="Z245" s="1244"/>
      <c r="AA245" s="1244"/>
      <c r="AB245" s="1244"/>
      <c r="AC245" s="1244"/>
      <c r="AD245" s="1244"/>
      <c r="AE245" s="1244"/>
      <c r="AF245" s="1244"/>
      <c r="AG245" s="1244"/>
      <c r="AH245" s="1244"/>
      <c r="AI245" s="1244"/>
      <c r="AJ245" s="1244"/>
      <c r="AK245" s="1244"/>
      <c r="AL245" s="1244"/>
      <c r="AM245" s="1244"/>
      <c r="AN245" s="1244"/>
      <c r="AO245" s="1244"/>
      <c r="AP245" s="1244"/>
      <c r="AQ245" s="1244"/>
      <c r="AR245" s="1244"/>
      <c r="AS245" s="1244"/>
      <c r="AT245" s="1244"/>
      <c r="AU245" s="1244"/>
      <c r="AV245" s="1244"/>
      <c r="AW245" s="1244"/>
      <c r="AX245" s="1244"/>
      <c r="AY245" s="1244"/>
      <c r="AZ245" s="1244"/>
      <c r="BA245" s="1244"/>
      <c r="BB245" s="1244"/>
      <c r="BC245" s="1244"/>
      <c r="BD245" s="1244"/>
      <c r="BE245" s="1244"/>
      <c r="BF245" s="1244"/>
      <c r="BG245" s="1244"/>
      <c r="BH245" s="1244"/>
      <c r="BI245" s="1244"/>
      <c r="BJ245" s="1244"/>
      <c r="BK245" s="1244"/>
      <c r="BL245" s="1244"/>
      <c r="BM245" s="1244"/>
      <c r="BN245" s="1244"/>
      <c r="BO245" s="1244"/>
      <c r="BP245" s="1244"/>
      <c r="BQ245" s="1244"/>
      <c r="BR245" s="1244"/>
      <c r="BS245" s="1244"/>
      <c r="BT245" s="1244"/>
      <c r="BU245" s="1244"/>
      <c r="BV245" s="1244"/>
      <c r="BW245" s="1244"/>
      <c r="BX245" s="1244"/>
      <c r="BY245" s="1244"/>
      <c r="BZ245" s="1244"/>
      <c r="CA245" s="1244"/>
    </row>
    <row r="246" spans="1:79" ht="45.6" customHeight="1">
      <c r="B246" s="1378" t="s">
        <v>955</v>
      </c>
      <c r="C246" s="1379">
        <v>1</v>
      </c>
      <c r="D246" s="1380">
        <v>3</v>
      </c>
      <c r="E246" s="1381">
        <v>3</v>
      </c>
      <c r="F246" s="1414"/>
      <c r="G246" s="1407"/>
      <c r="H246" s="1407"/>
      <c r="I246" s="1408"/>
      <c r="J246" s="1244"/>
      <c r="K246" s="1244"/>
      <c r="L246" s="1244"/>
      <c r="M246" s="1244"/>
      <c r="N246" s="1336"/>
      <c r="O246" s="1244"/>
      <c r="P246" s="1244"/>
      <c r="Q246" s="1244"/>
      <c r="R246" s="1244"/>
      <c r="S246" s="1244"/>
      <c r="T246" s="1244"/>
      <c r="U246" s="1244"/>
      <c r="V246" s="1244"/>
      <c r="W246" s="1244"/>
      <c r="X246" s="1244"/>
      <c r="Y246" s="1244"/>
      <c r="Z246" s="1244"/>
      <c r="AA246" s="1244"/>
      <c r="AB246" s="1244"/>
      <c r="AC246" s="1244"/>
      <c r="AD246" s="1244"/>
      <c r="AE246" s="1244"/>
      <c r="AF246" s="1244"/>
      <c r="AG246" s="1244"/>
      <c r="AH246" s="1244"/>
      <c r="AI246" s="1244"/>
      <c r="AJ246" s="1244"/>
      <c r="AK246" s="1244"/>
      <c r="AL246" s="1244"/>
      <c r="AM246" s="1244"/>
      <c r="AN246" s="1244"/>
      <c r="AO246" s="1244"/>
      <c r="AP246" s="1244"/>
      <c r="AQ246" s="1244"/>
      <c r="AR246" s="1244"/>
      <c r="AS246" s="1244"/>
      <c r="AT246" s="1244"/>
      <c r="AU246" s="1244"/>
      <c r="AV246" s="1244"/>
      <c r="AW246" s="1244"/>
      <c r="AX246" s="1244"/>
      <c r="AY246" s="1244"/>
      <c r="AZ246" s="1244"/>
      <c r="BA246" s="1244"/>
      <c r="BB246" s="1244"/>
      <c r="BC246" s="1244"/>
      <c r="BD246" s="1244"/>
      <c r="BE246" s="1244"/>
      <c r="BF246" s="1244"/>
      <c r="BG246" s="1244"/>
      <c r="BH246" s="1244"/>
      <c r="BI246" s="1244"/>
      <c r="BJ246" s="1244"/>
      <c r="BK246" s="1244"/>
      <c r="BL246" s="1244"/>
      <c r="BM246" s="1244"/>
      <c r="BN246" s="1244"/>
      <c r="BO246" s="1244"/>
      <c r="BP246" s="1244"/>
      <c r="BQ246" s="1244"/>
      <c r="BR246" s="1244"/>
      <c r="BS246" s="1244"/>
      <c r="BT246" s="1244"/>
      <c r="BU246" s="1244"/>
      <c r="BV246" s="1244"/>
      <c r="BW246" s="1244"/>
      <c r="BX246" s="1244"/>
      <c r="BY246" s="1244"/>
      <c r="BZ246" s="1244"/>
      <c r="CA246" s="1244"/>
    </row>
    <row r="247" spans="1:79" ht="59.45" customHeight="1">
      <c r="B247" s="1388" t="s">
        <v>956</v>
      </c>
      <c r="C247" s="1389">
        <v>2</v>
      </c>
      <c r="D247" s="1390">
        <v>3</v>
      </c>
      <c r="E247" s="1391">
        <v>6</v>
      </c>
      <c r="F247" s="1414"/>
      <c r="G247" s="1409"/>
      <c r="H247" s="1409"/>
      <c r="I247" s="1410"/>
      <c r="J247" s="1244"/>
      <c r="K247" s="1244"/>
      <c r="L247" s="1244"/>
      <c r="M247" s="1244"/>
      <c r="N247" s="1336"/>
      <c r="O247" s="1244"/>
      <c r="P247" s="1244"/>
      <c r="Q247" s="1244"/>
      <c r="R247" s="1244"/>
      <c r="S247" s="1244"/>
      <c r="T247" s="1244"/>
      <c r="U247" s="1244"/>
      <c r="V247" s="1244"/>
      <c r="W247" s="1244"/>
      <c r="X247" s="1244"/>
      <c r="Y247" s="1244"/>
      <c r="Z247" s="1244"/>
      <c r="AA247" s="1244"/>
      <c r="AB247" s="1244"/>
      <c r="AC247" s="1244"/>
      <c r="AD247" s="1244"/>
      <c r="AE247" s="1244"/>
      <c r="AF247" s="1244"/>
      <c r="AG247" s="1244"/>
      <c r="AH247" s="1244"/>
      <c r="AI247" s="1244"/>
      <c r="AJ247" s="1244"/>
      <c r="AK247" s="1244"/>
      <c r="AL247" s="1244"/>
      <c r="AM247" s="1244"/>
      <c r="AN247" s="1244"/>
      <c r="AO247" s="1244"/>
      <c r="AP247" s="1244"/>
      <c r="AQ247" s="1244"/>
      <c r="AR247" s="1244"/>
      <c r="AS247" s="1244"/>
      <c r="AT247" s="1244"/>
      <c r="AU247" s="1244"/>
      <c r="AV247" s="1244"/>
      <c r="AW247" s="1244"/>
      <c r="AX247" s="1244"/>
      <c r="AY247" s="1244"/>
      <c r="AZ247" s="1244"/>
      <c r="BA247" s="1244"/>
      <c r="BB247" s="1244"/>
      <c r="BC247" s="1244"/>
      <c r="BD247" s="1244"/>
      <c r="BE247" s="1244"/>
      <c r="BF247" s="1244"/>
      <c r="BG247" s="1244"/>
      <c r="BH247" s="1244"/>
      <c r="BI247" s="1244"/>
      <c r="BJ247" s="1244"/>
      <c r="BK247" s="1244"/>
      <c r="BL247" s="1244"/>
      <c r="BM247" s="1244"/>
      <c r="BN247" s="1244"/>
      <c r="BO247" s="1244"/>
      <c r="BP247" s="1244"/>
      <c r="BQ247" s="1244"/>
      <c r="BR247" s="1244"/>
      <c r="BS247" s="1244"/>
      <c r="BT247" s="1244"/>
      <c r="BU247" s="1244"/>
      <c r="BV247" s="1244"/>
      <c r="BW247" s="1244"/>
      <c r="BX247" s="1244"/>
      <c r="BY247" s="1244"/>
      <c r="BZ247" s="1244"/>
      <c r="CA247" s="1244"/>
    </row>
    <row r="248" spans="1:79" ht="56.1" customHeight="1" thickBot="1">
      <c r="B248" s="1394" t="s">
        <v>957</v>
      </c>
      <c r="C248" s="1395">
        <v>3</v>
      </c>
      <c r="D248" s="1396">
        <v>3</v>
      </c>
      <c r="E248" s="1397">
        <v>9</v>
      </c>
      <c r="F248" s="1415"/>
      <c r="G248" s="1411"/>
      <c r="H248" s="1411"/>
      <c r="I248" s="1412"/>
      <c r="J248" s="1244"/>
      <c r="K248" s="1244"/>
      <c r="L248" s="1244"/>
      <c r="M248" s="1244"/>
      <c r="N248" s="1336"/>
      <c r="O248" s="1244"/>
      <c r="P248" s="1244"/>
      <c r="Q248" s="1244"/>
      <c r="R248" s="1244"/>
      <c r="S248" s="1244"/>
      <c r="T248" s="1244"/>
      <c r="U248" s="1244"/>
      <c r="V248" s="1244"/>
      <c r="W248" s="1244"/>
      <c r="X248" s="1244"/>
      <c r="Y248" s="1244"/>
      <c r="Z248" s="1244"/>
      <c r="AA248" s="1244"/>
      <c r="AB248" s="1244"/>
      <c r="AC248" s="1244"/>
      <c r="AD248" s="1244"/>
      <c r="AE248" s="1244"/>
      <c r="AF248" s="1244"/>
      <c r="AG248" s="1244"/>
      <c r="AH248" s="1244"/>
      <c r="AI248" s="1244"/>
      <c r="AJ248" s="1244"/>
      <c r="AK248" s="1244"/>
      <c r="AL248" s="1244"/>
      <c r="AM248" s="1244"/>
      <c r="AN248" s="1244"/>
      <c r="AO248" s="1244"/>
      <c r="AP248" s="1244"/>
      <c r="AQ248" s="1244"/>
      <c r="AR248" s="1244"/>
      <c r="AS248" s="1244"/>
      <c r="AT248" s="1244"/>
      <c r="AU248" s="1244"/>
      <c r="AV248" s="1244"/>
      <c r="AW248" s="1244"/>
      <c r="AX248" s="1244"/>
      <c r="AY248" s="1244"/>
      <c r="AZ248" s="1244"/>
      <c r="BA248" s="1244"/>
      <c r="BB248" s="1244"/>
      <c r="BC248" s="1244"/>
      <c r="BD248" s="1244"/>
      <c r="BE248" s="1244"/>
      <c r="BF248" s="1244"/>
      <c r="BG248" s="1244"/>
      <c r="BH248" s="1244"/>
      <c r="BI248" s="1244"/>
      <c r="BJ248" s="1244"/>
      <c r="BK248" s="1244"/>
      <c r="BL248" s="1244"/>
      <c r="BM248" s="1244"/>
      <c r="BN248" s="1244"/>
      <c r="BO248" s="1244"/>
      <c r="BP248" s="1244"/>
      <c r="BQ248" s="1244"/>
      <c r="BR248" s="1244"/>
      <c r="BS248" s="1244"/>
      <c r="BT248" s="1244"/>
      <c r="BU248" s="1244"/>
      <c r="BV248" s="1244"/>
      <c r="BW248" s="1244"/>
      <c r="BX248" s="1244"/>
      <c r="BY248" s="1244"/>
      <c r="BZ248" s="1244"/>
      <c r="CA248" s="1244"/>
    </row>
    <row r="249" spans="1:79" ht="9" customHeight="1">
      <c r="B249" s="1404"/>
      <c r="C249" s="1405"/>
      <c r="D249" s="1405"/>
      <c r="E249" s="1405"/>
      <c r="F249" s="1424"/>
      <c r="G249" s="1362"/>
      <c r="H249" s="1362"/>
      <c r="I249" s="1244"/>
      <c r="J249" s="1244"/>
      <c r="K249" s="1244"/>
      <c r="L249" s="1244"/>
      <c r="M249" s="1244"/>
      <c r="N249" s="1336"/>
      <c r="O249" s="1244"/>
      <c r="P249" s="1244"/>
      <c r="Q249" s="1244"/>
      <c r="R249" s="1244"/>
      <c r="S249" s="1244"/>
      <c r="T249" s="1244"/>
      <c r="U249" s="1244"/>
      <c r="V249" s="1244"/>
      <c r="W249" s="1244"/>
      <c r="X249" s="1244"/>
      <c r="Y249" s="1244"/>
      <c r="Z249" s="1244"/>
      <c r="AA249" s="1244"/>
      <c r="AB249" s="1244"/>
      <c r="AC249" s="1244"/>
      <c r="AD249" s="1244"/>
      <c r="AE249" s="1244"/>
      <c r="AF249" s="1244"/>
      <c r="AG249" s="1244"/>
      <c r="AH249" s="1244"/>
      <c r="AI249" s="1244"/>
      <c r="AJ249" s="1244"/>
      <c r="AK249" s="1244"/>
      <c r="AL249" s="1244"/>
      <c r="AM249" s="1244"/>
      <c r="AN249" s="1244"/>
      <c r="AO249" s="1244"/>
      <c r="AP249" s="1244"/>
      <c r="AQ249" s="1244"/>
      <c r="AR249" s="1244"/>
      <c r="AS249" s="1244"/>
      <c r="AT249" s="1244"/>
      <c r="AU249" s="1244"/>
      <c r="AV249" s="1244"/>
      <c r="AW249" s="1244"/>
      <c r="AX249" s="1244"/>
      <c r="AY249" s="1244"/>
      <c r="AZ249" s="1244"/>
      <c r="BA249" s="1244"/>
      <c r="BB249" s="1244"/>
      <c r="BC249" s="1244"/>
      <c r="BD249" s="1244"/>
      <c r="BE249" s="1244"/>
      <c r="BF249" s="1244"/>
      <c r="BG249" s="1244"/>
      <c r="BH249" s="1244"/>
      <c r="BI249" s="1244"/>
      <c r="BJ249" s="1244"/>
      <c r="BK249" s="1244"/>
      <c r="BL249" s="1244"/>
      <c r="BM249" s="1244"/>
      <c r="BN249" s="1244"/>
      <c r="BO249" s="1244"/>
      <c r="BP249" s="1244"/>
      <c r="BQ249" s="1244"/>
      <c r="BR249" s="1244"/>
      <c r="BS249" s="1244"/>
      <c r="BT249" s="1244"/>
      <c r="BU249" s="1244"/>
      <c r="BV249" s="1244"/>
      <c r="BW249" s="1244"/>
      <c r="BX249" s="1244"/>
      <c r="BY249" s="1244"/>
      <c r="BZ249" s="1244"/>
      <c r="CA249" s="1244"/>
    </row>
    <row r="250" spans="1:79" ht="18" customHeight="1">
      <c r="A250" s="1193">
        <v>25</v>
      </c>
      <c r="B250" s="1358" t="s">
        <v>958</v>
      </c>
      <c r="C250" s="1359"/>
      <c r="D250" s="1359"/>
      <c r="E250" s="1359"/>
      <c r="F250" s="1441"/>
      <c r="G250" s="1362"/>
      <c r="H250" s="1362"/>
      <c r="I250" s="1244"/>
      <c r="J250" s="1244"/>
      <c r="K250" s="1244"/>
      <c r="L250" s="1244"/>
      <c r="M250" s="1244"/>
      <c r="N250" s="1336"/>
      <c r="O250" s="1244"/>
      <c r="P250" s="1244"/>
      <c r="Q250" s="1244"/>
      <c r="R250" s="1244"/>
      <c r="S250" s="1244"/>
      <c r="T250" s="1244"/>
      <c r="U250" s="1244"/>
      <c r="V250" s="1244"/>
      <c r="W250" s="1244"/>
      <c r="X250" s="1244"/>
      <c r="Y250" s="1244"/>
      <c r="Z250" s="1244"/>
      <c r="AA250" s="1244"/>
      <c r="AB250" s="1244"/>
      <c r="AC250" s="1244"/>
      <c r="AD250" s="1244"/>
      <c r="AE250" s="1244"/>
      <c r="AF250" s="1244"/>
      <c r="AG250" s="1244"/>
      <c r="AH250" s="1244"/>
      <c r="AI250" s="1244"/>
      <c r="AJ250" s="1244"/>
      <c r="AK250" s="1244"/>
      <c r="AL250" s="1244"/>
      <c r="AM250" s="1244"/>
      <c r="AN250" s="1244"/>
      <c r="AO250" s="1244"/>
      <c r="AP250" s="1244"/>
      <c r="AQ250" s="1244"/>
      <c r="AR250" s="1244"/>
      <c r="AS250" s="1244"/>
      <c r="AT250" s="1244"/>
      <c r="AU250" s="1244"/>
      <c r="AV250" s="1244"/>
      <c r="AW250" s="1244"/>
      <c r="AX250" s="1244"/>
      <c r="AY250" s="1244"/>
      <c r="AZ250" s="1244"/>
      <c r="BA250" s="1244"/>
      <c r="BB250" s="1244"/>
      <c r="BC250" s="1244"/>
      <c r="BD250" s="1244"/>
      <c r="BE250" s="1244"/>
      <c r="BF250" s="1244"/>
      <c r="BG250" s="1244"/>
      <c r="BH250" s="1244"/>
      <c r="BI250" s="1244"/>
      <c r="BJ250" s="1244"/>
      <c r="BK250" s="1244"/>
      <c r="BL250" s="1244"/>
      <c r="BM250" s="1244"/>
      <c r="BN250" s="1244"/>
      <c r="BO250" s="1244"/>
      <c r="BP250" s="1244"/>
      <c r="BQ250" s="1244"/>
      <c r="BR250" s="1244"/>
      <c r="BS250" s="1244"/>
      <c r="BT250" s="1244"/>
      <c r="BU250" s="1244"/>
      <c r="BV250" s="1244"/>
      <c r="BW250" s="1244"/>
      <c r="BX250" s="1244"/>
      <c r="BY250" s="1244"/>
      <c r="BZ250" s="1244"/>
      <c r="CA250" s="1244"/>
    </row>
    <row r="251" spans="1:79" ht="35.25" customHeight="1">
      <c r="B251" s="1363" t="s">
        <v>959</v>
      </c>
      <c r="C251" s="1364"/>
      <c r="D251" s="1364"/>
      <c r="E251" s="1365"/>
      <c r="F251" s="1441"/>
      <c r="G251" s="1362"/>
      <c r="H251" s="1362"/>
      <c r="I251" s="1244"/>
      <c r="J251" s="1244"/>
      <c r="K251" s="1244"/>
      <c r="L251" s="1244"/>
      <c r="M251" s="1244"/>
      <c r="N251" s="1336"/>
      <c r="O251" s="1244"/>
      <c r="P251" s="1244"/>
      <c r="Q251" s="1244"/>
      <c r="R251" s="1244"/>
      <c r="S251" s="1244"/>
      <c r="T251" s="1244"/>
      <c r="U251" s="1244"/>
      <c r="V251" s="1244"/>
      <c r="W251" s="1244"/>
      <c r="X251" s="1244"/>
      <c r="Y251" s="1244"/>
      <c r="Z251" s="1244"/>
      <c r="AA251" s="1244"/>
      <c r="AB251" s="1244"/>
      <c r="AC251" s="1244"/>
      <c r="AD251" s="1244"/>
      <c r="AE251" s="1244"/>
      <c r="AF251" s="1244"/>
      <c r="AG251" s="1244"/>
      <c r="AH251" s="1244"/>
      <c r="AI251" s="1244"/>
      <c r="AJ251" s="1244"/>
      <c r="AK251" s="1244"/>
      <c r="AL251" s="1244"/>
      <c r="AM251" s="1244"/>
      <c r="AN251" s="1244"/>
      <c r="AO251" s="1244"/>
      <c r="AP251" s="1244"/>
      <c r="AQ251" s="1244"/>
      <c r="AR251" s="1244"/>
      <c r="AS251" s="1244"/>
      <c r="AT251" s="1244"/>
      <c r="AU251" s="1244"/>
      <c r="AV251" s="1244"/>
      <c r="AW251" s="1244"/>
      <c r="AX251" s="1244"/>
      <c r="AY251" s="1244"/>
      <c r="AZ251" s="1244"/>
      <c r="BA251" s="1244"/>
      <c r="BB251" s="1244"/>
      <c r="BC251" s="1244"/>
      <c r="BD251" s="1244"/>
      <c r="BE251" s="1244"/>
      <c r="BF251" s="1244"/>
      <c r="BG251" s="1244"/>
      <c r="BH251" s="1244"/>
      <c r="BI251" s="1244"/>
      <c r="BJ251" s="1244"/>
      <c r="BK251" s="1244"/>
      <c r="BL251" s="1244"/>
      <c r="BM251" s="1244"/>
      <c r="BN251" s="1244"/>
      <c r="BO251" s="1244"/>
      <c r="BP251" s="1244"/>
      <c r="BQ251" s="1244"/>
      <c r="BR251" s="1244"/>
      <c r="BS251" s="1244"/>
      <c r="BT251" s="1244"/>
      <c r="BU251" s="1244"/>
      <c r="BV251" s="1244"/>
      <c r="BW251" s="1244"/>
      <c r="BX251" s="1244"/>
      <c r="BY251" s="1244"/>
      <c r="BZ251" s="1244"/>
      <c r="CA251" s="1244"/>
    </row>
    <row r="252" spans="1:79" ht="16.5" customHeight="1" thickBot="1">
      <c r="B252" s="1358" t="s">
        <v>873</v>
      </c>
      <c r="C252" s="1366"/>
      <c r="F252" s="1441"/>
      <c r="G252" s="1362"/>
      <c r="H252" s="1362"/>
      <c r="I252" s="1244"/>
      <c r="J252" s="1244"/>
      <c r="K252" s="1244"/>
      <c r="L252" s="1244"/>
      <c r="M252" s="1244"/>
      <c r="N252" s="1336"/>
      <c r="O252" s="1244"/>
      <c r="P252" s="1244"/>
      <c r="Q252" s="1244"/>
      <c r="R252" s="1244"/>
      <c r="S252" s="1244"/>
      <c r="T252" s="1244"/>
      <c r="U252" s="1244"/>
      <c r="V252" s="1244"/>
      <c r="W252" s="1244"/>
      <c r="X252" s="1244"/>
      <c r="Y252" s="1244"/>
      <c r="Z252" s="1244"/>
      <c r="AA252" s="1244"/>
      <c r="AB252" s="1244"/>
      <c r="AC252" s="1244"/>
      <c r="AD252" s="1244"/>
      <c r="AE252" s="1244"/>
      <c r="AF252" s="1244"/>
      <c r="AG252" s="1244"/>
      <c r="AH252" s="1244"/>
      <c r="AI252" s="1244"/>
      <c r="AJ252" s="1244"/>
      <c r="AK252" s="1244"/>
      <c r="AL252" s="1244"/>
      <c r="AM252" s="1244"/>
      <c r="AN252" s="1244"/>
      <c r="AO252" s="1244"/>
      <c r="AP252" s="1244"/>
      <c r="AQ252" s="1244"/>
      <c r="AR252" s="1244"/>
      <c r="AS252" s="1244"/>
      <c r="AT252" s="1244"/>
      <c r="AU252" s="1244"/>
      <c r="AV252" s="1244"/>
      <c r="AW252" s="1244"/>
      <c r="AX252" s="1244"/>
      <c r="AY252" s="1244"/>
      <c r="AZ252" s="1244"/>
      <c r="BA252" s="1244"/>
      <c r="BB252" s="1244"/>
      <c r="BC252" s="1244"/>
      <c r="BD252" s="1244"/>
      <c r="BE252" s="1244"/>
      <c r="BF252" s="1244"/>
      <c r="BG252" s="1244"/>
      <c r="BH252" s="1244"/>
      <c r="BI252" s="1244"/>
      <c r="BJ252" s="1244"/>
      <c r="BK252" s="1244"/>
      <c r="BL252" s="1244"/>
      <c r="BM252" s="1244"/>
      <c r="BN252" s="1244"/>
      <c r="BO252" s="1244"/>
      <c r="BP252" s="1244"/>
      <c r="BQ252" s="1244"/>
      <c r="BR252" s="1244"/>
      <c r="BS252" s="1244"/>
      <c r="BT252" s="1244"/>
      <c r="BU252" s="1244"/>
      <c r="BV252" s="1244"/>
      <c r="BW252" s="1244"/>
      <c r="BX252" s="1244"/>
      <c r="BY252" s="1244"/>
      <c r="BZ252" s="1244"/>
      <c r="CA252" s="1244"/>
    </row>
    <row r="253" spans="1:79" ht="33.75" customHeight="1" thickBot="1">
      <c r="B253" s="1367" t="s">
        <v>843</v>
      </c>
      <c r="C253" s="1368" t="s">
        <v>844</v>
      </c>
      <c r="D253" s="1368" t="s">
        <v>845</v>
      </c>
      <c r="E253" s="1369" t="s">
        <v>846</v>
      </c>
      <c r="F253" s="1413" t="s">
        <v>847</v>
      </c>
      <c r="G253" s="1406"/>
      <c r="H253" s="1362"/>
      <c r="I253" s="1244"/>
      <c r="J253" s="1244"/>
      <c r="K253" s="1244"/>
      <c r="L253" s="1244"/>
      <c r="M253" s="1244"/>
      <c r="N253" s="1336"/>
      <c r="O253" s="1244"/>
      <c r="P253" s="1244"/>
      <c r="Q253" s="1244"/>
      <c r="R253" s="1244"/>
      <c r="S253" s="1244"/>
      <c r="T253" s="1244"/>
      <c r="U253" s="1244"/>
      <c r="V253" s="1244"/>
      <c r="W253" s="1244"/>
      <c r="X253" s="1244"/>
      <c r="Y253" s="1244"/>
      <c r="Z253" s="1244"/>
      <c r="AA253" s="1244"/>
      <c r="AB253" s="1244"/>
      <c r="AC253" s="1244"/>
      <c r="AD253" s="1244"/>
      <c r="AE253" s="1244"/>
      <c r="AF253" s="1244"/>
      <c r="AG253" s="1244"/>
      <c r="AH253" s="1244"/>
      <c r="AI253" s="1244"/>
      <c r="AJ253" s="1244"/>
      <c r="AK253" s="1244"/>
      <c r="AL253" s="1244"/>
      <c r="AM253" s="1244"/>
      <c r="AN253" s="1244"/>
      <c r="AO253" s="1244"/>
      <c r="AP253" s="1244"/>
      <c r="AQ253" s="1244"/>
      <c r="AR253" s="1244"/>
      <c r="AS253" s="1244"/>
      <c r="AT253" s="1244"/>
      <c r="AU253" s="1244"/>
      <c r="AV253" s="1244"/>
      <c r="AW253" s="1244"/>
      <c r="AX253" s="1244"/>
      <c r="AY253" s="1244"/>
      <c r="AZ253" s="1244"/>
      <c r="BA253" s="1244"/>
      <c r="BB253" s="1244"/>
      <c r="BC253" s="1244"/>
      <c r="BD253" s="1244"/>
      <c r="BE253" s="1244"/>
      <c r="BF253" s="1244"/>
      <c r="BG253" s="1244"/>
      <c r="BH253" s="1244"/>
      <c r="BI253" s="1244"/>
      <c r="BJ253" s="1244"/>
      <c r="BK253" s="1244"/>
      <c r="BL253" s="1244"/>
      <c r="BM253" s="1244"/>
      <c r="BN253" s="1244"/>
      <c r="BO253" s="1244"/>
      <c r="BP253" s="1244"/>
      <c r="BQ253" s="1244"/>
      <c r="BR253" s="1244"/>
      <c r="BS253" s="1244"/>
      <c r="BT253" s="1244"/>
      <c r="BU253" s="1244"/>
      <c r="BV253" s="1244"/>
      <c r="BW253" s="1244"/>
      <c r="BX253" s="1244"/>
      <c r="BY253" s="1244"/>
      <c r="BZ253" s="1244"/>
      <c r="CA253" s="1244"/>
    </row>
    <row r="254" spans="1:79" ht="41.45" customHeight="1">
      <c r="B254" s="1378" t="s">
        <v>960</v>
      </c>
      <c r="C254" s="1379">
        <v>0</v>
      </c>
      <c r="D254" s="1380">
        <v>2</v>
      </c>
      <c r="E254" s="1381">
        <v>0</v>
      </c>
      <c r="F254" s="1414"/>
      <c r="G254" s="1407"/>
      <c r="H254" s="1407"/>
      <c r="I254" s="1408"/>
      <c r="J254" s="1244"/>
      <c r="K254" s="1244"/>
      <c r="L254" s="1244"/>
      <c r="M254" s="1244"/>
      <c r="N254" s="1336"/>
      <c r="O254" s="1244"/>
      <c r="P254" s="1244"/>
      <c r="Q254" s="1244"/>
      <c r="R254" s="1244"/>
      <c r="S254" s="1244"/>
      <c r="T254" s="1244"/>
      <c r="U254" s="1244"/>
      <c r="V254" s="1244"/>
      <c r="W254" s="1244"/>
      <c r="X254" s="1244"/>
      <c r="Y254" s="1244"/>
      <c r="Z254" s="1244"/>
      <c r="AA254" s="1244"/>
      <c r="AB254" s="1244"/>
      <c r="AC254" s="1244"/>
      <c r="AD254" s="1244"/>
      <c r="AE254" s="1244"/>
      <c r="AF254" s="1244"/>
      <c r="AG254" s="1244"/>
      <c r="AH254" s="1244"/>
      <c r="AI254" s="1244"/>
      <c r="AJ254" s="1244"/>
      <c r="AK254" s="1244"/>
      <c r="AL254" s="1244"/>
      <c r="AM254" s="1244"/>
      <c r="AN254" s="1244"/>
      <c r="AO254" s="1244"/>
      <c r="AP254" s="1244"/>
      <c r="AQ254" s="1244"/>
      <c r="AR254" s="1244"/>
      <c r="AS254" s="1244"/>
      <c r="AT254" s="1244"/>
      <c r="AU254" s="1244"/>
      <c r="AV254" s="1244"/>
      <c r="AW254" s="1244"/>
      <c r="AX254" s="1244"/>
      <c r="AY254" s="1244"/>
      <c r="AZ254" s="1244"/>
      <c r="BA254" s="1244"/>
      <c r="BB254" s="1244"/>
      <c r="BC254" s="1244"/>
      <c r="BD254" s="1244"/>
      <c r="BE254" s="1244"/>
      <c r="BF254" s="1244"/>
      <c r="BG254" s="1244"/>
      <c r="BH254" s="1244"/>
      <c r="BI254" s="1244"/>
      <c r="BJ254" s="1244"/>
      <c r="BK254" s="1244"/>
      <c r="BL254" s="1244"/>
      <c r="BM254" s="1244"/>
      <c r="BN254" s="1244"/>
      <c r="BO254" s="1244"/>
      <c r="BP254" s="1244"/>
      <c r="BQ254" s="1244"/>
      <c r="BR254" s="1244"/>
      <c r="BS254" s="1244"/>
      <c r="BT254" s="1244"/>
      <c r="BU254" s="1244"/>
      <c r="BV254" s="1244"/>
      <c r="BW254" s="1244"/>
      <c r="BX254" s="1244"/>
      <c r="BY254" s="1244"/>
      <c r="BZ254" s="1244"/>
      <c r="CA254" s="1244"/>
    </row>
    <row r="255" spans="1:79" ht="48.6" customHeight="1">
      <c r="B255" s="1388" t="s">
        <v>961</v>
      </c>
      <c r="C255" s="1389">
        <v>1</v>
      </c>
      <c r="D255" s="1390">
        <v>2</v>
      </c>
      <c r="E255" s="1391">
        <v>2</v>
      </c>
      <c r="F255" s="1414"/>
      <c r="G255" s="1409"/>
      <c r="H255" s="1409"/>
      <c r="I255" s="1410"/>
      <c r="J255" s="1244"/>
      <c r="K255" s="1244"/>
      <c r="L255" s="1244"/>
      <c r="M255" s="1244"/>
      <c r="N255" s="1336"/>
      <c r="O255" s="1244"/>
      <c r="P255" s="1244"/>
      <c r="Q255" s="1244"/>
      <c r="R255" s="1244"/>
      <c r="S255" s="1244"/>
      <c r="T255" s="1244"/>
      <c r="U255" s="1244"/>
      <c r="V255" s="1244"/>
      <c r="W255" s="1244"/>
      <c r="X255" s="1244"/>
      <c r="Y255" s="1244"/>
      <c r="Z255" s="1244"/>
      <c r="AA255" s="1244"/>
      <c r="AB255" s="1244"/>
      <c r="AC255" s="1244"/>
      <c r="AD255" s="1244"/>
      <c r="AE255" s="1244"/>
      <c r="AF255" s="1244"/>
      <c r="AG255" s="1244"/>
      <c r="AH255" s="1244"/>
      <c r="AI255" s="1244"/>
      <c r="AJ255" s="1244"/>
      <c r="AK255" s="1244"/>
      <c r="AL255" s="1244"/>
      <c r="AM255" s="1244"/>
      <c r="AN255" s="1244"/>
      <c r="AO255" s="1244"/>
      <c r="AP255" s="1244"/>
      <c r="AQ255" s="1244"/>
      <c r="AR255" s="1244"/>
      <c r="AS255" s="1244"/>
      <c r="AT255" s="1244"/>
      <c r="AU255" s="1244"/>
      <c r="AV255" s="1244"/>
      <c r="AW255" s="1244"/>
      <c r="AX255" s="1244"/>
      <c r="AY255" s="1244"/>
      <c r="AZ255" s="1244"/>
      <c r="BA255" s="1244"/>
      <c r="BB255" s="1244"/>
      <c r="BC255" s="1244"/>
      <c r="BD255" s="1244"/>
      <c r="BE255" s="1244"/>
      <c r="BF255" s="1244"/>
      <c r="BG255" s="1244"/>
      <c r="BH255" s="1244"/>
      <c r="BI255" s="1244"/>
      <c r="BJ255" s="1244"/>
      <c r="BK255" s="1244"/>
      <c r="BL255" s="1244"/>
      <c r="BM255" s="1244"/>
      <c r="BN255" s="1244"/>
      <c r="BO255" s="1244"/>
      <c r="BP255" s="1244"/>
      <c r="BQ255" s="1244"/>
      <c r="BR255" s="1244"/>
      <c r="BS255" s="1244"/>
      <c r="BT255" s="1244"/>
      <c r="BU255" s="1244"/>
      <c r="BV255" s="1244"/>
      <c r="BW255" s="1244"/>
      <c r="BX255" s="1244"/>
      <c r="BY255" s="1244"/>
      <c r="BZ255" s="1244"/>
      <c r="CA255" s="1244"/>
    </row>
    <row r="256" spans="1:79" ht="48.6" customHeight="1" thickBot="1">
      <c r="B256" s="1394" t="s">
        <v>962</v>
      </c>
      <c r="C256" s="1395">
        <v>2</v>
      </c>
      <c r="D256" s="1396">
        <v>2</v>
      </c>
      <c r="E256" s="1397">
        <v>4</v>
      </c>
      <c r="F256" s="1415"/>
      <c r="G256" s="1411"/>
      <c r="H256" s="1411"/>
      <c r="I256" s="1412"/>
      <c r="J256" s="1244"/>
      <c r="K256" s="1244"/>
      <c r="L256" s="1244"/>
      <c r="M256" s="1244"/>
      <c r="N256" s="1336"/>
      <c r="O256" s="1244"/>
      <c r="P256" s="1244"/>
      <c r="Q256" s="1244"/>
      <c r="R256" s="1244"/>
      <c r="S256" s="1244"/>
      <c r="T256" s="1244"/>
      <c r="U256" s="1244"/>
      <c r="V256" s="1244"/>
      <c r="W256" s="1244"/>
      <c r="X256" s="1244"/>
      <c r="Y256" s="1244"/>
      <c r="Z256" s="1244"/>
      <c r="AA256" s="1244"/>
      <c r="AB256" s="1244"/>
      <c r="AC256" s="1244"/>
      <c r="AD256" s="1244"/>
      <c r="AE256" s="1244"/>
      <c r="AF256" s="1244"/>
      <c r="AG256" s="1244"/>
      <c r="AH256" s="1244"/>
      <c r="AI256" s="1244"/>
      <c r="AJ256" s="1244"/>
      <c r="AK256" s="1244"/>
      <c r="AL256" s="1244"/>
      <c r="AM256" s="1244"/>
      <c r="AN256" s="1244"/>
      <c r="AO256" s="1244"/>
      <c r="AP256" s="1244"/>
      <c r="AQ256" s="1244"/>
      <c r="AR256" s="1244"/>
      <c r="AS256" s="1244"/>
      <c r="AT256" s="1244"/>
      <c r="AU256" s="1244"/>
      <c r="AV256" s="1244"/>
      <c r="AW256" s="1244"/>
      <c r="AX256" s="1244"/>
      <c r="AY256" s="1244"/>
      <c r="AZ256" s="1244"/>
      <c r="BA256" s="1244"/>
      <c r="BB256" s="1244"/>
      <c r="BC256" s="1244"/>
      <c r="BD256" s="1244"/>
      <c r="BE256" s="1244"/>
      <c r="BF256" s="1244"/>
      <c r="BG256" s="1244"/>
      <c r="BH256" s="1244"/>
      <c r="BI256" s="1244"/>
      <c r="BJ256" s="1244"/>
      <c r="BK256" s="1244"/>
      <c r="BL256" s="1244"/>
      <c r="BM256" s="1244"/>
      <c r="BN256" s="1244"/>
      <c r="BO256" s="1244"/>
      <c r="BP256" s="1244"/>
      <c r="BQ256" s="1244"/>
      <c r="BR256" s="1244"/>
      <c r="BS256" s="1244"/>
      <c r="BT256" s="1244"/>
      <c r="BU256" s="1244"/>
      <c r="BV256" s="1244"/>
      <c r="BW256" s="1244"/>
      <c r="BX256" s="1244"/>
      <c r="BY256" s="1244"/>
      <c r="BZ256" s="1244"/>
      <c r="CA256" s="1244"/>
    </row>
    <row r="257" spans="1:79" ht="9" customHeight="1">
      <c r="B257" s="1404"/>
      <c r="C257" s="1405"/>
      <c r="D257" s="1405"/>
      <c r="E257" s="1405"/>
      <c r="F257" s="1441"/>
      <c r="G257" s="1362"/>
      <c r="H257" s="1362"/>
      <c r="I257" s="1244"/>
      <c r="J257" s="1244"/>
      <c r="K257" s="1244"/>
      <c r="L257" s="1244"/>
      <c r="M257" s="1244"/>
      <c r="N257" s="1336"/>
      <c r="O257" s="1244"/>
      <c r="P257" s="1244"/>
      <c r="Q257" s="1244"/>
      <c r="R257" s="1244"/>
      <c r="S257" s="1244"/>
      <c r="T257" s="1244"/>
      <c r="U257" s="1244"/>
      <c r="V257" s="1244"/>
      <c r="W257" s="1244"/>
      <c r="X257" s="1244"/>
      <c r="Y257" s="1244"/>
      <c r="Z257" s="1244"/>
      <c r="AA257" s="1244"/>
      <c r="AB257" s="1244"/>
      <c r="AC257" s="1244"/>
      <c r="AD257" s="1244"/>
      <c r="AE257" s="1244"/>
      <c r="AF257" s="1244"/>
      <c r="AG257" s="1244"/>
      <c r="AH257" s="1244"/>
      <c r="AI257" s="1244"/>
      <c r="AJ257" s="1244"/>
      <c r="AK257" s="1244"/>
      <c r="AL257" s="1244"/>
      <c r="AM257" s="1244"/>
      <c r="AN257" s="1244"/>
      <c r="AO257" s="1244"/>
      <c r="AP257" s="1244"/>
      <c r="AQ257" s="1244"/>
      <c r="AR257" s="1244"/>
      <c r="AS257" s="1244"/>
      <c r="AT257" s="1244"/>
      <c r="AU257" s="1244"/>
      <c r="AV257" s="1244"/>
      <c r="AW257" s="1244"/>
      <c r="AX257" s="1244"/>
      <c r="AY257" s="1244"/>
      <c r="AZ257" s="1244"/>
      <c r="BA257" s="1244"/>
      <c r="BB257" s="1244"/>
      <c r="BC257" s="1244"/>
      <c r="BD257" s="1244"/>
      <c r="BE257" s="1244"/>
      <c r="BF257" s="1244"/>
      <c r="BG257" s="1244"/>
      <c r="BH257" s="1244"/>
      <c r="BI257" s="1244"/>
      <c r="BJ257" s="1244"/>
      <c r="BK257" s="1244"/>
      <c r="BL257" s="1244"/>
      <c r="BM257" s="1244"/>
      <c r="BN257" s="1244"/>
      <c r="BO257" s="1244"/>
      <c r="BP257" s="1244"/>
      <c r="BQ257" s="1244"/>
      <c r="BR257" s="1244"/>
      <c r="BS257" s="1244"/>
      <c r="BT257" s="1244"/>
      <c r="BU257" s="1244"/>
      <c r="BV257" s="1244"/>
      <c r="BW257" s="1244"/>
      <c r="BX257" s="1244"/>
      <c r="BY257" s="1244"/>
      <c r="BZ257" s="1244"/>
      <c r="CA257" s="1244"/>
    </row>
    <row r="258" spans="1:79" ht="18" customHeight="1">
      <c r="A258" s="1193">
        <v>26</v>
      </c>
      <c r="B258" s="1358" t="s">
        <v>963</v>
      </c>
      <c r="C258" s="1359"/>
      <c r="D258" s="1359"/>
      <c r="E258" s="1359"/>
      <c r="F258" s="1441"/>
      <c r="G258" s="1362"/>
      <c r="H258" s="1362"/>
      <c r="I258" s="1244"/>
      <c r="J258" s="1244"/>
      <c r="K258" s="1244"/>
      <c r="L258" s="1244"/>
      <c r="M258" s="1244"/>
      <c r="N258" s="1336"/>
      <c r="O258" s="1244"/>
      <c r="P258" s="1244"/>
      <c r="Q258" s="1244"/>
      <c r="R258" s="1244"/>
      <c r="S258" s="1244"/>
      <c r="T258" s="1244"/>
      <c r="U258" s="1244"/>
      <c r="V258" s="1244"/>
      <c r="W258" s="1244"/>
      <c r="X258" s="1244"/>
      <c r="Y258" s="1244"/>
      <c r="Z258" s="1244"/>
      <c r="AA258" s="1244"/>
      <c r="AB258" s="1244"/>
      <c r="AC258" s="1244"/>
      <c r="AD258" s="1244"/>
      <c r="AE258" s="1244"/>
      <c r="AF258" s="1244"/>
      <c r="AG258" s="1244"/>
      <c r="AH258" s="1244"/>
      <c r="AI258" s="1244"/>
      <c r="AJ258" s="1244"/>
      <c r="AK258" s="1244"/>
      <c r="AL258" s="1244"/>
      <c r="AM258" s="1244"/>
      <c r="AN258" s="1244"/>
      <c r="AO258" s="1244"/>
      <c r="AP258" s="1244"/>
      <c r="AQ258" s="1244"/>
      <c r="AR258" s="1244"/>
      <c r="AS258" s="1244"/>
      <c r="AT258" s="1244"/>
      <c r="AU258" s="1244"/>
      <c r="AV258" s="1244"/>
      <c r="AW258" s="1244"/>
      <c r="AX258" s="1244"/>
      <c r="AY258" s="1244"/>
      <c r="AZ258" s="1244"/>
      <c r="BA258" s="1244"/>
      <c r="BB258" s="1244"/>
      <c r="BC258" s="1244"/>
      <c r="BD258" s="1244"/>
      <c r="BE258" s="1244"/>
      <c r="BF258" s="1244"/>
      <c r="BG258" s="1244"/>
      <c r="BH258" s="1244"/>
      <c r="BI258" s="1244"/>
      <c r="BJ258" s="1244"/>
      <c r="BK258" s="1244"/>
      <c r="BL258" s="1244"/>
      <c r="BM258" s="1244"/>
      <c r="BN258" s="1244"/>
      <c r="BO258" s="1244"/>
      <c r="BP258" s="1244"/>
      <c r="BQ258" s="1244"/>
      <c r="BR258" s="1244"/>
      <c r="BS258" s="1244"/>
      <c r="BT258" s="1244"/>
      <c r="BU258" s="1244"/>
      <c r="BV258" s="1244"/>
      <c r="BW258" s="1244"/>
      <c r="BX258" s="1244"/>
      <c r="BY258" s="1244"/>
      <c r="BZ258" s="1244"/>
      <c r="CA258" s="1244"/>
    </row>
    <row r="259" spans="1:79" ht="35.25" customHeight="1">
      <c r="B259" s="1363" t="s">
        <v>964</v>
      </c>
      <c r="C259" s="1364"/>
      <c r="D259" s="1364"/>
      <c r="E259" s="1365"/>
      <c r="F259" s="1441"/>
      <c r="G259" s="1362"/>
      <c r="H259" s="1362"/>
      <c r="I259" s="1244"/>
      <c r="J259" s="1244"/>
      <c r="K259" s="1244"/>
      <c r="L259" s="1244"/>
      <c r="M259" s="1244"/>
      <c r="N259" s="1336"/>
      <c r="O259" s="1244"/>
      <c r="P259" s="1244"/>
      <c r="Q259" s="1244"/>
      <c r="R259" s="1244"/>
      <c r="S259" s="1244"/>
      <c r="T259" s="1244"/>
      <c r="U259" s="1244"/>
      <c r="V259" s="1244"/>
      <c r="W259" s="1244"/>
      <c r="X259" s="1244"/>
      <c r="Y259" s="1244"/>
      <c r="Z259" s="1244"/>
      <c r="AA259" s="1244"/>
      <c r="AB259" s="1244"/>
      <c r="AC259" s="1244"/>
      <c r="AD259" s="1244"/>
      <c r="AE259" s="1244"/>
      <c r="AF259" s="1244"/>
      <c r="AG259" s="1244"/>
      <c r="AH259" s="1244"/>
      <c r="AI259" s="1244"/>
      <c r="AJ259" s="1244"/>
      <c r="AK259" s="1244"/>
      <c r="AL259" s="1244"/>
      <c r="AM259" s="1244"/>
      <c r="AN259" s="1244"/>
      <c r="AO259" s="1244"/>
      <c r="AP259" s="1244"/>
      <c r="AQ259" s="1244"/>
      <c r="AR259" s="1244"/>
      <c r="AS259" s="1244"/>
      <c r="AT259" s="1244"/>
      <c r="AU259" s="1244"/>
      <c r="AV259" s="1244"/>
      <c r="AW259" s="1244"/>
      <c r="AX259" s="1244"/>
      <c r="AY259" s="1244"/>
      <c r="AZ259" s="1244"/>
      <c r="BA259" s="1244"/>
      <c r="BB259" s="1244"/>
      <c r="BC259" s="1244"/>
      <c r="BD259" s="1244"/>
      <c r="BE259" s="1244"/>
      <c r="BF259" s="1244"/>
      <c r="BG259" s="1244"/>
      <c r="BH259" s="1244"/>
      <c r="BI259" s="1244"/>
      <c r="BJ259" s="1244"/>
      <c r="BK259" s="1244"/>
      <c r="BL259" s="1244"/>
      <c r="BM259" s="1244"/>
      <c r="BN259" s="1244"/>
      <c r="BO259" s="1244"/>
      <c r="BP259" s="1244"/>
      <c r="BQ259" s="1244"/>
      <c r="BR259" s="1244"/>
      <c r="BS259" s="1244"/>
      <c r="BT259" s="1244"/>
      <c r="BU259" s="1244"/>
      <c r="BV259" s="1244"/>
      <c r="BW259" s="1244"/>
      <c r="BX259" s="1244"/>
      <c r="BY259" s="1244"/>
      <c r="BZ259" s="1244"/>
      <c r="CA259" s="1244"/>
    </row>
    <row r="260" spans="1:79" ht="16.5" customHeight="1" thickBot="1">
      <c r="B260" s="1358" t="s">
        <v>873</v>
      </c>
      <c r="C260" s="1366"/>
      <c r="F260" s="1441"/>
      <c r="G260" s="1362"/>
      <c r="H260" s="1362"/>
      <c r="I260" s="1244"/>
      <c r="J260" s="1244"/>
      <c r="K260" s="1244"/>
      <c r="L260" s="1244"/>
      <c r="M260" s="1244"/>
      <c r="N260" s="1336"/>
      <c r="O260" s="1244"/>
      <c r="P260" s="1244"/>
      <c r="Q260" s="1244"/>
      <c r="R260" s="1244"/>
      <c r="S260" s="1244"/>
      <c r="T260" s="1244"/>
      <c r="U260" s="1244"/>
      <c r="V260" s="1244"/>
      <c r="W260" s="1244"/>
      <c r="X260" s="1244"/>
      <c r="Y260" s="1244"/>
      <c r="Z260" s="1244"/>
      <c r="AA260" s="1244"/>
      <c r="AB260" s="1244"/>
      <c r="AC260" s="1244"/>
      <c r="AD260" s="1244"/>
      <c r="AE260" s="1244"/>
      <c r="AF260" s="1244"/>
      <c r="AG260" s="1244"/>
      <c r="AH260" s="1244"/>
      <c r="AI260" s="1244"/>
      <c r="AJ260" s="1244"/>
      <c r="AK260" s="1244"/>
      <c r="AL260" s="1244"/>
      <c r="AM260" s="1244"/>
      <c r="AN260" s="1244"/>
      <c r="AO260" s="1244"/>
      <c r="AP260" s="1244"/>
      <c r="AQ260" s="1244"/>
      <c r="AR260" s="1244"/>
      <c r="AS260" s="1244"/>
      <c r="AT260" s="1244"/>
      <c r="AU260" s="1244"/>
      <c r="AV260" s="1244"/>
      <c r="AW260" s="1244"/>
      <c r="AX260" s="1244"/>
      <c r="AY260" s="1244"/>
      <c r="AZ260" s="1244"/>
      <c r="BA260" s="1244"/>
      <c r="BB260" s="1244"/>
      <c r="BC260" s="1244"/>
      <c r="BD260" s="1244"/>
      <c r="BE260" s="1244"/>
      <c r="BF260" s="1244"/>
      <c r="BG260" s="1244"/>
      <c r="BH260" s="1244"/>
      <c r="BI260" s="1244"/>
      <c r="BJ260" s="1244"/>
      <c r="BK260" s="1244"/>
      <c r="BL260" s="1244"/>
      <c r="BM260" s="1244"/>
      <c r="BN260" s="1244"/>
      <c r="BO260" s="1244"/>
      <c r="BP260" s="1244"/>
      <c r="BQ260" s="1244"/>
      <c r="BR260" s="1244"/>
      <c r="BS260" s="1244"/>
      <c r="BT260" s="1244"/>
      <c r="BU260" s="1244"/>
      <c r="BV260" s="1244"/>
      <c r="BW260" s="1244"/>
      <c r="BX260" s="1244"/>
      <c r="BY260" s="1244"/>
      <c r="BZ260" s="1244"/>
      <c r="CA260" s="1244"/>
    </row>
    <row r="261" spans="1:79" ht="33.75" customHeight="1" thickBot="1">
      <c r="B261" s="1367" t="s">
        <v>843</v>
      </c>
      <c r="C261" s="1368" t="s">
        <v>844</v>
      </c>
      <c r="D261" s="1368" t="s">
        <v>845</v>
      </c>
      <c r="E261" s="1369" t="s">
        <v>846</v>
      </c>
      <c r="F261" s="1413" t="s">
        <v>847</v>
      </c>
      <c r="G261" s="1406"/>
      <c r="H261" s="1362"/>
      <c r="I261" s="1244"/>
      <c r="J261" s="1244"/>
      <c r="K261" s="1244"/>
      <c r="L261" s="1244"/>
      <c r="M261" s="1244"/>
      <c r="N261" s="1336"/>
      <c r="O261" s="1244"/>
      <c r="P261" s="1244"/>
      <c r="Q261" s="1244"/>
      <c r="R261" s="1244"/>
      <c r="S261" s="1244"/>
      <c r="T261" s="1244"/>
      <c r="U261" s="1244"/>
      <c r="V261" s="1244"/>
      <c r="W261" s="1244"/>
      <c r="X261" s="1244"/>
      <c r="Y261" s="1244"/>
      <c r="Z261" s="1244"/>
      <c r="AA261" s="1244"/>
      <c r="AB261" s="1244"/>
      <c r="AC261" s="1244"/>
      <c r="AD261" s="1244"/>
      <c r="AE261" s="1244"/>
      <c r="AF261" s="1244"/>
      <c r="AG261" s="1244"/>
      <c r="AH261" s="1244"/>
      <c r="AI261" s="1244"/>
      <c r="AJ261" s="1244"/>
      <c r="AK261" s="1244"/>
      <c r="AL261" s="1244"/>
      <c r="AM261" s="1244"/>
      <c r="AN261" s="1244"/>
      <c r="AO261" s="1244"/>
      <c r="AP261" s="1244"/>
      <c r="AQ261" s="1244"/>
      <c r="AR261" s="1244"/>
      <c r="AS261" s="1244"/>
      <c r="AT261" s="1244"/>
      <c r="AU261" s="1244"/>
      <c r="AV261" s="1244"/>
      <c r="AW261" s="1244"/>
      <c r="AX261" s="1244"/>
      <c r="AY261" s="1244"/>
      <c r="AZ261" s="1244"/>
      <c r="BA261" s="1244"/>
      <c r="BB261" s="1244"/>
      <c r="BC261" s="1244"/>
      <c r="BD261" s="1244"/>
      <c r="BE261" s="1244"/>
      <c r="BF261" s="1244"/>
      <c r="BG261" s="1244"/>
      <c r="BH261" s="1244"/>
      <c r="BI261" s="1244"/>
      <c r="BJ261" s="1244"/>
      <c r="BK261" s="1244"/>
      <c r="BL261" s="1244"/>
      <c r="BM261" s="1244"/>
      <c r="BN261" s="1244"/>
      <c r="BO261" s="1244"/>
      <c r="BP261" s="1244"/>
      <c r="BQ261" s="1244"/>
      <c r="BR261" s="1244"/>
      <c r="BS261" s="1244"/>
      <c r="BT261" s="1244"/>
      <c r="BU261" s="1244"/>
      <c r="BV261" s="1244"/>
      <c r="BW261" s="1244"/>
      <c r="BX261" s="1244"/>
      <c r="BY261" s="1244"/>
      <c r="BZ261" s="1244"/>
      <c r="CA261" s="1244"/>
    </row>
    <row r="262" spans="1:79" ht="29.1" customHeight="1">
      <c r="B262" s="1442" t="s">
        <v>965</v>
      </c>
      <c r="C262" s="1443">
        <v>0</v>
      </c>
      <c r="D262" s="1444">
        <v>3</v>
      </c>
      <c r="E262" s="1445">
        <v>0</v>
      </c>
      <c r="F262" s="1414"/>
      <c r="G262" s="1407"/>
      <c r="H262" s="1407"/>
      <c r="I262" s="1408"/>
      <c r="J262" s="1244"/>
      <c r="K262" s="1244"/>
      <c r="L262" s="1244"/>
      <c r="M262" s="1244"/>
      <c r="N262" s="1336"/>
      <c r="O262" s="1244"/>
      <c r="P262" s="1244"/>
      <c r="Q262" s="1244"/>
      <c r="R262" s="1244"/>
      <c r="S262" s="1244"/>
      <c r="T262" s="1244"/>
      <c r="U262" s="1244"/>
      <c r="V262" s="1244"/>
      <c r="W262" s="1244"/>
      <c r="X262" s="1244"/>
      <c r="Y262" s="1244"/>
      <c r="Z262" s="1244"/>
      <c r="AA262" s="1244"/>
      <c r="AB262" s="1244"/>
      <c r="AC262" s="1244"/>
      <c r="AD262" s="1244"/>
      <c r="AE262" s="1244"/>
      <c r="AF262" s="1244"/>
      <c r="AG262" s="1244"/>
      <c r="AH262" s="1244"/>
      <c r="AI262" s="1244"/>
      <c r="AJ262" s="1244"/>
      <c r="AK262" s="1244"/>
      <c r="AL262" s="1244"/>
      <c r="AM262" s="1244"/>
      <c r="AN262" s="1244"/>
      <c r="AO262" s="1244"/>
      <c r="AP262" s="1244"/>
      <c r="AQ262" s="1244"/>
      <c r="AR262" s="1244"/>
      <c r="AS262" s="1244"/>
      <c r="AT262" s="1244"/>
      <c r="AU262" s="1244"/>
      <c r="AV262" s="1244"/>
      <c r="AW262" s="1244"/>
      <c r="AX262" s="1244"/>
      <c r="AY262" s="1244"/>
      <c r="AZ262" s="1244"/>
      <c r="BA262" s="1244"/>
      <c r="BB262" s="1244"/>
      <c r="BC262" s="1244"/>
      <c r="BD262" s="1244"/>
      <c r="BE262" s="1244"/>
      <c r="BF262" s="1244"/>
      <c r="BG262" s="1244"/>
      <c r="BH262" s="1244"/>
      <c r="BI262" s="1244"/>
      <c r="BJ262" s="1244"/>
      <c r="BK262" s="1244"/>
      <c r="BL262" s="1244"/>
      <c r="BM262" s="1244"/>
      <c r="BN262" s="1244"/>
      <c r="BO262" s="1244"/>
      <c r="BP262" s="1244"/>
      <c r="BQ262" s="1244"/>
      <c r="BR262" s="1244"/>
      <c r="BS262" s="1244"/>
      <c r="BT262" s="1244"/>
      <c r="BU262" s="1244"/>
      <c r="BV262" s="1244"/>
      <c r="BW262" s="1244"/>
      <c r="BX262" s="1244"/>
      <c r="BY262" s="1244"/>
      <c r="BZ262" s="1244"/>
      <c r="CA262" s="1244"/>
    </row>
    <row r="263" spans="1:79" ht="27.95" customHeight="1" thickBot="1">
      <c r="B263" s="1394" t="s">
        <v>966</v>
      </c>
      <c r="C263" s="1395">
        <v>2</v>
      </c>
      <c r="D263" s="1396">
        <v>3</v>
      </c>
      <c r="E263" s="1397">
        <v>6</v>
      </c>
      <c r="F263" s="1415"/>
      <c r="G263" s="1411"/>
      <c r="H263" s="1411"/>
      <c r="I263" s="1412"/>
      <c r="J263" s="1244"/>
      <c r="K263" s="1244"/>
      <c r="L263" s="1244"/>
      <c r="M263" s="1244"/>
      <c r="N263" s="1336"/>
      <c r="O263" s="1244"/>
      <c r="P263" s="1244"/>
      <c r="Q263" s="1244"/>
      <c r="R263" s="1244"/>
      <c r="S263" s="1244"/>
      <c r="T263" s="1244"/>
      <c r="U263" s="1244"/>
      <c r="V263" s="1244"/>
      <c r="W263" s="1244"/>
      <c r="X263" s="1244"/>
      <c r="Y263" s="1244"/>
      <c r="Z263" s="1244"/>
      <c r="AA263" s="1244"/>
      <c r="AB263" s="1244"/>
      <c r="AC263" s="1244"/>
      <c r="AD263" s="1244"/>
      <c r="AE263" s="1244"/>
      <c r="AF263" s="1244"/>
      <c r="AG263" s="1244"/>
      <c r="AH263" s="1244"/>
      <c r="AI263" s="1244"/>
      <c r="AJ263" s="1244"/>
      <c r="AK263" s="1244"/>
      <c r="AL263" s="1244"/>
      <c r="AM263" s="1244"/>
      <c r="AN263" s="1244"/>
      <c r="AO263" s="1244"/>
      <c r="AP263" s="1244"/>
      <c r="AQ263" s="1244"/>
      <c r="AR263" s="1244"/>
      <c r="AS263" s="1244"/>
      <c r="AT263" s="1244"/>
      <c r="AU263" s="1244"/>
      <c r="AV263" s="1244"/>
      <c r="AW263" s="1244"/>
      <c r="AX263" s="1244"/>
      <c r="AY263" s="1244"/>
      <c r="AZ263" s="1244"/>
      <c r="BA263" s="1244"/>
      <c r="BB263" s="1244"/>
      <c r="BC263" s="1244"/>
      <c r="BD263" s="1244"/>
      <c r="BE263" s="1244"/>
      <c r="BF263" s="1244"/>
      <c r="BG263" s="1244"/>
      <c r="BH263" s="1244"/>
      <c r="BI263" s="1244"/>
      <c r="BJ263" s="1244"/>
      <c r="BK263" s="1244"/>
      <c r="BL263" s="1244"/>
      <c r="BM263" s="1244"/>
      <c r="BN263" s="1244"/>
      <c r="BO263" s="1244"/>
      <c r="BP263" s="1244"/>
      <c r="BQ263" s="1244"/>
      <c r="BR263" s="1244"/>
      <c r="BS263" s="1244"/>
      <c r="BT263" s="1244"/>
      <c r="BU263" s="1244"/>
      <c r="BV263" s="1244"/>
      <c r="BW263" s="1244"/>
      <c r="BX263" s="1244"/>
      <c r="BY263" s="1244"/>
      <c r="BZ263" s="1244"/>
      <c r="CA263" s="1244"/>
    </row>
    <row r="264" spans="1:79" ht="9" customHeight="1">
      <c r="B264" s="1404"/>
      <c r="C264" s="1405"/>
      <c r="D264" s="1405"/>
      <c r="E264" s="1405"/>
      <c r="F264" s="1424"/>
      <c r="G264" s="1362"/>
      <c r="H264" s="1362"/>
      <c r="I264" s="1244"/>
      <c r="J264" s="1244"/>
      <c r="K264" s="1244"/>
      <c r="L264" s="1244"/>
      <c r="M264" s="1244"/>
      <c r="N264" s="1336"/>
      <c r="O264" s="1244"/>
      <c r="P264" s="1244"/>
      <c r="Q264" s="1244"/>
      <c r="R264" s="1244"/>
      <c r="S264" s="1244"/>
      <c r="T264" s="1244"/>
      <c r="U264" s="1244"/>
      <c r="V264" s="1244"/>
      <c r="W264" s="1244"/>
      <c r="X264" s="1244"/>
      <c r="Y264" s="1244"/>
      <c r="Z264" s="1244"/>
      <c r="AA264" s="1244"/>
      <c r="AB264" s="1244"/>
      <c r="AC264" s="1244"/>
      <c r="AD264" s="1244"/>
      <c r="AE264" s="1244"/>
      <c r="AF264" s="1244"/>
      <c r="AG264" s="1244"/>
      <c r="AH264" s="1244"/>
      <c r="AI264" s="1244"/>
      <c r="AJ264" s="1244"/>
      <c r="AK264" s="1244"/>
      <c r="AL264" s="1244"/>
      <c r="AM264" s="1244"/>
      <c r="AN264" s="1244"/>
      <c r="AO264" s="1244"/>
      <c r="AP264" s="1244"/>
      <c r="AQ264" s="1244"/>
      <c r="AR264" s="1244"/>
      <c r="AS264" s="1244"/>
      <c r="AT264" s="1244"/>
      <c r="AU264" s="1244"/>
      <c r="AV264" s="1244"/>
      <c r="AW264" s="1244"/>
      <c r="AX264" s="1244"/>
      <c r="AY264" s="1244"/>
      <c r="AZ264" s="1244"/>
      <c r="BA264" s="1244"/>
      <c r="BB264" s="1244"/>
      <c r="BC264" s="1244"/>
      <c r="BD264" s="1244"/>
      <c r="BE264" s="1244"/>
      <c r="BF264" s="1244"/>
      <c r="BG264" s="1244"/>
      <c r="BH264" s="1244"/>
      <c r="BI264" s="1244"/>
      <c r="BJ264" s="1244"/>
      <c r="BK264" s="1244"/>
      <c r="BL264" s="1244"/>
      <c r="BM264" s="1244"/>
      <c r="BN264" s="1244"/>
      <c r="BO264" s="1244"/>
      <c r="BP264" s="1244"/>
      <c r="BQ264" s="1244"/>
      <c r="BR264" s="1244"/>
      <c r="BS264" s="1244"/>
      <c r="BT264" s="1244"/>
      <c r="BU264" s="1244"/>
      <c r="BV264" s="1244"/>
      <c r="BW264" s="1244"/>
      <c r="BX264" s="1244"/>
      <c r="BY264" s="1244"/>
      <c r="BZ264" s="1244"/>
      <c r="CA264" s="1244"/>
    </row>
    <row r="265" spans="1:79" ht="18" customHeight="1">
      <c r="A265" s="1193">
        <v>27</v>
      </c>
      <c r="B265" s="1358" t="s">
        <v>967</v>
      </c>
      <c r="C265" s="1359"/>
      <c r="D265" s="1359"/>
      <c r="E265" s="1359"/>
      <c r="F265" s="1441"/>
      <c r="G265" s="1362"/>
      <c r="H265" s="1362"/>
      <c r="I265" s="1244"/>
      <c r="J265" s="1244"/>
      <c r="K265" s="1244"/>
      <c r="L265" s="1244"/>
      <c r="M265" s="1244"/>
      <c r="N265" s="1336"/>
      <c r="O265" s="1244"/>
      <c r="P265" s="1244"/>
      <c r="Q265" s="1244"/>
      <c r="R265" s="1244"/>
      <c r="S265" s="1244"/>
      <c r="T265" s="1244"/>
      <c r="U265" s="1244"/>
      <c r="V265" s="1244"/>
      <c r="W265" s="1244"/>
      <c r="X265" s="1244"/>
      <c r="Y265" s="1244"/>
      <c r="Z265" s="1244"/>
      <c r="AA265" s="1244"/>
      <c r="AB265" s="1244"/>
      <c r="AC265" s="1244"/>
      <c r="AD265" s="1244"/>
      <c r="AE265" s="1244"/>
      <c r="AF265" s="1244"/>
      <c r="AG265" s="1244"/>
      <c r="AH265" s="1244"/>
      <c r="AI265" s="1244"/>
      <c r="AJ265" s="1244"/>
      <c r="AK265" s="1244"/>
      <c r="AL265" s="1244"/>
      <c r="AM265" s="1244"/>
      <c r="AN265" s="1244"/>
      <c r="AO265" s="1244"/>
      <c r="AP265" s="1244"/>
      <c r="AQ265" s="1244"/>
      <c r="AR265" s="1244"/>
      <c r="AS265" s="1244"/>
      <c r="AT265" s="1244"/>
      <c r="AU265" s="1244"/>
      <c r="AV265" s="1244"/>
      <c r="AW265" s="1244"/>
      <c r="AX265" s="1244"/>
      <c r="AY265" s="1244"/>
      <c r="AZ265" s="1244"/>
      <c r="BA265" s="1244"/>
      <c r="BB265" s="1244"/>
      <c r="BC265" s="1244"/>
      <c r="BD265" s="1244"/>
      <c r="BE265" s="1244"/>
      <c r="BF265" s="1244"/>
      <c r="BG265" s="1244"/>
      <c r="BH265" s="1244"/>
      <c r="BI265" s="1244"/>
      <c r="BJ265" s="1244"/>
      <c r="BK265" s="1244"/>
      <c r="BL265" s="1244"/>
      <c r="BM265" s="1244"/>
      <c r="BN265" s="1244"/>
      <c r="BO265" s="1244"/>
      <c r="BP265" s="1244"/>
      <c r="BQ265" s="1244"/>
      <c r="BR265" s="1244"/>
      <c r="BS265" s="1244"/>
      <c r="BT265" s="1244"/>
      <c r="BU265" s="1244"/>
      <c r="BV265" s="1244"/>
      <c r="BW265" s="1244"/>
      <c r="BX265" s="1244"/>
      <c r="BY265" s="1244"/>
      <c r="BZ265" s="1244"/>
      <c r="CA265" s="1244"/>
    </row>
    <row r="266" spans="1:79" ht="35.25" customHeight="1">
      <c r="B266" s="1363" t="s">
        <v>968</v>
      </c>
      <c r="C266" s="1364"/>
      <c r="D266" s="1364"/>
      <c r="E266" s="1365"/>
      <c r="F266" s="1441"/>
      <c r="G266" s="1362"/>
      <c r="H266" s="1362"/>
      <c r="I266" s="1244"/>
      <c r="J266" s="1244"/>
      <c r="K266" s="1244"/>
      <c r="L266" s="1244"/>
      <c r="M266" s="1244"/>
      <c r="N266" s="1336"/>
      <c r="O266" s="1244"/>
      <c r="P266" s="1244"/>
      <c r="Q266" s="1244"/>
      <c r="R266" s="1244"/>
      <c r="S266" s="1244"/>
      <c r="T266" s="1244"/>
      <c r="U266" s="1244"/>
      <c r="V266" s="1244"/>
      <c r="W266" s="1244"/>
      <c r="X266" s="1244"/>
      <c r="Y266" s="1244"/>
      <c r="Z266" s="1244"/>
      <c r="AA266" s="1244"/>
      <c r="AB266" s="1244"/>
      <c r="AC266" s="1244"/>
      <c r="AD266" s="1244"/>
      <c r="AE266" s="1244"/>
      <c r="AF266" s="1244"/>
      <c r="AG266" s="1244"/>
      <c r="AH266" s="1244"/>
      <c r="AI266" s="1244"/>
      <c r="AJ266" s="1244"/>
      <c r="AK266" s="1244"/>
      <c r="AL266" s="1244"/>
      <c r="AM266" s="1244"/>
      <c r="AN266" s="1244"/>
      <c r="AO266" s="1244"/>
      <c r="AP266" s="1244"/>
      <c r="AQ266" s="1244"/>
      <c r="AR266" s="1244"/>
      <c r="AS266" s="1244"/>
      <c r="AT266" s="1244"/>
      <c r="AU266" s="1244"/>
      <c r="AV266" s="1244"/>
      <c r="AW266" s="1244"/>
      <c r="AX266" s="1244"/>
      <c r="AY266" s="1244"/>
      <c r="AZ266" s="1244"/>
      <c r="BA266" s="1244"/>
      <c r="BB266" s="1244"/>
      <c r="BC266" s="1244"/>
      <c r="BD266" s="1244"/>
      <c r="BE266" s="1244"/>
      <c r="BF266" s="1244"/>
      <c r="BG266" s="1244"/>
      <c r="BH266" s="1244"/>
      <c r="BI266" s="1244"/>
      <c r="BJ266" s="1244"/>
      <c r="BK266" s="1244"/>
      <c r="BL266" s="1244"/>
      <c r="BM266" s="1244"/>
      <c r="BN266" s="1244"/>
      <c r="BO266" s="1244"/>
      <c r="BP266" s="1244"/>
      <c r="BQ266" s="1244"/>
      <c r="BR266" s="1244"/>
      <c r="BS266" s="1244"/>
      <c r="BT266" s="1244"/>
      <c r="BU266" s="1244"/>
      <c r="BV266" s="1244"/>
      <c r="BW266" s="1244"/>
      <c r="BX266" s="1244"/>
      <c r="BY266" s="1244"/>
      <c r="BZ266" s="1244"/>
      <c r="CA266" s="1244"/>
    </row>
    <row r="267" spans="1:79" ht="16.5" customHeight="1" thickBot="1">
      <c r="B267" s="1358" t="s">
        <v>873</v>
      </c>
      <c r="C267" s="1366"/>
      <c r="F267" s="1441"/>
      <c r="G267" s="1362"/>
      <c r="H267" s="1362"/>
      <c r="I267" s="1244"/>
      <c r="J267" s="1244"/>
      <c r="K267" s="1244"/>
      <c r="L267" s="1244"/>
      <c r="M267" s="1244"/>
      <c r="N267" s="1336"/>
      <c r="O267" s="1244"/>
      <c r="P267" s="1244"/>
      <c r="Q267" s="1244"/>
      <c r="R267" s="1244"/>
      <c r="S267" s="1244"/>
      <c r="T267" s="1244"/>
      <c r="U267" s="1244"/>
      <c r="V267" s="1244"/>
      <c r="W267" s="1244"/>
      <c r="X267" s="1244"/>
      <c r="Y267" s="1244"/>
      <c r="Z267" s="1244"/>
      <c r="AA267" s="1244"/>
      <c r="AB267" s="1244"/>
      <c r="AC267" s="1244"/>
      <c r="AD267" s="1244"/>
      <c r="AE267" s="1244"/>
      <c r="AF267" s="1244"/>
      <c r="AG267" s="1244"/>
      <c r="AH267" s="1244"/>
      <c r="AI267" s="1244"/>
      <c r="AJ267" s="1244"/>
      <c r="AK267" s="1244"/>
      <c r="AL267" s="1244"/>
      <c r="AM267" s="1244"/>
      <c r="AN267" s="1244"/>
      <c r="AO267" s="1244"/>
      <c r="AP267" s="1244"/>
      <c r="AQ267" s="1244"/>
      <c r="AR267" s="1244"/>
      <c r="AS267" s="1244"/>
      <c r="AT267" s="1244"/>
      <c r="AU267" s="1244"/>
      <c r="AV267" s="1244"/>
      <c r="AW267" s="1244"/>
      <c r="AX267" s="1244"/>
      <c r="AY267" s="1244"/>
      <c r="AZ267" s="1244"/>
      <c r="BA267" s="1244"/>
      <c r="BB267" s="1244"/>
      <c r="BC267" s="1244"/>
      <c r="BD267" s="1244"/>
      <c r="BE267" s="1244"/>
      <c r="BF267" s="1244"/>
      <c r="BG267" s="1244"/>
      <c r="BH267" s="1244"/>
      <c r="BI267" s="1244"/>
      <c r="BJ267" s="1244"/>
      <c r="BK267" s="1244"/>
      <c r="BL267" s="1244"/>
      <c r="BM267" s="1244"/>
      <c r="BN267" s="1244"/>
      <c r="BO267" s="1244"/>
      <c r="BP267" s="1244"/>
      <c r="BQ267" s="1244"/>
      <c r="BR267" s="1244"/>
      <c r="BS267" s="1244"/>
      <c r="BT267" s="1244"/>
      <c r="BU267" s="1244"/>
      <c r="BV267" s="1244"/>
      <c r="BW267" s="1244"/>
      <c r="BX267" s="1244"/>
      <c r="BY267" s="1244"/>
      <c r="BZ267" s="1244"/>
      <c r="CA267" s="1244"/>
    </row>
    <row r="268" spans="1:79" ht="33.75" customHeight="1" thickBot="1">
      <c r="B268" s="1367" t="s">
        <v>843</v>
      </c>
      <c r="C268" s="1368" t="s">
        <v>844</v>
      </c>
      <c r="D268" s="1368" t="s">
        <v>845</v>
      </c>
      <c r="E268" s="1369" t="s">
        <v>846</v>
      </c>
      <c r="F268" s="1413" t="s">
        <v>847</v>
      </c>
      <c r="G268" s="1406"/>
      <c r="H268" s="1362"/>
      <c r="I268" s="1244"/>
      <c r="J268" s="1244"/>
      <c r="K268" s="1244"/>
      <c r="L268" s="1244"/>
      <c r="M268" s="1244"/>
      <c r="N268" s="1336"/>
      <c r="O268" s="1244"/>
      <c r="P268" s="1244"/>
      <c r="Q268" s="1244"/>
      <c r="R268" s="1244"/>
      <c r="S268" s="1244"/>
      <c r="T268" s="1244"/>
      <c r="U268" s="1244"/>
      <c r="V268" s="1244"/>
      <c r="W268" s="1244"/>
      <c r="X268" s="1244"/>
      <c r="Y268" s="1244"/>
      <c r="Z268" s="1244"/>
      <c r="AA268" s="1244"/>
      <c r="AB268" s="1244"/>
      <c r="AC268" s="1244"/>
      <c r="AD268" s="1244"/>
      <c r="AE268" s="1244"/>
      <c r="AF268" s="1244"/>
      <c r="AG268" s="1244"/>
      <c r="AH268" s="1244"/>
      <c r="AI268" s="1244"/>
      <c r="AJ268" s="1244"/>
      <c r="AK268" s="1244"/>
      <c r="AL268" s="1244"/>
      <c r="AM268" s="1244"/>
      <c r="AN268" s="1244"/>
      <c r="AO268" s="1244"/>
      <c r="AP268" s="1244"/>
      <c r="AQ268" s="1244"/>
      <c r="AR268" s="1244"/>
      <c r="AS268" s="1244"/>
      <c r="AT268" s="1244"/>
      <c r="AU268" s="1244"/>
      <c r="AV268" s="1244"/>
      <c r="AW268" s="1244"/>
      <c r="AX268" s="1244"/>
      <c r="AY268" s="1244"/>
      <c r="AZ268" s="1244"/>
      <c r="BA268" s="1244"/>
      <c r="BB268" s="1244"/>
      <c r="BC268" s="1244"/>
      <c r="BD268" s="1244"/>
      <c r="BE268" s="1244"/>
      <c r="BF268" s="1244"/>
      <c r="BG268" s="1244"/>
      <c r="BH268" s="1244"/>
      <c r="BI268" s="1244"/>
      <c r="BJ268" s="1244"/>
      <c r="BK268" s="1244"/>
      <c r="BL268" s="1244"/>
      <c r="BM268" s="1244"/>
      <c r="BN268" s="1244"/>
      <c r="BO268" s="1244"/>
      <c r="BP268" s="1244"/>
      <c r="BQ268" s="1244"/>
      <c r="BR268" s="1244"/>
      <c r="BS268" s="1244"/>
      <c r="BT268" s="1244"/>
      <c r="BU268" s="1244"/>
      <c r="BV268" s="1244"/>
      <c r="BW268" s="1244"/>
      <c r="BX268" s="1244"/>
      <c r="BY268" s="1244"/>
      <c r="BZ268" s="1244"/>
      <c r="CA268" s="1244"/>
    </row>
    <row r="269" spans="1:79" ht="32.25" customHeight="1">
      <c r="B269" s="1378" t="s">
        <v>969</v>
      </c>
      <c r="C269" s="1379">
        <v>1</v>
      </c>
      <c r="D269" s="1380">
        <v>2</v>
      </c>
      <c r="E269" s="1381">
        <v>2</v>
      </c>
      <c r="F269" s="1414"/>
      <c r="G269" s="1407"/>
      <c r="H269" s="1407"/>
      <c r="I269" s="1408"/>
      <c r="J269" s="1244"/>
      <c r="K269" s="1244"/>
      <c r="L269" s="1244"/>
      <c r="M269" s="1244"/>
      <c r="N269" s="1336"/>
      <c r="O269" s="1244"/>
      <c r="P269" s="1244"/>
      <c r="Q269" s="1244"/>
      <c r="R269" s="1244"/>
      <c r="S269" s="1244"/>
      <c r="T269" s="1244"/>
      <c r="U269" s="1244"/>
      <c r="V269" s="1244"/>
      <c r="W269" s="1244"/>
      <c r="X269" s="1244"/>
      <c r="Y269" s="1244"/>
      <c r="Z269" s="1244"/>
      <c r="AA269" s="1244"/>
      <c r="AB269" s="1244"/>
      <c r="AC269" s="1244"/>
      <c r="AD269" s="1244"/>
      <c r="AE269" s="1244"/>
      <c r="AF269" s="1244"/>
      <c r="AG269" s="1244"/>
      <c r="AH269" s="1244"/>
      <c r="AI269" s="1244"/>
      <c r="AJ269" s="1244"/>
      <c r="AK269" s="1244"/>
      <c r="AL269" s="1244"/>
      <c r="AM269" s="1244"/>
      <c r="AN269" s="1244"/>
      <c r="AO269" s="1244"/>
      <c r="AP269" s="1244"/>
      <c r="AQ269" s="1244"/>
      <c r="AR269" s="1244"/>
      <c r="AS269" s="1244"/>
      <c r="AT269" s="1244"/>
      <c r="AU269" s="1244"/>
      <c r="AV269" s="1244"/>
      <c r="AW269" s="1244"/>
      <c r="AX269" s="1244"/>
      <c r="AY269" s="1244"/>
      <c r="AZ269" s="1244"/>
      <c r="BA269" s="1244"/>
      <c r="BB269" s="1244"/>
      <c r="BC269" s="1244"/>
      <c r="BD269" s="1244"/>
      <c r="BE269" s="1244"/>
      <c r="BF269" s="1244"/>
      <c r="BG269" s="1244"/>
      <c r="BH269" s="1244"/>
      <c r="BI269" s="1244"/>
      <c r="BJ269" s="1244"/>
      <c r="BK269" s="1244"/>
      <c r="BL269" s="1244"/>
      <c r="BM269" s="1244"/>
      <c r="BN269" s="1244"/>
      <c r="BO269" s="1244"/>
      <c r="BP269" s="1244"/>
      <c r="BQ269" s="1244"/>
      <c r="BR269" s="1244"/>
      <c r="BS269" s="1244"/>
      <c r="BT269" s="1244"/>
      <c r="BU269" s="1244"/>
      <c r="BV269" s="1244"/>
      <c r="BW269" s="1244"/>
      <c r="BX269" s="1244"/>
      <c r="BY269" s="1244"/>
      <c r="BZ269" s="1244"/>
      <c r="CA269" s="1244"/>
    </row>
    <row r="270" spans="1:79" ht="32.25" customHeight="1">
      <c r="B270" s="1388" t="s">
        <v>970</v>
      </c>
      <c r="C270" s="1389">
        <v>2</v>
      </c>
      <c r="D270" s="1390">
        <v>2</v>
      </c>
      <c r="E270" s="1391">
        <v>4</v>
      </c>
      <c r="F270" s="1414"/>
      <c r="G270" s="1409"/>
      <c r="H270" s="1409"/>
      <c r="I270" s="1410"/>
      <c r="J270" s="1244"/>
      <c r="K270" s="1244"/>
      <c r="L270" s="1244"/>
      <c r="M270" s="1244"/>
      <c r="N270" s="1336"/>
      <c r="O270" s="1244"/>
      <c r="P270" s="1244"/>
      <c r="Q270" s="1244"/>
      <c r="R270" s="1244"/>
      <c r="S270" s="1244"/>
      <c r="T270" s="1244"/>
      <c r="U270" s="1244"/>
      <c r="V270" s="1244"/>
      <c r="W270" s="1244"/>
      <c r="X270" s="1244"/>
      <c r="Y270" s="1244"/>
      <c r="Z270" s="1244"/>
      <c r="AA270" s="1244"/>
      <c r="AB270" s="1244"/>
      <c r="AC270" s="1244"/>
      <c r="AD270" s="1244"/>
      <c r="AE270" s="1244"/>
      <c r="AF270" s="1244"/>
      <c r="AG270" s="1244"/>
      <c r="AH270" s="1244"/>
      <c r="AI270" s="1244"/>
      <c r="AJ270" s="1244"/>
      <c r="AK270" s="1244"/>
      <c r="AL270" s="1244"/>
      <c r="AM270" s="1244"/>
      <c r="AN270" s="1244"/>
      <c r="AO270" s="1244"/>
      <c r="AP270" s="1244"/>
      <c r="AQ270" s="1244"/>
      <c r="AR270" s="1244"/>
      <c r="AS270" s="1244"/>
      <c r="AT270" s="1244"/>
      <c r="AU270" s="1244"/>
      <c r="AV270" s="1244"/>
      <c r="AW270" s="1244"/>
      <c r="AX270" s="1244"/>
      <c r="AY270" s="1244"/>
      <c r="AZ270" s="1244"/>
      <c r="BA270" s="1244"/>
      <c r="BB270" s="1244"/>
      <c r="BC270" s="1244"/>
      <c r="BD270" s="1244"/>
      <c r="BE270" s="1244"/>
      <c r="BF270" s="1244"/>
      <c r="BG270" s="1244"/>
      <c r="BH270" s="1244"/>
      <c r="BI270" s="1244"/>
      <c r="BJ270" s="1244"/>
      <c r="BK270" s="1244"/>
      <c r="BL270" s="1244"/>
      <c r="BM270" s="1244"/>
      <c r="BN270" s="1244"/>
      <c r="BO270" s="1244"/>
      <c r="BP270" s="1244"/>
      <c r="BQ270" s="1244"/>
      <c r="BR270" s="1244"/>
      <c r="BS270" s="1244"/>
      <c r="BT270" s="1244"/>
      <c r="BU270" s="1244"/>
      <c r="BV270" s="1244"/>
      <c r="BW270" s="1244"/>
      <c r="BX270" s="1244"/>
      <c r="BY270" s="1244"/>
      <c r="BZ270" s="1244"/>
      <c r="CA270" s="1244"/>
    </row>
    <row r="271" spans="1:79" ht="32.25" customHeight="1" thickBot="1">
      <c r="B271" s="1394" t="s">
        <v>971</v>
      </c>
      <c r="C271" s="1395">
        <v>3</v>
      </c>
      <c r="D271" s="1396">
        <v>2</v>
      </c>
      <c r="E271" s="1397">
        <v>6</v>
      </c>
      <c r="F271" s="1415"/>
      <c r="G271" s="1411"/>
      <c r="H271" s="1411"/>
      <c r="I271" s="1412"/>
      <c r="J271" s="1244"/>
      <c r="K271" s="1244"/>
      <c r="L271" s="1244"/>
      <c r="M271" s="1244"/>
      <c r="N271" s="1336"/>
      <c r="O271" s="1244"/>
      <c r="P271" s="1244"/>
      <c r="Q271" s="1244"/>
      <c r="R271" s="1244"/>
      <c r="S271" s="1244"/>
      <c r="T271" s="1244"/>
      <c r="U271" s="1244"/>
      <c r="V271" s="1244"/>
      <c r="W271" s="1244"/>
      <c r="X271" s="1244"/>
      <c r="Y271" s="1244"/>
      <c r="Z271" s="1244"/>
      <c r="AA271" s="1244"/>
      <c r="AB271" s="1244"/>
      <c r="AC271" s="1244"/>
      <c r="AD271" s="1244"/>
      <c r="AE271" s="1244"/>
      <c r="AF271" s="1244"/>
      <c r="AG271" s="1244"/>
      <c r="AH271" s="1244"/>
      <c r="AI271" s="1244"/>
      <c r="AJ271" s="1244"/>
      <c r="AK271" s="1244"/>
      <c r="AL271" s="1244"/>
      <c r="AM271" s="1244"/>
      <c r="AN271" s="1244"/>
      <c r="AO271" s="1244"/>
      <c r="AP271" s="1244"/>
      <c r="AQ271" s="1244"/>
      <c r="AR271" s="1244"/>
      <c r="AS271" s="1244"/>
      <c r="AT271" s="1244"/>
      <c r="AU271" s="1244"/>
      <c r="AV271" s="1244"/>
      <c r="AW271" s="1244"/>
      <c r="AX271" s="1244"/>
      <c r="AY271" s="1244"/>
      <c r="AZ271" s="1244"/>
      <c r="BA271" s="1244"/>
      <c r="BB271" s="1244"/>
      <c r="BC271" s="1244"/>
      <c r="BD271" s="1244"/>
      <c r="BE271" s="1244"/>
      <c r="BF271" s="1244"/>
      <c r="BG271" s="1244"/>
      <c r="BH271" s="1244"/>
      <c r="BI271" s="1244"/>
      <c r="BJ271" s="1244"/>
      <c r="BK271" s="1244"/>
      <c r="BL271" s="1244"/>
      <c r="BM271" s="1244"/>
      <c r="BN271" s="1244"/>
      <c r="BO271" s="1244"/>
      <c r="BP271" s="1244"/>
      <c r="BQ271" s="1244"/>
      <c r="BR271" s="1244"/>
      <c r="BS271" s="1244"/>
      <c r="BT271" s="1244"/>
      <c r="BU271" s="1244"/>
      <c r="BV271" s="1244"/>
      <c r="BW271" s="1244"/>
      <c r="BX271" s="1244"/>
      <c r="BY271" s="1244"/>
      <c r="BZ271" s="1244"/>
      <c r="CA271" s="1244"/>
    </row>
    <row r="272" spans="1:79" ht="9" customHeight="1">
      <c r="B272" s="1404"/>
      <c r="C272" s="1405"/>
      <c r="D272" s="1405"/>
      <c r="E272" s="1405"/>
      <c r="F272" s="1441"/>
      <c r="G272" s="1362"/>
      <c r="H272" s="1362"/>
      <c r="I272" s="1244"/>
      <c r="J272" s="1244"/>
      <c r="K272" s="1244"/>
      <c r="L272" s="1244"/>
      <c r="M272" s="1244"/>
      <c r="N272" s="1336"/>
      <c r="O272" s="1244"/>
      <c r="P272" s="1244"/>
      <c r="Q272" s="1244"/>
      <c r="R272" s="1244"/>
      <c r="S272" s="1244"/>
      <c r="T272" s="1244"/>
      <c r="U272" s="1244"/>
      <c r="V272" s="1244"/>
      <c r="W272" s="1244"/>
      <c r="X272" s="1244"/>
      <c r="Y272" s="1244"/>
      <c r="Z272" s="1244"/>
      <c r="AA272" s="1244"/>
      <c r="AB272" s="1244"/>
      <c r="AC272" s="1244"/>
      <c r="AD272" s="1244"/>
      <c r="AE272" s="1244"/>
      <c r="AF272" s="1244"/>
      <c r="AG272" s="1244"/>
      <c r="AH272" s="1244"/>
      <c r="AI272" s="1244"/>
      <c r="AJ272" s="1244"/>
      <c r="AK272" s="1244"/>
      <c r="AL272" s="1244"/>
      <c r="AM272" s="1244"/>
      <c r="AN272" s="1244"/>
      <c r="AO272" s="1244"/>
      <c r="AP272" s="1244"/>
      <c r="AQ272" s="1244"/>
      <c r="AR272" s="1244"/>
      <c r="AS272" s="1244"/>
      <c r="AT272" s="1244"/>
      <c r="AU272" s="1244"/>
      <c r="AV272" s="1244"/>
      <c r="AW272" s="1244"/>
      <c r="AX272" s="1244"/>
      <c r="AY272" s="1244"/>
      <c r="AZ272" s="1244"/>
      <c r="BA272" s="1244"/>
      <c r="BB272" s="1244"/>
      <c r="BC272" s="1244"/>
      <c r="BD272" s="1244"/>
      <c r="BE272" s="1244"/>
      <c r="BF272" s="1244"/>
      <c r="BG272" s="1244"/>
      <c r="BH272" s="1244"/>
      <c r="BI272" s="1244"/>
      <c r="BJ272" s="1244"/>
      <c r="BK272" s="1244"/>
      <c r="BL272" s="1244"/>
      <c r="BM272" s="1244"/>
      <c r="BN272" s="1244"/>
      <c r="BO272" s="1244"/>
      <c r="BP272" s="1244"/>
      <c r="BQ272" s="1244"/>
      <c r="BR272" s="1244"/>
      <c r="BS272" s="1244"/>
      <c r="BT272" s="1244"/>
      <c r="BU272" s="1244"/>
      <c r="BV272" s="1244"/>
      <c r="BW272" s="1244"/>
      <c r="BX272" s="1244"/>
      <c r="BY272" s="1244"/>
      <c r="BZ272" s="1244"/>
      <c r="CA272" s="1244"/>
    </row>
    <row r="273" spans="1:79" ht="18" customHeight="1">
      <c r="A273" s="1193">
        <v>28</v>
      </c>
      <c r="B273" s="1358" t="s">
        <v>972</v>
      </c>
      <c r="C273" s="1359"/>
      <c r="D273" s="1359"/>
      <c r="E273" s="1359"/>
      <c r="F273" s="1441"/>
      <c r="G273" s="1362"/>
      <c r="H273" s="1362"/>
      <c r="I273" s="1244"/>
      <c r="J273" s="1244"/>
      <c r="K273" s="1244"/>
      <c r="L273" s="1244"/>
      <c r="M273" s="1244"/>
      <c r="N273" s="1336"/>
      <c r="O273" s="1244"/>
      <c r="P273" s="1244"/>
      <c r="Q273" s="1244"/>
      <c r="R273" s="1244"/>
      <c r="S273" s="1244"/>
      <c r="T273" s="1244"/>
      <c r="U273" s="1244"/>
      <c r="V273" s="1244"/>
      <c r="W273" s="1244"/>
      <c r="X273" s="1244"/>
      <c r="Y273" s="1244"/>
      <c r="Z273" s="1244"/>
      <c r="AA273" s="1244"/>
      <c r="AB273" s="1244"/>
      <c r="AC273" s="1244"/>
      <c r="AD273" s="1244"/>
      <c r="AE273" s="1244"/>
      <c r="AF273" s="1244"/>
      <c r="AG273" s="1244"/>
      <c r="AH273" s="1244"/>
      <c r="AI273" s="1244"/>
      <c r="AJ273" s="1244"/>
      <c r="AK273" s="1244"/>
      <c r="AL273" s="1244"/>
      <c r="AM273" s="1244"/>
      <c r="AN273" s="1244"/>
      <c r="AO273" s="1244"/>
      <c r="AP273" s="1244"/>
      <c r="AQ273" s="1244"/>
      <c r="AR273" s="1244"/>
      <c r="AS273" s="1244"/>
      <c r="AT273" s="1244"/>
      <c r="AU273" s="1244"/>
      <c r="AV273" s="1244"/>
      <c r="AW273" s="1244"/>
      <c r="AX273" s="1244"/>
      <c r="AY273" s="1244"/>
      <c r="AZ273" s="1244"/>
      <c r="BA273" s="1244"/>
      <c r="BB273" s="1244"/>
      <c r="BC273" s="1244"/>
      <c r="BD273" s="1244"/>
      <c r="BE273" s="1244"/>
      <c r="BF273" s="1244"/>
      <c r="BG273" s="1244"/>
      <c r="BH273" s="1244"/>
      <c r="BI273" s="1244"/>
      <c r="BJ273" s="1244"/>
      <c r="BK273" s="1244"/>
      <c r="BL273" s="1244"/>
      <c r="BM273" s="1244"/>
      <c r="BN273" s="1244"/>
      <c r="BO273" s="1244"/>
      <c r="BP273" s="1244"/>
      <c r="BQ273" s="1244"/>
      <c r="BR273" s="1244"/>
      <c r="BS273" s="1244"/>
      <c r="BT273" s="1244"/>
      <c r="BU273" s="1244"/>
      <c r="BV273" s="1244"/>
      <c r="BW273" s="1244"/>
      <c r="BX273" s="1244"/>
      <c r="BY273" s="1244"/>
      <c r="BZ273" s="1244"/>
      <c r="CA273" s="1244"/>
    </row>
    <row r="274" spans="1:79" ht="35.25" customHeight="1">
      <c r="B274" s="1363" t="s">
        <v>973</v>
      </c>
      <c r="C274" s="1364"/>
      <c r="D274" s="1364"/>
      <c r="E274" s="1365"/>
      <c r="F274" s="1441"/>
      <c r="G274" s="1362"/>
      <c r="H274" s="1362"/>
      <c r="I274" s="1244"/>
      <c r="J274" s="1244"/>
      <c r="K274" s="1244"/>
      <c r="L274" s="1244"/>
      <c r="M274" s="1244"/>
      <c r="N274" s="1336"/>
      <c r="O274" s="1244"/>
      <c r="P274" s="1244"/>
      <c r="Q274" s="1244"/>
      <c r="R274" s="1244"/>
      <c r="S274" s="1244"/>
      <c r="T274" s="1244"/>
      <c r="U274" s="1244"/>
      <c r="V274" s="1244"/>
      <c r="W274" s="1244"/>
      <c r="X274" s="1244"/>
      <c r="Y274" s="1244"/>
      <c r="Z274" s="1244"/>
      <c r="AA274" s="1244"/>
      <c r="AB274" s="1244"/>
      <c r="AC274" s="1244"/>
      <c r="AD274" s="1244"/>
      <c r="AE274" s="1244"/>
      <c r="AF274" s="1244"/>
      <c r="AG274" s="1244"/>
      <c r="AH274" s="1244"/>
      <c r="AI274" s="1244"/>
      <c r="AJ274" s="1244"/>
      <c r="AK274" s="1244"/>
      <c r="AL274" s="1244"/>
      <c r="AM274" s="1244"/>
      <c r="AN274" s="1244"/>
      <c r="AO274" s="1244"/>
      <c r="AP274" s="1244"/>
      <c r="AQ274" s="1244"/>
      <c r="AR274" s="1244"/>
      <c r="AS274" s="1244"/>
      <c r="AT274" s="1244"/>
      <c r="AU274" s="1244"/>
      <c r="AV274" s="1244"/>
      <c r="AW274" s="1244"/>
      <c r="AX274" s="1244"/>
      <c r="AY274" s="1244"/>
      <c r="AZ274" s="1244"/>
      <c r="BA274" s="1244"/>
      <c r="BB274" s="1244"/>
      <c r="BC274" s="1244"/>
      <c r="BD274" s="1244"/>
      <c r="BE274" s="1244"/>
      <c r="BF274" s="1244"/>
      <c r="BG274" s="1244"/>
      <c r="BH274" s="1244"/>
      <c r="BI274" s="1244"/>
      <c r="BJ274" s="1244"/>
      <c r="BK274" s="1244"/>
      <c r="BL274" s="1244"/>
      <c r="BM274" s="1244"/>
      <c r="BN274" s="1244"/>
      <c r="BO274" s="1244"/>
      <c r="BP274" s="1244"/>
      <c r="BQ274" s="1244"/>
      <c r="BR274" s="1244"/>
      <c r="BS274" s="1244"/>
      <c r="BT274" s="1244"/>
      <c r="BU274" s="1244"/>
      <c r="BV274" s="1244"/>
      <c r="BW274" s="1244"/>
      <c r="BX274" s="1244"/>
      <c r="BY274" s="1244"/>
      <c r="BZ274" s="1244"/>
      <c r="CA274" s="1244"/>
    </row>
    <row r="275" spans="1:79" ht="16.5" customHeight="1" thickBot="1">
      <c r="B275" s="1358" t="s">
        <v>842</v>
      </c>
      <c r="C275" s="1366"/>
      <c r="F275" s="1441"/>
      <c r="G275" s="1362"/>
      <c r="H275" s="1362"/>
      <c r="I275" s="1244"/>
      <c r="J275" s="1244"/>
      <c r="K275" s="1244"/>
      <c r="L275" s="1244"/>
      <c r="M275" s="1244"/>
      <c r="N275" s="1336"/>
      <c r="O275" s="1244"/>
      <c r="P275" s="1244"/>
      <c r="Q275" s="1244"/>
      <c r="R275" s="1244"/>
      <c r="S275" s="1244"/>
      <c r="T275" s="1244"/>
      <c r="U275" s="1244"/>
      <c r="V275" s="1244"/>
      <c r="W275" s="1244"/>
      <c r="X275" s="1244"/>
      <c r="Y275" s="1244"/>
      <c r="Z275" s="1244"/>
      <c r="AA275" s="1244"/>
      <c r="AB275" s="1244"/>
      <c r="AC275" s="1244"/>
      <c r="AD275" s="1244"/>
      <c r="AE275" s="1244"/>
      <c r="AF275" s="1244"/>
      <c r="AG275" s="1244"/>
      <c r="AH275" s="1244"/>
      <c r="AI275" s="1244"/>
      <c r="AJ275" s="1244"/>
      <c r="AK275" s="1244"/>
      <c r="AL275" s="1244"/>
      <c r="AM275" s="1244"/>
      <c r="AN275" s="1244"/>
      <c r="AO275" s="1244"/>
      <c r="AP275" s="1244"/>
      <c r="AQ275" s="1244"/>
      <c r="AR275" s="1244"/>
      <c r="AS275" s="1244"/>
      <c r="AT275" s="1244"/>
      <c r="AU275" s="1244"/>
      <c r="AV275" s="1244"/>
      <c r="AW275" s="1244"/>
      <c r="AX275" s="1244"/>
      <c r="AY275" s="1244"/>
      <c r="AZ275" s="1244"/>
      <c r="BA275" s="1244"/>
      <c r="BB275" s="1244"/>
      <c r="BC275" s="1244"/>
      <c r="BD275" s="1244"/>
      <c r="BE275" s="1244"/>
      <c r="BF275" s="1244"/>
      <c r="BG275" s="1244"/>
      <c r="BH275" s="1244"/>
      <c r="BI275" s="1244"/>
      <c r="BJ275" s="1244"/>
      <c r="BK275" s="1244"/>
      <c r="BL275" s="1244"/>
      <c r="BM275" s="1244"/>
      <c r="BN275" s="1244"/>
      <c r="BO275" s="1244"/>
      <c r="BP275" s="1244"/>
      <c r="BQ275" s="1244"/>
      <c r="BR275" s="1244"/>
      <c r="BS275" s="1244"/>
      <c r="BT275" s="1244"/>
      <c r="BU275" s="1244"/>
      <c r="BV275" s="1244"/>
      <c r="BW275" s="1244"/>
      <c r="BX275" s="1244"/>
      <c r="BY275" s="1244"/>
      <c r="BZ275" s="1244"/>
      <c r="CA275" s="1244"/>
    </row>
    <row r="276" spans="1:79" ht="33.75" customHeight="1" thickBot="1">
      <c r="B276" s="1367" t="s">
        <v>843</v>
      </c>
      <c r="C276" s="1368" t="s">
        <v>844</v>
      </c>
      <c r="D276" s="1368" t="s">
        <v>845</v>
      </c>
      <c r="E276" s="1369" t="s">
        <v>846</v>
      </c>
      <c r="F276" s="1413" t="s">
        <v>847</v>
      </c>
      <c r="G276" s="1371"/>
      <c r="H276" s="1362"/>
      <c r="I276" s="1244"/>
      <c r="J276" s="1244"/>
      <c r="K276" s="1244"/>
      <c r="L276" s="1244"/>
      <c r="M276" s="1244"/>
      <c r="N276" s="1336"/>
      <c r="O276" s="1244"/>
      <c r="P276" s="1244"/>
      <c r="Q276" s="1244"/>
      <c r="R276" s="1244"/>
      <c r="S276" s="1244"/>
      <c r="T276" s="1244"/>
      <c r="U276" s="1244"/>
      <c r="V276" s="1244"/>
      <c r="W276" s="1244"/>
      <c r="X276" s="1244"/>
      <c r="Y276" s="1244"/>
      <c r="Z276" s="1244"/>
      <c r="AA276" s="1244"/>
      <c r="AB276" s="1244"/>
      <c r="AC276" s="1244"/>
      <c r="AD276" s="1244"/>
      <c r="AE276" s="1244"/>
      <c r="AF276" s="1244"/>
      <c r="AG276" s="1244"/>
      <c r="AH276" s="1244"/>
      <c r="AI276" s="1244"/>
      <c r="AJ276" s="1244"/>
      <c r="AK276" s="1244"/>
      <c r="AL276" s="1244"/>
      <c r="AM276" s="1244"/>
      <c r="AN276" s="1244"/>
      <c r="AO276" s="1244"/>
      <c r="AP276" s="1244"/>
      <c r="AQ276" s="1244"/>
      <c r="AR276" s="1244"/>
      <c r="AS276" s="1244"/>
      <c r="AT276" s="1244"/>
      <c r="AU276" s="1244"/>
      <c r="AV276" s="1244"/>
      <c r="AW276" s="1244"/>
      <c r="AX276" s="1244"/>
      <c r="AY276" s="1244"/>
      <c r="AZ276" s="1244"/>
      <c r="BA276" s="1244"/>
      <c r="BB276" s="1244"/>
      <c r="BC276" s="1244"/>
      <c r="BD276" s="1244"/>
      <c r="BE276" s="1244"/>
      <c r="BF276" s="1244"/>
      <c r="BG276" s="1244"/>
      <c r="BH276" s="1244"/>
      <c r="BI276" s="1244"/>
      <c r="BJ276" s="1244"/>
      <c r="BK276" s="1244"/>
      <c r="BL276" s="1244"/>
      <c r="BM276" s="1244"/>
      <c r="BN276" s="1244"/>
      <c r="BO276" s="1244"/>
      <c r="BP276" s="1244"/>
      <c r="BQ276" s="1244"/>
      <c r="BR276" s="1244"/>
      <c r="BS276" s="1244"/>
      <c r="BT276" s="1244"/>
      <c r="BU276" s="1244"/>
      <c r="BV276" s="1244"/>
      <c r="BW276" s="1244"/>
      <c r="BX276" s="1244"/>
      <c r="BY276" s="1244"/>
      <c r="BZ276" s="1244"/>
      <c r="CA276" s="1244"/>
    </row>
    <row r="277" spans="1:79" ht="30.75" customHeight="1">
      <c r="B277" s="1378" t="s">
        <v>974</v>
      </c>
      <c r="C277" s="1379">
        <v>0</v>
      </c>
      <c r="D277" s="1380">
        <v>1</v>
      </c>
      <c r="E277" s="1381">
        <f>D277*C277</f>
        <v>0</v>
      </c>
      <c r="F277" s="1414"/>
      <c r="G277" s="1407"/>
      <c r="H277" s="1407"/>
      <c r="I277" s="1408"/>
      <c r="J277" s="1244"/>
      <c r="K277" s="1244"/>
      <c r="L277" s="1244"/>
      <c r="M277" s="1244"/>
      <c r="N277" s="1336"/>
      <c r="O277" s="1244"/>
      <c r="P277" s="1244"/>
      <c r="Q277" s="1244"/>
      <c r="R277" s="1244"/>
      <c r="S277" s="1244"/>
      <c r="T277" s="1244"/>
      <c r="U277" s="1244"/>
      <c r="V277" s="1244"/>
      <c r="W277" s="1244"/>
      <c r="X277" s="1244"/>
      <c r="Y277" s="1244"/>
      <c r="Z277" s="1244"/>
      <c r="AA277" s="1244"/>
      <c r="AB277" s="1244"/>
      <c r="AC277" s="1244"/>
      <c r="AD277" s="1244"/>
      <c r="AE277" s="1244"/>
      <c r="AF277" s="1244"/>
      <c r="AG277" s="1244"/>
      <c r="AH277" s="1244"/>
      <c r="AI277" s="1244"/>
      <c r="AJ277" s="1244"/>
      <c r="AK277" s="1244"/>
      <c r="AL277" s="1244"/>
      <c r="AM277" s="1244"/>
      <c r="AN277" s="1244"/>
      <c r="AO277" s="1244"/>
      <c r="AP277" s="1244"/>
      <c r="AQ277" s="1244"/>
      <c r="AR277" s="1244"/>
      <c r="AS277" s="1244"/>
      <c r="AT277" s="1244"/>
      <c r="AU277" s="1244"/>
      <c r="AV277" s="1244"/>
      <c r="AW277" s="1244"/>
      <c r="AX277" s="1244"/>
      <c r="AY277" s="1244"/>
      <c r="AZ277" s="1244"/>
      <c r="BA277" s="1244"/>
      <c r="BB277" s="1244"/>
      <c r="BC277" s="1244"/>
      <c r="BD277" s="1244"/>
      <c r="BE277" s="1244"/>
      <c r="BF277" s="1244"/>
      <c r="BG277" s="1244"/>
      <c r="BH277" s="1244"/>
      <c r="BI277" s="1244"/>
      <c r="BJ277" s="1244"/>
      <c r="BK277" s="1244"/>
      <c r="BL277" s="1244"/>
      <c r="BM277" s="1244"/>
      <c r="BN277" s="1244"/>
      <c r="BO277" s="1244"/>
      <c r="BP277" s="1244"/>
      <c r="BQ277" s="1244"/>
      <c r="BR277" s="1244"/>
      <c r="BS277" s="1244"/>
      <c r="BT277" s="1244"/>
      <c r="BU277" s="1244"/>
      <c r="BV277" s="1244"/>
      <c r="BW277" s="1244"/>
      <c r="BX277" s="1244"/>
      <c r="BY277" s="1244"/>
      <c r="BZ277" s="1244"/>
      <c r="CA277" s="1244"/>
    </row>
    <row r="278" spans="1:79" ht="30.75" customHeight="1">
      <c r="B278" s="1388" t="s">
        <v>975</v>
      </c>
      <c r="C278" s="1389">
        <v>1</v>
      </c>
      <c r="D278" s="1390">
        <v>1</v>
      </c>
      <c r="E278" s="1391">
        <f>D278*C278</f>
        <v>1</v>
      </c>
      <c r="F278" s="1414"/>
      <c r="G278" s="1409"/>
      <c r="H278" s="1409"/>
      <c r="I278" s="1410"/>
      <c r="J278" s="1244"/>
      <c r="K278" s="1244"/>
      <c r="L278" s="1244"/>
      <c r="M278" s="1244"/>
      <c r="N278" s="1336"/>
      <c r="O278" s="1244"/>
      <c r="P278" s="1244"/>
      <c r="Q278" s="1244"/>
      <c r="R278" s="1244"/>
      <c r="S278" s="1244"/>
      <c r="T278" s="1244"/>
      <c r="U278" s="1244"/>
      <c r="V278" s="1244"/>
      <c r="W278" s="1244"/>
      <c r="X278" s="1244"/>
      <c r="Y278" s="1244"/>
      <c r="Z278" s="1244"/>
      <c r="AA278" s="1244"/>
      <c r="AB278" s="1244"/>
      <c r="AC278" s="1244"/>
      <c r="AD278" s="1244"/>
      <c r="AE278" s="1244"/>
      <c r="AF278" s="1244"/>
      <c r="AG278" s="1244"/>
      <c r="AH278" s="1244"/>
      <c r="AI278" s="1244"/>
      <c r="AJ278" s="1244"/>
      <c r="AK278" s="1244"/>
      <c r="AL278" s="1244"/>
      <c r="AM278" s="1244"/>
      <c r="AN278" s="1244"/>
      <c r="AO278" s="1244"/>
      <c r="AP278" s="1244"/>
      <c r="AQ278" s="1244"/>
      <c r="AR278" s="1244"/>
      <c r="AS278" s="1244"/>
      <c r="AT278" s="1244"/>
      <c r="AU278" s="1244"/>
      <c r="AV278" s="1244"/>
      <c r="AW278" s="1244"/>
      <c r="AX278" s="1244"/>
      <c r="AY278" s="1244"/>
      <c r="AZ278" s="1244"/>
      <c r="BA278" s="1244"/>
      <c r="BB278" s="1244"/>
      <c r="BC278" s="1244"/>
      <c r="BD278" s="1244"/>
      <c r="BE278" s="1244"/>
      <c r="BF278" s="1244"/>
      <c r="BG278" s="1244"/>
      <c r="BH278" s="1244"/>
      <c r="BI278" s="1244"/>
      <c r="BJ278" s="1244"/>
      <c r="BK278" s="1244"/>
      <c r="BL278" s="1244"/>
      <c r="BM278" s="1244"/>
      <c r="BN278" s="1244"/>
      <c r="BO278" s="1244"/>
      <c r="BP278" s="1244"/>
      <c r="BQ278" s="1244"/>
      <c r="BR278" s="1244"/>
      <c r="BS278" s="1244"/>
      <c r="BT278" s="1244"/>
      <c r="BU278" s="1244"/>
      <c r="BV278" s="1244"/>
      <c r="BW278" s="1244"/>
      <c r="BX278" s="1244"/>
      <c r="BY278" s="1244"/>
      <c r="BZ278" s="1244"/>
      <c r="CA278" s="1244"/>
    </row>
    <row r="279" spans="1:79" ht="20.25" customHeight="1">
      <c r="B279" s="1388" t="s">
        <v>976</v>
      </c>
      <c r="C279" s="1389">
        <v>2</v>
      </c>
      <c r="D279" s="1390">
        <v>1</v>
      </c>
      <c r="E279" s="1391">
        <f>D279*C279</f>
        <v>2</v>
      </c>
      <c r="F279" s="1414"/>
      <c r="G279" s="1409"/>
      <c r="H279" s="1409"/>
      <c r="I279" s="1410"/>
      <c r="J279" s="1244"/>
      <c r="K279" s="1244"/>
      <c r="L279" s="1244"/>
      <c r="M279" s="1244"/>
      <c r="N279" s="1336"/>
      <c r="O279" s="1244"/>
      <c r="P279" s="1244"/>
      <c r="Q279" s="1244"/>
      <c r="R279" s="1244"/>
      <c r="S279" s="1244"/>
      <c r="T279" s="1244"/>
      <c r="U279" s="1244"/>
      <c r="V279" s="1244"/>
      <c r="W279" s="1244"/>
      <c r="X279" s="1244"/>
      <c r="Y279" s="1244"/>
      <c r="Z279" s="1244"/>
      <c r="AA279" s="1244"/>
      <c r="AB279" s="1244"/>
      <c r="AC279" s="1244"/>
      <c r="AD279" s="1244"/>
      <c r="AE279" s="1244"/>
      <c r="AF279" s="1244"/>
      <c r="AG279" s="1244"/>
      <c r="AH279" s="1244"/>
      <c r="AI279" s="1244"/>
      <c r="AJ279" s="1244"/>
      <c r="AK279" s="1244"/>
      <c r="AL279" s="1244"/>
      <c r="AM279" s="1244"/>
      <c r="AN279" s="1244"/>
      <c r="AO279" s="1244"/>
      <c r="AP279" s="1244"/>
      <c r="AQ279" s="1244"/>
      <c r="AR279" s="1244"/>
      <c r="AS279" s="1244"/>
      <c r="AT279" s="1244"/>
      <c r="AU279" s="1244"/>
      <c r="AV279" s="1244"/>
      <c r="AW279" s="1244"/>
      <c r="AX279" s="1244"/>
      <c r="AY279" s="1244"/>
      <c r="AZ279" s="1244"/>
      <c r="BA279" s="1244"/>
      <c r="BB279" s="1244"/>
      <c r="BC279" s="1244"/>
      <c r="BD279" s="1244"/>
      <c r="BE279" s="1244"/>
      <c r="BF279" s="1244"/>
      <c r="BG279" s="1244"/>
      <c r="BH279" s="1244"/>
      <c r="BI279" s="1244"/>
      <c r="BJ279" s="1244"/>
      <c r="BK279" s="1244"/>
      <c r="BL279" s="1244"/>
      <c r="BM279" s="1244"/>
      <c r="BN279" s="1244"/>
      <c r="BO279" s="1244"/>
      <c r="BP279" s="1244"/>
      <c r="BQ279" s="1244"/>
      <c r="BR279" s="1244"/>
      <c r="BS279" s="1244"/>
      <c r="BT279" s="1244"/>
      <c r="BU279" s="1244"/>
      <c r="BV279" s="1244"/>
      <c r="BW279" s="1244"/>
      <c r="BX279" s="1244"/>
      <c r="BY279" s="1244"/>
      <c r="BZ279" s="1244"/>
      <c r="CA279" s="1244"/>
    </row>
    <row r="280" spans="1:79" ht="32.25" customHeight="1">
      <c r="B280" s="1388" t="s">
        <v>977</v>
      </c>
      <c r="C280" s="1389">
        <v>3</v>
      </c>
      <c r="D280" s="1390">
        <v>1</v>
      </c>
      <c r="E280" s="1391">
        <f>D280*C280</f>
        <v>3</v>
      </c>
      <c r="F280" s="1414"/>
      <c r="G280" s="1409"/>
      <c r="H280" s="1409"/>
      <c r="I280" s="1410"/>
      <c r="J280" s="1244"/>
      <c r="K280" s="1244"/>
      <c r="L280" s="1244"/>
      <c r="M280" s="1244"/>
      <c r="N280" s="1336"/>
      <c r="O280" s="1244"/>
      <c r="P280" s="1244"/>
      <c r="Q280" s="1244"/>
      <c r="R280" s="1244"/>
      <c r="S280" s="1244"/>
      <c r="T280" s="1244"/>
      <c r="U280" s="1244"/>
      <c r="V280" s="1244"/>
      <c r="W280" s="1244"/>
      <c r="X280" s="1244"/>
      <c r="Y280" s="1244"/>
      <c r="Z280" s="1244"/>
      <c r="AA280" s="1244"/>
      <c r="AB280" s="1244"/>
      <c r="AC280" s="1244"/>
      <c r="AD280" s="1244"/>
      <c r="AE280" s="1244"/>
      <c r="AF280" s="1244"/>
      <c r="AG280" s="1244"/>
      <c r="AH280" s="1244"/>
      <c r="AI280" s="1244"/>
      <c r="AJ280" s="1244"/>
      <c r="AK280" s="1244"/>
      <c r="AL280" s="1244"/>
      <c r="AM280" s="1244"/>
      <c r="AN280" s="1244"/>
      <c r="AO280" s="1244"/>
      <c r="AP280" s="1244"/>
      <c r="AQ280" s="1244"/>
      <c r="AR280" s="1244"/>
      <c r="AS280" s="1244"/>
      <c r="AT280" s="1244"/>
      <c r="AU280" s="1244"/>
      <c r="AV280" s="1244"/>
      <c r="AW280" s="1244"/>
      <c r="AX280" s="1244"/>
      <c r="AY280" s="1244"/>
      <c r="AZ280" s="1244"/>
      <c r="BA280" s="1244"/>
      <c r="BB280" s="1244"/>
      <c r="BC280" s="1244"/>
      <c r="BD280" s="1244"/>
      <c r="BE280" s="1244"/>
      <c r="BF280" s="1244"/>
      <c r="BG280" s="1244"/>
      <c r="BH280" s="1244"/>
      <c r="BI280" s="1244"/>
      <c r="BJ280" s="1244"/>
      <c r="BK280" s="1244"/>
      <c r="BL280" s="1244"/>
      <c r="BM280" s="1244"/>
      <c r="BN280" s="1244"/>
      <c r="BO280" s="1244"/>
      <c r="BP280" s="1244"/>
      <c r="BQ280" s="1244"/>
      <c r="BR280" s="1244"/>
      <c r="BS280" s="1244"/>
      <c r="BT280" s="1244"/>
      <c r="BU280" s="1244"/>
      <c r="BV280" s="1244"/>
      <c r="BW280" s="1244"/>
      <c r="BX280" s="1244"/>
      <c r="BY280" s="1244"/>
      <c r="BZ280" s="1244"/>
      <c r="CA280" s="1244"/>
    </row>
    <row r="281" spans="1:79" ht="20.25" customHeight="1" thickBot="1">
      <c r="B281" s="1394" t="s">
        <v>978</v>
      </c>
      <c r="C281" s="1395">
        <v>4</v>
      </c>
      <c r="D281" s="1396">
        <v>1</v>
      </c>
      <c r="E281" s="1397">
        <f>D281*C281</f>
        <v>4</v>
      </c>
      <c r="F281" s="1415"/>
      <c r="G281" s="1411"/>
      <c r="H281" s="1411"/>
      <c r="I281" s="1412"/>
      <c r="J281" s="1244"/>
      <c r="K281" s="1244"/>
      <c r="L281" s="1244"/>
      <c r="M281" s="1244"/>
      <c r="N281" s="1336"/>
      <c r="O281" s="1244"/>
      <c r="P281" s="1244"/>
      <c r="Q281" s="1244"/>
      <c r="R281" s="1244"/>
      <c r="S281" s="1244"/>
      <c r="T281" s="1244"/>
      <c r="U281" s="1244"/>
      <c r="V281" s="1244"/>
      <c r="W281" s="1244"/>
      <c r="X281" s="1244"/>
      <c r="Y281" s="1244"/>
      <c r="Z281" s="1244"/>
      <c r="AA281" s="1244"/>
      <c r="AB281" s="1244"/>
      <c r="AC281" s="1244"/>
      <c r="AD281" s="1244"/>
      <c r="AE281" s="1244"/>
      <c r="AF281" s="1244"/>
      <c r="AG281" s="1244"/>
      <c r="AH281" s="1244"/>
      <c r="AI281" s="1244"/>
      <c r="AJ281" s="1244"/>
      <c r="AK281" s="1244"/>
      <c r="AL281" s="1244"/>
      <c r="AM281" s="1244"/>
      <c r="AN281" s="1244"/>
      <c r="AO281" s="1244"/>
      <c r="AP281" s="1244"/>
      <c r="AQ281" s="1244"/>
      <c r="AR281" s="1244"/>
      <c r="AS281" s="1244"/>
      <c r="AT281" s="1244"/>
      <c r="AU281" s="1244"/>
      <c r="AV281" s="1244"/>
      <c r="AW281" s="1244"/>
      <c r="AX281" s="1244"/>
      <c r="AY281" s="1244"/>
      <c r="AZ281" s="1244"/>
      <c r="BA281" s="1244"/>
      <c r="BB281" s="1244"/>
      <c r="BC281" s="1244"/>
      <c r="BD281" s="1244"/>
      <c r="BE281" s="1244"/>
      <c r="BF281" s="1244"/>
      <c r="BG281" s="1244"/>
      <c r="BH281" s="1244"/>
      <c r="BI281" s="1244"/>
      <c r="BJ281" s="1244"/>
      <c r="BK281" s="1244"/>
      <c r="BL281" s="1244"/>
      <c r="BM281" s="1244"/>
      <c r="BN281" s="1244"/>
      <c r="BO281" s="1244"/>
      <c r="BP281" s="1244"/>
      <c r="BQ281" s="1244"/>
      <c r="BR281" s="1244"/>
      <c r="BS281" s="1244"/>
      <c r="BT281" s="1244"/>
      <c r="BU281" s="1244"/>
      <c r="BV281" s="1244"/>
      <c r="BW281" s="1244"/>
      <c r="BX281" s="1244"/>
      <c r="BY281" s="1244"/>
      <c r="BZ281" s="1244"/>
      <c r="CA281" s="1244"/>
    </row>
    <row r="282" spans="1:79" ht="9.75" customHeight="1">
      <c r="B282" s="1440"/>
      <c r="C282" s="1440"/>
      <c r="D282" s="1440"/>
      <c r="E282" s="1440"/>
      <c r="F282" s="1441"/>
      <c r="G282" s="1362"/>
      <c r="H282" s="1362"/>
      <c r="I282" s="1244"/>
      <c r="J282" s="1244"/>
      <c r="K282" s="1244"/>
      <c r="L282" s="1244"/>
      <c r="M282" s="1244"/>
      <c r="N282" s="1336"/>
      <c r="O282" s="1244"/>
      <c r="P282" s="1244"/>
      <c r="Q282" s="1244"/>
      <c r="R282" s="1244"/>
      <c r="S282" s="1244"/>
      <c r="T282" s="1244"/>
      <c r="U282" s="1244"/>
      <c r="V282" s="1244"/>
      <c r="W282" s="1244"/>
      <c r="X282" s="1244"/>
      <c r="Y282" s="1244"/>
      <c r="Z282" s="1244"/>
      <c r="AA282" s="1244"/>
      <c r="AB282" s="1244"/>
      <c r="AC282" s="1244"/>
      <c r="AD282" s="1244"/>
      <c r="AE282" s="1244"/>
      <c r="AF282" s="1244"/>
      <c r="AG282" s="1244"/>
      <c r="AH282" s="1244"/>
      <c r="AI282" s="1244"/>
      <c r="AJ282" s="1244"/>
      <c r="AK282" s="1244"/>
      <c r="AL282" s="1244"/>
      <c r="AM282" s="1244"/>
      <c r="AN282" s="1244"/>
      <c r="AO282" s="1244"/>
      <c r="AP282" s="1244"/>
      <c r="AQ282" s="1244"/>
      <c r="AR282" s="1244"/>
      <c r="AS282" s="1244"/>
      <c r="AT282" s="1244"/>
      <c r="AU282" s="1244"/>
      <c r="AV282" s="1244"/>
      <c r="AW282" s="1244"/>
      <c r="AX282" s="1244"/>
      <c r="AY282" s="1244"/>
      <c r="AZ282" s="1244"/>
      <c r="BA282" s="1244"/>
      <c r="BB282" s="1244"/>
      <c r="BC282" s="1244"/>
      <c r="BD282" s="1244"/>
      <c r="BE282" s="1244"/>
      <c r="BF282" s="1244"/>
      <c r="BG282" s="1244"/>
      <c r="BH282" s="1244"/>
      <c r="BI282" s="1244"/>
      <c r="BJ282" s="1244"/>
      <c r="BK282" s="1244"/>
      <c r="BL282" s="1244"/>
      <c r="BM282" s="1244"/>
      <c r="BN282" s="1244"/>
      <c r="BO282" s="1244"/>
      <c r="BP282" s="1244"/>
      <c r="BQ282" s="1244"/>
      <c r="BR282" s="1244"/>
      <c r="BS282" s="1244"/>
      <c r="BT282" s="1244"/>
      <c r="BU282" s="1244"/>
      <c r="BV282" s="1244"/>
      <c r="BW282" s="1244"/>
      <c r="BX282" s="1244"/>
      <c r="BY282" s="1244"/>
      <c r="BZ282" s="1244"/>
      <c r="CA282" s="1244"/>
    </row>
    <row r="283" spans="1:79" ht="18" customHeight="1">
      <c r="A283" s="1193">
        <v>29</v>
      </c>
      <c r="B283" s="1358" t="s">
        <v>979</v>
      </c>
      <c r="C283" s="1359"/>
      <c r="D283" s="1359"/>
      <c r="E283" s="1359"/>
      <c r="F283" s="1441"/>
      <c r="G283" s="1362"/>
      <c r="H283" s="1362"/>
      <c r="I283" s="1244"/>
      <c r="J283" s="1244"/>
      <c r="K283" s="1244"/>
      <c r="L283" s="1244"/>
      <c r="M283" s="1244"/>
      <c r="N283" s="1336"/>
      <c r="O283" s="1244"/>
      <c r="P283" s="1244"/>
      <c r="Q283" s="1244"/>
      <c r="R283" s="1244"/>
      <c r="S283" s="1244"/>
      <c r="T283" s="1244"/>
      <c r="U283" s="1244"/>
      <c r="V283" s="1244"/>
      <c r="W283" s="1244"/>
      <c r="X283" s="1244"/>
      <c r="Y283" s="1244"/>
      <c r="Z283" s="1244"/>
      <c r="AA283" s="1244"/>
      <c r="AB283" s="1244"/>
      <c r="AC283" s="1244"/>
      <c r="AD283" s="1244"/>
      <c r="AE283" s="1244"/>
      <c r="AF283" s="1244"/>
      <c r="AG283" s="1244"/>
      <c r="AH283" s="1244"/>
      <c r="AI283" s="1244"/>
      <c r="AJ283" s="1244"/>
      <c r="AK283" s="1244"/>
      <c r="AL283" s="1244"/>
      <c r="AM283" s="1244"/>
      <c r="AN283" s="1244"/>
      <c r="AO283" s="1244"/>
      <c r="AP283" s="1244"/>
      <c r="AQ283" s="1244"/>
      <c r="AR283" s="1244"/>
      <c r="AS283" s="1244"/>
      <c r="AT283" s="1244"/>
      <c r="AU283" s="1244"/>
      <c r="AV283" s="1244"/>
      <c r="AW283" s="1244"/>
      <c r="AX283" s="1244"/>
      <c r="AY283" s="1244"/>
      <c r="AZ283" s="1244"/>
      <c r="BA283" s="1244"/>
      <c r="BB283" s="1244"/>
      <c r="BC283" s="1244"/>
      <c r="BD283" s="1244"/>
      <c r="BE283" s="1244"/>
      <c r="BF283" s="1244"/>
      <c r="BG283" s="1244"/>
      <c r="BH283" s="1244"/>
      <c r="BI283" s="1244"/>
      <c r="BJ283" s="1244"/>
      <c r="BK283" s="1244"/>
      <c r="BL283" s="1244"/>
      <c r="BM283" s="1244"/>
      <c r="BN283" s="1244"/>
      <c r="BO283" s="1244"/>
      <c r="BP283" s="1244"/>
      <c r="BQ283" s="1244"/>
      <c r="BR283" s="1244"/>
      <c r="BS283" s="1244"/>
      <c r="BT283" s="1244"/>
      <c r="BU283" s="1244"/>
      <c r="BV283" s="1244"/>
      <c r="BW283" s="1244"/>
      <c r="BX283" s="1244"/>
      <c r="BY283" s="1244"/>
      <c r="BZ283" s="1244"/>
      <c r="CA283" s="1244"/>
    </row>
    <row r="284" spans="1:79" ht="35.25" customHeight="1">
      <c r="B284" s="1363" t="s">
        <v>980</v>
      </c>
      <c r="C284" s="1364"/>
      <c r="D284" s="1364"/>
      <c r="E284" s="1365"/>
      <c r="F284" s="1441"/>
      <c r="G284" s="1362"/>
      <c r="H284" s="1362"/>
      <c r="I284" s="1244"/>
      <c r="J284" s="1244"/>
      <c r="K284" s="1244"/>
      <c r="L284" s="1244"/>
      <c r="M284" s="1244"/>
      <c r="N284" s="1336"/>
      <c r="O284" s="1244"/>
      <c r="P284" s="1244"/>
      <c r="Q284" s="1244"/>
      <c r="R284" s="1244"/>
      <c r="S284" s="1244"/>
      <c r="T284" s="1244"/>
      <c r="U284" s="1244"/>
      <c r="V284" s="1244"/>
      <c r="W284" s="1244"/>
      <c r="X284" s="1244"/>
      <c r="Y284" s="1244"/>
      <c r="Z284" s="1244"/>
      <c r="AA284" s="1244"/>
      <c r="AB284" s="1244"/>
      <c r="AC284" s="1244"/>
      <c r="AD284" s="1244"/>
      <c r="AE284" s="1244"/>
      <c r="AF284" s="1244"/>
      <c r="AG284" s="1244"/>
      <c r="AH284" s="1244"/>
      <c r="AI284" s="1244"/>
      <c r="AJ284" s="1244"/>
      <c r="AK284" s="1244"/>
      <c r="AL284" s="1244"/>
      <c r="AM284" s="1244"/>
      <c r="AN284" s="1244"/>
      <c r="AO284" s="1244"/>
      <c r="AP284" s="1244"/>
      <c r="AQ284" s="1244"/>
      <c r="AR284" s="1244"/>
      <c r="AS284" s="1244"/>
      <c r="AT284" s="1244"/>
      <c r="AU284" s="1244"/>
      <c r="AV284" s="1244"/>
      <c r="AW284" s="1244"/>
      <c r="AX284" s="1244"/>
      <c r="AY284" s="1244"/>
      <c r="AZ284" s="1244"/>
      <c r="BA284" s="1244"/>
      <c r="BB284" s="1244"/>
      <c r="BC284" s="1244"/>
      <c r="BD284" s="1244"/>
      <c r="BE284" s="1244"/>
      <c r="BF284" s="1244"/>
      <c r="BG284" s="1244"/>
      <c r="BH284" s="1244"/>
      <c r="BI284" s="1244"/>
      <c r="BJ284" s="1244"/>
      <c r="BK284" s="1244"/>
      <c r="BL284" s="1244"/>
      <c r="BM284" s="1244"/>
      <c r="BN284" s="1244"/>
      <c r="BO284" s="1244"/>
      <c r="BP284" s="1244"/>
      <c r="BQ284" s="1244"/>
      <c r="BR284" s="1244"/>
      <c r="BS284" s="1244"/>
      <c r="BT284" s="1244"/>
      <c r="BU284" s="1244"/>
      <c r="BV284" s="1244"/>
      <c r="BW284" s="1244"/>
      <c r="BX284" s="1244"/>
      <c r="BY284" s="1244"/>
      <c r="BZ284" s="1244"/>
      <c r="CA284" s="1244"/>
    </row>
    <row r="285" spans="1:79" ht="16.5" customHeight="1" thickBot="1">
      <c r="B285" s="1358" t="s">
        <v>842</v>
      </c>
      <c r="C285" s="1366"/>
      <c r="F285" s="1441"/>
      <c r="G285" s="1362"/>
      <c r="H285" s="1362"/>
      <c r="I285" s="1244"/>
      <c r="J285" s="1244"/>
      <c r="K285" s="1244"/>
      <c r="L285" s="1244"/>
      <c r="M285" s="1244"/>
      <c r="N285" s="1336"/>
      <c r="O285" s="1244"/>
      <c r="P285" s="1244"/>
      <c r="Q285" s="1244"/>
      <c r="R285" s="1244"/>
      <c r="S285" s="1244"/>
      <c r="T285" s="1244"/>
      <c r="U285" s="1244"/>
      <c r="V285" s="1244"/>
      <c r="W285" s="1244"/>
      <c r="X285" s="1244"/>
      <c r="Y285" s="1244"/>
      <c r="Z285" s="1244"/>
      <c r="AA285" s="1244"/>
      <c r="AB285" s="1244"/>
      <c r="AC285" s="1244"/>
      <c r="AD285" s="1244"/>
      <c r="AE285" s="1244"/>
      <c r="AF285" s="1244"/>
      <c r="AG285" s="1244"/>
      <c r="AH285" s="1244"/>
      <c r="AI285" s="1244"/>
      <c r="AJ285" s="1244"/>
      <c r="AK285" s="1244"/>
      <c r="AL285" s="1244"/>
      <c r="AM285" s="1244"/>
      <c r="AN285" s="1244"/>
      <c r="AO285" s="1244"/>
      <c r="AP285" s="1244"/>
      <c r="AQ285" s="1244"/>
      <c r="AR285" s="1244"/>
      <c r="AS285" s="1244"/>
      <c r="AT285" s="1244"/>
      <c r="AU285" s="1244"/>
      <c r="AV285" s="1244"/>
      <c r="AW285" s="1244"/>
      <c r="AX285" s="1244"/>
      <c r="AY285" s="1244"/>
      <c r="AZ285" s="1244"/>
      <c r="BA285" s="1244"/>
      <c r="BB285" s="1244"/>
      <c r="BC285" s="1244"/>
      <c r="BD285" s="1244"/>
      <c r="BE285" s="1244"/>
      <c r="BF285" s="1244"/>
      <c r="BG285" s="1244"/>
      <c r="BH285" s="1244"/>
      <c r="BI285" s="1244"/>
      <c r="BJ285" s="1244"/>
      <c r="BK285" s="1244"/>
      <c r="BL285" s="1244"/>
      <c r="BM285" s="1244"/>
      <c r="BN285" s="1244"/>
      <c r="BO285" s="1244"/>
      <c r="BP285" s="1244"/>
      <c r="BQ285" s="1244"/>
      <c r="BR285" s="1244"/>
      <c r="BS285" s="1244"/>
      <c r="BT285" s="1244"/>
      <c r="BU285" s="1244"/>
      <c r="BV285" s="1244"/>
      <c r="BW285" s="1244"/>
      <c r="BX285" s="1244"/>
      <c r="BY285" s="1244"/>
      <c r="BZ285" s="1244"/>
      <c r="CA285" s="1244"/>
    </row>
    <row r="286" spans="1:79" ht="33.75" customHeight="1" thickBot="1">
      <c r="B286" s="1367" t="s">
        <v>843</v>
      </c>
      <c r="C286" s="1368" t="s">
        <v>844</v>
      </c>
      <c r="D286" s="1368" t="s">
        <v>845</v>
      </c>
      <c r="E286" s="1369" t="s">
        <v>846</v>
      </c>
      <c r="F286" s="1413" t="s">
        <v>847</v>
      </c>
      <c r="G286" s="1406"/>
      <c r="H286" s="1362"/>
      <c r="I286" s="1244"/>
      <c r="J286" s="1244"/>
      <c r="K286" s="1244"/>
      <c r="L286" s="1244"/>
      <c r="M286" s="1244"/>
      <c r="N286" s="1336"/>
      <c r="O286" s="1244"/>
      <c r="P286" s="1244"/>
      <c r="Q286" s="1244"/>
      <c r="R286" s="1244"/>
      <c r="S286" s="1244"/>
      <c r="T286" s="1244"/>
      <c r="U286" s="1244"/>
      <c r="V286" s="1244"/>
      <c r="W286" s="1244"/>
      <c r="X286" s="1244"/>
      <c r="Y286" s="1244"/>
      <c r="Z286" s="1244"/>
      <c r="AA286" s="1244"/>
      <c r="AB286" s="1244"/>
      <c r="AC286" s="1244"/>
      <c r="AD286" s="1244"/>
      <c r="AE286" s="1244"/>
      <c r="AF286" s="1244"/>
      <c r="AG286" s="1244"/>
      <c r="AH286" s="1244"/>
      <c r="AI286" s="1244"/>
      <c r="AJ286" s="1244"/>
      <c r="AK286" s="1244"/>
      <c r="AL286" s="1244"/>
      <c r="AM286" s="1244"/>
      <c r="AN286" s="1244"/>
      <c r="AO286" s="1244"/>
      <c r="AP286" s="1244"/>
      <c r="AQ286" s="1244"/>
      <c r="AR286" s="1244"/>
      <c r="AS286" s="1244"/>
      <c r="AT286" s="1244"/>
      <c r="AU286" s="1244"/>
      <c r="AV286" s="1244"/>
      <c r="AW286" s="1244"/>
      <c r="AX286" s="1244"/>
      <c r="AY286" s="1244"/>
      <c r="AZ286" s="1244"/>
      <c r="BA286" s="1244"/>
      <c r="BB286" s="1244"/>
      <c r="BC286" s="1244"/>
      <c r="BD286" s="1244"/>
      <c r="BE286" s="1244"/>
      <c r="BF286" s="1244"/>
      <c r="BG286" s="1244"/>
      <c r="BH286" s="1244"/>
      <c r="BI286" s="1244"/>
      <c r="BJ286" s="1244"/>
      <c r="BK286" s="1244"/>
      <c r="BL286" s="1244"/>
      <c r="BM286" s="1244"/>
      <c r="BN286" s="1244"/>
      <c r="BO286" s="1244"/>
      <c r="BP286" s="1244"/>
      <c r="BQ286" s="1244"/>
      <c r="BR286" s="1244"/>
      <c r="BS286" s="1244"/>
      <c r="BT286" s="1244"/>
      <c r="BU286" s="1244"/>
      <c r="BV286" s="1244"/>
      <c r="BW286" s="1244"/>
      <c r="BX286" s="1244"/>
      <c r="BY286" s="1244"/>
      <c r="BZ286" s="1244"/>
      <c r="CA286" s="1244"/>
    </row>
    <row r="287" spans="1:79" ht="45.6" customHeight="1">
      <c r="B287" s="1378" t="s">
        <v>981</v>
      </c>
      <c r="C287" s="1379">
        <v>0</v>
      </c>
      <c r="D287" s="1380">
        <v>2</v>
      </c>
      <c r="E287" s="1381">
        <v>0</v>
      </c>
      <c r="F287" s="1414"/>
      <c r="G287" s="1407"/>
      <c r="H287" s="1407"/>
      <c r="I287" s="1408"/>
      <c r="J287" s="1244"/>
      <c r="K287" s="1244"/>
      <c r="L287" s="1244"/>
      <c r="M287" s="1244"/>
      <c r="N287" s="1336"/>
      <c r="O287" s="1244"/>
      <c r="P287" s="1244"/>
      <c r="Q287" s="1244"/>
      <c r="R287" s="1244"/>
      <c r="S287" s="1244"/>
      <c r="T287" s="1244"/>
      <c r="U287" s="1244"/>
      <c r="V287" s="1244"/>
      <c r="W287" s="1244"/>
      <c r="X287" s="1244"/>
      <c r="Y287" s="1244"/>
      <c r="Z287" s="1244"/>
      <c r="AA287" s="1244"/>
      <c r="AB287" s="1244"/>
      <c r="AC287" s="1244"/>
      <c r="AD287" s="1244"/>
      <c r="AE287" s="1244"/>
      <c r="AF287" s="1244"/>
      <c r="AG287" s="1244"/>
      <c r="AH287" s="1244"/>
      <c r="AI287" s="1244"/>
      <c r="AJ287" s="1244"/>
      <c r="AK287" s="1244"/>
      <c r="AL287" s="1244"/>
      <c r="AM287" s="1244"/>
      <c r="AN287" s="1244"/>
      <c r="AO287" s="1244"/>
      <c r="AP287" s="1244"/>
      <c r="AQ287" s="1244"/>
      <c r="AR287" s="1244"/>
      <c r="AS287" s="1244"/>
      <c r="AT287" s="1244"/>
      <c r="AU287" s="1244"/>
      <c r="AV287" s="1244"/>
      <c r="AW287" s="1244"/>
      <c r="AX287" s="1244"/>
      <c r="AY287" s="1244"/>
      <c r="AZ287" s="1244"/>
      <c r="BA287" s="1244"/>
      <c r="BB287" s="1244"/>
      <c r="BC287" s="1244"/>
      <c r="BD287" s="1244"/>
      <c r="BE287" s="1244"/>
      <c r="BF287" s="1244"/>
      <c r="BG287" s="1244"/>
      <c r="BH287" s="1244"/>
      <c r="BI287" s="1244"/>
      <c r="BJ287" s="1244"/>
      <c r="BK287" s="1244"/>
      <c r="BL287" s="1244"/>
      <c r="BM287" s="1244"/>
      <c r="BN287" s="1244"/>
      <c r="BO287" s="1244"/>
      <c r="BP287" s="1244"/>
      <c r="BQ287" s="1244"/>
      <c r="BR287" s="1244"/>
      <c r="BS287" s="1244"/>
      <c r="BT287" s="1244"/>
      <c r="BU287" s="1244"/>
      <c r="BV287" s="1244"/>
      <c r="BW287" s="1244"/>
      <c r="BX287" s="1244"/>
      <c r="BY287" s="1244"/>
      <c r="BZ287" s="1244"/>
      <c r="CA287" s="1244"/>
    </row>
    <row r="288" spans="1:79" ht="24" customHeight="1">
      <c r="B288" s="1388" t="s">
        <v>982</v>
      </c>
      <c r="C288" s="1389">
        <v>1</v>
      </c>
      <c r="D288" s="1390">
        <v>2</v>
      </c>
      <c r="E288" s="1391">
        <v>2</v>
      </c>
      <c r="F288" s="1414"/>
      <c r="G288" s="1409"/>
      <c r="H288" s="1409"/>
      <c r="I288" s="1410"/>
      <c r="J288" s="1244"/>
      <c r="K288" s="1244"/>
      <c r="L288" s="1244"/>
      <c r="M288" s="1244"/>
      <c r="N288" s="1336"/>
      <c r="O288" s="1244"/>
      <c r="P288" s="1244"/>
      <c r="Q288" s="1244"/>
      <c r="R288" s="1244"/>
      <c r="S288" s="1244"/>
      <c r="T288" s="1244"/>
      <c r="U288" s="1244"/>
      <c r="V288" s="1244"/>
      <c r="W288" s="1244"/>
      <c r="X288" s="1244"/>
      <c r="Y288" s="1244"/>
      <c r="Z288" s="1244"/>
      <c r="AA288" s="1244"/>
      <c r="AB288" s="1244"/>
      <c r="AC288" s="1244"/>
      <c r="AD288" s="1244"/>
      <c r="AE288" s="1244"/>
      <c r="AF288" s="1244"/>
      <c r="AG288" s="1244"/>
      <c r="AH288" s="1244"/>
      <c r="AI288" s="1244"/>
      <c r="AJ288" s="1244"/>
      <c r="AK288" s="1244"/>
      <c r="AL288" s="1244"/>
      <c r="AM288" s="1244"/>
      <c r="AN288" s="1244"/>
      <c r="AO288" s="1244"/>
      <c r="AP288" s="1244"/>
      <c r="AQ288" s="1244"/>
      <c r="AR288" s="1244"/>
      <c r="AS288" s="1244"/>
      <c r="AT288" s="1244"/>
      <c r="AU288" s="1244"/>
      <c r="AV288" s="1244"/>
      <c r="AW288" s="1244"/>
      <c r="AX288" s="1244"/>
      <c r="AY288" s="1244"/>
      <c r="AZ288" s="1244"/>
      <c r="BA288" s="1244"/>
      <c r="BB288" s="1244"/>
      <c r="BC288" s="1244"/>
      <c r="BD288" s="1244"/>
      <c r="BE288" s="1244"/>
      <c r="BF288" s="1244"/>
      <c r="BG288" s="1244"/>
      <c r="BH288" s="1244"/>
      <c r="BI288" s="1244"/>
      <c r="BJ288" s="1244"/>
      <c r="BK288" s="1244"/>
      <c r="BL288" s="1244"/>
      <c r="BM288" s="1244"/>
      <c r="BN288" s="1244"/>
      <c r="BO288" s="1244"/>
      <c r="BP288" s="1244"/>
      <c r="BQ288" s="1244"/>
      <c r="BR288" s="1244"/>
      <c r="BS288" s="1244"/>
      <c r="BT288" s="1244"/>
      <c r="BU288" s="1244"/>
      <c r="BV288" s="1244"/>
      <c r="BW288" s="1244"/>
      <c r="BX288" s="1244"/>
      <c r="BY288" s="1244"/>
      <c r="BZ288" s="1244"/>
      <c r="CA288" s="1244"/>
    </row>
    <row r="289" spans="1:79" ht="50.45" customHeight="1" thickBot="1">
      <c r="B289" s="1394" t="s">
        <v>983</v>
      </c>
      <c r="C289" s="1395">
        <v>2</v>
      </c>
      <c r="D289" s="1396">
        <v>2</v>
      </c>
      <c r="E289" s="1397">
        <v>4</v>
      </c>
      <c r="F289" s="1415"/>
      <c r="G289" s="1411"/>
      <c r="H289" s="1411"/>
      <c r="I289" s="1412"/>
      <c r="J289" s="1244"/>
      <c r="K289" s="1244"/>
      <c r="L289" s="1244"/>
      <c r="M289" s="1244"/>
      <c r="N289" s="1336"/>
      <c r="O289" s="1244"/>
      <c r="P289" s="1244"/>
      <c r="Q289" s="1244"/>
      <c r="R289" s="1244"/>
      <c r="S289" s="1244"/>
      <c r="T289" s="1244"/>
      <c r="U289" s="1244"/>
      <c r="V289" s="1244"/>
      <c r="W289" s="1244"/>
      <c r="X289" s="1244"/>
      <c r="Y289" s="1244"/>
      <c r="Z289" s="1244"/>
      <c r="AA289" s="1244"/>
      <c r="AB289" s="1244"/>
      <c r="AC289" s="1244"/>
      <c r="AD289" s="1244"/>
      <c r="AE289" s="1244"/>
      <c r="AF289" s="1244"/>
      <c r="AG289" s="1244"/>
      <c r="AH289" s="1244"/>
      <c r="AI289" s="1244"/>
      <c r="AJ289" s="1244"/>
      <c r="AK289" s="1244"/>
      <c r="AL289" s="1244"/>
      <c r="AM289" s="1244"/>
      <c r="AN289" s="1244"/>
      <c r="AO289" s="1244"/>
      <c r="AP289" s="1244"/>
      <c r="AQ289" s="1244"/>
      <c r="AR289" s="1244"/>
      <c r="AS289" s="1244"/>
      <c r="AT289" s="1244"/>
      <c r="AU289" s="1244"/>
      <c r="AV289" s="1244"/>
      <c r="AW289" s="1244"/>
      <c r="AX289" s="1244"/>
      <c r="AY289" s="1244"/>
      <c r="AZ289" s="1244"/>
      <c r="BA289" s="1244"/>
      <c r="BB289" s="1244"/>
      <c r="BC289" s="1244"/>
      <c r="BD289" s="1244"/>
      <c r="BE289" s="1244"/>
      <c r="BF289" s="1244"/>
      <c r="BG289" s="1244"/>
      <c r="BH289" s="1244"/>
      <c r="BI289" s="1244"/>
      <c r="BJ289" s="1244"/>
      <c r="BK289" s="1244"/>
      <c r="BL289" s="1244"/>
      <c r="BM289" s="1244"/>
      <c r="BN289" s="1244"/>
      <c r="BO289" s="1244"/>
      <c r="BP289" s="1244"/>
      <c r="BQ289" s="1244"/>
      <c r="BR289" s="1244"/>
      <c r="BS289" s="1244"/>
      <c r="BT289" s="1244"/>
      <c r="BU289" s="1244"/>
      <c r="BV289" s="1244"/>
      <c r="BW289" s="1244"/>
      <c r="BX289" s="1244"/>
      <c r="BY289" s="1244"/>
      <c r="BZ289" s="1244"/>
      <c r="CA289" s="1244"/>
    </row>
    <row r="290" spans="1:79" ht="9" customHeight="1">
      <c r="B290" s="1404"/>
      <c r="C290" s="1405"/>
      <c r="D290" s="1405"/>
      <c r="E290" s="1405"/>
      <c r="F290" s="1441"/>
      <c r="G290" s="1362"/>
      <c r="H290" s="1362"/>
      <c r="I290" s="1244"/>
      <c r="J290" s="1244"/>
      <c r="K290" s="1244"/>
      <c r="L290" s="1244"/>
      <c r="M290" s="1244"/>
      <c r="N290" s="1336"/>
      <c r="O290" s="1244"/>
      <c r="P290" s="1244"/>
      <c r="Q290" s="1244"/>
      <c r="R290" s="1244"/>
      <c r="S290" s="1244"/>
      <c r="T290" s="1244"/>
      <c r="U290" s="1244"/>
      <c r="V290" s="1244"/>
      <c r="W290" s="1244"/>
      <c r="X290" s="1244"/>
      <c r="Y290" s="1244"/>
      <c r="Z290" s="1244"/>
      <c r="AA290" s="1244"/>
      <c r="AB290" s="1244"/>
      <c r="AC290" s="1244"/>
      <c r="AD290" s="1244"/>
      <c r="AE290" s="1244"/>
      <c r="AF290" s="1244"/>
      <c r="AG290" s="1244"/>
      <c r="AH290" s="1244"/>
      <c r="AI290" s="1244"/>
      <c r="AJ290" s="1244"/>
      <c r="AK290" s="1244"/>
      <c r="AL290" s="1244"/>
      <c r="AM290" s="1244"/>
      <c r="AN290" s="1244"/>
      <c r="AO290" s="1244"/>
      <c r="AP290" s="1244"/>
      <c r="AQ290" s="1244"/>
      <c r="AR290" s="1244"/>
      <c r="AS290" s="1244"/>
      <c r="AT290" s="1244"/>
      <c r="AU290" s="1244"/>
      <c r="AV290" s="1244"/>
      <c r="AW290" s="1244"/>
      <c r="AX290" s="1244"/>
      <c r="AY290" s="1244"/>
      <c r="AZ290" s="1244"/>
      <c r="BA290" s="1244"/>
      <c r="BB290" s="1244"/>
      <c r="BC290" s="1244"/>
      <c r="BD290" s="1244"/>
      <c r="BE290" s="1244"/>
      <c r="BF290" s="1244"/>
      <c r="BG290" s="1244"/>
      <c r="BH290" s="1244"/>
      <c r="BI290" s="1244"/>
      <c r="BJ290" s="1244"/>
      <c r="BK290" s="1244"/>
      <c r="BL290" s="1244"/>
      <c r="BM290" s="1244"/>
      <c r="BN290" s="1244"/>
      <c r="BO290" s="1244"/>
      <c r="BP290" s="1244"/>
      <c r="BQ290" s="1244"/>
      <c r="BR290" s="1244"/>
      <c r="BS290" s="1244"/>
      <c r="BT290" s="1244"/>
      <c r="BU290" s="1244"/>
      <c r="BV290" s="1244"/>
      <c r="BW290" s="1244"/>
      <c r="BX290" s="1244"/>
      <c r="BY290" s="1244"/>
      <c r="BZ290" s="1244"/>
      <c r="CA290" s="1244"/>
    </row>
    <row r="291" spans="1:79" ht="18" customHeight="1">
      <c r="A291" s="1193">
        <v>30</v>
      </c>
      <c r="B291" s="1358" t="s">
        <v>984</v>
      </c>
      <c r="C291" s="1359"/>
      <c r="D291" s="1359"/>
      <c r="E291" s="1359"/>
      <c r="F291" s="1441"/>
      <c r="G291" s="1362"/>
      <c r="H291" s="1362"/>
      <c r="I291" s="1244"/>
      <c r="J291" s="1244"/>
      <c r="K291" s="1244"/>
      <c r="L291" s="1244"/>
      <c r="M291" s="1244"/>
      <c r="N291" s="1336"/>
      <c r="O291" s="1244"/>
      <c r="P291" s="1244"/>
      <c r="Q291" s="1244"/>
      <c r="R291" s="1244"/>
      <c r="S291" s="1244"/>
      <c r="T291" s="1244"/>
      <c r="U291" s="1244"/>
      <c r="V291" s="1244"/>
      <c r="W291" s="1244"/>
      <c r="X291" s="1244"/>
      <c r="Y291" s="1244"/>
      <c r="Z291" s="1244"/>
      <c r="AA291" s="1244"/>
      <c r="AB291" s="1244"/>
      <c r="AC291" s="1244"/>
      <c r="AD291" s="1244"/>
      <c r="AE291" s="1244"/>
      <c r="AF291" s="1244"/>
      <c r="AG291" s="1244"/>
      <c r="AH291" s="1244"/>
      <c r="AI291" s="1244"/>
      <c r="AJ291" s="1244"/>
      <c r="AK291" s="1244"/>
      <c r="AL291" s="1244"/>
      <c r="AM291" s="1244"/>
      <c r="AN291" s="1244"/>
      <c r="AO291" s="1244"/>
      <c r="AP291" s="1244"/>
      <c r="AQ291" s="1244"/>
      <c r="AR291" s="1244"/>
      <c r="AS291" s="1244"/>
      <c r="AT291" s="1244"/>
      <c r="AU291" s="1244"/>
      <c r="AV291" s="1244"/>
      <c r="AW291" s="1244"/>
      <c r="AX291" s="1244"/>
      <c r="AY291" s="1244"/>
      <c r="AZ291" s="1244"/>
      <c r="BA291" s="1244"/>
      <c r="BB291" s="1244"/>
      <c r="BC291" s="1244"/>
      <c r="BD291" s="1244"/>
      <c r="BE291" s="1244"/>
      <c r="BF291" s="1244"/>
      <c r="BG291" s="1244"/>
      <c r="BH291" s="1244"/>
      <c r="BI291" s="1244"/>
      <c r="BJ291" s="1244"/>
      <c r="BK291" s="1244"/>
      <c r="BL291" s="1244"/>
      <c r="BM291" s="1244"/>
      <c r="BN291" s="1244"/>
      <c r="BO291" s="1244"/>
      <c r="BP291" s="1244"/>
      <c r="BQ291" s="1244"/>
      <c r="BR291" s="1244"/>
      <c r="BS291" s="1244"/>
      <c r="BT291" s="1244"/>
      <c r="BU291" s="1244"/>
      <c r="BV291" s="1244"/>
      <c r="BW291" s="1244"/>
      <c r="BX291" s="1244"/>
      <c r="BY291" s="1244"/>
      <c r="BZ291" s="1244"/>
      <c r="CA291" s="1244"/>
    </row>
    <row r="292" spans="1:79" ht="35.25" customHeight="1">
      <c r="B292" s="1363" t="s">
        <v>985</v>
      </c>
      <c r="C292" s="1364"/>
      <c r="D292" s="1364"/>
      <c r="E292" s="1365"/>
      <c r="F292" s="1441"/>
      <c r="G292" s="1362"/>
      <c r="H292" s="1362"/>
      <c r="I292" s="1244"/>
      <c r="J292" s="1244"/>
      <c r="K292" s="1244"/>
      <c r="L292" s="1244"/>
      <c r="M292" s="1244"/>
      <c r="N292" s="1336"/>
      <c r="O292" s="1244"/>
      <c r="P292" s="1244"/>
      <c r="Q292" s="1244"/>
      <c r="R292" s="1244"/>
      <c r="S292" s="1244"/>
      <c r="T292" s="1244"/>
      <c r="U292" s="1244"/>
      <c r="V292" s="1244"/>
      <c r="W292" s="1244"/>
      <c r="X292" s="1244"/>
      <c r="Y292" s="1244"/>
      <c r="Z292" s="1244"/>
      <c r="AA292" s="1244"/>
      <c r="AB292" s="1244"/>
      <c r="AC292" s="1244"/>
      <c r="AD292" s="1244"/>
      <c r="AE292" s="1244"/>
      <c r="AF292" s="1244"/>
      <c r="AG292" s="1244"/>
      <c r="AH292" s="1244"/>
      <c r="AI292" s="1244"/>
      <c r="AJ292" s="1244"/>
      <c r="AK292" s="1244"/>
      <c r="AL292" s="1244"/>
      <c r="AM292" s="1244"/>
      <c r="AN292" s="1244"/>
      <c r="AO292" s="1244"/>
      <c r="AP292" s="1244"/>
      <c r="AQ292" s="1244"/>
      <c r="AR292" s="1244"/>
      <c r="AS292" s="1244"/>
      <c r="AT292" s="1244"/>
      <c r="AU292" s="1244"/>
      <c r="AV292" s="1244"/>
      <c r="AW292" s="1244"/>
      <c r="AX292" s="1244"/>
      <c r="AY292" s="1244"/>
      <c r="AZ292" s="1244"/>
      <c r="BA292" s="1244"/>
      <c r="BB292" s="1244"/>
      <c r="BC292" s="1244"/>
      <c r="BD292" s="1244"/>
      <c r="BE292" s="1244"/>
      <c r="BF292" s="1244"/>
      <c r="BG292" s="1244"/>
      <c r="BH292" s="1244"/>
      <c r="BI292" s="1244"/>
      <c r="BJ292" s="1244"/>
      <c r="BK292" s="1244"/>
      <c r="BL292" s="1244"/>
      <c r="BM292" s="1244"/>
      <c r="BN292" s="1244"/>
      <c r="BO292" s="1244"/>
      <c r="BP292" s="1244"/>
      <c r="BQ292" s="1244"/>
      <c r="BR292" s="1244"/>
      <c r="BS292" s="1244"/>
      <c r="BT292" s="1244"/>
      <c r="BU292" s="1244"/>
      <c r="BV292" s="1244"/>
      <c r="BW292" s="1244"/>
      <c r="BX292" s="1244"/>
      <c r="BY292" s="1244"/>
      <c r="BZ292" s="1244"/>
      <c r="CA292" s="1244"/>
    </row>
    <row r="293" spans="1:79" ht="16.5" customHeight="1" thickBot="1">
      <c r="B293" s="1358" t="s">
        <v>842</v>
      </c>
      <c r="C293" s="1366"/>
      <c r="F293" s="1441"/>
      <c r="G293" s="1362"/>
      <c r="H293" s="1362"/>
      <c r="I293" s="1244"/>
      <c r="J293" s="1244"/>
      <c r="K293" s="1244"/>
      <c r="L293" s="1244"/>
      <c r="M293" s="1244"/>
      <c r="N293" s="1336"/>
      <c r="O293" s="1244"/>
      <c r="P293" s="1244"/>
      <c r="Q293" s="1244"/>
      <c r="R293" s="1244"/>
      <c r="S293" s="1244"/>
      <c r="T293" s="1244"/>
      <c r="U293" s="1244"/>
      <c r="V293" s="1244"/>
      <c r="W293" s="1244"/>
      <c r="X293" s="1244"/>
      <c r="Y293" s="1244"/>
      <c r="Z293" s="1244"/>
      <c r="AA293" s="1244"/>
      <c r="AB293" s="1244"/>
      <c r="AC293" s="1244"/>
      <c r="AD293" s="1244"/>
      <c r="AE293" s="1244"/>
      <c r="AF293" s="1244"/>
      <c r="AG293" s="1244"/>
      <c r="AH293" s="1244"/>
      <c r="AI293" s="1244"/>
      <c r="AJ293" s="1244"/>
      <c r="AK293" s="1244"/>
      <c r="AL293" s="1244"/>
      <c r="AM293" s="1244"/>
      <c r="AN293" s="1244"/>
      <c r="AO293" s="1244"/>
      <c r="AP293" s="1244"/>
      <c r="AQ293" s="1244"/>
      <c r="AR293" s="1244"/>
      <c r="AS293" s="1244"/>
      <c r="AT293" s="1244"/>
      <c r="AU293" s="1244"/>
      <c r="AV293" s="1244"/>
      <c r="AW293" s="1244"/>
      <c r="AX293" s="1244"/>
      <c r="AY293" s="1244"/>
      <c r="AZ293" s="1244"/>
      <c r="BA293" s="1244"/>
      <c r="BB293" s="1244"/>
      <c r="BC293" s="1244"/>
      <c r="BD293" s="1244"/>
      <c r="BE293" s="1244"/>
      <c r="BF293" s="1244"/>
      <c r="BG293" s="1244"/>
      <c r="BH293" s="1244"/>
      <c r="BI293" s="1244"/>
      <c r="BJ293" s="1244"/>
      <c r="BK293" s="1244"/>
      <c r="BL293" s="1244"/>
      <c r="BM293" s="1244"/>
      <c r="BN293" s="1244"/>
      <c r="BO293" s="1244"/>
      <c r="BP293" s="1244"/>
      <c r="BQ293" s="1244"/>
      <c r="BR293" s="1244"/>
      <c r="BS293" s="1244"/>
      <c r="BT293" s="1244"/>
      <c r="BU293" s="1244"/>
      <c r="BV293" s="1244"/>
      <c r="BW293" s="1244"/>
      <c r="BX293" s="1244"/>
      <c r="BY293" s="1244"/>
      <c r="BZ293" s="1244"/>
      <c r="CA293" s="1244"/>
    </row>
    <row r="294" spans="1:79" ht="33.75" customHeight="1" thickBot="1">
      <c r="B294" s="1367" t="s">
        <v>843</v>
      </c>
      <c r="C294" s="1368" t="s">
        <v>844</v>
      </c>
      <c r="D294" s="1368" t="s">
        <v>845</v>
      </c>
      <c r="E294" s="1369" t="s">
        <v>846</v>
      </c>
      <c r="F294" s="1413" t="s">
        <v>847</v>
      </c>
      <c r="G294" s="1406"/>
      <c r="H294" s="1362"/>
      <c r="I294" s="1244"/>
      <c r="J294" s="1244"/>
      <c r="K294" s="1244"/>
      <c r="L294" s="1244"/>
      <c r="M294" s="1244"/>
      <c r="N294" s="1336"/>
      <c r="O294" s="1244"/>
      <c r="P294" s="1244"/>
      <c r="Q294" s="1244"/>
      <c r="R294" s="1244"/>
      <c r="S294" s="1244"/>
      <c r="T294" s="1244"/>
      <c r="U294" s="1244"/>
      <c r="V294" s="1244"/>
      <c r="W294" s="1244"/>
      <c r="X294" s="1244"/>
      <c r="Y294" s="1244"/>
      <c r="Z294" s="1244"/>
      <c r="AA294" s="1244"/>
      <c r="AB294" s="1244"/>
      <c r="AC294" s="1244"/>
      <c r="AD294" s="1244"/>
      <c r="AE294" s="1244"/>
      <c r="AF294" s="1244"/>
      <c r="AG294" s="1244"/>
      <c r="AH294" s="1244"/>
      <c r="AI294" s="1244"/>
      <c r="AJ294" s="1244"/>
      <c r="AK294" s="1244"/>
      <c r="AL294" s="1244"/>
      <c r="AM294" s="1244"/>
      <c r="AN294" s="1244"/>
      <c r="AO294" s="1244"/>
      <c r="AP294" s="1244"/>
      <c r="AQ294" s="1244"/>
      <c r="AR294" s="1244"/>
      <c r="AS294" s="1244"/>
      <c r="AT294" s="1244"/>
      <c r="AU294" s="1244"/>
      <c r="AV294" s="1244"/>
      <c r="AW294" s="1244"/>
      <c r="AX294" s="1244"/>
      <c r="AY294" s="1244"/>
      <c r="AZ294" s="1244"/>
      <c r="BA294" s="1244"/>
      <c r="BB294" s="1244"/>
      <c r="BC294" s="1244"/>
      <c r="BD294" s="1244"/>
      <c r="BE294" s="1244"/>
      <c r="BF294" s="1244"/>
      <c r="BG294" s="1244"/>
      <c r="BH294" s="1244"/>
      <c r="BI294" s="1244"/>
      <c r="BJ294" s="1244"/>
      <c r="BK294" s="1244"/>
      <c r="BL294" s="1244"/>
      <c r="BM294" s="1244"/>
      <c r="BN294" s="1244"/>
      <c r="BO294" s="1244"/>
      <c r="BP294" s="1244"/>
      <c r="BQ294" s="1244"/>
      <c r="BR294" s="1244"/>
      <c r="BS294" s="1244"/>
      <c r="BT294" s="1244"/>
      <c r="BU294" s="1244"/>
      <c r="BV294" s="1244"/>
      <c r="BW294" s="1244"/>
      <c r="BX294" s="1244"/>
      <c r="BY294" s="1244"/>
      <c r="BZ294" s="1244"/>
      <c r="CA294" s="1244"/>
    </row>
    <row r="295" spans="1:79" ht="21" customHeight="1">
      <c r="B295" s="1378" t="s">
        <v>986</v>
      </c>
      <c r="C295" s="1379">
        <v>1</v>
      </c>
      <c r="D295" s="1380">
        <v>2</v>
      </c>
      <c r="E295" s="1381">
        <v>2</v>
      </c>
      <c r="F295" s="1414"/>
      <c r="G295" s="1407"/>
      <c r="H295" s="1407"/>
      <c r="I295" s="1408"/>
      <c r="J295" s="1244"/>
      <c r="K295" s="1244"/>
      <c r="L295" s="1244"/>
      <c r="M295" s="1244"/>
      <c r="N295" s="1336"/>
      <c r="O295" s="1244"/>
      <c r="P295" s="1244"/>
      <c r="Q295" s="1244"/>
      <c r="R295" s="1244"/>
      <c r="S295" s="1244"/>
      <c r="T295" s="1244"/>
      <c r="U295" s="1244"/>
      <c r="V295" s="1244"/>
      <c r="W295" s="1244"/>
      <c r="X295" s="1244"/>
      <c r="Y295" s="1244"/>
      <c r="Z295" s="1244"/>
      <c r="AA295" s="1244"/>
      <c r="AB295" s="1244"/>
      <c r="AC295" s="1244"/>
      <c r="AD295" s="1244"/>
      <c r="AE295" s="1244"/>
      <c r="AF295" s="1244"/>
      <c r="AG295" s="1244"/>
      <c r="AH295" s="1244"/>
      <c r="AI295" s="1244"/>
      <c r="AJ295" s="1244"/>
      <c r="AK295" s="1244"/>
      <c r="AL295" s="1244"/>
      <c r="AM295" s="1244"/>
      <c r="AN295" s="1244"/>
      <c r="AO295" s="1244"/>
      <c r="AP295" s="1244"/>
      <c r="AQ295" s="1244"/>
      <c r="AR295" s="1244"/>
      <c r="AS295" s="1244"/>
      <c r="AT295" s="1244"/>
      <c r="AU295" s="1244"/>
      <c r="AV295" s="1244"/>
      <c r="AW295" s="1244"/>
      <c r="AX295" s="1244"/>
      <c r="AY295" s="1244"/>
      <c r="AZ295" s="1244"/>
      <c r="BA295" s="1244"/>
      <c r="BB295" s="1244"/>
      <c r="BC295" s="1244"/>
      <c r="BD295" s="1244"/>
      <c r="BE295" s="1244"/>
      <c r="BF295" s="1244"/>
      <c r="BG295" s="1244"/>
      <c r="BH295" s="1244"/>
      <c r="BI295" s="1244"/>
      <c r="BJ295" s="1244"/>
      <c r="BK295" s="1244"/>
      <c r="BL295" s="1244"/>
      <c r="BM295" s="1244"/>
      <c r="BN295" s="1244"/>
      <c r="BO295" s="1244"/>
      <c r="BP295" s="1244"/>
      <c r="BQ295" s="1244"/>
      <c r="BR295" s="1244"/>
      <c r="BS295" s="1244"/>
      <c r="BT295" s="1244"/>
      <c r="BU295" s="1244"/>
      <c r="BV295" s="1244"/>
      <c r="BW295" s="1244"/>
      <c r="BX295" s="1244"/>
      <c r="BY295" s="1244"/>
      <c r="BZ295" s="1244"/>
      <c r="CA295" s="1244"/>
    </row>
    <row r="296" spans="1:79" ht="20.25" customHeight="1">
      <c r="B296" s="1388" t="s">
        <v>987</v>
      </c>
      <c r="C296" s="1389">
        <v>2</v>
      </c>
      <c r="D296" s="1390">
        <v>2</v>
      </c>
      <c r="E296" s="1391">
        <v>4</v>
      </c>
      <c r="F296" s="1414"/>
      <c r="G296" s="1409"/>
      <c r="H296" s="1409"/>
      <c r="I296" s="1410"/>
      <c r="J296" s="1244"/>
      <c r="K296" s="1244"/>
      <c r="L296" s="1244"/>
      <c r="M296" s="1244"/>
      <c r="N296" s="1336"/>
      <c r="O296" s="1244"/>
      <c r="P296" s="1244"/>
      <c r="Q296" s="1244"/>
      <c r="R296" s="1244"/>
      <c r="S296" s="1244"/>
      <c r="T296" s="1244"/>
      <c r="U296" s="1244"/>
      <c r="V296" s="1244"/>
      <c r="W296" s="1244"/>
      <c r="X296" s="1244"/>
      <c r="Y296" s="1244"/>
      <c r="Z296" s="1244"/>
      <c r="AA296" s="1244"/>
      <c r="AB296" s="1244"/>
      <c r="AC296" s="1244"/>
      <c r="AD296" s="1244"/>
      <c r="AE296" s="1244"/>
      <c r="AF296" s="1244"/>
      <c r="AG296" s="1244"/>
      <c r="AH296" s="1244"/>
      <c r="AI296" s="1244"/>
      <c r="AJ296" s="1244"/>
      <c r="AK296" s="1244"/>
      <c r="AL296" s="1244"/>
      <c r="AM296" s="1244"/>
      <c r="AN296" s="1244"/>
      <c r="AO296" s="1244"/>
      <c r="AP296" s="1244"/>
      <c r="AQ296" s="1244"/>
      <c r="AR296" s="1244"/>
      <c r="AS296" s="1244"/>
      <c r="AT296" s="1244"/>
      <c r="AU296" s="1244"/>
      <c r="AV296" s="1244"/>
      <c r="AW296" s="1244"/>
      <c r="AX296" s="1244"/>
      <c r="AY296" s="1244"/>
      <c r="AZ296" s="1244"/>
      <c r="BA296" s="1244"/>
      <c r="BB296" s="1244"/>
      <c r="BC296" s="1244"/>
      <c r="BD296" s="1244"/>
      <c r="BE296" s="1244"/>
      <c r="BF296" s="1244"/>
      <c r="BG296" s="1244"/>
      <c r="BH296" s="1244"/>
      <c r="BI296" s="1244"/>
      <c r="BJ296" s="1244"/>
      <c r="BK296" s="1244"/>
      <c r="BL296" s="1244"/>
      <c r="BM296" s="1244"/>
      <c r="BN296" s="1244"/>
      <c r="BO296" s="1244"/>
      <c r="BP296" s="1244"/>
      <c r="BQ296" s="1244"/>
      <c r="BR296" s="1244"/>
      <c r="BS296" s="1244"/>
      <c r="BT296" s="1244"/>
      <c r="BU296" s="1244"/>
      <c r="BV296" s="1244"/>
      <c r="BW296" s="1244"/>
      <c r="BX296" s="1244"/>
      <c r="BY296" s="1244"/>
      <c r="BZ296" s="1244"/>
      <c r="CA296" s="1244"/>
    </row>
    <row r="297" spans="1:79" ht="20.25" customHeight="1" thickBot="1">
      <c r="B297" s="1394" t="s">
        <v>988</v>
      </c>
      <c r="C297" s="1395">
        <v>3</v>
      </c>
      <c r="D297" s="1396">
        <v>2</v>
      </c>
      <c r="E297" s="1397">
        <v>6</v>
      </c>
      <c r="F297" s="1415"/>
      <c r="G297" s="1411"/>
      <c r="H297" s="1411"/>
      <c r="I297" s="1412"/>
      <c r="J297" s="1244"/>
      <c r="K297" s="1244"/>
      <c r="L297" s="1244"/>
      <c r="M297" s="1244"/>
      <c r="N297" s="1336"/>
      <c r="O297" s="1244"/>
      <c r="P297" s="1244"/>
      <c r="Q297" s="1244"/>
      <c r="R297" s="1244"/>
      <c r="S297" s="1244"/>
      <c r="T297" s="1244"/>
      <c r="U297" s="1244"/>
      <c r="V297" s="1244"/>
      <c r="W297" s="1244"/>
      <c r="X297" s="1244"/>
      <c r="Y297" s="1244"/>
      <c r="Z297" s="1244"/>
      <c r="AA297" s="1244"/>
      <c r="AB297" s="1244"/>
      <c r="AC297" s="1244"/>
      <c r="AD297" s="1244"/>
      <c r="AE297" s="1244"/>
      <c r="AF297" s="1244"/>
      <c r="AG297" s="1244"/>
      <c r="AH297" s="1244"/>
      <c r="AI297" s="1244"/>
      <c r="AJ297" s="1244"/>
      <c r="AK297" s="1244"/>
      <c r="AL297" s="1244"/>
      <c r="AM297" s="1244"/>
      <c r="AN297" s="1244"/>
      <c r="AO297" s="1244"/>
      <c r="AP297" s="1244"/>
      <c r="AQ297" s="1244"/>
      <c r="AR297" s="1244"/>
      <c r="AS297" s="1244"/>
      <c r="AT297" s="1244"/>
      <c r="AU297" s="1244"/>
      <c r="AV297" s="1244"/>
      <c r="AW297" s="1244"/>
      <c r="AX297" s="1244"/>
      <c r="AY297" s="1244"/>
      <c r="AZ297" s="1244"/>
      <c r="BA297" s="1244"/>
      <c r="BB297" s="1244"/>
      <c r="BC297" s="1244"/>
      <c r="BD297" s="1244"/>
      <c r="BE297" s="1244"/>
      <c r="BF297" s="1244"/>
      <c r="BG297" s="1244"/>
      <c r="BH297" s="1244"/>
      <c r="BI297" s="1244"/>
      <c r="BJ297" s="1244"/>
      <c r="BK297" s="1244"/>
      <c r="BL297" s="1244"/>
      <c r="BM297" s="1244"/>
      <c r="BN297" s="1244"/>
      <c r="BO297" s="1244"/>
      <c r="BP297" s="1244"/>
      <c r="BQ297" s="1244"/>
      <c r="BR297" s="1244"/>
      <c r="BS297" s="1244"/>
      <c r="BT297" s="1244"/>
      <c r="BU297" s="1244"/>
      <c r="BV297" s="1244"/>
      <c r="BW297" s="1244"/>
      <c r="BX297" s="1244"/>
      <c r="BY297" s="1244"/>
      <c r="BZ297" s="1244"/>
      <c r="CA297" s="1244"/>
    </row>
    <row r="298" spans="1:79" ht="9" customHeight="1">
      <c r="B298" s="1404"/>
      <c r="C298" s="1405"/>
      <c r="D298" s="1405"/>
      <c r="E298" s="1405"/>
      <c r="F298" s="1441"/>
      <c r="G298" s="1362"/>
      <c r="H298" s="1362"/>
      <c r="I298" s="1244"/>
      <c r="J298" s="1244"/>
      <c r="K298" s="1244"/>
      <c r="L298" s="1244"/>
      <c r="M298" s="1244"/>
      <c r="N298" s="1336"/>
      <c r="O298" s="1244"/>
      <c r="P298" s="1244"/>
      <c r="Q298" s="1244"/>
      <c r="R298" s="1244"/>
      <c r="S298" s="1244"/>
      <c r="T298" s="1244"/>
      <c r="U298" s="1244"/>
      <c r="V298" s="1244"/>
      <c r="W298" s="1244"/>
      <c r="X298" s="1244"/>
      <c r="Y298" s="1244"/>
      <c r="Z298" s="1244"/>
      <c r="AA298" s="1244"/>
      <c r="AB298" s="1244"/>
      <c r="AC298" s="1244"/>
      <c r="AD298" s="1244"/>
      <c r="AE298" s="1244"/>
      <c r="AF298" s="1244"/>
      <c r="AG298" s="1244"/>
      <c r="AH298" s="1244"/>
      <c r="AI298" s="1244"/>
      <c r="AJ298" s="1244"/>
      <c r="AK298" s="1244"/>
      <c r="AL298" s="1244"/>
      <c r="AM298" s="1244"/>
      <c r="AN298" s="1244"/>
      <c r="AO298" s="1244"/>
      <c r="AP298" s="1244"/>
      <c r="AQ298" s="1244"/>
      <c r="AR298" s="1244"/>
      <c r="AS298" s="1244"/>
      <c r="AT298" s="1244"/>
      <c r="AU298" s="1244"/>
      <c r="AV298" s="1244"/>
      <c r="AW298" s="1244"/>
      <c r="AX298" s="1244"/>
      <c r="AY298" s="1244"/>
      <c r="AZ298" s="1244"/>
      <c r="BA298" s="1244"/>
      <c r="BB298" s="1244"/>
      <c r="BC298" s="1244"/>
      <c r="BD298" s="1244"/>
      <c r="BE298" s="1244"/>
      <c r="BF298" s="1244"/>
      <c r="BG298" s="1244"/>
      <c r="BH298" s="1244"/>
      <c r="BI298" s="1244"/>
      <c r="BJ298" s="1244"/>
      <c r="BK298" s="1244"/>
      <c r="BL298" s="1244"/>
      <c r="BM298" s="1244"/>
      <c r="BN298" s="1244"/>
      <c r="BO298" s="1244"/>
      <c r="BP298" s="1244"/>
      <c r="BQ298" s="1244"/>
      <c r="BR298" s="1244"/>
      <c r="BS298" s="1244"/>
      <c r="BT298" s="1244"/>
      <c r="BU298" s="1244"/>
      <c r="BV298" s="1244"/>
      <c r="BW298" s="1244"/>
      <c r="BX298" s="1244"/>
      <c r="BY298" s="1244"/>
      <c r="BZ298" s="1244"/>
      <c r="CA298" s="1244"/>
    </row>
    <row r="299" spans="1:79">
      <c r="C299" s="1199"/>
      <c r="D299" s="1199"/>
      <c r="E299" s="1199"/>
      <c r="F299" s="1441"/>
      <c r="G299" s="1197"/>
      <c r="I299" s="1244"/>
      <c r="J299" s="1244"/>
      <c r="K299" s="1244"/>
      <c r="L299" s="1244"/>
      <c r="M299" s="1244"/>
      <c r="N299" s="1336"/>
      <c r="O299" s="1244"/>
      <c r="P299" s="1244"/>
      <c r="Q299" s="1244"/>
      <c r="R299" s="1244"/>
      <c r="S299" s="1244"/>
      <c r="T299" s="1244"/>
      <c r="U299" s="1244"/>
      <c r="V299" s="1244"/>
      <c r="W299" s="1244"/>
      <c r="X299" s="1244"/>
      <c r="Y299" s="1244"/>
      <c r="Z299" s="1244"/>
      <c r="AA299" s="1244"/>
      <c r="AB299" s="1244"/>
      <c r="AC299" s="1244"/>
      <c r="AD299" s="1244"/>
      <c r="AE299" s="1244"/>
      <c r="AF299" s="1244"/>
      <c r="AG299" s="1244"/>
      <c r="AH299" s="1244"/>
      <c r="AI299" s="1244"/>
      <c r="AJ299" s="1244"/>
      <c r="AK299" s="1244"/>
      <c r="AL299" s="1244"/>
      <c r="AM299" s="1244"/>
      <c r="AN299" s="1244"/>
      <c r="AO299" s="1244"/>
      <c r="AP299" s="1244"/>
      <c r="AQ299" s="1244"/>
      <c r="AR299" s="1244"/>
      <c r="AS299" s="1244"/>
      <c r="AT299" s="1244"/>
      <c r="AU299" s="1244"/>
      <c r="AV299" s="1244"/>
      <c r="AW299" s="1244"/>
      <c r="AX299" s="1244"/>
      <c r="AY299" s="1244"/>
      <c r="AZ299" s="1244"/>
      <c r="BA299" s="1244"/>
      <c r="BB299" s="1244"/>
      <c r="BC299" s="1244"/>
      <c r="BD299" s="1244"/>
      <c r="BE299" s="1244"/>
      <c r="BF299" s="1244"/>
      <c r="BG299" s="1244"/>
      <c r="BH299" s="1244"/>
      <c r="BI299" s="1244"/>
      <c r="BJ299" s="1244"/>
      <c r="BK299" s="1244"/>
      <c r="BL299" s="1244"/>
      <c r="BM299" s="1244"/>
      <c r="BN299" s="1244"/>
      <c r="BO299" s="1244"/>
      <c r="BP299" s="1244"/>
      <c r="BQ299" s="1244"/>
      <c r="BR299" s="1244"/>
      <c r="BS299" s="1244"/>
      <c r="BT299" s="1244"/>
      <c r="BU299" s="1244"/>
      <c r="BV299" s="1244"/>
      <c r="BW299" s="1244"/>
      <c r="BX299" s="1244"/>
      <c r="BY299" s="1244"/>
      <c r="BZ299" s="1244"/>
      <c r="CA299" s="1244"/>
    </row>
    <row r="300" spans="1:79" ht="6.75" customHeight="1" thickBot="1">
      <c r="F300" s="1441"/>
      <c r="I300" s="1196"/>
      <c r="J300" s="1244"/>
      <c r="K300" s="1244"/>
      <c r="L300" s="1244"/>
      <c r="M300" s="1244"/>
      <c r="N300" s="1336"/>
      <c r="O300" s="1244"/>
      <c r="P300" s="1244"/>
      <c r="Q300" s="1244"/>
      <c r="R300" s="1244"/>
      <c r="S300" s="1244"/>
      <c r="T300" s="1244"/>
      <c r="U300" s="1244"/>
      <c r="V300" s="1244"/>
      <c r="W300" s="1244"/>
      <c r="X300" s="1244"/>
      <c r="Y300" s="1244"/>
      <c r="Z300" s="1244"/>
      <c r="AA300" s="1244"/>
      <c r="AB300" s="1244"/>
      <c r="AC300" s="1244"/>
      <c r="AD300" s="1244"/>
      <c r="AE300" s="1244"/>
      <c r="AF300" s="1244"/>
      <c r="AG300" s="1244"/>
      <c r="AH300" s="1244"/>
      <c r="AI300" s="1244"/>
      <c r="AJ300" s="1244"/>
      <c r="AK300" s="1244"/>
      <c r="AL300" s="1244"/>
      <c r="AM300" s="1244"/>
      <c r="AN300" s="1244"/>
      <c r="AO300" s="1244"/>
      <c r="AP300" s="1244"/>
      <c r="AQ300" s="1244"/>
      <c r="AR300" s="1244"/>
      <c r="AS300" s="1244"/>
      <c r="AT300" s="1244"/>
      <c r="AU300" s="1244"/>
      <c r="AV300" s="1244"/>
      <c r="AW300" s="1244"/>
      <c r="AX300" s="1244"/>
      <c r="AY300" s="1244"/>
      <c r="AZ300" s="1244"/>
      <c r="BA300" s="1244"/>
      <c r="BB300" s="1244"/>
      <c r="BC300" s="1244"/>
      <c r="BD300" s="1244"/>
      <c r="BE300" s="1244"/>
      <c r="BF300" s="1244"/>
      <c r="BG300" s="1244"/>
      <c r="BH300" s="1244"/>
      <c r="BI300" s="1244"/>
      <c r="BJ300" s="1244"/>
      <c r="BK300" s="1244"/>
      <c r="BL300" s="1244"/>
      <c r="BM300" s="1244"/>
      <c r="BN300" s="1244"/>
      <c r="BO300" s="1244"/>
      <c r="BP300" s="1244"/>
      <c r="BQ300" s="1244"/>
      <c r="BR300" s="1244"/>
      <c r="BS300" s="1244"/>
      <c r="BT300" s="1244"/>
      <c r="BU300" s="1244"/>
      <c r="BV300" s="1244"/>
      <c r="BW300" s="1244"/>
      <c r="BX300" s="1244"/>
      <c r="BY300" s="1244"/>
      <c r="BZ300" s="1244"/>
      <c r="CA300" s="1244"/>
    </row>
    <row r="301" spans="1:79" s="1350" customFormat="1" ht="23.25" customHeight="1" thickBot="1">
      <c r="A301" s="1343"/>
      <c r="B301" s="1344"/>
      <c r="C301" s="1345"/>
      <c r="D301" s="1345"/>
      <c r="E301" s="1346"/>
      <c r="F301" s="1347" t="s">
        <v>836</v>
      </c>
      <c r="G301" s="1348"/>
      <c r="H301" s="1347" t="s">
        <v>837</v>
      </c>
      <c r="I301" s="1349"/>
      <c r="J301" s="1244"/>
      <c r="K301" s="1244"/>
      <c r="L301" s="1244"/>
      <c r="M301" s="1244"/>
      <c r="N301" s="1336"/>
      <c r="O301" s="1244"/>
      <c r="P301" s="1244"/>
      <c r="Q301" s="1244"/>
      <c r="R301" s="1244"/>
      <c r="S301" s="1244"/>
      <c r="T301" s="1244"/>
      <c r="U301" s="1244"/>
      <c r="V301" s="1244"/>
      <c r="W301" s="1244"/>
      <c r="X301" s="1244"/>
      <c r="Y301" s="1244"/>
      <c r="Z301" s="1244"/>
      <c r="AA301" s="1244"/>
      <c r="AB301" s="1244"/>
      <c r="AC301" s="1244"/>
      <c r="AD301" s="1244"/>
      <c r="AE301" s="1244"/>
      <c r="AF301" s="1244"/>
      <c r="AG301" s="1244"/>
      <c r="AH301" s="1244"/>
      <c r="AI301" s="1244"/>
      <c r="AJ301" s="1244"/>
      <c r="AK301" s="1244"/>
      <c r="AL301" s="1244"/>
      <c r="AM301" s="1244"/>
      <c r="AN301" s="1244"/>
      <c r="AO301" s="1244"/>
      <c r="AP301" s="1244"/>
      <c r="AQ301" s="1244"/>
      <c r="AR301" s="1244"/>
      <c r="AS301" s="1244"/>
      <c r="AT301" s="1244"/>
      <c r="AU301" s="1244"/>
      <c r="AV301" s="1244"/>
      <c r="AW301" s="1244"/>
      <c r="AX301" s="1244"/>
      <c r="AY301" s="1244"/>
      <c r="AZ301" s="1244"/>
      <c r="BA301" s="1244"/>
      <c r="BB301" s="1244"/>
      <c r="BC301" s="1244"/>
      <c r="BD301" s="1244"/>
      <c r="BE301" s="1244"/>
      <c r="BF301" s="1244"/>
      <c r="BG301" s="1244"/>
      <c r="BH301" s="1244"/>
      <c r="BI301" s="1244"/>
      <c r="BJ301" s="1244"/>
      <c r="BK301" s="1244"/>
      <c r="BL301" s="1244"/>
      <c r="BM301" s="1244"/>
      <c r="BN301" s="1244"/>
      <c r="BO301" s="1244"/>
      <c r="BP301" s="1244"/>
      <c r="BQ301" s="1244"/>
      <c r="BR301" s="1244"/>
      <c r="BS301" s="1244"/>
      <c r="BT301" s="1244"/>
      <c r="BU301" s="1244"/>
      <c r="BV301" s="1244"/>
      <c r="BW301" s="1244"/>
      <c r="BX301" s="1244"/>
      <c r="BY301" s="1244"/>
      <c r="BZ301" s="1244"/>
      <c r="CA301" s="1244"/>
    </row>
    <row r="302" spans="1:79" ht="42.95" customHeight="1" thickBot="1">
      <c r="B302" s="1351" t="s">
        <v>989</v>
      </c>
      <c r="C302" s="1352" t="s">
        <v>839</v>
      </c>
      <c r="D302" s="1352"/>
      <c r="E302" s="1353"/>
      <c r="F302" s="1354">
        <v>1</v>
      </c>
      <c r="G302" s="1355"/>
      <c r="H302" s="1356">
        <v>10</v>
      </c>
      <c r="I302" s="1357">
        <f>SUM(G307,G315)</f>
        <v>0</v>
      </c>
      <c r="J302" s="1244"/>
      <c r="K302" s="1244"/>
      <c r="L302" s="1244"/>
      <c r="M302" s="1244"/>
      <c r="N302" s="1336"/>
      <c r="O302" s="1244"/>
      <c r="P302" s="1244"/>
      <c r="Q302" s="1244"/>
      <c r="R302" s="1244"/>
      <c r="S302" s="1244"/>
      <c r="T302" s="1244"/>
      <c r="U302" s="1244"/>
      <c r="V302" s="1244"/>
      <c r="W302" s="1244"/>
      <c r="X302" s="1244"/>
      <c r="Y302" s="1244"/>
      <c r="Z302" s="1244"/>
      <c r="AA302" s="1244"/>
      <c r="AB302" s="1244"/>
      <c r="AC302" s="1244"/>
      <c r="AD302" s="1244"/>
      <c r="AE302" s="1244"/>
      <c r="AF302" s="1244"/>
      <c r="AG302" s="1244"/>
      <c r="AH302" s="1244"/>
      <c r="AI302" s="1244"/>
      <c r="AJ302" s="1244"/>
      <c r="AK302" s="1244"/>
      <c r="AL302" s="1244"/>
      <c r="AM302" s="1244"/>
      <c r="AN302" s="1244"/>
      <c r="AO302" s="1244"/>
      <c r="AP302" s="1244"/>
      <c r="AQ302" s="1244"/>
      <c r="AR302" s="1244"/>
      <c r="AS302" s="1244"/>
      <c r="AT302" s="1244"/>
      <c r="AU302" s="1244"/>
      <c r="AV302" s="1244"/>
      <c r="AW302" s="1244"/>
      <c r="AX302" s="1244"/>
      <c r="AY302" s="1244"/>
      <c r="AZ302" s="1244"/>
      <c r="BA302" s="1244"/>
      <c r="BB302" s="1244"/>
      <c r="BC302" s="1244"/>
      <c r="BD302" s="1244"/>
      <c r="BE302" s="1244"/>
      <c r="BF302" s="1244"/>
      <c r="BG302" s="1244"/>
      <c r="BH302" s="1244"/>
      <c r="BI302" s="1244"/>
      <c r="BJ302" s="1244"/>
      <c r="BK302" s="1244"/>
      <c r="BL302" s="1244"/>
      <c r="BM302" s="1244"/>
      <c r="BN302" s="1244"/>
      <c r="BO302" s="1244"/>
      <c r="BP302" s="1244"/>
      <c r="BQ302" s="1244"/>
      <c r="BR302" s="1244"/>
      <c r="BS302" s="1244"/>
      <c r="BT302" s="1244"/>
      <c r="BU302" s="1244"/>
      <c r="BV302" s="1244"/>
      <c r="BW302" s="1244"/>
      <c r="BX302" s="1244"/>
      <c r="BY302" s="1244"/>
      <c r="BZ302" s="1244"/>
      <c r="CA302" s="1244"/>
    </row>
    <row r="303" spans="1:79" ht="6.75" customHeight="1">
      <c r="B303" s="1358"/>
      <c r="C303" s="1359"/>
      <c r="D303" s="1359"/>
      <c r="E303" s="1359"/>
      <c r="F303" s="1441"/>
      <c r="G303" s="1361"/>
      <c r="H303" s="1361"/>
      <c r="I303" s="1244"/>
      <c r="J303" s="1244"/>
      <c r="K303" s="1244"/>
      <c r="L303" s="1244"/>
      <c r="M303" s="1244"/>
      <c r="N303" s="1336"/>
      <c r="O303" s="1244"/>
      <c r="P303" s="1244"/>
      <c r="Q303" s="1244"/>
      <c r="R303" s="1244"/>
      <c r="S303" s="1244"/>
      <c r="T303" s="1244"/>
      <c r="U303" s="1244"/>
      <c r="V303" s="1244"/>
      <c r="W303" s="1244"/>
      <c r="X303" s="1244"/>
      <c r="Y303" s="1244"/>
      <c r="Z303" s="1244"/>
      <c r="AA303" s="1244"/>
      <c r="AB303" s="1244"/>
      <c r="AC303" s="1244"/>
      <c r="AD303" s="1244"/>
      <c r="AE303" s="1244"/>
      <c r="AF303" s="1244"/>
      <c r="AG303" s="1244"/>
      <c r="AH303" s="1244"/>
      <c r="AI303" s="1244"/>
      <c r="AJ303" s="1244"/>
      <c r="AK303" s="1244"/>
      <c r="AL303" s="1244"/>
      <c r="AM303" s="1244"/>
      <c r="AN303" s="1244"/>
      <c r="AO303" s="1244"/>
      <c r="AP303" s="1244"/>
      <c r="AQ303" s="1244"/>
      <c r="AR303" s="1244"/>
      <c r="AS303" s="1244"/>
      <c r="AT303" s="1244"/>
      <c r="AU303" s="1244"/>
      <c r="AV303" s="1244"/>
      <c r="AW303" s="1244"/>
      <c r="AX303" s="1244"/>
      <c r="AY303" s="1244"/>
      <c r="AZ303" s="1244"/>
      <c r="BA303" s="1244"/>
      <c r="BB303" s="1244"/>
      <c r="BC303" s="1244"/>
      <c r="BD303" s="1244"/>
      <c r="BE303" s="1244"/>
      <c r="BF303" s="1244"/>
      <c r="BG303" s="1244"/>
      <c r="BH303" s="1244"/>
      <c r="BI303" s="1244"/>
      <c r="BJ303" s="1244"/>
      <c r="BK303" s="1244"/>
      <c r="BL303" s="1244"/>
      <c r="BM303" s="1244"/>
      <c r="BN303" s="1244"/>
      <c r="BO303" s="1244"/>
      <c r="BP303" s="1244"/>
      <c r="BQ303" s="1244"/>
      <c r="BR303" s="1244"/>
      <c r="BS303" s="1244"/>
      <c r="BT303" s="1244"/>
      <c r="BU303" s="1244"/>
      <c r="BV303" s="1244"/>
      <c r="BW303" s="1244"/>
      <c r="BX303" s="1244"/>
      <c r="BY303" s="1244"/>
      <c r="BZ303" s="1244"/>
      <c r="CA303" s="1244"/>
    </row>
    <row r="304" spans="1:79" ht="18" customHeight="1">
      <c r="A304" s="1193">
        <v>31</v>
      </c>
      <c r="B304" s="1358" t="s">
        <v>990</v>
      </c>
      <c r="C304" s="1359"/>
      <c r="D304" s="1359"/>
      <c r="E304" s="1359"/>
      <c r="F304" s="1441"/>
      <c r="G304" s="1362"/>
      <c r="H304" s="1362"/>
      <c r="I304" s="1244"/>
      <c r="J304" s="1244"/>
      <c r="K304" s="1244"/>
      <c r="L304" s="1244"/>
      <c r="M304" s="1244"/>
      <c r="N304" s="1336"/>
      <c r="O304" s="1244"/>
      <c r="P304" s="1244"/>
      <c r="Q304" s="1244"/>
      <c r="R304" s="1244"/>
      <c r="S304" s="1244"/>
      <c r="T304" s="1244"/>
      <c r="U304" s="1244"/>
      <c r="V304" s="1244"/>
      <c r="W304" s="1244"/>
      <c r="X304" s="1244"/>
      <c r="Y304" s="1244"/>
      <c r="Z304" s="1244"/>
      <c r="AA304" s="1244"/>
      <c r="AB304" s="1244"/>
      <c r="AC304" s="1244"/>
      <c r="AD304" s="1244"/>
      <c r="AE304" s="1244"/>
      <c r="AF304" s="1244"/>
      <c r="AG304" s="1244"/>
      <c r="AH304" s="1244"/>
      <c r="AI304" s="1244"/>
      <c r="AJ304" s="1244"/>
      <c r="AK304" s="1244"/>
      <c r="AL304" s="1244"/>
      <c r="AM304" s="1244"/>
      <c r="AN304" s="1244"/>
      <c r="AO304" s="1244"/>
      <c r="AP304" s="1244"/>
      <c r="AQ304" s="1244"/>
      <c r="AR304" s="1244"/>
      <c r="AS304" s="1244"/>
      <c r="AT304" s="1244"/>
      <c r="AU304" s="1244"/>
      <c r="AV304" s="1244"/>
      <c r="AW304" s="1244"/>
      <c r="AX304" s="1244"/>
      <c r="AY304" s="1244"/>
      <c r="AZ304" s="1244"/>
      <c r="BA304" s="1244"/>
      <c r="BB304" s="1244"/>
      <c r="BC304" s="1244"/>
      <c r="BD304" s="1244"/>
      <c r="BE304" s="1244"/>
      <c r="BF304" s="1244"/>
      <c r="BG304" s="1244"/>
      <c r="BH304" s="1244"/>
      <c r="BI304" s="1244"/>
      <c r="BJ304" s="1244"/>
      <c r="BK304" s="1244"/>
      <c r="BL304" s="1244"/>
      <c r="BM304" s="1244"/>
      <c r="BN304" s="1244"/>
      <c r="BO304" s="1244"/>
      <c r="BP304" s="1244"/>
      <c r="BQ304" s="1244"/>
      <c r="BR304" s="1244"/>
      <c r="BS304" s="1244"/>
      <c r="BT304" s="1244"/>
      <c r="BU304" s="1244"/>
      <c r="BV304" s="1244"/>
      <c r="BW304" s="1244"/>
      <c r="BX304" s="1244"/>
      <c r="BY304" s="1244"/>
      <c r="BZ304" s="1244"/>
      <c r="CA304" s="1244"/>
    </row>
    <row r="305" spans="1:79" ht="35.25" customHeight="1">
      <c r="B305" s="1363" t="s">
        <v>991</v>
      </c>
      <c r="C305" s="1364"/>
      <c r="D305" s="1364"/>
      <c r="E305" s="1365"/>
      <c r="F305" s="1441"/>
      <c r="G305" s="1362"/>
      <c r="H305" s="1362"/>
      <c r="I305" s="1244"/>
      <c r="J305" s="1244"/>
      <c r="K305" s="1244"/>
      <c r="L305" s="1244"/>
      <c r="M305" s="1244"/>
      <c r="N305" s="1336"/>
      <c r="O305" s="1244"/>
      <c r="P305" s="1244"/>
      <c r="Q305" s="1244"/>
      <c r="R305" s="1244"/>
      <c r="S305" s="1244"/>
      <c r="T305" s="1244"/>
      <c r="U305" s="1244"/>
      <c r="V305" s="1244"/>
      <c r="W305" s="1244"/>
      <c r="X305" s="1244"/>
      <c r="Y305" s="1244"/>
      <c r="Z305" s="1244"/>
      <c r="AA305" s="1244"/>
      <c r="AB305" s="1244"/>
      <c r="AC305" s="1244"/>
      <c r="AD305" s="1244"/>
      <c r="AE305" s="1244"/>
      <c r="AF305" s="1244"/>
      <c r="AG305" s="1244"/>
      <c r="AH305" s="1244"/>
      <c r="AI305" s="1244"/>
      <c r="AJ305" s="1244"/>
      <c r="AK305" s="1244"/>
      <c r="AL305" s="1244"/>
      <c r="AM305" s="1244"/>
      <c r="AN305" s="1244"/>
      <c r="AO305" s="1244"/>
      <c r="AP305" s="1244"/>
      <c r="AQ305" s="1244"/>
      <c r="AR305" s="1244"/>
      <c r="AS305" s="1244"/>
      <c r="AT305" s="1244"/>
      <c r="AU305" s="1244"/>
      <c r="AV305" s="1244"/>
      <c r="AW305" s="1244"/>
      <c r="AX305" s="1244"/>
      <c r="AY305" s="1244"/>
      <c r="AZ305" s="1244"/>
      <c r="BA305" s="1244"/>
      <c r="BB305" s="1244"/>
      <c r="BC305" s="1244"/>
      <c r="BD305" s="1244"/>
      <c r="BE305" s="1244"/>
      <c r="BF305" s="1244"/>
      <c r="BG305" s="1244"/>
      <c r="BH305" s="1244"/>
      <c r="BI305" s="1244"/>
      <c r="BJ305" s="1244"/>
      <c r="BK305" s="1244"/>
      <c r="BL305" s="1244"/>
      <c r="BM305" s="1244"/>
      <c r="BN305" s="1244"/>
      <c r="BO305" s="1244"/>
      <c r="BP305" s="1244"/>
      <c r="BQ305" s="1244"/>
      <c r="BR305" s="1244"/>
      <c r="BS305" s="1244"/>
      <c r="BT305" s="1244"/>
      <c r="BU305" s="1244"/>
      <c r="BV305" s="1244"/>
      <c r="BW305" s="1244"/>
      <c r="BX305" s="1244"/>
      <c r="BY305" s="1244"/>
      <c r="BZ305" s="1244"/>
      <c r="CA305" s="1244"/>
    </row>
    <row r="306" spans="1:79" ht="16.5" customHeight="1" thickBot="1">
      <c r="B306" s="1358" t="s">
        <v>842</v>
      </c>
      <c r="C306" s="1366"/>
      <c r="F306" s="1441"/>
      <c r="G306" s="1362"/>
      <c r="H306" s="1362"/>
      <c r="I306" s="1244"/>
      <c r="J306" s="1244"/>
      <c r="K306" s="1244"/>
      <c r="L306" s="1244"/>
      <c r="M306" s="1244"/>
      <c r="N306" s="1336"/>
      <c r="O306" s="1244"/>
      <c r="P306" s="1244"/>
      <c r="Q306" s="1244"/>
      <c r="R306" s="1244"/>
      <c r="S306" s="1244"/>
      <c r="T306" s="1244"/>
      <c r="U306" s="1244"/>
      <c r="V306" s="1244"/>
      <c r="W306" s="1244"/>
      <c r="X306" s="1244"/>
      <c r="Y306" s="1244"/>
      <c r="Z306" s="1244"/>
      <c r="AA306" s="1244"/>
      <c r="AB306" s="1244"/>
      <c r="AC306" s="1244"/>
      <c r="AD306" s="1244"/>
      <c r="AE306" s="1244"/>
      <c r="AF306" s="1244"/>
      <c r="AG306" s="1244"/>
      <c r="AH306" s="1244"/>
      <c r="AI306" s="1244"/>
      <c r="AJ306" s="1244"/>
      <c r="AK306" s="1244"/>
      <c r="AL306" s="1244"/>
      <c r="AM306" s="1244"/>
      <c r="AN306" s="1244"/>
      <c r="AO306" s="1244"/>
      <c r="AP306" s="1244"/>
      <c r="AQ306" s="1244"/>
      <c r="AR306" s="1244"/>
      <c r="AS306" s="1244"/>
      <c r="AT306" s="1244"/>
      <c r="AU306" s="1244"/>
      <c r="AV306" s="1244"/>
      <c r="AW306" s="1244"/>
      <c r="AX306" s="1244"/>
      <c r="AY306" s="1244"/>
      <c r="AZ306" s="1244"/>
      <c r="BA306" s="1244"/>
      <c r="BB306" s="1244"/>
      <c r="BC306" s="1244"/>
      <c r="BD306" s="1244"/>
      <c r="BE306" s="1244"/>
      <c r="BF306" s="1244"/>
      <c r="BG306" s="1244"/>
      <c r="BH306" s="1244"/>
      <c r="BI306" s="1244"/>
      <c r="BJ306" s="1244"/>
      <c r="BK306" s="1244"/>
      <c r="BL306" s="1244"/>
      <c r="BM306" s="1244"/>
      <c r="BN306" s="1244"/>
      <c r="BO306" s="1244"/>
      <c r="BP306" s="1244"/>
      <c r="BQ306" s="1244"/>
      <c r="BR306" s="1244"/>
      <c r="BS306" s="1244"/>
      <c r="BT306" s="1244"/>
      <c r="BU306" s="1244"/>
      <c r="BV306" s="1244"/>
      <c r="BW306" s="1244"/>
      <c r="BX306" s="1244"/>
      <c r="BY306" s="1244"/>
      <c r="BZ306" s="1244"/>
      <c r="CA306" s="1244"/>
    </row>
    <row r="307" spans="1:79" ht="33.75" customHeight="1" thickBot="1">
      <c r="B307" s="1367" t="s">
        <v>843</v>
      </c>
      <c r="C307" s="1368" t="s">
        <v>844</v>
      </c>
      <c r="D307" s="1368" t="s">
        <v>845</v>
      </c>
      <c r="E307" s="1369" t="s">
        <v>846</v>
      </c>
      <c r="F307" s="1413" t="s">
        <v>847</v>
      </c>
      <c r="G307" s="1406"/>
      <c r="H307" s="1362"/>
      <c r="I307" s="1244"/>
      <c r="J307" s="1244"/>
      <c r="K307" s="1244"/>
      <c r="L307" s="1244"/>
      <c r="M307" s="1244"/>
      <c r="N307" s="1336"/>
      <c r="O307" s="1244"/>
      <c r="P307" s="1244"/>
      <c r="Q307" s="1244"/>
      <c r="R307" s="1244"/>
      <c r="S307" s="1244"/>
      <c r="T307" s="1244"/>
      <c r="U307" s="1244"/>
      <c r="V307" s="1244"/>
      <c r="W307" s="1244"/>
      <c r="X307" s="1244"/>
      <c r="Y307" s="1244"/>
      <c r="Z307" s="1244"/>
      <c r="AA307" s="1244"/>
      <c r="AB307" s="1244"/>
      <c r="AC307" s="1244"/>
      <c r="AD307" s="1244"/>
      <c r="AE307" s="1244"/>
      <c r="AF307" s="1244"/>
      <c r="AG307" s="1244"/>
      <c r="AH307" s="1244"/>
      <c r="AI307" s="1244"/>
      <c r="AJ307" s="1244"/>
      <c r="AK307" s="1244"/>
      <c r="AL307" s="1244"/>
      <c r="AM307" s="1244"/>
      <c r="AN307" s="1244"/>
      <c r="AO307" s="1244"/>
      <c r="AP307" s="1244"/>
      <c r="AQ307" s="1244"/>
      <c r="AR307" s="1244"/>
      <c r="AS307" s="1244"/>
      <c r="AT307" s="1244"/>
      <c r="AU307" s="1244"/>
      <c r="AV307" s="1244"/>
      <c r="AW307" s="1244"/>
      <c r="AX307" s="1244"/>
      <c r="AY307" s="1244"/>
      <c r="AZ307" s="1244"/>
      <c r="BA307" s="1244"/>
      <c r="BB307" s="1244"/>
      <c r="BC307" s="1244"/>
      <c r="BD307" s="1244"/>
      <c r="BE307" s="1244"/>
      <c r="BF307" s="1244"/>
      <c r="BG307" s="1244"/>
      <c r="BH307" s="1244"/>
      <c r="BI307" s="1244"/>
      <c r="BJ307" s="1244"/>
      <c r="BK307" s="1244"/>
      <c r="BL307" s="1244"/>
      <c r="BM307" s="1244"/>
      <c r="BN307" s="1244"/>
      <c r="BO307" s="1244"/>
      <c r="BP307" s="1244"/>
      <c r="BQ307" s="1244"/>
      <c r="BR307" s="1244"/>
      <c r="BS307" s="1244"/>
      <c r="BT307" s="1244"/>
      <c r="BU307" s="1244"/>
      <c r="BV307" s="1244"/>
      <c r="BW307" s="1244"/>
      <c r="BX307" s="1244"/>
      <c r="BY307" s="1244"/>
      <c r="BZ307" s="1244"/>
      <c r="CA307" s="1244"/>
    </row>
    <row r="308" spans="1:79" ht="21" customHeight="1">
      <c r="B308" s="1378" t="s">
        <v>849</v>
      </c>
      <c r="C308" s="1379">
        <v>1</v>
      </c>
      <c r="D308" s="1380">
        <v>1</v>
      </c>
      <c r="E308" s="1381">
        <v>1</v>
      </c>
      <c r="F308" s="1414"/>
      <c r="G308" s="1407"/>
      <c r="H308" s="1407"/>
      <c r="I308" s="1408"/>
      <c r="J308" s="1244"/>
      <c r="K308" s="1244"/>
      <c r="L308" s="1244"/>
      <c r="M308" s="1244"/>
      <c r="N308" s="1336"/>
      <c r="O308" s="1244"/>
      <c r="P308" s="1244"/>
      <c r="Q308" s="1244"/>
      <c r="R308" s="1244"/>
      <c r="S308" s="1244"/>
      <c r="T308" s="1244"/>
      <c r="U308" s="1244"/>
      <c r="V308" s="1244"/>
      <c r="W308" s="1244"/>
      <c r="X308" s="1244"/>
      <c r="Y308" s="1244"/>
      <c r="Z308" s="1244"/>
      <c r="AA308" s="1244"/>
      <c r="AB308" s="1244"/>
      <c r="AC308" s="1244"/>
      <c r="AD308" s="1244"/>
      <c r="AE308" s="1244"/>
      <c r="AF308" s="1244"/>
      <c r="AG308" s="1244"/>
      <c r="AH308" s="1244"/>
      <c r="AI308" s="1244"/>
      <c r="AJ308" s="1244"/>
      <c r="AK308" s="1244"/>
      <c r="AL308" s="1244"/>
      <c r="AM308" s="1244"/>
      <c r="AN308" s="1244"/>
      <c r="AO308" s="1244"/>
      <c r="AP308" s="1244"/>
      <c r="AQ308" s="1244"/>
      <c r="AR308" s="1244"/>
      <c r="AS308" s="1244"/>
      <c r="AT308" s="1244"/>
      <c r="AU308" s="1244"/>
      <c r="AV308" s="1244"/>
      <c r="AW308" s="1244"/>
      <c r="AX308" s="1244"/>
      <c r="AY308" s="1244"/>
      <c r="AZ308" s="1244"/>
      <c r="BA308" s="1244"/>
      <c r="BB308" s="1244"/>
      <c r="BC308" s="1244"/>
      <c r="BD308" s="1244"/>
      <c r="BE308" s="1244"/>
      <c r="BF308" s="1244"/>
      <c r="BG308" s="1244"/>
      <c r="BH308" s="1244"/>
      <c r="BI308" s="1244"/>
      <c r="BJ308" s="1244"/>
      <c r="BK308" s="1244"/>
      <c r="BL308" s="1244"/>
      <c r="BM308" s="1244"/>
      <c r="BN308" s="1244"/>
      <c r="BO308" s="1244"/>
      <c r="BP308" s="1244"/>
      <c r="BQ308" s="1244"/>
      <c r="BR308" s="1244"/>
      <c r="BS308" s="1244"/>
      <c r="BT308" s="1244"/>
      <c r="BU308" s="1244"/>
      <c r="BV308" s="1244"/>
      <c r="BW308" s="1244"/>
      <c r="BX308" s="1244"/>
      <c r="BY308" s="1244"/>
      <c r="BZ308" s="1244"/>
      <c r="CA308" s="1244"/>
    </row>
    <row r="309" spans="1:79" ht="20.25" customHeight="1">
      <c r="B309" s="1388" t="s">
        <v>851</v>
      </c>
      <c r="C309" s="1389">
        <v>2</v>
      </c>
      <c r="D309" s="1390">
        <v>1</v>
      </c>
      <c r="E309" s="1391">
        <v>2</v>
      </c>
      <c r="F309" s="1414"/>
      <c r="G309" s="1409"/>
      <c r="H309" s="1409"/>
      <c r="I309" s="1410"/>
      <c r="J309" s="1244"/>
      <c r="K309" s="1244"/>
      <c r="L309" s="1244"/>
      <c r="M309" s="1244"/>
      <c r="N309" s="1336"/>
      <c r="O309" s="1244"/>
      <c r="P309" s="1244"/>
      <c r="Q309" s="1244"/>
      <c r="R309" s="1244"/>
      <c r="S309" s="1244"/>
      <c r="T309" s="1244"/>
      <c r="U309" s="1244"/>
      <c r="V309" s="1244"/>
      <c r="W309" s="1244"/>
      <c r="X309" s="1244"/>
      <c r="Y309" s="1244"/>
      <c r="Z309" s="1244"/>
      <c r="AA309" s="1244"/>
      <c r="AB309" s="1244"/>
      <c r="AC309" s="1244"/>
      <c r="AD309" s="1244"/>
      <c r="AE309" s="1244"/>
      <c r="AF309" s="1244"/>
      <c r="AG309" s="1244"/>
      <c r="AH309" s="1244"/>
      <c r="AI309" s="1244"/>
      <c r="AJ309" s="1244"/>
      <c r="AK309" s="1244"/>
      <c r="AL309" s="1244"/>
      <c r="AM309" s="1244"/>
      <c r="AN309" s="1244"/>
      <c r="AO309" s="1244"/>
      <c r="AP309" s="1244"/>
      <c r="AQ309" s="1244"/>
      <c r="AR309" s="1244"/>
      <c r="AS309" s="1244"/>
      <c r="AT309" s="1244"/>
      <c r="AU309" s="1244"/>
      <c r="AV309" s="1244"/>
      <c r="AW309" s="1244"/>
      <c r="AX309" s="1244"/>
      <c r="AY309" s="1244"/>
      <c r="AZ309" s="1244"/>
      <c r="BA309" s="1244"/>
      <c r="BB309" s="1244"/>
      <c r="BC309" s="1244"/>
      <c r="BD309" s="1244"/>
      <c r="BE309" s="1244"/>
      <c r="BF309" s="1244"/>
      <c r="BG309" s="1244"/>
      <c r="BH309" s="1244"/>
      <c r="BI309" s="1244"/>
      <c r="BJ309" s="1244"/>
      <c r="BK309" s="1244"/>
      <c r="BL309" s="1244"/>
      <c r="BM309" s="1244"/>
      <c r="BN309" s="1244"/>
      <c r="BO309" s="1244"/>
      <c r="BP309" s="1244"/>
      <c r="BQ309" s="1244"/>
      <c r="BR309" s="1244"/>
      <c r="BS309" s="1244"/>
      <c r="BT309" s="1244"/>
      <c r="BU309" s="1244"/>
      <c r="BV309" s="1244"/>
      <c r="BW309" s="1244"/>
      <c r="BX309" s="1244"/>
      <c r="BY309" s="1244"/>
      <c r="BZ309" s="1244"/>
      <c r="CA309" s="1244"/>
    </row>
    <row r="310" spans="1:79" ht="20.25" customHeight="1" thickBot="1">
      <c r="B310" s="1394" t="s">
        <v>853</v>
      </c>
      <c r="C310" s="1395">
        <v>4</v>
      </c>
      <c r="D310" s="1396">
        <v>1</v>
      </c>
      <c r="E310" s="1397">
        <v>4</v>
      </c>
      <c r="F310" s="1415"/>
      <c r="G310" s="1411"/>
      <c r="H310" s="1411"/>
      <c r="I310" s="1412"/>
      <c r="J310" s="1244"/>
      <c r="K310" s="1244"/>
      <c r="L310" s="1244"/>
      <c r="M310" s="1244"/>
      <c r="N310" s="1336"/>
      <c r="O310" s="1244"/>
      <c r="P310" s="1244"/>
      <c r="Q310" s="1244"/>
      <c r="R310" s="1244"/>
      <c r="S310" s="1244"/>
      <c r="T310" s="1244"/>
      <c r="U310" s="1244"/>
      <c r="V310" s="1244"/>
      <c r="W310" s="1244"/>
      <c r="X310" s="1244"/>
      <c r="Y310" s="1244"/>
      <c r="Z310" s="1244"/>
      <c r="AA310" s="1244"/>
      <c r="AB310" s="1244"/>
      <c r="AC310" s="1244"/>
      <c r="AD310" s="1244"/>
      <c r="AE310" s="1244"/>
      <c r="AF310" s="1244"/>
      <c r="AG310" s="1244"/>
      <c r="AH310" s="1244"/>
      <c r="AI310" s="1244"/>
      <c r="AJ310" s="1244"/>
      <c r="AK310" s="1244"/>
      <c r="AL310" s="1244"/>
      <c r="AM310" s="1244"/>
      <c r="AN310" s="1244"/>
      <c r="AO310" s="1244"/>
      <c r="AP310" s="1244"/>
      <c r="AQ310" s="1244"/>
      <c r="AR310" s="1244"/>
      <c r="AS310" s="1244"/>
      <c r="AT310" s="1244"/>
      <c r="AU310" s="1244"/>
      <c r="AV310" s="1244"/>
      <c r="AW310" s="1244"/>
      <c r="AX310" s="1244"/>
      <c r="AY310" s="1244"/>
      <c r="AZ310" s="1244"/>
      <c r="BA310" s="1244"/>
      <c r="BB310" s="1244"/>
      <c r="BC310" s="1244"/>
      <c r="BD310" s="1244"/>
      <c r="BE310" s="1244"/>
      <c r="BF310" s="1244"/>
      <c r="BG310" s="1244"/>
      <c r="BH310" s="1244"/>
      <c r="BI310" s="1244"/>
      <c r="BJ310" s="1244"/>
      <c r="BK310" s="1244"/>
      <c r="BL310" s="1244"/>
      <c r="BM310" s="1244"/>
      <c r="BN310" s="1244"/>
      <c r="BO310" s="1244"/>
      <c r="BP310" s="1244"/>
      <c r="BQ310" s="1244"/>
      <c r="BR310" s="1244"/>
      <c r="BS310" s="1244"/>
      <c r="BT310" s="1244"/>
      <c r="BU310" s="1244"/>
      <c r="BV310" s="1244"/>
      <c r="BW310" s="1244"/>
      <c r="BX310" s="1244"/>
      <c r="BY310" s="1244"/>
      <c r="BZ310" s="1244"/>
      <c r="CA310" s="1244"/>
    </row>
    <row r="311" spans="1:79" ht="9" customHeight="1">
      <c r="B311" s="1404"/>
      <c r="C311" s="1405"/>
      <c r="D311" s="1405"/>
      <c r="E311" s="1405"/>
      <c r="F311" s="1441"/>
      <c r="G311" s="1362"/>
      <c r="H311" s="1362"/>
      <c r="I311" s="1244"/>
      <c r="J311" s="1244"/>
      <c r="K311" s="1244"/>
      <c r="L311" s="1244"/>
      <c r="M311" s="1244"/>
      <c r="N311" s="1336"/>
      <c r="O311" s="1244"/>
      <c r="P311" s="1244"/>
      <c r="Q311" s="1244"/>
      <c r="R311" s="1244"/>
      <c r="S311" s="1244"/>
      <c r="T311" s="1244"/>
      <c r="U311" s="1244"/>
      <c r="V311" s="1244"/>
      <c r="W311" s="1244"/>
      <c r="X311" s="1244"/>
      <c r="Y311" s="1244"/>
      <c r="Z311" s="1244"/>
      <c r="AA311" s="1244"/>
      <c r="AB311" s="1244"/>
      <c r="AC311" s="1244"/>
      <c r="AD311" s="1244"/>
      <c r="AE311" s="1244"/>
      <c r="AF311" s="1244"/>
      <c r="AG311" s="1244"/>
      <c r="AH311" s="1244"/>
      <c r="AI311" s="1244"/>
      <c r="AJ311" s="1244"/>
      <c r="AK311" s="1244"/>
      <c r="AL311" s="1244"/>
      <c r="AM311" s="1244"/>
      <c r="AN311" s="1244"/>
      <c r="AO311" s="1244"/>
      <c r="AP311" s="1244"/>
      <c r="AQ311" s="1244"/>
      <c r="AR311" s="1244"/>
      <c r="AS311" s="1244"/>
      <c r="AT311" s="1244"/>
      <c r="AU311" s="1244"/>
      <c r="AV311" s="1244"/>
      <c r="AW311" s="1244"/>
      <c r="AX311" s="1244"/>
      <c r="AY311" s="1244"/>
      <c r="AZ311" s="1244"/>
      <c r="BA311" s="1244"/>
      <c r="BB311" s="1244"/>
      <c r="BC311" s="1244"/>
      <c r="BD311" s="1244"/>
      <c r="BE311" s="1244"/>
      <c r="BF311" s="1244"/>
      <c r="BG311" s="1244"/>
      <c r="BH311" s="1244"/>
      <c r="BI311" s="1244"/>
      <c r="BJ311" s="1244"/>
      <c r="BK311" s="1244"/>
      <c r="BL311" s="1244"/>
      <c r="BM311" s="1244"/>
      <c r="BN311" s="1244"/>
      <c r="BO311" s="1244"/>
      <c r="BP311" s="1244"/>
      <c r="BQ311" s="1244"/>
      <c r="BR311" s="1244"/>
      <c r="BS311" s="1244"/>
      <c r="BT311" s="1244"/>
      <c r="BU311" s="1244"/>
      <c r="BV311" s="1244"/>
      <c r="BW311" s="1244"/>
      <c r="BX311" s="1244"/>
      <c r="BY311" s="1244"/>
      <c r="BZ311" s="1244"/>
      <c r="CA311" s="1244"/>
    </row>
    <row r="312" spans="1:79" ht="18" customHeight="1">
      <c r="A312" s="1193">
        <v>32</v>
      </c>
      <c r="B312" s="1358" t="s">
        <v>992</v>
      </c>
      <c r="C312" s="1359"/>
      <c r="D312" s="1359"/>
      <c r="E312" s="1359"/>
      <c r="F312" s="1441"/>
      <c r="G312" s="1362"/>
      <c r="H312" s="1362"/>
      <c r="I312" s="1244"/>
      <c r="J312" s="1244"/>
      <c r="K312" s="1244"/>
      <c r="L312" s="1244"/>
      <c r="M312" s="1244"/>
      <c r="N312" s="1336"/>
      <c r="O312" s="1244"/>
      <c r="P312" s="1244"/>
      <c r="Q312" s="1244"/>
      <c r="R312" s="1244"/>
      <c r="S312" s="1244"/>
      <c r="T312" s="1244"/>
      <c r="U312" s="1244"/>
      <c r="V312" s="1244"/>
      <c r="W312" s="1244"/>
      <c r="X312" s="1244"/>
      <c r="Y312" s="1244"/>
      <c r="Z312" s="1244"/>
      <c r="AA312" s="1244"/>
      <c r="AB312" s="1244"/>
      <c r="AC312" s="1244"/>
      <c r="AD312" s="1244"/>
      <c r="AE312" s="1244"/>
      <c r="AF312" s="1244"/>
      <c r="AG312" s="1244"/>
      <c r="AH312" s="1244"/>
      <c r="AI312" s="1244"/>
      <c r="AJ312" s="1244"/>
      <c r="AK312" s="1244"/>
      <c r="AL312" s="1244"/>
      <c r="AM312" s="1244"/>
      <c r="AN312" s="1244"/>
      <c r="AO312" s="1244"/>
      <c r="AP312" s="1244"/>
      <c r="AQ312" s="1244"/>
      <c r="AR312" s="1244"/>
      <c r="AS312" s="1244"/>
      <c r="AT312" s="1244"/>
      <c r="AU312" s="1244"/>
      <c r="AV312" s="1244"/>
      <c r="AW312" s="1244"/>
      <c r="AX312" s="1244"/>
      <c r="AY312" s="1244"/>
      <c r="AZ312" s="1244"/>
      <c r="BA312" s="1244"/>
      <c r="BB312" s="1244"/>
      <c r="BC312" s="1244"/>
      <c r="BD312" s="1244"/>
      <c r="BE312" s="1244"/>
      <c r="BF312" s="1244"/>
      <c r="BG312" s="1244"/>
      <c r="BH312" s="1244"/>
      <c r="BI312" s="1244"/>
      <c r="BJ312" s="1244"/>
      <c r="BK312" s="1244"/>
      <c r="BL312" s="1244"/>
      <c r="BM312" s="1244"/>
      <c r="BN312" s="1244"/>
      <c r="BO312" s="1244"/>
      <c r="BP312" s="1244"/>
      <c r="BQ312" s="1244"/>
      <c r="BR312" s="1244"/>
      <c r="BS312" s="1244"/>
      <c r="BT312" s="1244"/>
      <c r="BU312" s="1244"/>
      <c r="BV312" s="1244"/>
      <c r="BW312" s="1244"/>
      <c r="BX312" s="1244"/>
      <c r="BY312" s="1244"/>
      <c r="BZ312" s="1244"/>
      <c r="CA312" s="1244"/>
    </row>
    <row r="313" spans="1:79" ht="35.25" customHeight="1">
      <c r="B313" s="1363" t="s">
        <v>993</v>
      </c>
      <c r="C313" s="1364"/>
      <c r="D313" s="1364"/>
      <c r="E313" s="1365"/>
      <c r="F313" s="1441"/>
      <c r="G313" s="1362"/>
      <c r="H313" s="1362"/>
      <c r="I313" s="1244"/>
      <c r="J313" s="1244"/>
      <c r="K313" s="1244"/>
      <c r="L313" s="1244"/>
      <c r="M313" s="1244"/>
      <c r="N313" s="1336"/>
      <c r="O313" s="1244"/>
      <c r="P313" s="1244"/>
      <c r="Q313" s="1244"/>
      <c r="R313" s="1244"/>
      <c r="S313" s="1244"/>
      <c r="T313" s="1244"/>
      <c r="U313" s="1244"/>
      <c r="V313" s="1244"/>
      <c r="W313" s="1244"/>
      <c r="X313" s="1244"/>
      <c r="Y313" s="1244"/>
      <c r="Z313" s="1244"/>
      <c r="AA313" s="1244"/>
      <c r="AB313" s="1244"/>
      <c r="AC313" s="1244"/>
      <c r="AD313" s="1244"/>
      <c r="AE313" s="1244"/>
      <c r="AF313" s="1244"/>
      <c r="AG313" s="1244"/>
      <c r="AH313" s="1244"/>
      <c r="AI313" s="1244"/>
      <c r="AJ313" s="1244"/>
      <c r="AK313" s="1244"/>
      <c r="AL313" s="1244"/>
      <c r="AM313" s="1244"/>
      <c r="AN313" s="1244"/>
      <c r="AO313" s="1244"/>
      <c r="AP313" s="1244"/>
      <c r="AQ313" s="1244"/>
      <c r="AR313" s="1244"/>
      <c r="AS313" s="1244"/>
      <c r="AT313" s="1244"/>
      <c r="AU313" s="1244"/>
      <c r="AV313" s="1244"/>
      <c r="AW313" s="1244"/>
      <c r="AX313" s="1244"/>
      <c r="AY313" s="1244"/>
      <c r="AZ313" s="1244"/>
      <c r="BA313" s="1244"/>
      <c r="BB313" s="1244"/>
      <c r="BC313" s="1244"/>
      <c r="BD313" s="1244"/>
      <c r="BE313" s="1244"/>
      <c r="BF313" s="1244"/>
      <c r="BG313" s="1244"/>
      <c r="BH313" s="1244"/>
      <c r="BI313" s="1244"/>
      <c r="BJ313" s="1244"/>
      <c r="BK313" s="1244"/>
      <c r="BL313" s="1244"/>
      <c r="BM313" s="1244"/>
      <c r="BN313" s="1244"/>
      <c r="BO313" s="1244"/>
      <c r="BP313" s="1244"/>
      <c r="BQ313" s="1244"/>
      <c r="BR313" s="1244"/>
      <c r="BS313" s="1244"/>
      <c r="BT313" s="1244"/>
      <c r="BU313" s="1244"/>
      <c r="BV313" s="1244"/>
      <c r="BW313" s="1244"/>
      <c r="BX313" s="1244"/>
      <c r="BY313" s="1244"/>
      <c r="BZ313" s="1244"/>
      <c r="CA313" s="1244"/>
    </row>
    <row r="314" spans="1:79" ht="16.5" customHeight="1" thickBot="1">
      <c r="B314" s="1358" t="s">
        <v>842</v>
      </c>
      <c r="C314" s="1366"/>
      <c r="F314" s="1441"/>
      <c r="G314" s="1362"/>
      <c r="H314" s="1362"/>
      <c r="I314" s="1244"/>
      <c r="J314" s="1244"/>
      <c r="K314" s="1244"/>
      <c r="L314" s="1244"/>
      <c r="M314" s="1244"/>
      <c r="N314" s="1336"/>
      <c r="O314" s="1244"/>
      <c r="P314" s="1244"/>
      <c r="Q314" s="1244"/>
      <c r="R314" s="1244"/>
      <c r="S314" s="1244"/>
      <c r="T314" s="1244"/>
      <c r="U314" s="1244"/>
      <c r="V314" s="1244"/>
      <c r="W314" s="1244"/>
      <c r="X314" s="1244"/>
      <c r="Y314" s="1244"/>
      <c r="Z314" s="1244"/>
      <c r="AA314" s="1244"/>
      <c r="AB314" s="1244"/>
      <c r="AC314" s="1244"/>
      <c r="AD314" s="1244"/>
      <c r="AE314" s="1244"/>
      <c r="AF314" s="1244"/>
      <c r="AG314" s="1244"/>
      <c r="AH314" s="1244"/>
      <c r="AI314" s="1244"/>
      <c r="AJ314" s="1244"/>
      <c r="AK314" s="1244"/>
      <c r="AL314" s="1244"/>
      <c r="AM314" s="1244"/>
      <c r="AN314" s="1244"/>
      <c r="AO314" s="1244"/>
      <c r="AP314" s="1244"/>
      <c r="AQ314" s="1244"/>
      <c r="AR314" s="1244"/>
      <c r="AS314" s="1244"/>
      <c r="AT314" s="1244"/>
      <c r="AU314" s="1244"/>
      <c r="AV314" s="1244"/>
      <c r="AW314" s="1244"/>
      <c r="AX314" s="1244"/>
      <c r="AY314" s="1244"/>
      <c r="AZ314" s="1244"/>
      <c r="BA314" s="1244"/>
      <c r="BB314" s="1244"/>
      <c r="BC314" s="1244"/>
      <c r="BD314" s="1244"/>
      <c r="BE314" s="1244"/>
      <c r="BF314" s="1244"/>
      <c r="BG314" s="1244"/>
      <c r="BH314" s="1244"/>
      <c r="BI314" s="1244"/>
      <c r="BJ314" s="1244"/>
      <c r="BK314" s="1244"/>
      <c r="BL314" s="1244"/>
      <c r="BM314" s="1244"/>
      <c r="BN314" s="1244"/>
      <c r="BO314" s="1244"/>
      <c r="BP314" s="1244"/>
      <c r="BQ314" s="1244"/>
      <c r="BR314" s="1244"/>
      <c r="BS314" s="1244"/>
      <c r="BT314" s="1244"/>
      <c r="BU314" s="1244"/>
      <c r="BV314" s="1244"/>
      <c r="BW314" s="1244"/>
      <c r="BX314" s="1244"/>
      <c r="BY314" s="1244"/>
      <c r="BZ314" s="1244"/>
      <c r="CA314" s="1244"/>
    </row>
    <row r="315" spans="1:79" ht="33.75" customHeight="1" thickBot="1">
      <c r="B315" s="1367" t="s">
        <v>843</v>
      </c>
      <c r="C315" s="1368" t="s">
        <v>844</v>
      </c>
      <c r="D315" s="1368" t="s">
        <v>845</v>
      </c>
      <c r="E315" s="1369" t="s">
        <v>846</v>
      </c>
      <c r="F315" s="1413" t="s">
        <v>847</v>
      </c>
      <c r="G315" s="1406"/>
      <c r="H315" s="1362"/>
      <c r="I315" s="1244"/>
      <c r="J315" s="1244"/>
      <c r="K315" s="1244"/>
      <c r="L315" s="1244"/>
      <c r="M315" s="1244"/>
      <c r="N315" s="1336"/>
      <c r="O315" s="1244"/>
      <c r="P315" s="1244"/>
      <c r="Q315" s="1244"/>
      <c r="R315" s="1244"/>
      <c r="S315" s="1244"/>
      <c r="T315" s="1244"/>
      <c r="U315" s="1244"/>
      <c r="V315" s="1244"/>
      <c r="W315" s="1244"/>
      <c r="X315" s="1244"/>
      <c r="Y315" s="1244"/>
      <c r="Z315" s="1244"/>
      <c r="AA315" s="1244"/>
      <c r="AB315" s="1244"/>
      <c r="AC315" s="1244"/>
      <c r="AD315" s="1244"/>
      <c r="AE315" s="1244"/>
      <c r="AF315" s="1244"/>
      <c r="AG315" s="1244"/>
      <c r="AH315" s="1244"/>
      <c r="AI315" s="1244"/>
      <c r="AJ315" s="1244"/>
      <c r="AK315" s="1244"/>
      <c r="AL315" s="1244"/>
      <c r="AM315" s="1244"/>
      <c r="AN315" s="1244"/>
      <c r="AO315" s="1244"/>
      <c r="AP315" s="1244"/>
      <c r="AQ315" s="1244"/>
      <c r="AR315" s="1244"/>
      <c r="AS315" s="1244"/>
      <c r="AT315" s="1244"/>
      <c r="AU315" s="1244"/>
      <c r="AV315" s="1244"/>
      <c r="AW315" s="1244"/>
      <c r="AX315" s="1244"/>
      <c r="AY315" s="1244"/>
      <c r="AZ315" s="1244"/>
      <c r="BA315" s="1244"/>
      <c r="BB315" s="1244"/>
      <c r="BC315" s="1244"/>
      <c r="BD315" s="1244"/>
      <c r="BE315" s="1244"/>
      <c r="BF315" s="1244"/>
      <c r="BG315" s="1244"/>
      <c r="BH315" s="1244"/>
      <c r="BI315" s="1244"/>
      <c r="BJ315" s="1244"/>
      <c r="BK315" s="1244"/>
      <c r="BL315" s="1244"/>
      <c r="BM315" s="1244"/>
      <c r="BN315" s="1244"/>
      <c r="BO315" s="1244"/>
      <c r="BP315" s="1244"/>
      <c r="BQ315" s="1244"/>
      <c r="BR315" s="1244"/>
      <c r="BS315" s="1244"/>
      <c r="BT315" s="1244"/>
      <c r="BU315" s="1244"/>
      <c r="BV315" s="1244"/>
      <c r="BW315" s="1244"/>
      <c r="BX315" s="1244"/>
      <c r="BY315" s="1244"/>
      <c r="BZ315" s="1244"/>
      <c r="CA315" s="1244"/>
    </row>
    <row r="316" spans="1:79" ht="21" customHeight="1">
      <c r="B316" s="1378" t="s">
        <v>849</v>
      </c>
      <c r="C316" s="1379">
        <v>0</v>
      </c>
      <c r="D316" s="1380">
        <v>3</v>
      </c>
      <c r="E316" s="1381">
        <v>0</v>
      </c>
      <c r="F316" s="1414"/>
      <c r="G316" s="1407"/>
      <c r="H316" s="1407"/>
      <c r="I316" s="1408"/>
      <c r="J316" s="1244"/>
      <c r="K316" s="1244"/>
      <c r="L316" s="1244"/>
      <c r="M316" s="1244"/>
      <c r="N316" s="1336"/>
      <c r="O316" s="1244"/>
      <c r="P316" s="1244"/>
      <c r="Q316" s="1244"/>
      <c r="R316" s="1244"/>
      <c r="S316" s="1244"/>
      <c r="T316" s="1244"/>
      <c r="U316" s="1244"/>
      <c r="V316" s="1244"/>
      <c r="W316" s="1244"/>
      <c r="X316" s="1244"/>
      <c r="Y316" s="1244"/>
      <c r="Z316" s="1244"/>
      <c r="AA316" s="1244"/>
      <c r="AB316" s="1244"/>
      <c r="AC316" s="1244"/>
      <c r="AD316" s="1244"/>
      <c r="AE316" s="1244"/>
      <c r="AF316" s="1244"/>
      <c r="AG316" s="1244"/>
      <c r="AH316" s="1244"/>
      <c r="AI316" s="1244"/>
      <c r="AJ316" s="1244"/>
      <c r="AK316" s="1244"/>
      <c r="AL316" s="1244"/>
      <c r="AM316" s="1244"/>
      <c r="AN316" s="1244"/>
      <c r="AO316" s="1244"/>
      <c r="AP316" s="1244"/>
      <c r="AQ316" s="1244"/>
      <c r="AR316" s="1244"/>
      <c r="AS316" s="1244"/>
      <c r="AT316" s="1244"/>
      <c r="AU316" s="1244"/>
      <c r="AV316" s="1244"/>
      <c r="AW316" s="1244"/>
      <c r="AX316" s="1244"/>
      <c r="AY316" s="1244"/>
      <c r="AZ316" s="1244"/>
      <c r="BA316" s="1244"/>
      <c r="BB316" s="1244"/>
      <c r="BC316" s="1244"/>
      <c r="BD316" s="1244"/>
      <c r="BE316" s="1244"/>
      <c r="BF316" s="1244"/>
      <c r="BG316" s="1244"/>
      <c r="BH316" s="1244"/>
      <c r="BI316" s="1244"/>
      <c r="BJ316" s="1244"/>
      <c r="BK316" s="1244"/>
      <c r="BL316" s="1244"/>
      <c r="BM316" s="1244"/>
      <c r="BN316" s="1244"/>
      <c r="BO316" s="1244"/>
      <c r="BP316" s="1244"/>
      <c r="BQ316" s="1244"/>
      <c r="BR316" s="1244"/>
      <c r="BS316" s="1244"/>
      <c r="BT316" s="1244"/>
      <c r="BU316" s="1244"/>
      <c r="BV316" s="1244"/>
      <c r="BW316" s="1244"/>
      <c r="BX316" s="1244"/>
      <c r="BY316" s="1244"/>
      <c r="BZ316" s="1244"/>
      <c r="CA316" s="1244"/>
    </row>
    <row r="317" spans="1:79" ht="20.25" customHeight="1">
      <c r="B317" s="1388" t="s">
        <v>851</v>
      </c>
      <c r="C317" s="1389">
        <v>1</v>
      </c>
      <c r="D317" s="1390">
        <v>3</v>
      </c>
      <c r="E317" s="1391">
        <v>3</v>
      </c>
      <c r="F317" s="1414"/>
      <c r="G317" s="1409"/>
      <c r="H317" s="1409"/>
      <c r="I317" s="1410"/>
      <c r="J317" s="1244"/>
      <c r="K317" s="1244"/>
      <c r="L317" s="1244"/>
      <c r="M317" s="1244"/>
      <c r="N317" s="1336"/>
      <c r="O317" s="1244"/>
      <c r="P317" s="1244"/>
      <c r="Q317" s="1244"/>
      <c r="R317" s="1244"/>
      <c r="S317" s="1244"/>
      <c r="T317" s="1244"/>
      <c r="U317" s="1244"/>
      <c r="V317" s="1244"/>
      <c r="W317" s="1244"/>
      <c r="X317" s="1244"/>
      <c r="Y317" s="1244"/>
      <c r="Z317" s="1244"/>
      <c r="AA317" s="1244"/>
      <c r="AB317" s="1244"/>
      <c r="AC317" s="1244"/>
      <c r="AD317" s="1244"/>
      <c r="AE317" s="1244"/>
      <c r="AF317" s="1244"/>
      <c r="AG317" s="1244"/>
      <c r="AH317" s="1244"/>
      <c r="AI317" s="1244"/>
      <c r="AJ317" s="1244"/>
      <c r="AK317" s="1244"/>
      <c r="AL317" s="1244"/>
      <c r="AM317" s="1244"/>
      <c r="AN317" s="1244"/>
      <c r="AO317" s="1244"/>
      <c r="AP317" s="1244"/>
      <c r="AQ317" s="1244"/>
      <c r="AR317" s="1244"/>
      <c r="AS317" s="1244"/>
      <c r="AT317" s="1244"/>
      <c r="AU317" s="1244"/>
      <c r="AV317" s="1244"/>
      <c r="AW317" s="1244"/>
      <c r="AX317" s="1244"/>
      <c r="AY317" s="1244"/>
      <c r="AZ317" s="1244"/>
      <c r="BA317" s="1244"/>
      <c r="BB317" s="1244"/>
      <c r="BC317" s="1244"/>
      <c r="BD317" s="1244"/>
      <c r="BE317" s="1244"/>
      <c r="BF317" s="1244"/>
      <c r="BG317" s="1244"/>
      <c r="BH317" s="1244"/>
      <c r="BI317" s="1244"/>
      <c r="BJ317" s="1244"/>
      <c r="BK317" s="1244"/>
      <c r="BL317" s="1244"/>
      <c r="BM317" s="1244"/>
      <c r="BN317" s="1244"/>
      <c r="BO317" s="1244"/>
      <c r="BP317" s="1244"/>
      <c r="BQ317" s="1244"/>
      <c r="BR317" s="1244"/>
      <c r="BS317" s="1244"/>
      <c r="BT317" s="1244"/>
      <c r="BU317" s="1244"/>
      <c r="BV317" s="1244"/>
      <c r="BW317" s="1244"/>
      <c r="BX317" s="1244"/>
      <c r="BY317" s="1244"/>
      <c r="BZ317" s="1244"/>
      <c r="CA317" s="1244"/>
    </row>
    <row r="318" spans="1:79" ht="20.25" customHeight="1" thickBot="1">
      <c r="B318" s="1394" t="s">
        <v>853</v>
      </c>
      <c r="C318" s="1395">
        <v>2</v>
      </c>
      <c r="D318" s="1396">
        <v>3</v>
      </c>
      <c r="E318" s="1397">
        <v>6</v>
      </c>
      <c r="F318" s="1415"/>
      <c r="G318" s="1411"/>
      <c r="H318" s="1411"/>
      <c r="I318" s="1412"/>
      <c r="J318" s="1244"/>
      <c r="K318" s="1244"/>
      <c r="L318" s="1244"/>
      <c r="M318" s="1244"/>
      <c r="N318" s="1336"/>
      <c r="O318" s="1244"/>
      <c r="P318" s="1244"/>
      <c r="Q318" s="1244"/>
      <c r="R318" s="1244"/>
      <c r="S318" s="1244"/>
      <c r="T318" s="1244"/>
      <c r="U318" s="1244"/>
      <c r="V318" s="1244"/>
      <c r="W318" s="1244"/>
      <c r="X318" s="1244"/>
      <c r="Y318" s="1244"/>
      <c r="Z318" s="1244"/>
      <c r="AA318" s="1244"/>
      <c r="AB318" s="1244"/>
      <c r="AC318" s="1244"/>
      <c r="AD318" s="1244"/>
      <c r="AE318" s="1244"/>
      <c r="AF318" s="1244"/>
      <c r="AG318" s="1244"/>
      <c r="AH318" s="1244"/>
      <c r="AI318" s="1244"/>
      <c r="AJ318" s="1244"/>
      <c r="AK318" s="1244"/>
      <c r="AL318" s="1244"/>
      <c r="AM318" s="1244"/>
      <c r="AN318" s="1244"/>
      <c r="AO318" s="1244"/>
      <c r="AP318" s="1244"/>
      <c r="AQ318" s="1244"/>
      <c r="AR318" s="1244"/>
      <c r="AS318" s="1244"/>
      <c r="AT318" s="1244"/>
      <c r="AU318" s="1244"/>
      <c r="AV318" s="1244"/>
      <c r="AW318" s="1244"/>
      <c r="AX318" s="1244"/>
      <c r="AY318" s="1244"/>
      <c r="AZ318" s="1244"/>
      <c r="BA318" s="1244"/>
      <c r="BB318" s="1244"/>
      <c r="BC318" s="1244"/>
      <c r="BD318" s="1244"/>
      <c r="BE318" s="1244"/>
      <c r="BF318" s="1244"/>
      <c r="BG318" s="1244"/>
      <c r="BH318" s="1244"/>
      <c r="BI318" s="1244"/>
      <c r="BJ318" s="1244"/>
      <c r="BK318" s="1244"/>
      <c r="BL318" s="1244"/>
      <c r="BM318" s="1244"/>
      <c r="BN318" s="1244"/>
      <c r="BO318" s="1244"/>
      <c r="BP318" s="1244"/>
      <c r="BQ318" s="1244"/>
      <c r="BR318" s="1244"/>
      <c r="BS318" s="1244"/>
      <c r="BT318" s="1244"/>
      <c r="BU318" s="1244"/>
      <c r="BV318" s="1244"/>
      <c r="BW318" s="1244"/>
      <c r="BX318" s="1244"/>
      <c r="BY318" s="1244"/>
      <c r="BZ318" s="1244"/>
      <c r="CA318" s="1244"/>
    </row>
    <row r="319" spans="1:79" ht="9" customHeight="1">
      <c r="B319" s="1404"/>
      <c r="C319" s="1405"/>
      <c r="D319" s="1405"/>
      <c r="E319" s="1405"/>
      <c r="F319" s="1441"/>
      <c r="G319" s="1362"/>
      <c r="H319" s="1362"/>
      <c r="I319" s="1244"/>
      <c r="J319" s="1244"/>
      <c r="K319" s="1244"/>
      <c r="L319" s="1244"/>
      <c r="M319" s="1244"/>
      <c r="N319" s="1336"/>
      <c r="O319" s="1244"/>
      <c r="P319" s="1244"/>
      <c r="Q319" s="1244"/>
      <c r="R319" s="1244"/>
      <c r="S319" s="1244"/>
      <c r="T319" s="1244"/>
      <c r="U319" s="1244"/>
      <c r="V319" s="1244"/>
      <c r="W319" s="1244"/>
      <c r="X319" s="1244"/>
      <c r="Y319" s="1244"/>
      <c r="Z319" s="1244"/>
      <c r="AA319" s="1244"/>
      <c r="AB319" s="1244"/>
      <c r="AC319" s="1244"/>
      <c r="AD319" s="1244"/>
      <c r="AE319" s="1244"/>
      <c r="AF319" s="1244"/>
      <c r="AG319" s="1244"/>
      <c r="AH319" s="1244"/>
      <c r="AI319" s="1244"/>
      <c r="AJ319" s="1244"/>
      <c r="AK319" s="1244"/>
      <c r="AL319" s="1244"/>
      <c r="AM319" s="1244"/>
      <c r="AN319" s="1244"/>
      <c r="AO319" s="1244"/>
      <c r="AP319" s="1244"/>
      <c r="AQ319" s="1244"/>
      <c r="AR319" s="1244"/>
      <c r="AS319" s="1244"/>
      <c r="AT319" s="1244"/>
      <c r="AU319" s="1244"/>
      <c r="AV319" s="1244"/>
      <c r="AW319" s="1244"/>
      <c r="AX319" s="1244"/>
      <c r="AY319" s="1244"/>
      <c r="AZ319" s="1244"/>
      <c r="BA319" s="1244"/>
      <c r="BB319" s="1244"/>
      <c r="BC319" s="1244"/>
      <c r="BD319" s="1244"/>
      <c r="BE319" s="1244"/>
      <c r="BF319" s="1244"/>
      <c r="BG319" s="1244"/>
      <c r="BH319" s="1244"/>
      <c r="BI319" s="1244"/>
      <c r="BJ319" s="1244"/>
      <c r="BK319" s="1244"/>
      <c r="BL319" s="1244"/>
      <c r="BM319" s="1244"/>
      <c r="BN319" s="1244"/>
      <c r="BO319" s="1244"/>
      <c r="BP319" s="1244"/>
      <c r="BQ319" s="1244"/>
      <c r="BR319" s="1244"/>
      <c r="BS319" s="1244"/>
      <c r="BT319" s="1244"/>
      <c r="BU319" s="1244"/>
      <c r="BV319" s="1244"/>
      <c r="BW319" s="1244"/>
      <c r="BX319" s="1244"/>
      <c r="BY319" s="1244"/>
      <c r="BZ319" s="1244"/>
      <c r="CA319" s="1244"/>
    </row>
    <row r="320" spans="1:79">
      <c r="C320" s="1199"/>
      <c r="D320" s="1199"/>
      <c r="E320" s="1199"/>
      <c r="F320" s="1441"/>
      <c r="G320" s="1362"/>
      <c r="I320" s="1244"/>
      <c r="J320" s="1244"/>
      <c r="K320" s="1244"/>
      <c r="L320" s="1244"/>
      <c r="M320" s="1244"/>
      <c r="N320" s="1336"/>
      <c r="O320" s="1244"/>
      <c r="P320" s="1244"/>
      <c r="Q320" s="1244"/>
      <c r="R320" s="1244"/>
      <c r="S320" s="1244"/>
      <c r="T320" s="1244"/>
      <c r="U320" s="1244"/>
      <c r="V320" s="1244"/>
      <c r="W320" s="1244"/>
      <c r="X320" s="1244"/>
      <c r="Y320" s="1244"/>
      <c r="Z320" s="1244"/>
      <c r="AA320" s="1244"/>
      <c r="AB320" s="1244"/>
      <c r="AC320" s="1244"/>
      <c r="AD320" s="1244"/>
      <c r="AE320" s="1244"/>
      <c r="AF320" s="1244"/>
      <c r="AG320" s="1244"/>
      <c r="AH320" s="1244"/>
      <c r="AI320" s="1244"/>
      <c r="AJ320" s="1244"/>
      <c r="AK320" s="1244"/>
      <c r="AL320" s="1244"/>
      <c r="AM320" s="1244"/>
      <c r="AN320" s="1244"/>
      <c r="AO320" s="1244"/>
      <c r="AP320" s="1244"/>
      <c r="AQ320" s="1244"/>
      <c r="AR320" s="1244"/>
      <c r="AS320" s="1244"/>
      <c r="AT320" s="1244"/>
      <c r="AU320" s="1244"/>
      <c r="AV320" s="1244"/>
      <c r="AW320" s="1244"/>
      <c r="AX320" s="1244"/>
      <c r="AY320" s="1244"/>
      <c r="AZ320" s="1244"/>
      <c r="BA320" s="1244"/>
      <c r="BB320" s="1244"/>
      <c r="BC320" s="1244"/>
      <c r="BD320" s="1244"/>
      <c r="BE320" s="1244"/>
      <c r="BF320" s="1244"/>
      <c r="BG320" s="1244"/>
      <c r="BH320" s="1244"/>
      <c r="BI320" s="1244"/>
      <c r="BJ320" s="1244"/>
      <c r="BK320" s="1244"/>
      <c r="BL320" s="1244"/>
      <c r="BM320" s="1244"/>
      <c r="BN320" s="1244"/>
      <c r="BO320" s="1244"/>
      <c r="BP320" s="1244"/>
      <c r="BQ320" s="1244"/>
      <c r="BR320" s="1244"/>
      <c r="BS320" s="1244"/>
      <c r="BT320" s="1244"/>
      <c r="BU320" s="1244"/>
      <c r="BV320" s="1244"/>
      <c r="BW320" s="1244"/>
      <c r="BX320" s="1244"/>
      <c r="BY320" s="1244"/>
      <c r="BZ320" s="1244"/>
      <c r="CA320" s="1244"/>
    </row>
    <row r="321" spans="1:79" ht="6.75" customHeight="1" thickBot="1">
      <c r="F321" s="1441"/>
      <c r="I321" s="1196"/>
      <c r="J321" s="1244"/>
      <c r="K321" s="1244"/>
      <c r="L321" s="1244"/>
      <c r="M321" s="1244"/>
      <c r="N321" s="1336"/>
      <c r="O321" s="1244"/>
      <c r="P321" s="1244"/>
      <c r="Q321" s="1244"/>
      <c r="R321" s="1244"/>
      <c r="S321" s="1244"/>
      <c r="T321" s="1244"/>
      <c r="U321" s="1244"/>
      <c r="V321" s="1244"/>
      <c r="W321" s="1244"/>
      <c r="X321" s="1244"/>
      <c r="Y321" s="1244"/>
      <c r="Z321" s="1244"/>
      <c r="AA321" s="1244"/>
      <c r="AB321" s="1244"/>
      <c r="AC321" s="1244"/>
      <c r="AD321" s="1244"/>
      <c r="AE321" s="1244"/>
      <c r="AF321" s="1244"/>
      <c r="AG321" s="1244"/>
      <c r="AH321" s="1244"/>
      <c r="AI321" s="1244"/>
      <c r="AJ321" s="1244"/>
      <c r="AK321" s="1244"/>
      <c r="AL321" s="1244"/>
      <c r="AM321" s="1244"/>
      <c r="AN321" s="1244"/>
      <c r="AO321" s="1244"/>
      <c r="AP321" s="1244"/>
      <c r="AQ321" s="1244"/>
      <c r="AR321" s="1244"/>
      <c r="AS321" s="1244"/>
      <c r="AT321" s="1244"/>
      <c r="AU321" s="1244"/>
      <c r="AV321" s="1244"/>
      <c r="AW321" s="1244"/>
      <c r="AX321" s="1244"/>
      <c r="AY321" s="1244"/>
      <c r="AZ321" s="1244"/>
      <c r="BA321" s="1244"/>
      <c r="BB321" s="1244"/>
      <c r="BC321" s="1244"/>
      <c r="BD321" s="1244"/>
      <c r="BE321" s="1244"/>
      <c r="BF321" s="1244"/>
      <c r="BG321" s="1244"/>
      <c r="BH321" s="1244"/>
      <c r="BI321" s="1244"/>
      <c r="BJ321" s="1244"/>
      <c r="BK321" s="1244"/>
      <c r="BL321" s="1244"/>
      <c r="BM321" s="1244"/>
      <c r="BN321" s="1244"/>
      <c r="BO321" s="1244"/>
      <c r="BP321" s="1244"/>
      <c r="BQ321" s="1244"/>
      <c r="BR321" s="1244"/>
      <c r="BS321" s="1244"/>
      <c r="BT321" s="1244"/>
      <c r="BU321" s="1244"/>
      <c r="BV321" s="1244"/>
      <c r="BW321" s="1244"/>
      <c r="BX321" s="1244"/>
      <c r="BY321" s="1244"/>
      <c r="BZ321" s="1244"/>
      <c r="CA321" s="1244"/>
    </row>
    <row r="322" spans="1:79" s="1350" customFormat="1" ht="23.25" customHeight="1" thickBot="1">
      <c r="A322" s="1343"/>
      <c r="B322" s="1344"/>
      <c r="C322" s="1345"/>
      <c r="D322" s="1345"/>
      <c r="E322" s="1346"/>
      <c r="F322" s="1347" t="s">
        <v>836</v>
      </c>
      <c r="G322" s="1348"/>
      <c r="H322" s="1347" t="s">
        <v>837</v>
      </c>
      <c r="I322" s="1349"/>
      <c r="J322" s="1244"/>
      <c r="K322" s="1244"/>
      <c r="L322" s="1244"/>
      <c r="M322" s="1244"/>
      <c r="N322" s="1336"/>
      <c r="O322" s="1244"/>
      <c r="P322" s="1244"/>
      <c r="Q322" s="1244"/>
      <c r="R322" s="1244"/>
      <c r="S322" s="1244"/>
      <c r="T322" s="1244"/>
      <c r="U322" s="1244"/>
      <c r="V322" s="1244"/>
      <c r="W322" s="1244"/>
      <c r="X322" s="1244"/>
      <c r="Y322" s="1244"/>
      <c r="Z322" s="1244"/>
      <c r="AA322" s="1244"/>
      <c r="AB322" s="1244"/>
      <c r="AC322" s="1244"/>
      <c r="AD322" s="1244"/>
      <c r="AE322" s="1244"/>
      <c r="AF322" s="1244"/>
      <c r="AG322" s="1244"/>
      <c r="AH322" s="1244"/>
      <c r="AI322" s="1244"/>
      <c r="AJ322" s="1244"/>
      <c r="AK322" s="1244"/>
      <c r="AL322" s="1244"/>
      <c r="AM322" s="1244"/>
      <c r="AN322" s="1244"/>
      <c r="AO322" s="1244"/>
      <c r="AP322" s="1244"/>
      <c r="AQ322" s="1244"/>
      <c r="AR322" s="1244"/>
      <c r="AS322" s="1244"/>
      <c r="AT322" s="1244"/>
      <c r="AU322" s="1244"/>
      <c r="AV322" s="1244"/>
      <c r="AW322" s="1244"/>
      <c r="AX322" s="1244"/>
      <c r="AY322" s="1244"/>
      <c r="AZ322" s="1244"/>
      <c r="BA322" s="1244"/>
      <c r="BB322" s="1244"/>
      <c r="BC322" s="1244"/>
      <c r="BD322" s="1244"/>
      <c r="BE322" s="1244"/>
      <c r="BF322" s="1244"/>
      <c r="BG322" s="1244"/>
      <c r="BH322" s="1244"/>
      <c r="BI322" s="1244"/>
      <c r="BJ322" s="1244"/>
      <c r="BK322" s="1244"/>
      <c r="BL322" s="1244"/>
      <c r="BM322" s="1244"/>
      <c r="BN322" s="1244"/>
      <c r="BO322" s="1244"/>
      <c r="BP322" s="1244"/>
      <c r="BQ322" s="1244"/>
      <c r="BR322" s="1244"/>
      <c r="BS322" s="1244"/>
      <c r="BT322" s="1244"/>
      <c r="BU322" s="1244"/>
      <c r="BV322" s="1244"/>
      <c r="BW322" s="1244"/>
      <c r="BX322" s="1244"/>
      <c r="BY322" s="1244"/>
      <c r="BZ322" s="1244"/>
      <c r="CA322" s="1244"/>
    </row>
    <row r="323" spans="1:79" ht="47.45" customHeight="1" thickBot="1">
      <c r="B323" s="1351" t="s">
        <v>994</v>
      </c>
      <c r="C323" s="1352" t="s">
        <v>839</v>
      </c>
      <c r="D323" s="1352"/>
      <c r="E323" s="1353"/>
      <c r="F323" s="1354">
        <v>4</v>
      </c>
      <c r="G323" s="1355"/>
      <c r="H323" s="1356">
        <v>12</v>
      </c>
      <c r="I323" s="1357">
        <f>SUM(G328,G336)</f>
        <v>0</v>
      </c>
      <c r="J323" s="1244"/>
      <c r="K323" s="1244"/>
      <c r="L323" s="1244"/>
      <c r="M323" s="1244"/>
      <c r="N323" s="1336"/>
      <c r="O323" s="1244"/>
      <c r="P323" s="1244"/>
      <c r="Q323" s="1244"/>
      <c r="R323" s="1244"/>
      <c r="S323" s="1244"/>
      <c r="T323" s="1244"/>
      <c r="U323" s="1244"/>
      <c r="V323" s="1244"/>
      <c r="W323" s="1244"/>
      <c r="X323" s="1244"/>
      <c r="Y323" s="1244"/>
      <c r="Z323" s="1244"/>
      <c r="AA323" s="1244"/>
      <c r="AB323" s="1244"/>
      <c r="AC323" s="1244"/>
      <c r="AD323" s="1244"/>
      <c r="AE323" s="1244"/>
      <c r="AF323" s="1244"/>
      <c r="AG323" s="1244"/>
      <c r="AH323" s="1244"/>
      <c r="AI323" s="1244"/>
      <c r="AJ323" s="1244"/>
      <c r="AK323" s="1244"/>
      <c r="AL323" s="1244"/>
      <c r="AM323" s="1244"/>
      <c r="AN323" s="1244"/>
      <c r="AO323" s="1244"/>
      <c r="AP323" s="1244"/>
      <c r="AQ323" s="1244"/>
      <c r="AR323" s="1244"/>
      <c r="AS323" s="1244"/>
      <c r="AT323" s="1244"/>
      <c r="AU323" s="1244"/>
      <c r="AV323" s="1244"/>
      <c r="AW323" s="1244"/>
      <c r="AX323" s="1244"/>
      <c r="AY323" s="1244"/>
      <c r="AZ323" s="1244"/>
      <c r="BA323" s="1244"/>
      <c r="BB323" s="1244"/>
      <c r="BC323" s="1244"/>
      <c r="BD323" s="1244"/>
      <c r="BE323" s="1244"/>
      <c r="BF323" s="1244"/>
      <c r="BG323" s="1244"/>
      <c r="BH323" s="1244"/>
      <c r="BI323" s="1244"/>
      <c r="BJ323" s="1244"/>
      <c r="BK323" s="1244"/>
      <c r="BL323" s="1244"/>
      <c r="BM323" s="1244"/>
      <c r="BN323" s="1244"/>
      <c r="BO323" s="1244"/>
      <c r="BP323" s="1244"/>
      <c r="BQ323" s="1244"/>
      <c r="BR323" s="1244"/>
      <c r="BS323" s="1244"/>
      <c r="BT323" s="1244"/>
      <c r="BU323" s="1244"/>
      <c r="BV323" s="1244"/>
      <c r="BW323" s="1244"/>
      <c r="BX323" s="1244"/>
      <c r="BY323" s="1244"/>
      <c r="BZ323" s="1244"/>
      <c r="CA323" s="1244"/>
    </row>
    <row r="324" spans="1:79" ht="6.75" customHeight="1">
      <c r="B324" s="1358"/>
      <c r="C324" s="1359"/>
      <c r="D324" s="1359"/>
      <c r="E324" s="1359"/>
      <c r="F324" s="1441"/>
      <c r="G324" s="1361"/>
      <c r="H324" s="1361"/>
      <c r="I324" s="1244"/>
      <c r="J324" s="1244"/>
      <c r="K324" s="1244"/>
      <c r="L324" s="1244"/>
      <c r="M324" s="1244"/>
      <c r="N324" s="1336"/>
      <c r="O324" s="1244"/>
      <c r="P324" s="1244"/>
      <c r="Q324" s="1244"/>
      <c r="R324" s="1244"/>
      <c r="S324" s="1244"/>
      <c r="T324" s="1244"/>
      <c r="U324" s="1244"/>
      <c r="V324" s="1244"/>
      <c r="W324" s="1244"/>
      <c r="X324" s="1244"/>
      <c r="Y324" s="1244"/>
      <c r="Z324" s="1244"/>
      <c r="AA324" s="1244"/>
      <c r="AB324" s="1244"/>
      <c r="AC324" s="1244"/>
      <c r="AD324" s="1244"/>
      <c r="AE324" s="1244"/>
      <c r="AF324" s="1244"/>
      <c r="AG324" s="1244"/>
      <c r="AH324" s="1244"/>
      <c r="AI324" s="1244"/>
      <c r="AJ324" s="1244"/>
      <c r="AK324" s="1244"/>
      <c r="AL324" s="1244"/>
      <c r="AM324" s="1244"/>
      <c r="AN324" s="1244"/>
      <c r="AO324" s="1244"/>
      <c r="AP324" s="1244"/>
      <c r="AQ324" s="1244"/>
      <c r="AR324" s="1244"/>
      <c r="AS324" s="1244"/>
      <c r="AT324" s="1244"/>
      <c r="AU324" s="1244"/>
      <c r="AV324" s="1244"/>
      <c r="AW324" s="1244"/>
      <c r="AX324" s="1244"/>
      <c r="AY324" s="1244"/>
      <c r="AZ324" s="1244"/>
      <c r="BA324" s="1244"/>
      <c r="BB324" s="1244"/>
      <c r="BC324" s="1244"/>
      <c r="BD324" s="1244"/>
      <c r="BE324" s="1244"/>
      <c r="BF324" s="1244"/>
      <c r="BG324" s="1244"/>
      <c r="BH324" s="1244"/>
      <c r="BI324" s="1244"/>
      <c r="BJ324" s="1244"/>
      <c r="BK324" s="1244"/>
      <c r="BL324" s="1244"/>
      <c r="BM324" s="1244"/>
      <c r="BN324" s="1244"/>
      <c r="BO324" s="1244"/>
      <c r="BP324" s="1244"/>
      <c r="BQ324" s="1244"/>
      <c r="BR324" s="1244"/>
      <c r="BS324" s="1244"/>
      <c r="BT324" s="1244"/>
      <c r="BU324" s="1244"/>
      <c r="BV324" s="1244"/>
      <c r="BW324" s="1244"/>
      <c r="BX324" s="1244"/>
      <c r="BY324" s="1244"/>
      <c r="BZ324" s="1244"/>
      <c r="CA324" s="1244"/>
    </row>
    <row r="325" spans="1:79" ht="18" customHeight="1">
      <c r="A325" s="1193">
        <v>33</v>
      </c>
      <c r="B325" s="1358" t="s">
        <v>995</v>
      </c>
      <c r="C325" s="1359"/>
      <c r="D325" s="1359"/>
      <c r="E325" s="1359"/>
      <c r="F325" s="1441"/>
      <c r="G325" s="1362"/>
      <c r="H325" s="1362"/>
      <c r="I325" s="1244"/>
      <c r="J325" s="1244"/>
      <c r="K325" s="1244"/>
      <c r="L325" s="1244"/>
      <c r="M325" s="1244"/>
      <c r="N325" s="1336"/>
      <c r="O325" s="1244"/>
      <c r="P325" s="1244"/>
      <c r="Q325" s="1244"/>
      <c r="R325" s="1244"/>
      <c r="S325" s="1244"/>
      <c r="T325" s="1244"/>
      <c r="U325" s="1244"/>
      <c r="V325" s="1244"/>
      <c r="W325" s="1244"/>
      <c r="X325" s="1244"/>
      <c r="Y325" s="1244"/>
      <c r="Z325" s="1244"/>
      <c r="AA325" s="1244"/>
      <c r="AB325" s="1244"/>
      <c r="AC325" s="1244"/>
      <c r="AD325" s="1244"/>
      <c r="AE325" s="1244"/>
      <c r="AF325" s="1244"/>
      <c r="AG325" s="1244"/>
      <c r="AH325" s="1244"/>
      <c r="AI325" s="1244"/>
      <c r="AJ325" s="1244"/>
      <c r="AK325" s="1244"/>
      <c r="AL325" s="1244"/>
      <c r="AM325" s="1244"/>
      <c r="AN325" s="1244"/>
      <c r="AO325" s="1244"/>
      <c r="AP325" s="1244"/>
      <c r="AQ325" s="1244"/>
      <c r="AR325" s="1244"/>
      <c r="AS325" s="1244"/>
      <c r="AT325" s="1244"/>
      <c r="AU325" s="1244"/>
      <c r="AV325" s="1244"/>
      <c r="AW325" s="1244"/>
      <c r="AX325" s="1244"/>
      <c r="AY325" s="1244"/>
      <c r="AZ325" s="1244"/>
      <c r="BA325" s="1244"/>
      <c r="BB325" s="1244"/>
      <c r="BC325" s="1244"/>
      <c r="BD325" s="1244"/>
      <c r="BE325" s="1244"/>
      <c r="BF325" s="1244"/>
      <c r="BG325" s="1244"/>
      <c r="BH325" s="1244"/>
      <c r="BI325" s="1244"/>
      <c r="BJ325" s="1244"/>
      <c r="BK325" s="1244"/>
      <c r="BL325" s="1244"/>
      <c r="BM325" s="1244"/>
      <c r="BN325" s="1244"/>
      <c r="BO325" s="1244"/>
      <c r="BP325" s="1244"/>
      <c r="BQ325" s="1244"/>
      <c r="BR325" s="1244"/>
      <c r="BS325" s="1244"/>
      <c r="BT325" s="1244"/>
      <c r="BU325" s="1244"/>
      <c r="BV325" s="1244"/>
      <c r="BW325" s="1244"/>
      <c r="BX325" s="1244"/>
      <c r="BY325" s="1244"/>
      <c r="BZ325" s="1244"/>
      <c r="CA325" s="1244"/>
    </row>
    <row r="326" spans="1:79" ht="35.25" customHeight="1">
      <c r="B326" s="1363" t="s">
        <v>996</v>
      </c>
      <c r="C326" s="1364"/>
      <c r="D326" s="1364"/>
      <c r="E326" s="1365"/>
      <c r="F326" s="1441"/>
      <c r="G326" s="1362"/>
      <c r="H326" s="1362"/>
      <c r="I326" s="1244"/>
      <c r="J326" s="1244"/>
      <c r="K326" s="1244"/>
      <c r="L326" s="1244"/>
      <c r="M326" s="1244"/>
      <c r="N326" s="1336"/>
      <c r="O326" s="1244"/>
      <c r="P326" s="1244"/>
      <c r="Q326" s="1244"/>
      <c r="R326" s="1244"/>
      <c r="S326" s="1244"/>
      <c r="T326" s="1244"/>
      <c r="U326" s="1244"/>
      <c r="V326" s="1244"/>
      <c r="W326" s="1244"/>
      <c r="X326" s="1244"/>
      <c r="Y326" s="1244"/>
      <c r="Z326" s="1244"/>
      <c r="AA326" s="1244"/>
      <c r="AB326" s="1244"/>
      <c r="AC326" s="1244"/>
      <c r="AD326" s="1244"/>
      <c r="AE326" s="1244"/>
      <c r="AF326" s="1244"/>
      <c r="AG326" s="1244"/>
      <c r="AH326" s="1244"/>
      <c r="AI326" s="1244"/>
      <c r="AJ326" s="1244"/>
      <c r="AK326" s="1244"/>
      <c r="AL326" s="1244"/>
      <c r="AM326" s="1244"/>
      <c r="AN326" s="1244"/>
      <c r="AO326" s="1244"/>
      <c r="AP326" s="1244"/>
      <c r="AQ326" s="1244"/>
      <c r="AR326" s="1244"/>
      <c r="AS326" s="1244"/>
      <c r="AT326" s="1244"/>
      <c r="AU326" s="1244"/>
      <c r="AV326" s="1244"/>
      <c r="AW326" s="1244"/>
      <c r="AX326" s="1244"/>
      <c r="AY326" s="1244"/>
      <c r="AZ326" s="1244"/>
      <c r="BA326" s="1244"/>
      <c r="BB326" s="1244"/>
      <c r="BC326" s="1244"/>
      <c r="BD326" s="1244"/>
      <c r="BE326" s="1244"/>
      <c r="BF326" s="1244"/>
      <c r="BG326" s="1244"/>
      <c r="BH326" s="1244"/>
      <c r="BI326" s="1244"/>
      <c r="BJ326" s="1244"/>
      <c r="BK326" s="1244"/>
      <c r="BL326" s="1244"/>
      <c r="BM326" s="1244"/>
      <c r="BN326" s="1244"/>
      <c r="BO326" s="1244"/>
      <c r="BP326" s="1244"/>
      <c r="BQ326" s="1244"/>
      <c r="BR326" s="1244"/>
      <c r="BS326" s="1244"/>
      <c r="BT326" s="1244"/>
      <c r="BU326" s="1244"/>
      <c r="BV326" s="1244"/>
      <c r="BW326" s="1244"/>
      <c r="BX326" s="1244"/>
      <c r="BY326" s="1244"/>
      <c r="BZ326" s="1244"/>
      <c r="CA326" s="1244"/>
    </row>
    <row r="327" spans="1:79" ht="16.5" customHeight="1" thickBot="1">
      <c r="B327" s="1358" t="s">
        <v>842</v>
      </c>
      <c r="C327" s="1366"/>
      <c r="F327" s="1441"/>
      <c r="G327" s="1362"/>
      <c r="H327" s="1362"/>
      <c r="I327" s="1244"/>
      <c r="J327" s="1244"/>
      <c r="K327" s="1244"/>
      <c r="L327" s="1244"/>
      <c r="M327" s="1244"/>
      <c r="N327" s="1336"/>
      <c r="O327" s="1244"/>
      <c r="P327" s="1244"/>
      <c r="Q327" s="1244"/>
      <c r="R327" s="1244"/>
      <c r="S327" s="1244"/>
      <c r="T327" s="1244"/>
      <c r="U327" s="1244"/>
      <c r="V327" s="1244"/>
      <c r="W327" s="1244"/>
      <c r="X327" s="1244"/>
      <c r="Y327" s="1244"/>
      <c r="Z327" s="1244"/>
      <c r="AA327" s="1244"/>
      <c r="AB327" s="1244"/>
      <c r="AC327" s="1244"/>
      <c r="AD327" s="1244"/>
      <c r="AE327" s="1244"/>
      <c r="AF327" s="1244"/>
      <c r="AG327" s="1244"/>
      <c r="AH327" s="1244"/>
      <c r="AI327" s="1244"/>
      <c r="AJ327" s="1244"/>
      <c r="AK327" s="1244"/>
      <c r="AL327" s="1244"/>
      <c r="AM327" s="1244"/>
      <c r="AN327" s="1244"/>
      <c r="AO327" s="1244"/>
      <c r="AP327" s="1244"/>
      <c r="AQ327" s="1244"/>
      <c r="AR327" s="1244"/>
      <c r="AS327" s="1244"/>
      <c r="AT327" s="1244"/>
      <c r="AU327" s="1244"/>
      <c r="AV327" s="1244"/>
      <c r="AW327" s="1244"/>
      <c r="AX327" s="1244"/>
      <c r="AY327" s="1244"/>
      <c r="AZ327" s="1244"/>
      <c r="BA327" s="1244"/>
      <c r="BB327" s="1244"/>
      <c r="BC327" s="1244"/>
      <c r="BD327" s="1244"/>
      <c r="BE327" s="1244"/>
      <c r="BF327" s="1244"/>
      <c r="BG327" s="1244"/>
      <c r="BH327" s="1244"/>
      <c r="BI327" s="1244"/>
      <c r="BJ327" s="1244"/>
      <c r="BK327" s="1244"/>
      <c r="BL327" s="1244"/>
      <c r="BM327" s="1244"/>
      <c r="BN327" s="1244"/>
      <c r="BO327" s="1244"/>
      <c r="BP327" s="1244"/>
      <c r="BQ327" s="1244"/>
      <c r="BR327" s="1244"/>
      <c r="BS327" s="1244"/>
      <c r="BT327" s="1244"/>
      <c r="BU327" s="1244"/>
      <c r="BV327" s="1244"/>
      <c r="BW327" s="1244"/>
      <c r="BX327" s="1244"/>
      <c r="BY327" s="1244"/>
      <c r="BZ327" s="1244"/>
      <c r="CA327" s="1244"/>
    </row>
    <row r="328" spans="1:79" ht="33.75" customHeight="1" thickBot="1">
      <c r="B328" s="1367" t="s">
        <v>843</v>
      </c>
      <c r="C328" s="1368" t="s">
        <v>844</v>
      </c>
      <c r="D328" s="1368" t="s">
        <v>845</v>
      </c>
      <c r="E328" s="1369" t="s">
        <v>846</v>
      </c>
      <c r="F328" s="1413" t="s">
        <v>847</v>
      </c>
      <c r="G328" s="1406"/>
      <c r="H328" s="1362"/>
      <c r="I328" s="1244"/>
      <c r="J328" s="1244"/>
      <c r="K328" s="1244"/>
      <c r="L328" s="1244"/>
      <c r="M328" s="1244"/>
      <c r="N328" s="1336"/>
      <c r="O328" s="1244"/>
      <c r="P328" s="1244"/>
      <c r="Q328" s="1244"/>
      <c r="R328" s="1244"/>
      <c r="S328" s="1244"/>
      <c r="T328" s="1244"/>
      <c r="U328" s="1244"/>
      <c r="V328" s="1244"/>
      <c r="W328" s="1244"/>
      <c r="X328" s="1244"/>
      <c r="Y328" s="1244"/>
      <c r="Z328" s="1244"/>
      <c r="AA328" s="1244"/>
      <c r="AB328" s="1244"/>
      <c r="AC328" s="1244"/>
      <c r="AD328" s="1244"/>
      <c r="AE328" s="1244"/>
      <c r="AF328" s="1244"/>
      <c r="AG328" s="1244"/>
      <c r="AH328" s="1244"/>
      <c r="AI328" s="1244"/>
      <c r="AJ328" s="1244"/>
      <c r="AK328" s="1244"/>
      <c r="AL328" s="1244"/>
      <c r="AM328" s="1244"/>
      <c r="AN328" s="1244"/>
      <c r="AO328" s="1244"/>
      <c r="AP328" s="1244"/>
      <c r="AQ328" s="1244"/>
      <c r="AR328" s="1244"/>
      <c r="AS328" s="1244"/>
      <c r="AT328" s="1244"/>
      <c r="AU328" s="1244"/>
      <c r="AV328" s="1244"/>
      <c r="AW328" s="1244"/>
      <c r="AX328" s="1244"/>
      <c r="AY328" s="1244"/>
      <c r="AZ328" s="1244"/>
      <c r="BA328" s="1244"/>
      <c r="BB328" s="1244"/>
      <c r="BC328" s="1244"/>
      <c r="BD328" s="1244"/>
      <c r="BE328" s="1244"/>
      <c r="BF328" s="1244"/>
      <c r="BG328" s="1244"/>
      <c r="BH328" s="1244"/>
      <c r="BI328" s="1244"/>
      <c r="BJ328" s="1244"/>
      <c r="BK328" s="1244"/>
      <c r="BL328" s="1244"/>
      <c r="BM328" s="1244"/>
      <c r="BN328" s="1244"/>
      <c r="BO328" s="1244"/>
      <c r="BP328" s="1244"/>
      <c r="BQ328" s="1244"/>
      <c r="BR328" s="1244"/>
      <c r="BS328" s="1244"/>
      <c r="BT328" s="1244"/>
      <c r="BU328" s="1244"/>
      <c r="BV328" s="1244"/>
      <c r="BW328" s="1244"/>
      <c r="BX328" s="1244"/>
      <c r="BY328" s="1244"/>
      <c r="BZ328" s="1244"/>
      <c r="CA328" s="1244"/>
    </row>
    <row r="329" spans="1:79" ht="42" customHeight="1">
      <c r="B329" s="1378" t="s">
        <v>997</v>
      </c>
      <c r="C329" s="1379">
        <v>1</v>
      </c>
      <c r="D329" s="1380">
        <v>2</v>
      </c>
      <c r="E329" s="1381">
        <v>2</v>
      </c>
      <c r="F329" s="1414"/>
      <c r="G329" s="1407"/>
      <c r="H329" s="1407"/>
      <c r="I329" s="1408"/>
      <c r="J329" s="1244"/>
      <c r="K329" s="1244"/>
      <c r="L329" s="1244"/>
      <c r="M329" s="1244"/>
      <c r="N329" s="1336"/>
      <c r="O329" s="1244"/>
      <c r="P329" s="1244"/>
      <c r="Q329" s="1244"/>
      <c r="R329" s="1244"/>
      <c r="S329" s="1244"/>
      <c r="T329" s="1244"/>
      <c r="U329" s="1244"/>
      <c r="V329" s="1244"/>
      <c r="W329" s="1244"/>
      <c r="X329" s="1244"/>
      <c r="Y329" s="1244"/>
      <c r="Z329" s="1244"/>
      <c r="AA329" s="1244"/>
      <c r="AB329" s="1244"/>
      <c r="AC329" s="1244"/>
      <c r="AD329" s="1244"/>
      <c r="AE329" s="1244"/>
      <c r="AF329" s="1244"/>
      <c r="AG329" s="1244"/>
      <c r="AH329" s="1244"/>
      <c r="AI329" s="1244"/>
      <c r="AJ329" s="1244"/>
      <c r="AK329" s="1244"/>
      <c r="AL329" s="1244"/>
      <c r="AM329" s="1244"/>
      <c r="AN329" s="1244"/>
      <c r="AO329" s="1244"/>
      <c r="AP329" s="1244"/>
      <c r="AQ329" s="1244"/>
      <c r="AR329" s="1244"/>
      <c r="AS329" s="1244"/>
      <c r="AT329" s="1244"/>
      <c r="AU329" s="1244"/>
      <c r="AV329" s="1244"/>
      <c r="AW329" s="1244"/>
      <c r="AX329" s="1244"/>
      <c r="AY329" s="1244"/>
      <c r="AZ329" s="1244"/>
      <c r="BA329" s="1244"/>
      <c r="BB329" s="1244"/>
      <c r="BC329" s="1244"/>
      <c r="BD329" s="1244"/>
      <c r="BE329" s="1244"/>
      <c r="BF329" s="1244"/>
      <c r="BG329" s="1244"/>
      <c r="BH329" s="1244"/>
      <c r="BI329" s="1244"/>
      <c r="BJ329" s="1244"/>
      <c r="BK329" s="1244"/>
      <c r="BL329" s="1244"/>
      <c r="BM329" s="1244"/>
      <c r="BN329" s="1244"/>
      <c r="BO329" s="1244"/>
      <c r="BP329" s="1244"/>
      <c r="BQ329" s="1244"/>
      <c r="BR329" s="1244"/>
      <c r="BS329" s="1244"/>
      <c r="BT329" s="1244"/>
      <c r="BU329" s="1244"/>
      <c r="BV329" s="1244"/>
      <c r="BW329" s="1244"/>
      <c r="BX329" s="1244"/>
      <c r="BY329" s="1244"/>
      <c r="BZ329" s="1244"/>
      <c r="CA329" s="1244"/>
    </row>
    <row r="330" spans="1:79" ht="50.1" customHeight="1">
      <c r="B330" s="1388" t="s">
        <v>998</v>
      </c>
      <c r="C330" s="1389">
        <v>2</v>
      </c>
      <c r="D330" s="1390">
        <v>2</v>
      </c>
      <c r="E330" s="1391">
        <v>4</v>
      </c>
      <c r="F330" s="1414"/>
      <c r="G330" s="1409"/>
      <c r="H330" s="1409"/>
      <c r="I330" s="1410"/>
      <c r="J330" s="1244"/>
      <c r="K330" s="1244"/>
      <c r="L330" s="1244"/>
      <c r="M330" s="1244"/>
      <c r="N330" s="1336"/>
      <c r="O330" s="1244"/>
      <c r="P330" s="1244"/>
      <c r="Q330" s="1244"/>
      <c r="R330" s="1244"/>
      <c r="S330" s="1244"/>
      <c r="T330" s="1244"/>
      <c r="U330" s="1244"/>
      <c r="V330" s="1244"/>
      <c r="W330" s="1244"/>
      <c r="X330" s="1244"/>
      <c r="Y330" s="1244"/>
      <c r="Z330" s="1244"/>
      <c r="AA330" s="1244"/>
      <c r="AB330" s="1244"/>
      <c r="AC330" s="1244"/>
      <c r="AD330" s="1244"/>
      <c r="AE330" s="1244"/>
      <c r="AF330" s="1244"/>
      <c r="AG330" s="1244"/>
      <c r="AH330" s="1244"/>
      <c r="AI330" s="1244"/>
      <c r="AJ330" s="1244"/>
      <c r="AK330" s="1244"/>
      <c r="AL330" s="1244"/>
      <c r="AM330" s="1244"/>
      <c r="AN330" s="1244"/>
      <c r="AO330" s="1244"/>
      <c r="AP330" s="1244"/>
      <c r="AQ330" s="1244"/>
      <c r="AR330" s="1244"/>
      <c r="AS330" s="1244"/>
      <c r="AT330" s="1244"/>
      <c r="AU330" s="1244"/>
      <c r="AV330" s="1244"/>
      <c r="AW330" s="1244"/>
      <c r="AX330" s="1244"/>
      <c r="AY330" s="1244"/>
      <c r="AZ330" s="1244"/>
      <c r="BA330" s="1244"/>
      <c r="BB330" s="1244"/>
      <c r="BC330" s="1244"/>
      <c r="BD330" s="1244"/>
      <c r="BE330" s="1244"/>
      <c r="BF330" s="1244"/>
      <c r="BG330" s="1244"/>
      <c r="BH330" s="1244"/>
      <c r="BI330" s="1244"/>
      <c r="BJ330" s="1244"/>
      <c r="BK330" s="1244"/>
      <c r="BL330" s="1244"/>
      <c r="BM330" s="1244"/>
      <c r="BN330" s="1244"/>
      <c r="BO330" s="1244"/>
      <c r="BP330" s="1244"/>
      <c r="BQ330" s="1244"/>
      <c r="BR330" s="1244"/>
      <c r="BS330" s="1244"/>
      <c r="BT330" s="1244"/>
      <c r="BU330" s="1244"/>
      <c r="BV330" s="1244"/>
      <c r="BW330" s="1244"/>
      <c r="BX330" s="1244"/>
      <c r="BY330" s="1244"/>
      <c r="BZ330" s="1244"/>
      <c r="CA330" s="1244"/>
    </row>
    <row r="331" spans="1:79" ht="50.45" customHeight="1" thickBot="1">
      <c r="B331" s="1394" t="s">
        <v>999</v>
      </c>
      <c r="C331" s="1395">
        <v>3</v>
      </c>
      <c r="D331" s="1396">
        <v>2</v>
      </c>
      <c r="E331" s="1397">
        <v>6</v>
      </c>
      <c r="F331" s="1415"/>
      <c r="G331" s="1411"/>
      <c r="H331" s="1411"/>
      <c r="I331" s="1412"/>
      <c r="J331" s="1244"/>
      <c r="K331" s="1244"/>
      <c r="L331" s="1244"/>
      <c r="M331" s="1244"/>
      <c r="N331" s="1336"/>
      <c r="O331" s="1244"/>
      <c r="P331" s="1244"/>
      <c r="Q331" s="1244"/>
      <c r="R331" s="1244"/>
      <c r="S331" s="1244"/>
      <c r="T331" s="1244"/>
      <c r="U331" s="1244"/>
      <c r="V331" s="1244"/>
      <c r="W331" s="1244"/>
      <c r="X331" s="1244"/>
      <c r="Y331" s="1244"/>
      <c r="Z331" s="1244"/>
      <c r="AA331" s="1244"/>
      <c r="AB331" s="1244"/>
      <c r="AC331" s="1244"/>
      <c r="AD331" s="1244"/>
      <c r="AE331" s="1244"/>
      <c r="AF331" s="1244"/>
      <c r="AG331" s="1244"/>
      <c r="AH331" s="1244"/>
      <c r="AI331" s="1244"/>
      <c r="AJ331" s="1244"/>
      <c r="AK331" s="1244"/>
      <c r="AL331" s="1244"/>
      <c r="AM331" s="1244"/>
      <c r="AN331" s="1244"/>
      <c r="AO331" s="1244"/>
      <c r="AP331" s="1244"/>
      <c r="AQ331" s="1244"/>
      <c r="AR331" s="1244"/>
      <c r="AS331" s="1244"/>
      <c r="AT331" s="1244"/>
      <c r="AU331" s="1244"/>
      <c r="AV331" s="1244"/>
      <c r="AW331" s="1244"/>
      <c r="AX331" s="1244"/>
      <c r="AY331" s="1244"/>
      <c r="AZ331" s="1244"/>
      <c r="BA331" s="1244"/>
      <c r="BB331" s="1244"/>
      <c r="BC331" s="1244"/>
      <c r="BD331" s="1244"/>
      <c r="BE331" s="1244"/>
      <c r="BF331" s="1244"/>
      <c r="BG331" s="1244"/>
      <c r="BH331" s="1244"/>
      <c r="BI331" s="1244"/>
      <c r="BJ331" s="1244"/>
      <c r="BK331" s="1244"/>
      <c r="BL331" s="1244"/>
      <c r="BM331" s="1244"/>
      <c r="BN331" s="1244"/>
      <c r="BO331" s="1244"/>
      <c r="BP331" s="1244"/>
      <c r="BQ331" s="1244"/>
      <c r="BR331" s="1244"/>
      <c r="BS331" s="1244"/>
      <c r="BT331" s="1244"/>
      <c r="BU331" s="1244"/>
      <c r="BV331" s="1244"/>
      <c r="BW331" s="1244"/>
      <c r="BX331" s="1244"/>
      <c r="BY331" s="1244"/>
      <c r="BZ331" s="1244"/>
      <c r="CA331" s="1244"/>
    </row>
    <row r="332" spans="1:79" ht="9" customHeight="1">
      <c r="B332" s="1404"/>
      <c r="C332" s="1405"/>
      <c r="D332" s="1405"/>
      <c r="E332" s="1405"/>
      <c r="F332" s="1441"/>
      <c r="G332" s="1362"/>
      <c r="H332" s="1362"/>
      <c r="I332" s="1244"/>
      <c r="J332" s="1244"/>
      <c r="K332" s="1244"/>
      <c r="L332" s="1244"/>
      <c r="M332" s="1244"/>
      <c r="N332" s="1336"/>
      <c r="O332" s="1244"/>
      <c r="P332" s="1244"/>
      <c r="Q332" s="1244"/>
      <c r="R332" s="1244"/>
      <c r="S332" s="1244"/>
      <c r="T332" s="1244"/>
      <c r="U332" s="1244"/>
      <c r="V332" s="1244"/>
      <c r="W332" s="1244"/>
      <c r="X332" s="1244"/>
      <c r="Y332" s="1244"/>
      <c r="Z332" s="1244"/>
      <c r="AA332" s="1244"/>
      <c r="AB332" s="1244"/>
      <c r="AC332" s="1244"/>
      <c r="AD332" s="1244"/>
      <c r="AE332" s="1244"/>
      <c r="AF332" s="1244"/>
      <c r="AG332" s="1244"/>
      <c r="AH332" s="1244"/>
      <c r="AI332" s="1244"/>
      <c r="AJ332" s="1244"/>
      <c r="AK332" s="1244"/>
      <c r="AL332" s="1244"/>
      <c r="AM332" s="1244"/>
      <c r="AN332" s="1244"/>
      <c r="AO332" s="1244"/>
      <c r="AP332" s="1244"/>
      <c r="AQ332" s="1244"/>
      <c r="AR332" s="1244"/>
      <c r="AS332" s="1244"/>
      <c r="AT332" s="1244"/>
      <c r="AU332" s="1244"/>
      <c r="AV332" s="1244"/>
      <c r="AW332" s="1244"/>
      <c r="AX332" s="1244"/>
      <c r="AY332" s="1244"/>
      <c r="AZ332" s="1244"/>
      <c r="BA332" s="1244"/>
      <c r="BB332" s="1244"/>
      <c r="BC332" s="1244"/>
      <c r="BD332" s="1244"/>
      <c r="BE332" s="1244"/>
      <c r="BF332" s="1244"/>
      <c r="BG332" s="1244"/>
      <c r="BH332" s="1244"/>
      <c r="BI332" s="1244"/>
      <c r="BJ332" s="1244"/>
      <c r="BK332" s="1244"/>
      <c r="BL332" s="1244"/>
      <c r="BM332" s="1244"/>
      <c r="BN332" s="1244"/>
      <c r="BO332" s="1244"/>
      <c r="BP332" s="1244"/>
      <c r="BQ332" s="1244"/>
      <c r="BR332" s="1244"/>
      <c r="BS332" s="1244"/>
      <c r="BT332" s="1244"/>
      <c r="BU332" s="1244"/>
      <c r="BV332" s="1244"/>
      <c r="BW332" s="1244"/>
      <c r="BX332" s="1244"/>
      <c r="BY332" s="1244"/>
      <c r="BZ332" s="1244"/>
      <c r="CA332" s="1244"/>
    </row>
    <row r="333" spans="1:79" ht="18" customHeight="1">
      <c r="A333" s="1193">
        <v>34</v>
      </c>
      <c r="B333" s="1358" t="s">
        <v>1000</v>
      </c>
      <c r="C333" s="1359"/>
      <c r="D333" s="1359"/>
      <c r="E333" s="1359"/>
      <c r="F333" s="1441"/>
      <c r="G333" s="1362"/>
      <c r="H333" s="1362"/>
      <c r="I333" s="1244"/>
      <c r="J333" s="1244"/>
      <c r="K333" s="1244"/>
      <c r="L333" s="1244"/>
      <c r="M333" s="1244"/>
      <c r="N333" s="1336"/>
      <c r="O333" s="1244"/>
      <c r="P333" s="1244"/>
      <c r="Q333" s="1244"/>
      <c r="R333" s="1244"/>
      <c r="S333" s="1244"/>
      <c r="T333" s="1244"/>
      <c r="U333" s="1244"/>
      <c r="V333" s="1244"/>
      <c r="W333" s="1244"/>
      <c r="X333" s="1244"/>
      <c r="Y333" s="1244"/>
      <c r="Z333" s="1244"/>
      <c r="AA333" s="1244"/>
      <c r="AB333" s="1244"/>
      <c r="AC333" s="1244"/>
      <c r="AD333" s="1244"/>
      <c r="AE333" s="1244"/>
      <c r="AF333" s="1244"/>
      <c r="AG333" s="1244"/>
      <c r="AH333" s="1244"/>
      <c r="AI333" s="1244"/>
      <c r="AJ333" s="1244"/>
      <c r="AK333" s="1244"/>
      <c r="AL333" s="1244"/>
      <c r="AM333" s="1244"/>
      <c r="AN333" s="1244"/>
      <c r="AO333" s="1244"/>
      <c r="AP333" s="1244"/>
      <c r="AQ333" s="1244"/>
      <c r="AR333" s="1244"/>
      <c r="AS333" s="1244"/>
      <c r="AT333" s="1244"/>
      <c r="AU333" s="1244"/>
      <c r="AV333" s="1244"/>
      <c r="AW333" s="1244"/>
      <c r="AX333" s="1244"/>
      <c r="AY333" s="1244"/>
      <c r="AZ333" s="1244"/>
      <c r="BA333" s="1244"/>
      <c r="BB333" s="1244"/>
      <c r="BC333" s="1244"/>
      <c r="BD333" s="1244"/>
      <c r="BE333" s="1244"/>
      <c r="BF333" s="1244"/>
      <c r="BG333" s="1244"/>
      <c r="BH333" s="1244"/>
      <c r="BI333" s="1244"/>
      <c r="BJ333" s="1244"/>
      <c r="BK333" s="1244"/>
      <c r="BL333" s="1244"/>
      <c r="BM333" s="1244"/>
      <c r="BN333" s="1244"/>
      <c r="BO333" s="1244"/>
      <c r="BP333" s="1244"/>
      <c r="BQ333" s="1244"/>
      <c r="BR333" s="1244"/>
      <c r="BS333" s="1244"/>
      <c r="BT333" s="1244"/>
      <c r="BU333" s="1244"/>
      <c r="BV333" s="1244"/>
      <c r="BW333" s="1244"/>
      <c r="BX333" s="1244"/>
      <c r="BY333" s="1244"/>
      <c r="BZ333" s="1244"/>
      <c r="CA333" s="1244"/>
    </row>
    <row r="334" spans="1:79" ht="35.25" customHeight="1">
      <c r="B334" s="1363" t="s">
        <v>1001</v>
      </c>
      <c r="C334" s="1364"/>
      <c r="D334" s="1364"/>
      <c r="E334" s="1365"/>
      <c r="F334" s="1441"/>
      <c r="G334" s="1362"/>
      <c r="H334" s="1362"/>
      <c r="I334" s="1244"/>
      <c r="J334" s="1244"/>
      <c r="K334" s="1244"/>
      <c r="L334" s="1244"/>
      <c r="M334" s="1244"/>
      <c r="N334" s="1336"/>
      <c r="O334" s="1244"/>
      <c r="P334" s="1244"/>
      <c r="Q334" s="1244"/>
      <c r="R334" s="1244"/>
      <c r="S334" s="1244"/>
      <c r="T334" s="1244"/>
      <c r="U334" s="1244"/>
      <c r="V334" s="1244"/>
      <c r="W334" s="1244"/>
      <c r="X334" s="1244"/>
      <c r="Y334" s="1244"/>
      <c r="Z334" s="1244"/>
      <c r="AA334" s="1244"/>
      <c r="AB334" s="1244"/>
      <c r="AC334" s="1244"/>
      <c r="AD334" s="1244"/>
      <c r="AE334" s="1244"/>
      <c r="AF334" s="1244"/>
      <c r="AG334" s="1244"/>
      <c r="AH334" s="1244"/>
      <c r="AI334" s="1244"/>
      <c r="AJ334" s="1244"/>
      <c r="AK334" s="1244"/>
      <c r="AL334" s="1244"/>
      <c r="AM334" s="1244"/>
      <c r="AN334" s="1244"/>
      <c r="AO334" s="1244"/>
      <c r="AP334" s="1244"/>
      <c r="AQ334" s="1244"/>
      <c r="AR334" s="1244"/>
      <c r="AS334" s="1244"/>
      <c r="AT334" s="1244"/>
      <c r="AU334" s="1244"/>
      <c r="AV334" s="1244"/>
      <c r="AW334" s="1244"/>
      <c r="AX334" s="1244"/>
      <c r="AY334" s="1244"/>
      <c r="AZ334" s="1244"/>
      <c r="BA334" s="1244"/>
      <c r="BB334" s="1244"/>
      <c r="BC334" s="1244"/>
      <c r="BD334" s="1244"/>
      <c r="BE334" s="1244"/>
      <c r="BF334" s="1244"/>
      <c r="BG334" s="1244"/>
      <c r="BH334" s="1244"/>
      <c r="BI334" s="1244"/>
      <c r="BJ334" s="1244"/>
      <c r="BK334" s="1244"/>
      <c r="BL334" s="1244"/>
      <c r="BM334" s="1244"/>
      <c r="BN334" s="1244"/>
      <c r="BO334" s="1244"/>
      <c r="BP334" s="1244"/>
      <c r="BQ334" s="1244"/>
      <c r="BR334" s="1244"/>
      <c r="BS334" s="1244"/>
      <c r="BT334" s="1244"/>
      <c r="BU334" s="1244"/>
      <c r="BV334" s="1244"/>
      <c r="BW334" s="1244"/>
      <c r="BX334" s="1244"/>
      <c r="BY334" s="1244"/>
      <c r="BZ334" s="1244"/>
      <c r="CA334" s="1244"/>
    </row>
    <row r="335" spans="1:79" ht="16.5" customHeight="1" thickBot="1">
      <c r="B335" s="1358" t="s">
        <v>842</v>
      </c>
      <c r="C335" s="1366"/>
      <c r="F335" s="1441"/>
      <c r="G335" s="1362"/>
      <c r="H335" s="1362"/>
      <c r="I335" s="1244"/>
      <c r="J335" s="1244"/>
      <c r="K335" s="1244"/>
      <c r="L335" s="1244"/>
      <c r="M335" s="1244"/>
      <c r="N335" s="1336"/>
      <c r="O335" s="1244"/>
      <c r="P335" s="1244"/>
      <c r="Q335" s="1244"/>
      <c r="R335" s="1244"/>
      <c r="S335" s="1244"/>
      <c r="T335" s="1244"/>
      <c r="U335" s="1244"/>
      <c r="V335" s="1244"/>
      <c r="W335" s="1244"/>
      <c r="X335" s="1244"/>
      <c r="Y335" s="1244"/>
      <c r="Z335" s="1244"/>
      <c r="AA335" s="1244"/>
      <c r="AB335" s="1244"/>
      <c r="AC335" s="1244"/>
      <c r="AD335" s="1244"/>
      <c r="AE335" s="1244"/>
      <c r="AF335" s="1244"/>
      <c r="AG335" s="1244"/>
      <c r="AH335" s="1244"/>
      <c r="AI335" s="1244"/>
      <c r="AJ335" s="1244"/>
      <c r="AK335" s="1244"/>
      <c r="AL335" s="1244"/>
      <c r="AM335" s="1244"/>
      <c r="AN335" s="1244"/>
      <c r="AO335" s="1244"/>
      <c r="AP335" s="1244"/>
      <c r="AQ335" s="1244"/>
      <c r="AR335" s="1244"/>
      <c r="AS335" s="1244"/>
      <c r="AT335" s="1244"/>
      <c r="AU335" s="1244"/>
      <c r="AV335" s="1244"/>
      <c r="AW335" s="1244"/>
      <c r="AX335" s="1244"/>
      <c r="AY335" s="1244"/>
      <c r="AZ335" s="1244"/>
      <c r="BA335" s="1244"/>
      <c r="BB335" s="1244"/>
      <c r="BC335" s="1244"/>
      <c r="BD335" s="1244"/>
      <c r="BE335" s="1244"/>
      <c r="BF335" s="1244"/>
      <c r="BG335" s="1244"/>
      <c r="BH335" s="1244"/>
      <c r="BI335" s="1244"/>
      <c r="BJ335" s="1244"/>
      <c r="BK335" s="1244"/>
      <c r="BL335" s="1244"/>
      <c r="BM335" s="1244"/>
      <c r="BN335" s="1244"/>
      <c r="BO335" s="1244"/>
      <c r="BP335" s="1244"/>
      <c r="BQ335" s="1244"/>
      <c r="BR335" s="1244"/>
      <c r="BS335" s="1244"/>
      <c r="BT335" s="1244"/>
      <c r="BU335" s="1244"/>
      <c r="BV335" s="1244"/>
      <c r="BW335" s="1244"/>
      <c r="BX335" s="1244"/>
      <c r="BY335" s="1244"/>
      <c r="BZ335" s="1244"/>
      <c r="CA335" s="1244"/>
    </row>
    <row r="336" spans="1:79" ht="33.75" customHeight="1" thickBot="1">
      <c r="B336" s="1367" t="s">
        <v>843</v>
      </c>
      <c r="C336" s="1368" t="s">
        <v>844</v>
      </c>
      <c r="D336" s="1368" t="s">
        <v>845</v>
      </c>
      <c r="E336" s="1369" t="s">
        <v>846</v>
      </c>
      <c r="F336" s="1413" t="s">
        <v>847</v>
      </c>
      <c r="G336" s="1406"/>
      <c r="H336" s="1362"/>
      <c r="I336" s="1244"/>
      <c r="J336" s="1244"/>
      <c r="K336" s="1244"/>
      <c r="L336" s="1244"/>
      <c r="M336" s="1244"/>
      <c r="N336" s="1336"/>
      <c r="O336" s="1244"/>
      <c r="P336" s="1244"/>
      <c r="Q336" s="1244"/>
      <c r="R336" s="1244"/>
      <c r="S336" s="1244"/>
      <c r="T336" s="1244"/>
      <c r="U336" s="1244"/>
      <c r="V336" s="1244"/>
      <c r="W336" s="1244"/>
      <c r="X336" s="1244"/>
      <c r="Y336" s="1244"/>
      <c r="Z336" s="1244"/>
      <c r="AA336" s="1244"/>
      <c r="AB336" s="1244"/>
      <c r="AC336" s="1244"/>
      <c r="AD336" s="1244"/>
      <c r="AE336" s="1244"/>
      <c r="AF336" s="1244"/>
      <c r="AG336" s="1244"/>
      <c r="AH336" s="1244"/>
      <c r="AI336" s="1244"/>
      <c r="AJ336" s="1244"/>
      <c r="AK336" s="1244"/>
      <c r="AL336" s="1244"/>
      <c r="AM336" s="1244"/>
      <c r="AN336" s="1244"/>
      <c r="AO336" s="1244"/>
      <c r="AP336" s="1244"/>
      <c r="AQ336" s="1244"/>
      <c r="AR336" s="1244"/>
      <c r="AS336" s="1244"/>
      <c r="AT336" s="1244"/>
      <c r="AU336" s="1244"/>
      <c r="AV336" s="1244"/>
      <c r="AW336" s="1244"/>
      <c r="AX336" s="1244"/>
      <c r="AY336" s="1244"/>
      <c r="AZ336" s="1244"/>
      <c r="BA336" s="1244"/>
      <c r="BB336" s="1244"/>
      <c r="BC336" s="1244"/>
      <c r="BD336" s="1244"/>
      <c r="BE336" s="1244"/>
      <c r="BF336" s="1244"/>
      <c r="BG336" s="1244"/>
      <c r="BH336" s="1244"/>
      <c r="BI336" s="1244"/>
      <c r="BJ336" s="1244"/>
      <c r="BK336" s="1244"/>
      <c r="BL336" s="1244"/>
      <c r="BM336" s="1244"/>
      <c r="BN336" s="1244"/>
      <c r="BO336" s="1244"/>
      <c r="BP336" s="1244"/>
      <c r="BQ336" s="1244"/>
      <c r="BR336" s="1244"/>
      <c r="BS336" s="1244"/>
      <c r="BT336" s="1244"/>
      <c r="BU336" s="1244"/>
      <c r="BV336" s="1244"/>
      <c r="BW336" s="1244"/>
      <c r="BX336" s="1244"/>
      <c r="BY336" s="1244"/>
      <c r="BZ336" s="1244"/>
      <c r="CA336" s="1244"/>
    </row>
    <row r="337" spans="1:79" ht="21" customHeight="1">
      <c r="B337" s="1378" t="s">
        <v>986</v>
      </c>
      <c r="C337" s="1379">
        <v>1</v>
      </c>
      <c r="D337" s="1380">
        <v>2</v>
      </c>
      <c r="E337" s="1381">
        <v>2</v>
      </c>
      <c r="F337" s="1414"/>
      <c r="G337" s="1407"/>
      <c r="H337" s="1407"/>
      <c r="I337" s="1408"/>
      <c r="J337" s="1244"/>
      <c r="K337" s="1244"/>
      <c r="L337" s="1244"/>
      <c r="M337" s="1244"/>
      <c r="N337" s="1336"/>
      <c r="O337" s="1244"/>
      <c r="P337" s="1244"/>
      <c r="Q337" s="1244"/>
      <c r="R337" s="1244"/>
      <c r="S337" s="1244"/>
      <c r="T337" s="1244"/>
      <c r="U337" s="1244"/>
      <c r="V337" s="1244"/>
      <c r="W337" s="1244"/>
      <c r="X337" s="1244"/>
      <c r="Y337" s="1244"/>
      <c r="Z337" s="1244"/>
      <c r="AA337" s="1244"/>
      <c r="AB337" s="1244"/>
      <c r="AC337" s="1244"/>
      <c r="AD337" s="1244"/>
      <c r="AE337" s="1244"/>
      <c r="AF337" s="1244"/>
      <c r="AG337" s="1244"/>
      <c r="AH337" s="1244"/>
      <c r="AI337" s="1244"/>
      <c r="AJ337" s="1244"/>
      <c r="AK337" s="1244"/>
      <c r="AL337" s="1244"/>
      <c r="AM337" s="1244"/>
      <c r="AN337" s="1244"/>
      <c r="AO337" s="1244"/>
      <c r="AP337" s="1244"/>
      <c r="AQ337" s="1244"/>
      <c r="AR337" s="1244"/>
      <c r="AS337" s="1244"/>
      <c r="AT337" s="1244"/>
      <c r="AU337" s="1244"/>
      <c r="AV337" s="1244"/>
      <c r="AW337" s="1244"/>
      <c r="AX337" s="1244"/>
      <c r="AY337" s="1244"/>
      <c r="AZ337" s="1244"/>
      <c r="BA337" s="1244"/>
      <c r="BB337" s="1244"/>
      <c r="BC337" s="1244"/>
      <c r="BD337" s="1244"/>
      <c r="BE337" s="1244"/>
      <c r="BF337" s="1244"/>
      <c r="BG337" s="1244"/>
      <c r="BH337" s="1244"/>
      <c r="BI337" s="1244"/>
      <c r="BJ337" s="1244"/>
      <c r="BK337" s="1244"/>
      <c r="BL337" s="1244"/>
      <c r="BM337" s="1244"/>
      <c r="BN337" s="1244"/>
      <c r="BO337" s="1244"/>
      <c r="BP337" s="1244"/>
      <c r="BQ337" s="1244"/>
      <c r="BR337" s="1244"/>
      <c r="BS337" s="1244"/>
      <c r="BT337" s="1244"/>
      <c r="BU337" s="1244"/>
      <c r="BV337" s="1244"/>
      <c r="BW337" s="1244"/>
      <c r="BX337" s="1244"/>
      <c r="BY337" s="1244"/>
      <c r="BZ337" s="1244"/>
      <c r="CA337" s="1244"/>
    </row>
    <row r="338" spans="1:79" ht="20.25" customHeight="1">
      <c r="B338" s="1388" t="s">
        <v>987</v>
      </c>
      <c r="C338" s="1389">
        <v>2</v>
      </c>
      <c r="D338" s="1390">
        <v>2</v>
      </c>
      <c r="E338" s="1391">
        <v>4</v>
      </c>
      <c r="F338" s="1414"/>
      <c r="G338" s="1409"/>
      <c r="H338" s="1409"/>
      <c r="I338" s="1410"/>
      <c r="J338" s="1244"/>
      <c r="K338" s="1244"/>
      <c r="L338" s="1244"/>
      <c r="M338" s="1244"/>
      <c r="N338" s="1336"/>
      <c r="O338" s="1244"/>
      <c r="P338" s="1244"/>
      <c r="Q338" s="1244"/>
      <c r="R338" s="1244"/>
      <c r="S338" s="1244"/>
      <c r="T338" s="1244"/>
      <c r="U338" s="1244"/>
      <c r="V338" s="1244"/>
      <c r="W338" s="1244"/>
      <c r="X338" s="1244"/>
      <c r="Y338" s="1244"/>
      <c r="Z338" s="1244"/>
      <c r="AA338" s="1244"/>
      <c r="AB338" s="1244"/>
      <c r="AC338" s="1244"/>
      <c r="AD338" s="1244"/>
      <c r="AE338" s="1244"/>
      <c r="AF338" s="1244"/>
      <c r="AG338" s="1244"/>
      <c r="AH338" s="1244"/>
      <c r="AI338" s="1244"/>
      <c r="AJ338" s="1244"/>
      <c r="AK338" s="1244"/>
      <c r="AL338" s="1244"/>
      <c r="AM338" s="1244"/>
      <c r="AN338" s="1244"/>
      <c r="AO338" s="1244"/>
      <c r="AP338" s="1244"/>
      <c r="AQ338" s="1244"/>
      <c r="AR338" s="1244"/>
      <c r="AS338" s="1244"/>
      <c r="AT338" s="1244"/>
      <c r="AU338" s="1244"/>
      <c r="AV338" s="1244"/>
      <c r="AW338" s="1244"/>
      <c r="AX338" s="1244"/>
      <c r="AY338" s="1244"/>
      <c r="AZ338" s="1244"/>
      <c r="BA338" s="1244"/>
      <c r="BB338" s="1244"/>
      <c r="BC338" s="1244"/>
      <c r="BD338" s="1244"/>
      <c r="BE338" s="1244"/>
      <c r="BF338" s="1244"/>
      <c r="BG338" s="1244"/>
      <c r="BH338" s="1244"/>
      <c r="BI338" s="1244"/>
      <c r="BJ338" s="1244"/>
      <c r="BK338" s="1244"/>
      <c r="BL338" s="1244"/>
      <c r="BM338" s="1244"/>
      <c r="BN338" s="1244"/>
      <c r="BO338" s="1244"/>
      <c r="BP338" s="1244"/>
      <c r="BQ338" s="1244"/>
      <c r="BR338" s="1244"/>
      <c r="BS338" s="1244"/>
      <c r="BT338" s="1244"/>
      <c r="BU338" s="1244"/>
      <c r="BV338" s="1244"/>
      <c r="BW338" s="1244"/>
      <c r="BX338" s="1244"/>
      <c r="BY338" s="1244"/>
      <c r="BZ338" s="1244"/>
      <c r="CA338" s="1244"/>
    </row>
    <row r="339" spans="1:79" ht="20.25" customHeight="1" thickBot="1">
      <c r="B339" s="1394" t="s">
        <v>988</v>
      </c>
      <c r="C339" s="1395">
        <v>3</v>
      </c>
      <c r="D339" s="1396">
        <v>2</v>
      </c>
      <c r="E339" s="1397">
        <v>6</v>
      </c>
      <c r="F339" s="1415"/>
      <c r="G339" s="1411"/>
      <c r="H339" s="1411"/>
      <c r="I339" s="1412"/>
      <c r="J339" s="1244"/>
      <c r="K339" s="1244"/>
      <c r="L339" s="1244"/>
      <c r="M339" s="1244"/>
      <c r="N339" s="1336"/>
      <c r="O339" s="1244"/>
      <c r="P339" s="1244"/>
      <c r="Q339" s="1244"/>
      <c r="R339" s="1244"/>
      <c r="S339" s="1244"/>
      <c r="T339" s="1244"/>
      <c r="U339" s="1244"/>
      <c r="V339" s="1244"/>
      <c r="W339" s="1244"/>
      <c r="X339" s="1244"/>
      <c r="Y339" s="1244"/>
      <c r="Z339" s="1244"/>
      <c r="AA339" s="1244"/>
      <c r="AB339" s="1244"/>
      <c r="AC339" s="1244"/>
      <c r="AD339" s="1244"/>
      <c r="AE339" s="1244"/>
      <c r="AF339" s="1244"/>
      <c r="AG339" s="1244"/>
      <c r="AH339" s="1244"/>
      <c r="AI339" s="1244"/>
      <c r="AJ339" s="1244"/>
      <c r="AK339" s="1244"/>
      <c r="AL339" s="1244"/>
      <c r="AM339" s="1244"/>
      <c r="AN339" s="1244"/>
      <c r="AO339" s="1244"/>
      <c r="AP339" s="1244"/>
      <c r="AQ339" s="1244"/>
      <c r="AR339" s="1244"/>
      <c r="AS339" s="1244"/>
      <c r="AT339" s="1244"/>
      <c r="AU339" s="1244"/>
      <c r="AV339" s="1244"/>
      <c r="AW339" s="1244"/>
      <c r="AX339" s="1244"/>
      <c r="AY339" s="1244"/>
      <c r="AZ339" s="1244"/>
      <c r="BA339" s="1244"/>
      <c r="BB339" s="1244"/>
      <c r="BC339" s="1244"/>
      <c r="BD339" s="1244"/>
      <c r="BE339" s="1244"/>
      <c r="BF339" s="1244"/>
      <c r="BG339" s="1244"/>
      <c r="BH339" s="1244"/>
      <c r="BI339" s="1244"/>
      <c r="BJ339" s="1244"/>
      <c r="BK339" s="1244"/>
      <c r="BL339" s="1244"/>
      <c r="BM339" s="1244"/>
      <c r="BN339" s="1244"/>
      <c r="BO339" s="1244"/>
      <c r="BP339" s="1244"/>
      <c r="BQ339" s="1244"/>
      <c r="BR339" s="1244"/>
      <c r="BS339" s="1244"/>
      <c r="BT339" s="1244"/>
      <c r="BU339" s="1244"/>
      <c r="BV339" s="1244"/>
      <c r="BW339" s="1244"/>
      <c r="BX339" s="1244"/>
      <c r="BY339" s="1244"/>
      <c r="BZ339" s="1244"/>
      <c r="CA339" s="1244"/>
    </row>
    <row r="340" spans="1:79" ht="9" customHeight="1">
      <c r="B340" s="1404"/>
      <c r="C340" s="1405"/>
      <c r="D340" s="1405"/>
      <c r="E340" s="1405"/>
      <c r="F340" s="1441"/>
      <c r="G340" s="1362"/>
      <c r="H340" s="1362"/>
      <c r="I340" s="1244"/>
      <c r="J340" s="1244"/>
      <c r="K340" s="1244"/>
      <c r="L340" s="1244"/>
      <c r="M340" s="1244"/>
      <c r="N340" s="1336"/>
      <c r="O340" s="1244"/>
      <c r="P340" s="1244"/>
      <c r="Q340" s="1244"/>
      <c r="R340" s="1244"/>
      <c r="S340" s="1244"/>
      <c r="T340" s="1244"/>
      <c r="U340" s="1244"/>
      <c r="V340" s="1244"/>
      <c r="W340" s="1244"/>
      <c r="X340" s="1244"/>
      <c r="Y340" s="1244"/>
      <c r="Z340" s="1244"/>
      <c r="AA340" s="1244"/>
      <c r="AB340" s="1244"/>
      <c r="AC340" s="1244"/>
      <c r="AD340" s="1244"/>
      <c r="AE340" s="1244"/>
      <c r="AF340" s="1244"/>
      <c r="AG340" s="1244"/>
      <c r="AH340" s="1244"/>
      <c r="AI340" s="1244"/>
      <c r="AJ340" s="1244"/>
      <c r="AK340" s="1244"/>
      <c r="AL340" s="1244"/>
      <c r="AM340" s="1244"/>
      <c r="AN340" s="1244"/>
      <c r="AO340" s="1244"/>
      <c r="AP340" s="1244"/>
      <c r="AQ340" s="1244"/>
      <c r="AR340" s="1244"/>
      <c r="AS340" s="1244"/>
      <c r="AT340" s="1244"/>
      <c r="AU340" s="1244"/>
      <c r="AV340" s="1244"/>
      <c r="AW340" s="1244"/>
      <c r="AX340" s="1244"/>
      <c r="AY340" s="1244"/>
      <c r="AZ340" s="1244"/>
      <c r="BA340" s="1244"/>
      <c r="BB340" s="1244"/>
      <c r="BC340" s="1244"/>
      <c r="BD340" s="1244"/>
      <c r="BE340" s="1244"/>
      <c r="BF340" s="1244"/>
      <c r="BG340" s="1244"/>
      <c r="BH340" s="1244"/>
      <c r="BI340" s="1244"/>
      <c r="BJ340" s="1244"/>
      <c r="BK340" s="1244"/>
      <c r="BL340" s="1244"/>
      <c r="BM340" s="1244"/>
      <c r="BN340" s="1244"/>
      <c r="BO340" s="1244"/>
      <c r="BP340" s="1244"/>
      <c r="BQ340" s="1244"/>
      <c r="BR340" s="1244"/>
      <c r="BS340" s="1244"/>
      <c r="BT340" s="1244"/>
      <c r="BU340" s="1244"/>
      <c r="BV340" s="1244"/>
      <c r="BW340" s="1244"/>
      <c r="BX340" s="1244"/>
      <c r="BY340" s="1244"/>
      <c r="BZ340" s="1244"/>
      <c r="CA340" s="1244"/>
    </row>
    <row r="341" spans="1:79">
      <c r="C341" s="1199"/>
      <c r="D341" s="1199"/>
      <c r="E341" s="1199"/>
      <c r="F341" s="1441"/>
      <c r="G341" s="1362"/>
      <c r="I341" s="1244"/>
      <c r="J341" s="1244"/>
      <c r="K341" s="1244"/>
      <c r="L341" s="1244"/>
      <c r="M341" s="1244"/>
      <c r="N341" s="1336"/>
      <c r="O341" s="1244"/>
      <c r="P341" s="1244"/>
      <c r="Q341" s="1244"/>
      <c r="R341" s="1244"/>
      <c r="S341" s="1244"/>
      <c r="T341" s="1244"/>
      <c r="U341" s="1244"/>
      <c r="V341" s="1244"/>
      <c r="W341" s="1244"/>
      <c r="X341" s="1244"/>
      <c r="Y341" s="1244"/>
      <c r="Z341" s="1244"/>
      <c r="AA341" s="1244"/>
      <c r="AB341" s="1244"/>
      <c r="AC341" s="1244"/>
      <c r="AD341" s="1244"/>
      <c r="AE341" s="1244"/>
      <c r="AF341" s="1244"/>
      <c r="AG341" s="1244"/>
      <c r="AH341" s="1244"/>
      <c r="AI341" s="1244"/>
      <c r="AJ341" s="1244"/>
      <c r="AK341" s="1244"/>
      <c r="AL341" s="1244"/>
      <c r="AM341" s="1244"/>
      <c r="AN341" s="1244"/>
      <c r="AO341" s="1244"/>
      <c r="AP341" s="1244"/>
      <c r="AQ341" s="1244"/>
      <c r="AR341" s="1244"/>
      <c r="AS341" s="1244"/>
      <c r="AT341" s="1244"/>
      <c r="AU341" s="1244"/>
      <c r="AV341" s="1244"/>
      <c r="AW341" s="1244"/>
      <c r="AX341" s="1244"/>
      <c r="AY341" s="1244"/>
      <c r="AZ341" s="1244"/>
      <c r="BA341" s="1244"/>
      <c r="BB341" s="1244"/>
      <c r="BC341" s="1244"/>
      <c r="BD341" s="1244"/>
      <c r="BE341" s="1244"/>
      <c r="BF341" s="1244"/>
      <c r="BG341" s="1244"/>
      <c r="BH341" s="1244"/>
      <c r="BI341" s="1244"/>
      <c r="BJ341" s="1244"/>
      <c r="BK341" s="1244"/>
      <c r="BL341" s="1244"/>
      <c r="BM341" s="1244"/>
      <c r="BN341" s="1244"/>
      <c r="BO341" s="1244"/>
      <c r="BP341" s="1244"/>
      <c r="BQ341" s="1244"/>
      <c r="BR341" s="1244"/>
      <c r="BS341" s="1244"/>
      <c r="BT341" s="1244"/>
      <c r="BU341" s="1244"/>
      <c r="BV341" s="1244"/>
      <c r="BW341" s="1244"/>
      <c r="BX341" s="1244"/>
      <c r="BY341" s="1244"/>
      <c r="BZ341" s="1244"/>
      <c r="CA341" s="1244"/>
    </row>
    <row r="342" spans="1:79" ht="6.75" customHeight="1" thickBot="1">
      <c r="F342" s="1441"/>
      <c r="I342" s="1196"/>
      <c r="J342" s="1244"/>
      <c r="K342" s="1244"/>
      <c r="L342" s="1244"/>
      <c r="M342" s="1244"/>
      <c r="N342" s="1336"/>
      <c r="O342" s="1244"/>
      <c r="P342" s="1244"/>
      <c r="Q342" s="1244"/>
      <c r="R342" s="1244"/>
      <c r="S342" s="1244"/>
      <c r="T342" s="1244"/>
      <c r="U342" s="1244"/>
      <c r="V342" s="1244"/>
      <c r="W342" s="1244"/>
      <c r="X342" s="1244"/>
      <c r="Y342" s="1244"/>
      <c r="Z342" s="1244"/>
      <c r="AA342" s="1244"/>
      <c r="AB342" s="1244"/>
      <c r="AC342" s="1244"/>
      <c r="AD342" s="1244"/>
      <c r="AE342" s="1244"/>
      <c r="AF342" s="1244"/>
      <c r="AG342" s="1244"/>
      <c r="AH342" s="1244"/>
      <c r="AI342" s="1244"/>
      <c r="AJ342" s="1244"/>
      <c r="AK342" s="1244"/>
      <c r="AL342" s="1244"/>
      <c r="AM342" s="1244"/>
      <c r="AN342" s="1244"/>
      <c r="AO342" s="1244"/>
      <c r="AP342" s="1244"/>
      <c r="AQ342" s="1244"/>
      <c r="AR342" s="1244"/>
      <c r="AS342" s="1244"/>
      <c r="AT342" s="1244"/>
      <c r="AU342" s="1244"/>
      <c r="AV342" s="1244"/>
      <c r="AW342" s="1244"/>
      <c r="AX342" s="1244"/>
      <c r="AY342" s="1244"/>
      <c r="AZ342" s="1244"/>
      <c r="BA342" s="1244"/>
      <c r="BB342" s="1244"/>
      <c r="BC342" s="1244"/>
      <c r="BD342" s="1244"/>
      <c r="BE342" s="1244"/>
      <c r="BF342" s="1244"/>
      <c r="BG342" s="1244"/>
      <c r="BH342" s="1244"/>
      <c r="BI342" s="1244"/>
      <c r="BJ342" s="1244"/>
      <c r="BK342" s="1244"/>
      <c r="BL342" s="1244"/>
      <c r="BM342" s="1244"/>
      <c r="BN342" s="1244"/>
      <c r="BO342" s="1244"/>
      <c r="BP342" s="1244"/>
      <c r="BQ342" s="1244"/>
      <c r="BR342" s="1244"/>
      <c r="BS342" s="1244"/>
      <c r="BT342" s="1244"/>
      <c r="BU342" s="1244"/>
      <c r="BV342" s="1244"/>
      <c r="BW342" s="1244"/>
      <c r="BX342" s="1244"/>
      <c r="BY342" s="1244"/>
      <c r="BZ342" s="1244"/>
      <c r="CA342" s="1244"/>
    </row>
    <row r="343" spans="1:79" s="1350" customFormat="1" ht="23.25" customHeight="1" thickBot="1">
      <c r="A343" s="1343"/>
      <c r="B343" s="1344"/>
      <c r="C343" s="1345"/>
      <c r="D343" s="1345"/>
      <c r="E343" s="1346"/>
      <c r="F343" s="1347" t="s">
        <v>836</v>
      </c>
      <c r="G343" s="1348"/>
      <c r="H343" s="1347" t="s">
        <v>837</v>
      </c>
      <c r="I343" s="1416" t="str">
        <f>IF(OR(G357="KO",G366="KO",G374="KO"),"KO","Nincs KO")</f>
        <v>Nincs KO</v>
      </c>
      <c r="J343" s="1244"/>
      <c r="K343" s="1244"/>
      <c r="L343" s="1244"/>
      <c r="M343" s="1244"/>
      <c r="N343" s="1336"/>
      <c r="O343" s="1244"/>
      <c r="P343" s="1244"/>
      <c r="Q343" s="1244"/>
      <c r="R343" s="1244"/>
      <c r="S343" s="1244"/>
      <c r="T343" s="1244"/>
      <c r="U343" s="1244"/>
      <c r="V343" s="1244"/>
      <c r="W343" s="1244"/>
      <c r="X343" s="1244"/>
      <c r="Y343" s="1244"/>
      <c r="Z343" s="1244"/>
      <c r="AA343" s="1244"/>
      <c r="AB343" s="1244"/>
      <c r="AC343" s="1244"/>
      <c r="AD343" s="1244"/>
      <c r="AE343" s="1244"/>
      <c r="AF343" s="1244"/>
      <c r="AG343" s="1244"/>
      <c r="AH343" s="1244"/>
      <c r="AI343" s="1244"/>
      <c r="AJ343" s="1244"/>
      <c r="AK343" s="1244"/>
      <c r="AL343" s="1244"/>
      <c r="AM343" s="1244"/>
      <c r="AN343" s="1244"/>
      <c r="AO343" s="1244"/>
      <c r="AP343" s="1244"/>
      <c r="AQ343" s="1244"/>
      <c r="AR343" s="1244"/>
      <c r="AS343" s="1244"/>
      <c r="AT343" s="1244"/>
      <c r="AU343" s="1244"/>
      <c r="AV343" s="1244"/>
      <c r="AW343" s="1244"/>
      <c r="AX343" s="1244"/>
      <c r="AY343" s="1244"/>
      <c r="AZ343" s="1244"/>
      <c r="BA343" s="1244"/>
      <c r="BB343" s="1244"/>
      <c r="BC343" s="1244"/>
      <c r="BD343" s="1244"/>
      <c r="BE343" s="1244"/>
      <c r="BF343" s="1244"/>
      <c r="BG343" s="1244"/>
      <c r="BH343" s="1244"/>
      <c r="BI343" s="1244"/>
      <c r="BJ343" s="1244"/>
      <c r="BK343" s="1244"/>
      <c r="BL343" s="1244"/>
      <c r="BM343" s="1244"/>
      <c r="BN343" s="1244"/>
      <c r="BO343" s="1244"/>
      <c r="BP343" s="1244"/>
      <c r="BQ343" s="1244"/>
      <c r="BR343" s="1244"/>
      <c r="BS343" s="1244"/>
      <c r="BT343" s="1244"/>
      <c r="BU343" s="1244"/>
      <c r="BV343" s="1244"/>
      <c r="BW343" s="1244"/>
      <c r="BX343" s="1244"/>
      <c r="BY343" s="1244"/>
      <c r="BZ343" s="1244"/>
      <c r="CA343" s="1244"/>
    </row>
    <row r="344" spans="1:79" ht="45.6" customHeight="1" thickBot="1">
      <c r="B344" s="1351" t="s">
        <v>1002</v>
      </c>
      <c r="C344" s="1352" t="s">
        <v>1003</v>
      </c>
      <c r="D344" s="1352"/>
      <c r="E344" s="1353"/>
      <c r="F344" s="1354">
        <f>+E350+E359+E368+E376+E382</f>
        <v>8</v>
      </c>
      <c r="G344" s="1355"/>
      <c r="H344" s="1356">
        <v>27</v>
      </c>
      <c r="I344" s="1357">
        <f>SUM(G349,G357,G366,G374,G381)</f>
        <v>0</v>
      </c>
      <c r="J344" s="1244"/>
      <c r="K344" s="1244"/>
      <c r="L344" s="1244"/>
      <c r="M344" s="1244"/>
      <c r="N344" s="1336"/>
      <c r="O344" s="1244"/>
      <c r="P344" s="1244"/>
      <c r="Q344" s="1244"/>
      <c r="R344" s="1244"/>
      <c r="S344" s="1244"/>
      <c r="T344" s="1244"/>
      <c r="U344" s="1244"/>
      <c r="V344" s="1244"/>
      <c r="W344" s="1244"/>
      <c r="X344" s="1244"/>
      <c r="Y344" s="1244"/>
      <c r="Z344" s="1244"/>
      <c r="AA344" s="1244"/>
      <c r="AB344" s="1244"/>
      <c r="AC344" s="1244"/>
      <c r="AD344" s="1244"/>
      <c r="AE344" s="1244"/>
      <c r="AF344" s="1244"/>
      <c r="AG344" s="1244"/>
      <c r="AH344" s="1244"/>
      <c r="AI344" s="1244"/>
      <c r="AJ344" s="1244"/>
      <c r="AK344" s="1244"/>
      <c r="AL344" s="1244"/>
      <c r="AM344" s="1244"/>
      <c r="AN344" s="1244"/>
      <c r="AO344" s="1244"/>
      <c r="AP344" s="1244"/>
      <c r="AQ344" s="1244"/>
      <c r="AR344" s="1244"/>
      <c r="AS344" s="1244"/>
      <c r="AT344" s="1244"/>
      <c r="AU344" s="1244"/>
      <c r="AV344" s="1244"/>
      <c r="AW344" s="1244"/>
      <c r="AX344" s="1244"/>
      <c r="AY344" s="1244"/>
      <c r="AZ344" s="1244"/>
      <c r="BA344" s="1244"/>
      <c r="BB344" s="1244"/>
      <c r="BC344" s="1244"/>
      <c r="BD344" s="1244"/>
      <c r="BE344" s="1244"/>
      <c r="BF344" s="1244"/>
      <c r="BG344" s="1244"/>
      <c r="BH344" s="1244"/>
      <c r="BI344" s="1244"/>
      <c r="BJ344" s="1244"/>
      <c r="BK344" s="1244"/>
      <c r="BL344" s="1244"/>
      <c r="BM344" s="1244"/>
      <c r="BN344" s="1244"/>
      <c r="BO344" s="1244"/>
      <c r="BP344" s="1244"/>
      <c r="BQ344" s="1244"/>
      <c r="BR344" s="1244"/>
      <c r="BS344" s="1244"/>
      <c r="BT344" s="1244"/>
      <c r="BU344" s="1244"/>
      <c r="BV344" s="1244"/>
      <c r="BW344" s="1244"/>
      <c r="BX344" s="1244"/>
      <c r="BY344" s="1244"/>
      <c r="BZ344" s="1244"/>
      <c r="CA344" s="1244"/>
    </row>
    <row r="345" spans="1:79" ht="20.25" customHeight="1">
      <c r="B345" s="1358" t="s">
        <v>1004</v>
      </c>
      <c r="C345" s="1359"/>
      <c r="D345" s="1359"/>
      <c r="E345" s="1359"/>
      <c r="F345" s="1441"/>
      <c r="G345" s="1361"/>
      <c r="H345" s="1361"/>
      <c r="I345" s="1244"/>
      <c r="J345" s="1244"/>
      <c r="K345" s="1244"/>
      <c r="L345" s="1244"/>
      <c r="M345" s="1244"/>
      <c r="N345" s="1336"/>
      <c r="O345" s="1244"/>
      <c r="P345" s="1244"/>
      <c r="Q345" s="1244"/>
      <c r="R345" s="1244"/>
      <c r="S345" s="1244"/>
      <c r="T345" s="1244"/>
      <c r="U345" s="1244"/>
      <c r="V345" s="1244"/>
      <c r="W345" s="1244"/>
      <c r="X345" s="1244"/>
      <c r="Y345" s="1244"/>
      <c r="Z345" s="1244"/>
      <c r="AA345" s="1244"/>
      <c r="AB345" s="1244"/>
      <c r="AC345" s="1244"/>
      <c r="AD345" s="1244"/>
      <c r="AE345" s="1244"/>
      <c r="AF345" s="1244"/>
      <c r="AG345" s="1244"/>
      <c r="AH345" s="1244"/>
      <c r="AI345" s="1244"/>
      <c r="AJ345" s="1244"/>
      <c r="AK345" s="1244"/>
      <c r="AL345" s="1244"/>
      <c r="AM345" s="1244"/>
      <c r="AN345" s="1244"/>
      <c r="AO345" s="1244"/>
      <c r="AP345" s="1244"/>
      <c r="AQ345" s="1244"/>
      <c r="AR345" s="1244"/>
      <c r="AS345" s="1244"/>
      <c r="AT345" s="1244"/>
      <c r="AU345" s="1244"/>
      <c r="AV345" s="1244"/>
      <c r="AW345" s="1244"/>
      <c r="AX345" s="1244"/>
      <c r="AY345" s="1244"/>
      <c r="AZ345" s="1244"/>
      <c r="BA345" s="1244"/>
      <c r="BB345" s="1244"/>
      <c r="BC345" s="1244"/>
      <c r="BD345" s="1244"/>
      <c r="BE345" s="1244"/>
      <c r="BF345" s="1244"/>
      <c r="BG345" s="1244"/>
      <c r="BH345" s="1244"/>
      <c r="BI345" s="1244"/>
      <c r="BJ345" s="1244"/>
      <c r="BK345" s="1244"/>
      <c r="BL345" s="1244"/>
      <c r="BM345" s="1244"/>
      <c r="BN345" s="1244"/>
      <c r="BO345" s="1244"/>
      <c r="BP345" s="1244"/>
      <c r="BQ345" s="1244"/>
      <c r="BR345" s="1244"/>
      <c r="BS345" s="1244"/>
      <c r="BT345" s="1244"/>
      <c r="BU345" s="1244"/>
      <c r="BV345" s="1244"/>
      <c r="BW345" s="1244"/>
      <c r="BX345" s="1244"/>
      <c r="BY345" s="1244"/>
      <c r="BZ345" s="1244"/>
      <c r="CA345" s="1244"/>
    </row>
    <row r="346" spans="1:79" ht="18" customHeight="1">
      <c r="A346" s="1193">
        <v>35</v>
      </c>
      <c r="B346" s="1358" t="s">
        <v>1005</v>
      </c>
      <c r="C346" s="1359"/>
      <c r="D346" s="1359"/>
      <c r="E346" s="1359"/>
      <c r="F346" s="1441"/>
      <c r="G346" s="1362"/>
      <c r="H346" s="1362"/>
      <c r="I346" s="1244"/>
      <c r="J346" s="1244"/>
      <c r="K346" s="1244"/>
      <c r="L346" s="1244"/>
      <c r="M346" s="1244"/>
      <c r="N346" s="1336"/>
      <c r="O346" s="1244"/>
      <c r="P346" s="1244"/>
      <c r="Q346" s="1244"/>
      <c r="R346" s="1244"/>
      <c r="S346" s="1244"/>
      <c r="T346" s="1244"/>
      <c r="U346" s="1244"/>
      <c r="V346" s="1244"/>
      <c r="W346" s="1244"/>
      <c r="X346" s="1244"/>
      <c r="Y346" s="1244"/>
      <c r="Z346" s="1244"/>
      <c r="AA346" s="1244"/>
      <c r="AB346" s="1244"/>
      <c r="AC346" s="1244"/>
      <c r="AD346" s="1244"/>
      <c r="AE346" s="1244"/>
      <c r="AF346" s="1244"/>
      <c r="AG346" s="1244"/>
      <c r="AH346" s="1244"/>
      <c r="AI346" s="1244"/>
      <c r="AJ346" s="1244"/>
      <c r="AK346" s="1244"/>
      <c r="AL346" s="1244"/>
      <c r="AM346" s="1244"/>
      <c r="AN346" s="1244"/>
      <c r="AO346" s="1244"/>
      <c r="AP346" s="1244"/>
      <c r="AQ346" s="1244"/>
      <c r="AR346" s="1244"/>
      <c r="AS346" s="1244"/>
      <c r="AT346" s="1244"/>
      <c r="AU346" s="1244"/>
      <c r="AV346" s="1244"/>
      <c r="AW346" s="1244"/>
      <c r="AX346" s="1244"/>
      <c r="AY346" s="1244"/>
      <c r="AZ346" s="1244"/>
      <c r="BA346" s="1244"/>
      <c r="BB346" s="1244"/>
      <c r="BC346" s="1244"/>
      <c r="BD346" s="1244"/>
      <c r="BE346" s="1244"/>
      <c r="BF346" s="1244"/>
      <c r="BG346" s="1244"/>
      <c r="BH346" s="1244"/>
      <c r="BI346" s="1244"/>
      <c r="BJ346" s="1244"/>
      <c r="BK346" s="1244"/>
      <c r="BL346" s="1244"/>
      <c r="BM346" s="1244"/>
      <c r="BN346" s="1244"/>
      <c r="BO346" s="1244"/>
      <c r="BP346" s="1244"/>
      <c r="BQ346" s="1244"/>
      <c r="BR346" s="1244"/>
      <c r="BS346" s="1244"/>
      <c r="BT346" s="1244"/>
      <c r="BU346" s="1244"/>
      <c r="BV346" s="1244"/>
      <c r="BW346" s="1244"/>
      <c r="BX346" s="1244"/>
      <c r="BY346" s="1244"/>
      <c r="BZ346" s="1244"/>
      <c r="CA346" s="1244"/>
    </row>
    <row r="347" spans="1:79" ht="35.25" customHeight="1">
      <c r="B347" s="1363" t="s">
        <v>1006</v>
      </c>
      <c r="C347" s="1364"/>
      <c r="D347" s="1364"/>
      <c r="E347" s="1365"/>
      <c r="F347" s="1441"/>
      <c r="G347" s="1362"/>
      <c r="H347" s="1362"/>
      <c r="I347" s="1244"/>
      <c r="J347" s="1244"/>
      <c r="K347" s="1244"/>
      <c r="L347" s="1244"/>
      <c r="M347" s="1244"/>
      <c r="N347" s="1336"/>
      <c r="O347" s="1244"/>
      <c r="P347" s="1244"/>
      <c r="Q347" s="1244"/>
      <c r="R347" s="1244"/>
      <c r="S347" s="1244"/>
      <c r="T347" s="1244"/>
      <c r="U347" s="1244"/>
      <c r="V347" s="1244"/>
      <c r="W347" s="1244"/>
      <c r="X347" s="1244"/>
      <c r="Y347" s="1244"/>
      <c r="Z347" s="1244"/>
      <c r="AA347" s="1244"/>
      <c r="AB347" s="1244"/>
      <c r="AC347" s="1244"/>
      <c r="AD347" s="1244"/>
      <c r="AE347" s="1244"/>
      <c r="AF347" s="1244"/>
      <c r="AG347" s="1244"/>
      <c r="AH347" s="1244"/>
      <c r="AI347" s="1244"/>
      <c r="AJ347" s="1244"/>
      <c r="AK347" s="1244"/>
      <c r="AL347" s="1244"/>
      <c r="AM347" s="1244"/>
      <c r="AN347" s="1244"/>
      <c r="AO347" s="1244"/>
      <c r="AP347" s="1244"/>
      <c r="AQ347" s="1244"/>
      <c r="AR347" s="1244"/>
      <c r="AS347" s="1244"/>
      <c r="AT347" s="1244"/>
      <c r="AU347" s="1244"/>
      <c r="AV347" s="1244"/>
      <c r="AW347" s="1244"/>
      <c r="AX347" s="1244"/>
      <c r="AY347" s="1244"/>
      <c r="AZ347" s="1244"/>
      <c r="BA347" s="1244"/>
      <c r="BB347" s="1244"/>
      <c r="BC347" s="1244"/>
      <c r="BD347" s="1244"/>
      <c r="BE347" s="1244"/>
      <c r="BF347" s="1244"/>
      <c r="BG347" s="1244"/>
      <c r="BH347" s="1244"/>
      <c r="BI347" s="1244"/>
      <c r="BJ347" s="1244"/>
      <c r="BK347" s="1244"/>
      <c r="BL347" s="1244"/>
      <c r="BM347" s="1244"/>
      <c r="BN347" s="1244"/>
      <c r="BO347" s="1244"/>
      <c r="BP347" s="1244"/>
      <c r="BQ347" s="1244"/>
      <c r="BR347" s="1244"/>
      <c r="BS347" s="1244"/>
      <c r="BT347" s="1244"/>
      <c r="BU347" s="1244"/>
      <c r="BV347" s="1244"/>
      <c r="BW347" s="1244"/>
      <c r="BX347" s="1244"/>
      <c r="BY347" s="1244"/>
      <c r="BZ347" s="1244"/>
      <c r="CA347" s="1244"/>
    </row>
    <row r="348" spans="1:79" ht="16.5" customHeight="1" thickBot="1">
      <c r="B348" s="1358" t="s">
        <v>842</v>
      </c>
      <c r="C348" s="1366"/>
      <c r="F348" s="1441"/>
      <c r="G348" s="1362"/>
      <c r="H348" s="1362"/>
      <c r="I348" s="1244"/>
      <c r="J348" s="1244"/>
      <c r="K348" s="1244"/>
      <c r="L348" s="1244"/>
      <c r="M348" s="1244"/>
      <c r="N348" s="1336"/>
      <c r="O348" s="1244"/>
      <c r="P348" s="1244"/>
      <c r="Q348" s="1244"/>
      <c r="R348" s="1244"/>
      <c r="S348" s="1244"/>
      <c r="T348" s="1244"/>
      <c r="U348" s="1244"/>
      <c r="V348" s="1244"/>
      <c r="W348" s="1244"/>
      <c r="X348" s="1244"/>
      <c r="Y348" s="1244"/>
      <c r="Z348" s="1244"/>
      <c r="AA348" s="1244"/>
      <c r="AB348" s="1244"/>
      <c r="AC348" s="1244"/>
      <c r="AD348" s="1244"/>
      <c r="AE348" s="1244"/>
      <c r="AF348" s="1244"/>
      <c r="AG348" s="1244"/>
      <c r="AH348" s="1244"/>
      <c r="AI348" s="1244"/>
      <c r="AJ348" s="1244"/>
      <c r="AK348" s="1244"/>
      <c r="AL348" s="1244"/>
      <c r="AM348" s="1244"/>
      <c r="AN348" s="1244"/>
      <c r="AO348" s="1244"/>
      <c r="AP348" s="1244"/>
      <c r="AQ348" s="1244"/>
      <c r="AR348" s="1244"/>
      <c r="AS348" s="1244"/>
      <c r="AT348" s="1244"/>
      <c r="AU348" s="1244"/>
      <c r="AV348" s="1244"/>
      <c r="AW348" s="1244"/>
      <c r="AX348" s="1244"/>
      <c r="AY348" s="1244"/>
      <c r="AZ348" s="1244"/>
      <c r="BA348" s="1244"/>
      <c r="BB348" s="1244"/>
      <c r="BC348" s="1244"/>
      <c r="BD348" s="1244"/>
      <c r="BE348" s="1244"/>
      <c r="BF348" s="1244"/>
      <c r="BG348" s="1244"/>
      <c r="BH348" s="1244"/>
      <c r="BI348" s="1244"/>
      <c r="BJ348" s="1244"/>
      <c r="BK348" s="1244"/>
      <c r="BL348" s="1244"/>
      <c r="BM348" s="1244"/>
      <c r="BN348" s="1244"/>
      <c r="BO348" s="1244"/>
      <c r="BP348" s="1244"/>
      <c r="BQ348" s="1244"/>
      <c r="BR348" s="1244"/>
      <c r="BS348" s="1244"/>
      <c r="BT348" s="1244"/>
      <c r="BU348" s="1244"/>
      <c r="BV348" s="1244"/>
      <c r="BW348" s="1244"/>
      <c r="BX348" s="1244"/>
      <c r="BY348" s="1244"/>
      <c r="BZ348" s="1244"/>
      <c r="CA348" s="1244"/>
    </row>
    <row r="349" spans="1:79" ht="33.75" customHeight="1" thickBot="1">
      <c r="B349" s="1367" t="s">
        <v>843</v>
      </c>
      <c r="C349" s="1368" t="s">
        <v>844</v>
      </c>
      <c r="D349" s="1368" t="s">
        <v>845</v>
      </c>
      <c r="E349" s="1369" t="s">
        <v>846</v>
      </c>
      <c r="F349" s="1413" t="s">
        <v>847</v>
      </c>
      <c r="G349" s="1406"/>
      <c r="H349" s="1362"/>
      <c r="I349" s="1244"/>
      <c r="J349" s="1244"/>
      <c r="K349" s="1244"/>
      <c r="L349" s="1244"/>
      <c r="M349" s="1244"/>
      <c r="N349" s="1336"/>
      <c r="O349" s="1244"/>
      <c r="P349" s="1244"/>
      <c r="Q349" s="1244"/>
      <c r="R349" s="1244"/>
      <c r="S349" s="1244"/>
      <c r="T349" s="1244"/>
      <c r="U349" s="1244"/>
      <c r="V349" s="1244"/>
      <c r="W349" s="1244"/>
      <c r="X349" s="1244"/>
      <c r="Y349" s="1244"/>
      <c r="Z349" s="1244"/>
      <c r="AA349" s="1244"/>
      <c r="AB349" s="1244"/>
      <c r="AC349" s="1244"/>
      <c r="AD349" s="1244"/>
      <c r="AE349" s="1244"/>
      <c r="AF349" s="1244"/>
      <c r="AG349" s="1244"/>
      <c r="AH349" s="1244"/>
      <c r="AI349" s="1244"/>
      <c r="AJ349" s="1244"/>
      <c r="AK349" s="1244"/>
      <c r="AL349" s="1244"/>
      <c r="AM349" s="1244"/>
      <c r="AN349" s="1244"/>
      <c r="AO349" s="1244"/>
      <c r="AP349" s="1244"/>
      <c r="AQ349" s="1244"/>
      <c r="AR349" s="1244"/>
      <c r="AS349" s="1244"/>
      <c r="AT349" s="1244"/>
      <c r="AU349" s="1244"/>
      <c r="AV349" s="1244"/>
      <c r="AW349" s="1244"/>
      <c r="AX349" s="1244"/>
      <c r="AY349" s="1244"/>
      <c r="AZ349" s="1244"/>
      <c r="BA349" s="1244"/>
      <c r="BB349" s="1244"/>
      <c r="BC349" s="1244"/>
      <c r="BD349" s="1244"/>
      <c r="BE349" s="1244"/>
      <c r="BF349" s="1244"/>
      <c r="BG349" s="1244"/>
      <c r="BH349" s="1244"/>
      <c r="BI349" s="1244"/>
      <c r="BJ349" s="1244"/>
      <c r="BK349" s="1244"/>
      <c r="BL349" s="1244"/>
      <c r="BM349" s="1244"/>
      <c r="BN349" s="1244"/>
      <c r="BO349" s="1244"/>
      <c r="BP349" s="1244"/>
      <c r="BQ349" s="1244"/>
      <c r="BR349" s="1244"/>
      <c r="BS349" s="1244"/>
      <c r="BT349" s="1244"/>
      <c r="BU349" s="1244"/>
      <c r="BV349" s="1244"/>
      <c r="BW349" s="1244"/>
      <c r="BX349" s="1244"/>
      <c r="BY349" s="1244"/>
      <c r="BZ349" s="1244"/>
      <c r="CA349" s="1244"/>
    </row>
    <row r="350" spans="1:79" ht="21" customHeight="1">
      <c r="B350" s="1378" t="s">
        <v>849</v>
      </c>
      <c r="C350" s="1379">
        <v>0</v>
      </c>
      <c r="D350" s="1380">
        <v>3</v>
      </c>
      <c r="E350" s="1381">
        <v>0</v>
      </c>
      <c r="F350" s="1414"/>
      <c r="G350" s="1407"/>
      <c r="H350" s="1407"/>
      <c r="I350" s="1408"/>
      <c r="J350" s="1244"/>
      <c r="K350" s="1244"/>
      <c r="L350" s="1244"/>
      <c r="M350" s="1244"/>
      <c r="N350" s="1336"/>
      <c r="O350" s="1244"/>
      <c r="P350" s="1244"/>
      <c r="Q350" s="1244"/>
      <c r="R350" s="1244"/>
      <c r="S350" s="1244"/>
      <c r="T350" s="1244"/>
      <c r="U350" s="1244"/>
      <c r="V350" s="1244"/>
      <c r="W350" s="1244"/>
      <c r="X350" s="1244"/>
      <c r="Y350" s="1244"/>
      <c r="Z350" s="1244"/>
      <c r="AA350" s="1244"/>
      <c r="AB350" s="1244"/>
      <c r="AC350" s="1244"/>
      <c r="AD350" s="1244"/>
      <c r="AE350" s="1244"/>
      <c r="AF350" s="1244"/>
      <c r="AG350" s="1244"/>
      <c r="AH350" s="1244"/>
      <c r="AI350" s="1244"/>
      <c r="AJ350" s="1244"/>
      <c r="AK350" s="1244"/>
      <c r="AL350" s="1244"/>
      <c r="AM350" s="1244"/>
      <c r="AN350" s="1244"/>
      <c r="AO350" s="1244"/>
      <c r="AP350" s="1244"/>
      <c r="AQ350" s="1244"/>
      <c r="AR350" s="1244"/>
      <c r="AS350" s="1244"/>
      <c r="AT350" s="1244"/>
      <c r="AU350" s="1244"/>
      <c r="AV350" s="1244"/>
      <c r="AW350" s="1244"/>
      <c r="AX350" s="1244"/>
      <c r="AY350" s="1244"/>
      <c r="AZ350" s="1244"/>
      <c r="BA350" s="1244"/>
      <c r="BB350" s="1244"/>
      <c r="BC350" s="1244"/>
      <c r="BD350" s="1244"/>
      <c r="BE350" s="1244"/>
      <c r="BF350" s="1244"/>
      <c r="BG350" s="1244"/>
      <c r="BH350" s="1244"/>
      <c r="BI350" s="1244"/>
      <c r="BJ350" s="1244"/>
      <c r="BK350" s="1244"/>
      <c r="BL350" s="1244"/>
      <c r="BM350" s="1244"/>
      <c r="BN350" s="1244"/>
      <c r="BO350" s="1244"/>
      <c r="BP350" s="1244"/>
      <c r="BQ350" s="1244"/>
      <c r="BR350" s="1244"/>
      <c r="BS350" s="1244"/>
      <c r="BT350" s="1244"/>
      <c r="BU350" s="1244"/>
      <c r="BV350" s="1244"/>
      <c r="BW350" s="1244"/>
      <c r="BX350" s="1244"/>
      <c r="BY350" s="1244"/>
      <c r="BZ350" s="1244"/>
      <c r="CA350" s="1244"/>
    </row>
    <row r="351" spans="1:79" ht="20.25" customHeight="1">
      <c r="B351" s="1388" t="s">
        <v>1007</v>
      </c>
      <c r="C351" s="1389">
        <v>1</v>
      </c>
      <c r="D351" s="1390">
        <v>3</v>
      </c>
      <c r="E351" s="1391">
        <v>3</v>
      </c>
      <c r="F351" s="1414"/>
      <c r="G351" s="1409"/>
      <c r="H351" s="1409"/>
      <c r="I351" s="1410"/>
      <c r="J351" s="1244"/>
      <c r="K351" s="1244"/>
      <c r="L351" s="1244"/>
      <c r="M351" s="1244"/>
      <c r="N351" s="1336"/>
      <c r="O351" s="1244"/>
      <c r="P351" s="1244"/>
      <c r="Q351" s="1244"/>
      <c r="R351" s="1244"/>
      <c r="S351" s="1244"/>
      <c r="T351" s="1244"/>
      <c r="U351" s="1244"/>
      <c r="V351" s="1244"/>
      <c r="W351" s="1244"/>
      <c r="X351" s="1244"/>
      <c r="Y351" s="1244"/>
      <c r="Z351" s="1244"/>
      <c r="AA351" s="1244"/>
      <c r="AB351" s="1244"/>
      <c r="AC351" s="1244"/>
      <c r="AD351" s="1244"/>
      <c r="AE351" s="1244"/>
      <c r="AF351" s="1244"/>
      <c r="AG351" s="1244"/>
      <c r="AH351" s="1244"/>
      <c r="AI351" s="1244"/>
      <c r="AJ351" s="1244"/>
      <c r="AK351" s="1244"/>
      <c r="AL351" s="1244"/>
      <c r="AM351" s="1244"/>
      <c r="AN351" s="1244"/>
      <c r="AO351" s="1244"/>
      <c r="AP351" s="1244"/>
      <c r="AQ351" s="1244"/>
      <c r="AR351" s="1244"/>
      <c r="AS351" s="1244"/>
      <c r="AT351" s="1244"/>
      <c r="AU351" s="1244"/>
      <c r="AV351" s="1244"/>
      <c r="AW351" s="1244"/>
      <c r="AX351" s="1244"/>
      <c r="AY351" s="1244"/>
      <c r="AZ351" s="1244"/>
      <c r="BA351" s="1244"/>
      <c r="BB351" s="1244"/>
      <c r="BC351" s="1244"/>
      <c r="BD351" s="1244"/>
      <c r="BE351" s="1244"/>
      <c r="BF351" s="1244"/>
      <c r="BG351" s="1244"/>
      <c r="BH351" s="1244"/>
      <c r="BI351" s="1244"/>
      <c r="BJ351" s="1244"/>
      <c r="BK351" s="1244"/>
      <c r="BL351" s="1244"/>
      <c r="BM351" s="1244"/>
      <c r="BN351" s="1244"/>
      <c r="BO351" s="1244"/>
      <c r="BP351" s="1244"/>
      <c r="BQ351" s="1244"/>
      <c r="BR351" s="1244"/>
      <c r="BS351" s="1244"/>
      <c r="BT351" s="1244"/>
      <c r="BU351" s="1244"/>
      <c r="BV351" s="1244"/>
      <c r="BW351" s="1244"/>
      <c r="BX351" s="1244"/>
      <c r="BY351" s="1244"/>
      <c r="BZ351" s="1244"/>
      <c r="CA351" s="1244"/>
    </row>
    <row r="352" spans="1:79" ht="20.25" customHeight="1" thickBot="1">
      <c r="B352" s="1394" t="s">
        <v>1008</v>
      </c>
      <c r="C352" s="1395">
        <v>2</v>
      </c>
      <c r="D352" s="1396">
        <v>3</v>
      </c>
      <c r="E352" s="1397">
        <v>6</v>
      </c>
      <c r="F352" s="1415"/>
      <c r="G352" s="1411"/>
      <c r="H352" s="1411"/>
      <c r="I352" s="1412"/>
      <c r="J352" s="1244"/>
      <c r="K352" s="1244"/>
      <c r="L352" s="1244"/>
      <c r="M352" s="1244"/>
      <c r="N352" s="1336"/>
      <c r="O352" s="1244"/>
      <c r="P352" s="1244"/>
      <c r="Q352" s="1244"/>
      <c r="R352" s="1244"/>
      <c r="S352" s="1244"/>
      <c r="T352" s="1244"/>
      <c r="U352" s="1244"/>
      <c r="V352" s="1244"/>
      <c r="W352" s="1244"/>
      <c r="X352" s="1244"/>
      <c r="Y352" s="1244"/>
      <c r="Z352" s="1244"/>
      <c r="AA352" s="1244"/>
      <c r="AB352" s="1244"/>
      <c r="AC352" s="1244"/>
      <c r="AD352" s="1244"/>
      <c r="AE352" s="1244"/>
      <c r="AF352" s="1244"/>
      <c r="AG352" s="1244"/>
      <c r="AH352" s="1244"/>
      <c r="AI352" s="1244"/>
      <c r="AJ352" s="1244"/>
      <c r="AK352" s="1244"/>
      <c r="AL352" s="1244"/>
      <c r="AM352" s="1244"/>
      <c r="AN352" s="1244"/>
      <c r="AO352" s="1244"/>
      <c r="AP352" s="1244"/>
      <c r="AQ352" s="1244"/>
      <c r="AR352" s="1244"/>
      <c r="AS352" s="1244"/>
      <c r="AT352" s="1244"/>
      <c r="AU352" s="1244"/>
      <c r="AV352" s="1244"/>
      <c r="AW352" s="1244"/>
      <c r="AX352" s="1244"/>
      <c r="AY352" s="1244"/>
      <c r="AZ352" s="1244"/>
      <c r="BA352" s="1244"/>
      <c r="BB352" s="1244"/>
      <c r="BC352" s="1244"/>
      <c r="BD352" s="1244"/>
      <c r="BE352" s="1244"/>
      <c r="BF352" s="1244"/>
      <c r="BG352" s="1244"/>
      <c r="BH352" s="1244"/>
      <c r="BI352" s="1244"/>
      <c r="BJ352" s="1244"/>
      <c r="BK352" s="1244"/>
      <c r="BL352" s="1244"/>
      <c r="BM352" s="1244"/>
      <c r="BN352" s="1244"/>
      <c r="BO352" s="1244"/>
      <c r="BP352" s="1244"/>
      <c r="BQ352" s="1244"/>
      <c r="BR352" s="1244"/>
      <c r="BS352" s="1244"/>
      <c r="BT352" s="1244"/>
      <c r="BU352" s="1244"/>
      <c r="BV352" s="1244"/>
      <c r="BW352" s="1244"/>
      <c r="BX352" s="1244"/>
      <c r="BY352" s="1244"/>
      <c r="BZ352" s="1244"/>
      <c r="CA352" s="1244"/>
    </row>
    <row r="353" spans="1:79" ht="9" customHeight="1">
      <c r="B353" s="1404"/>
      <c r="C353" s="1405"/>
      <c r="D353" s="1405"/>
      <c r="E353" s="1405"/>
      <c r="F353" s="1441"/>
      <c r="G353" s="1362"/>
      <c r="H353" s="1362"/>
      <c r="I353" s="1244"/>
      <c r="J353" s="1244"/>
      <c r="K353" s="1244"/>
      <c r="L353" s="1244"/>
      <c r="M353" s="1244"/>
      <c r="N353" s="1336"/>
      <c r="O353" s="1244"/>
      <c r="P353" s="1244"/>
      <c r="Q353" s="1244"/>
      <c r="R353" s="1244"/>
      <c r="S353" s="1244"/>
      <c r="T353" s="1244"/>
      <c r="U353" s="1244"/>
      <c r="V353" s="1244"/>
      <c r="W353" s="1244"/>
      <c r="X353" s="1244"/>
      <c r="Y353" s="1244"/>
      <c r="Z353" s="1244"/>
      <c r="AA353" s="1244"/>
      <c r="AB353" s="1244"/>
      <c r="AC353" s="1244"/>
      <c r="AD353" s="1244"/>
      <c r="AE353" s="1244"/>
      <c r="AF353" s="1244"/>
      <c r="AG353" s="1244"/>
      <c r="AH353" s="1244"/>
      <c r="AI353" s="1244"/>
      <c r="AJ353" s="1244"/>
      <c r="AK353" s="1244"/>
      <c r="AL353" s="1244"/>
      <c r="AM353" s="1244"/>
      <c r="AN353" s="1244"/>
      <c r="AO353" s="1244"/>
      <c r="AP353" s="1244"/>
      <c r="AQ353" s="1244"/>
      <c r="AR353" s="1244"/>
      <c r="AS353" s="1244"/>
      <c r="AT353" s="1244"/>
      <c r="AU353" s="1244"/>
      <c r="AV353" s="1244"/>
      <c r="AW353" s="1244"/>
      <c r="AX353" s="1244"/>
      <c r="AY353" s="1244"/>
      <c r="AZ353" s="1244"/>
      <c r="BA353" s="1244"/>
      <c r="BB353" s="1244"/>
      <c r="BC353" s="1244"/>
      <c r="BD353" s="1244"/>
      <c r="BE353" s="1244"/>
      <c r="BF353" s="1244"/>
      <c r="BG353" s="1244"/>
      <c r="BH353" s="1244"/>
      <c r="BI353" s="1244"/>
      <c r="BJ353" s="1244"/>
      <c r="BK353" s="1244"/>
      <c r="BL353" s="1244"/>
      <c r="BM353" s="1244"/>
      <c r="BN353" s="1244"/>
      <c r="BO353" s="1244"/>
      <c r="BP353" s="1244"/>
      <c r="BQ353" s="1244"/>
      <c r="BR353" s="1244"/>
      <c r="BS353" s="1244"/>
      <c r="BT353" s="1244"/>
      <c r="BU353" s="1244"/>
      <c r="BV353" s="1244"/>
      <c r="BW353" s="1244"/>
      <c r="BX353" s="1244"/>
      <c r="BY353" s="1244"/>
      <c r="BZ353" s="1244"/>
      <c r="CA353" s="1244"/>
    </row>
    <row r="354" spans="1:79" ht="18" customHeight="1">
      <c r="A354" s="1193">
        <v>36</v>
      </c>
      <c r="B354" s="1358" t="s">
        <v>1009</v>
      </c>
      <c r="C354" s="1359"/>
      <c r="D354" s="1359"/>
      <c r="E354" s="1359"/>
      <c r="F354" s="1441"/>
      <c r="G354" s="1362"/>
      <c r="H354" s="1362"/>
      <c r="I354" s="1244"/>
      <c r="J354" s="1244"/>
      <c r="K354" s="1244"/>
      <c r="L354" s="1244"/>
      <c r="M354" s="1244"/>
      <c r="N354" s="1336"/>
      <c r="O354" s="1244"/>
      <c r="P354" s="1244"/>
      <c r="Q354" s="1244"/>
      <c r="R354" s="1244"/>
      <c r="S354" s="1244"/>
      <c r="T354" s="1244"/>
      <c r="U354" s="1244"/>
      <c r="V354" s="1244"/>
      <c r="W354" s="1244"/>
      <c r="X354" s="1244"/>
      <c r="Y354" s="1244"/>
      <c r="Z354" s="1244"/>
      <c r="AA354" s="1244"/>
      <c r="AB354" s="1244"/>
      <c r="AC354" s="1244"/>
      <c r="AD354" s="1244"/>
      <c r="AE354" s="1244"/>
      <c r="AF354" s="1244"/>
      <c r="AG354" s="1244"/>
      <c r="AH354" s="1244"/>
      <c r="AI354" s="1244"/>
      <c r="AJ354" s="1244"/>
      <c r="AK354" s="1244"/>
      <c r="AL354" s="1244"/>
      <c r="AM354" s="1244"/>
      <c r="AN354" s="1244"/>
      <c r="AO354" s="1244"/>
      <c r="AP354" s="1244"/>
      <c r="AQ354" s="1244"/>
      <c r="AR354" s="1244"/>
      <c r="AS354" s="1244"/>
      <c r="AT354" s="1244"/>
      <c r="AU354" s="1244"/>
      <c r="AV354" s="1244"/>
      <c r="AW354" s="1244"/>
      <c r="AX354" s="1244"/>
      <c r="AY354" s="1244"/>
      <c r="AZ354" s="1244"/>
      <c r="BA354" s="1244"/>
      <c r="BB354" s="1244"/>
      <c r="BC354" s="1244"/>
      <c r="BD354" s="1244"/>
      <c r="BE354" s="1244"/>
      <c r="BF354" s="1244"/>
      <c r="BG354" s="1244"/>
      <c r="BH354" s="1244"/>
      <c r="BI354" s="1244"/>
      <c r="BJ354" s="1244"/>
      <c r="BK354" s="1244"/>
      <c r="BL354" s="1244"/>
      <c r="BM354" s="1244"/>
      <c r="BN354" s="1244"/>
      <c r="BO354" s="1244"/>
      <c r="BP354" s="1244"/>
      <c r="BQ354" s="1244"/>
      <c r="BR354" s="1244"/>
      <c r="BS354" s="1244"/>
      <c r="BT354" s="1244"/>
      <c r="BU354" s="1244"/>
      <c r="BV354" s="1244"/>
      <c r="BW354" s="1244"/>
      <c r="BX354" s="1244"/>
      <c r="BY354" s="1244"/>
      <c r="BZ354" s="1244"/>
      <c r="CA354" s="1244"/>
    </row>
    <row r="355" spans="1:79" ht="50.25" customHeight="1">
      <c r="B355" s="1363" t="s">
        <v>1010</v>
      </c>
      <c r="C355" s="1364"/>
      <c r="D355" s="1364"/>
      <c r="E355" s="1365"/>
      <c r="F355" s="1441"/>
      <c r="G355" s="1362"/>
      <c r="H355" s="1362"/>
      <c r="I355" s="1244"/>
      <c r="J355" s="1244"/>
      <c r="K355" s="1244"/>
      <c r="L355" s="1244"/>
      <c r="M355" s="1244"/>
      <c r="N355" s="1336"/>
      <c r="O355" s="1244"/>
      <c r="P355" s="1244"/>
      <c r="Q355" s="1244"/>
      <c r="R355" s="1244"/>
      <c r="S355" s="1244"/>
      <c r="T355" s="1244"/>
      <c r="U355" s="1244"/>
      <c r="V355" s="1244"/>
      <c r="W355" s="1244"/>
      <c r="X355" s="1244"/>
      <c r="Y355" s="1244"/>
      <c r="Z355" s="1244"/>
      <c r="AA355" s="1244"/>
      <c r="AB355" s="1244"/>
      <c r="AC355" s="1244"/>
      <c r="AD355" s="1244"/>
      <c r="AE355" s="1244"/>
      <c r="AF355" s="1244"/>
      <c r="AG355" s="1244"/>
      <c r="AH355" s="1244"/>
      <c r="AI355" s="1244"/>
      <c r="AJ355" s="1244"/>
      <c r="AK355" s="1244"/>
      <c r="AL355" s="1244"/>
      <c r="AM355" s="1244"/>
      <c r="AN355" s="1244"/>
      <c r="AO355" s="1244"/>
      <c r="AP355" s="1244"/>
      <c r="AQ355" s="1244"/>
      <c r="AR355" s="1244"/>
      <c r="AS355" s="1244"/>
      <c r="AT355" s="1244"/>
      <c r="AU355" s="1244"/>
      <c r="AV355" s="1244"/>
      <c r="AW355" s="1244"/>
      <c r="AX355" s="1244"/>
      <c r="AY355" s="1244"/>
      <c r="AZ355" s="1244"/>
      <c r="BA355" s="1244"/>
      <c r="BB355" s="1244"/>
      <c r="BC355" s="1244"/>
      <c r="BD355" s="1244"/>
      <c r="BE355" s="1244"/>
      <c r="BF355" s="1244"/>
      <c r="BG355" s="1244"/>
      <c r="BH355" s="1244"/>
      <c r="BI355" s="1244"/>
      <c r="BJ355" s="1244"/>
      <c r="BK355" s="1244"/>
      <c r="BL355" s="1244"/>
      <c r="BM355" s="1244"/>
      <c r="BN355" s="1244"/>
      <c r="BO355" s="1244"/>
      <c r="BP355" s="1244"/>
      <c r="BQ355" s="1244"/>
      <c r="BR355" s="1244"/>
      <c r="BS355" s="1244"/>
      <c r="BT355" s="1244"/>
      <c r="BU355" s="1244"/>
      <c r="BV355" s="1244"/>
      <c r="BW355" s="1244"/>
      <c r="BX355" s="1244"/>
      <c r="BY355" s="1244"/>
      <c r="BZ355" s="1244"/>
      <c r="CA355" s="1244"/>
    </row>
    <row r="356" spans="1:79" ht="16.5" customHeight="1" thickBot="1">
      <c r="B356" s="1358" t="s">
        <v>842</v>
      </c>
      <c r="C356" s="1366"/>
      <c r="F356" s="1441"/>
      <c r="G356" s="1362"/>
      <c r="H356" s="1362"/>
      <c r="I356" s="1244"/>
      <c r="J356" s="1244"/>
      <c r="K356" s="1244"/>
      <c r="L356" s="1244"/>
      <c r="M356" s="1244"/>
      <c r="N356" s="1336"/>
      <c r="O356" s="1244"/>
      <c r="P356" s="1244"/>
      <c r="Q356" s="1244"/>
      <c r="R356" s="1244"/>
      <c r="S356" s="1244"/>
      <c r="T356" s="1244"/>
      <c r="U356" s="1244"/>
      <c r="V356" s="1244"/>
      <c r="W356" s="1244"/>
      <c r="X356" s="1244"/>
      <c r="Y356" s="1244"/>
      <c r="Z356" s="1244"/>
      <c r="AA356" s="1244"/>
      <c r="AB356" s="1244"/>
      <c r="AC356" s="1244"/>
      <c r="AD356" s="1244"/>
      <c r="AE356" s="1244"/>
      <c r="AF356" s="1244"/>
      <c r="AG356" s="1244"/>
      <c r="AH356" s="1244"/>
      <c r="AI356" s="1244"/>
      <c r="AJ356" s="1244"/>
      <c r="AK356" s="1244"/>
      <c r="AL356" s="1244"/>
      <c r="AM356" s="1244"/>
      <c r="AN356" s="1244"/>
      <c r="AO356" s="1244"/>
      <c r="AP356" s="1244"/>
      <c r="AQ356" s="1244"/>
      <c r="AR356" s="1244"/>
      <c r="AS356" s="1244"/>
      <c r="AT356" s="1244"/>
      <c r="AU356" s="1244"/>
      <c r="AV356" s="1244"/>
      <c r="AW356" s="1244"/>
      <c r="AX356" s="1244"/>
      <c r="AY356" s="1244"/>
      <c r="AZ356" s="1244"/>
      <c r="BA356" s="1244"/>
      <c r="BB356" s="1244"/>
      <c r="BC356" s="1244"/>
      <c r="BD356" s="1244"/>
      <c r="BE356" s="1244"/>
      <c r="BF356" s="1244"/>
      <c r="BG356" s="1244"/>
      <c r="BH356" s="1244"/>
      <c r="BI356" s="1244"/>
      <c r="BJ356" s="1244"/>
      <c r="BK356" s="1244"/>
      <c r="BL356" s="1244"/>
      <c r="BM356" s="1244"/>
      <c r="BN356" s="1244"/>
      <c r="BO356" s="1244"/>
      <c r="BP356" s="1244"/>
      <c r="BQ356" s="1244"/>
      <c r="BR356" s="1244"/>
      <c r="BS356" s="1244"/>
      <c r="BT356" s="1244"/>
      <c r="BU356" s="1244"/>
      <c r="BV356" s="1244"/>
      <c r="BW356" s="1244"/>
      <c r="BX356" s="1244"/>
      <c r="BY356" s="1244"/>
      <c r="BZ356" s="1244"/>
      <c r="CA356" s="1244"/>
    </row>
    <row r="357" spans="1:79" ht="33.75" customHeight="1" thickBot="1">
      <c r="B357" s="1417" t="s">
        <v>843</v>
      </c>
      <c r="C357" s="1418" t="s">
        <v>844</v>
      </c>
      <c r="D357" s="1418" t="s">
        <v>845</v>
      </c>
      <c r="E357" s="1419" t="s">
        <v>846</v>
      </c>
      <c r="F357" s="1413" t="s">
        <v>847</v>
      </c>
      <c r="G357" s="1371"/>
      <c r="H357" s="1362"/>
      <c r="I357" s="1244"/>
      <c r="J357" s="1244"/>
      <c r="K357" s="1244"/>
      <c r="L357" s="1244"/>
      <c r="M357" s="1244"/>
      <c r="N357" s="1336"/>
      <c r="O357" s="1244"/>
      <c r="P357" s="1244"/>
      <c r="Q357" s="1244"/>
      <c r="R357" s="1244"/>
      <c r="S357" s="1244"/>
      <c r="T357" s="1244"/>
      <c r="U357" s="1244"/>
      <c r="V357" s="1244"/>
      <c r="W357" s="1244"/>
      <c r="X357" s="1244"/>
      <c r="Y357" s="1244"/>
      <c r="Z357" s="1244"/>
      <c r="AA357" s="1244"/>
      <c r="AB357" s="1244"/>
      <c r="AC357" s="1244"/>
      <c r="AD357" s="1244"/>
      <c r="AE357" s="1244"/>
      <c r="AF357" s="1244"/>
      <c r="AG357" s="1244"/>
      <c r="AH357" s="1244"/>
      <c r="AI357" s="1244"/>
      <c r="AJ357" s="1244"/>
      <c r="AK357" s="1244"/>
      <c r="AL357" s="1244"/>
      <c r="AM357" s="1244"/>
      <c r="AN357" s="1244"/>
      <c r="AO357" s="1244"/>
      <c r="AP357" s="1244"/>
      <c r="AQ357" s="1244"/>
      <c r="AR357" s="1244"/>
      <c r="AS357" s="1244"/>
      <c r="AT357" s="1244"/>
      <c r="AU357" s="1244"/>
      <c r="AV357" s="1244"/>
      <c r="AW357" s="1244"/>
      <c r="AX357" s="1244"/>
      <c r="AY357" s="1244"/>
      <c r="AZ357" s="1244"/>
      <c r="BA357" s="1244"/>
      <c r="BB357" s="1244"/>
      <c r="BC357" s="1244"/>
      <c r="BD357" s="1244"/>
      <c r="BE357" s="1244"/>
      <c r="BF357" s="1244"/>
      <c r="BG357" s="1244"/>
      <c r="BH357" s="1244"/>
      <c r="BI357" s="1244"/>
      <c r="BJ357" s="1244"/>
      <c r="BK357" s="1244"/>
      <c r="BL357" s="1244"/>
      <c r="BM357" s="1244"/>
      <c r="BN357" s="1244"/>
      <c r="BO357" s="1244"/>
      <c r="BP357" s="1244"/>
      <c r="BQ357" s="1244"/>
      <c r="BR357" s="1244"/>
      <c r="BS357" s="1244"/>
      <c r="BT357" s="1244"/>
      <c r="BU357" s="1244"/>
      <c r="BV357" s="1244"/>
      <c r="BW357" s="1244"/>
      <c r="BX357" s="1244"/>
      <c r="BY357" s="1244"/>
      <c r="BZ357" s="1244"/>
      <c r="CA357" s="1244"/>
    </row>
    <row r="358" spans="1:79" ht="29.25" customHeight="1" thickBot="1">
      <c r="B358" s="1446" t="s">
        <v>1011</v>
      </c>
      <c r="C358" s="1447" t="s">
        <v>879</v>
      </c>
      <c r="D358" s="1448"/>
      <c r="E358" s="1449" t="s">
        <v>824</v>
      </c>
      <c r="F358" s="1414"/>
      <c r="G358" s="1407"/>
      <c r="H358" s="1407"/>
      <c r="I358" s="1408"/>
      <c r="J358" s="1244"/>
      <c r="K358" s="1244"/>
      <c r="L358" s="1244"/>
      <c r="M358" s="1244"/>
      <c r="N358" s="1336"/>
      <c r="O358" s="1244"/>
      <c r="P358" s="1244"/>
      <c r="Q358" s="1244"/>
      <c r="R358" s="1244"/>
      <c r="S358" s="1244"/>
      <c r="T358" s="1244"/>
      <c r="U358" s="1244"/>
      <c r="V358" s="1244"/>
      <c r="W358" s="1244"/>
      <c r="X358" s="1244"/>
      <c r="Y358" s="1244"/>
      <c r="Z358" s="1244"/>
      <c r="AA358" s="1244"/>
      <c r="AB358" s="1244"/>
      <c r="AC358" s="1244"/>
      <c r="AD358" s="1244"/>
      <c r="AE358" s="1244"/>
      <c r="AF358" s="1244"/>
      <c r="AG358" s="1244"/>
      <c r="AH358" s="1244"/>
      <c r="AI358" s="1244"/>
      <c r="AJ358" s="1244"/>
      <c r="AK358" s="1244"/>
      <c r="AL358" s="1244"/>
      <c r="AM358" s="1244"/>
      <c r="AN358" s="1244"/>
      <c r="AO358" s="1244"/>
      <c r="AP358" s="1244"/>
      <c r="AQ358" s="1244"/>
      <c r="AR358" s="1244"/>
      <c r="AS358" s="1244"/>
      <c r="AT358" s="1244"/>
      <c r="AU358" s="1244"/>
      <c r="AV358" s="1244"/>
      <c r="AW358" s="1244"/>
      <c r="AX358" s="1244"/>
      <c r="AY358" s="1244"/>
      <c r="AZ358" s="1244"/>
      <c r="BA358" s="1244"/>
      <c r="BB358" s="1244"/>
      <c r="BC358" s="1244"/>
      <c r="BD358" s="1244"/>
      <c r="BE358" s="1244"/>
      <c r="BF358" s="1244"/>
      <c r="BG358" s="1244"/>
      <c r="BH358" s="1244"/>
      <c r="BI358" s="1244"/>
      <c r="BJ358" s="1244"/>
      <c r="BK358" s="1244"/>
      <c r="BL358" s="1244"/>
      <c r="BM358" s="1244"/>
      <c r="BN358" s="1244"/>
      <c r="BO358" s="1244"/>
      <c r="BP358" s="1244"/>
      <c r="BQ358" s="1244"/>
      <c r="BR358" s="1244"/>
      <c r="BS358" s="1244"/>
      <c r="BT358" s="1244"/>
      <c r="BU358" s="1244"/>
      <c r="BV358" s="1244"/>
      <c r="BW358" s="1244"/>
      <c r="BX358" s="1244"/>
      <c r="BY358" s="1244"/>
      <c r="BZ358" s="1244"/>
      <c r="CA358" s="1244"/>
    </row>
    <row r="359" spans="1:79" ht="29.25" customHeight="1" thickBot="1">
      <c r="B359" s="1450" t="s">
        <v>1012</v>
      </c>
      <c r="C359" s="1451">
        <v>0</v>
      </c>
      <c r="D359" s="1432">
        <v>3</v>
      </c>
      <c r="E359" s="1452">
        <v>0</v>
      </c>
      <c r="F359" s="1414"/>
      <c r="G359" s="1409"/>
      <c r="H359" s="1409"/>
      <c r="I359" s="1410"/>
      <c r="J359" s="1244"/>
      <c r="K359" s="1244"/>
      <c r="L359" s="1244"/>
      <c r="M359" s="1244"/>
      <c r="N359" s="1336"/>
      <c r="O359" s="1244"/>
      <c r="P359" s="1244"/>
      <c r="Q359" s="1244"/>
      <c r="R359" s="1244"/>
      <c r="S359" s="1244"/>
      <c r="T359" s="1244"/>
      <c r="U359" s="1244"/>
      <c r="V359" s="1244"/>
      <c r="W359" s="1244"/>
      <c r="X359" s="1244"/>
      <c r="Y359" s="1244"/>
      <c r="Z359" s="1244"/>
      <c r="AA359" s="1244"/>
      <c r="AB359" s="1244"/>
      <c r="AC359" s="1244"/>
      <c r="AD359" s="1244"/>
      <c r="AE359" s="1244"/>
      <c r="AF359" s="1244"/>
      <c r="AG359" s="1244"/>
      <c r="AH359" s="1244"/>
      <c r="AI359" s="1244"/>
      <c r="AJ359" s="1244"/>
      <c r="AK359" s="1244"/>
      <c r="AL359" s="1244"/>
      <c r="AM359" s="1244"/>
      <c r="AN359" s="1244"/>
      <c r="AO359" s="1244"/>
      <c r="AP359" s="1244"/>
      <c r="AQ359" s="1244"/>
      <c r="AR359" s="1244"/>
      <c r="AS359" s="1244"/>
      <c r="AT359" s="1244"/>
      <c r="AU359" s="1244"/>
      <c r="AV359" s="1244"/>
      <c r="AW359" s="1244"/>
      <c r="AX359" s="1244"/>
      <c r="AY359" s="1244"/>
      <c r="AZ359" s="1244"/>
      <c r="BA359" s="1244"/>
      <c r="BB359" s="1244"/>
      <c r="BC359" s="1244"/>
      <c r="BD359" s="1244"/>
      <c r="BE359" s="1244"/>
      <c r="BF359" s="1244"/>
      <c r="BG359" s="1244"/>
      <c r="BH359" s="1244"/>
      <c r="BI359" s="1244"/>
      <c r="BJ359" s="1244"/>
      <c r="BK359" s="1244"/>
      <c r="BL359" s="1244"/>
      <c r="BM359" s="1244"/>
      <c r="BN359" s="1244"/>
      <c r="BO359" s="1244"/>
      <c r="BP359" s="1244"/>
      <c r="BQ359" s="1244"/>
      <c r="BR359" s="1244"/>
      <c r="BS359" s="1244"/>
      <c r="BT359" s="1244"/>
      <c r="BU359" s="1244"/>
      <c r="BV359" s="1244"/>
      <c r="BW359" s="1244"/>
      <c r="BX359" s="1244"/>
      <c r="BY359" s="1244"/>
      <c r="BZ359" s="1244"/>
      <c r="CA359" s="1244"/>
    </row>
    <row r="360" spans="1:79" ht="29.25" customHeight="1" thickBot="1">
      <c r="B360" s="1430" t="s">
        <v>1013</v>
      </c>
      <c r="C360" s="1453">
        <v>1</v>
      </c>
      <c r="D360" s="1436">
        <v>3</v>
      </c>
      <c r="E360" s="1454">
        <v>3</v>
      </c>
      <c r="F360" s="1414"/>
      <c r="G360" s="1409"/>
      <c r="H360" s="1409"/>
      <c r="I360" s="1410"/>
      <c r="J360" s="1244"/>
      <c r="K360" s="1244"/>
      <c r="L360" s="1244"/>
      <c r="M360" s="1244"/>
      <c r="N360" s="1336"/>
      <c r="O360" s="1244"/>
      <c r="P360" s="1244"/>
      <c r="Q360" s="1244"/>
      <c r="R360" s="1244"/>
      <c r="S360" s="1244"/>
      <c r="T360" s="1244"/>
      <c r="U360" s="1244"/>
      <c r="V360" s="1244"/>
      <c r="W360" s="1244"/>
      <c r="X360" s="1244"/>
      <c r="Y360" s="1244"/>
      <c r="Z360" s="1244"/>
      <c r="AA360" s="1244"/>
      <c r="AB360" s="1244"/>
      <c r="AC360" s="1244"/>
      <c r="AD360" s="1244"/>
      <c r="AE360" s="1244"/>
      <c r="AF360" s="1244"/>
      <c r="AG360" s="1244"/>
      <c r="AH360" s="1244"/>
      <c r="AI360" s="1244"/>
      <c r="AJ360" s="1244"/>
      <c r="AK360" s="1244"/>
      <c r="AL360" s="1244"/>
      <c r="AM360" s="1244"/>
      <c r="AN360" s="1244"/>
      <c r="AO360" s="1244"/>
      <c r="AP360" s="1244"/>
      <c r="AQ360" s="1244"/>
      <c r="AR360" s="1244"/>
      <c r="AS360" s="1244"/>
      <c r="AT360" s="1244"/>
      <c r="AU360" s="1244"/>
      <c r="AV360" s="1244"/>
      <c r="AW360" s="1244"/>
      <c r="AX360" s="1244"/>
      <c r="AY360" s="1244"/>
      <c r="AZ360" s="1244"/>
      <c r="BA360" s="1244"/>
      <c r="BB360" s="1244"/>
      <c r="BC360" s="1244"/>
      <c r="BD360" s="1244"/>
      <c r="BE360" s="1244"/>
      <c r="BF360" s="1244"/>
      <c r="BG360" s="1244"/>
      <c r="BH360" s="1244"/>
      <c r="BI360" s="1244"/>
      <c r="BJ360" s="1244"/>
      <c r="BK360" s="1244"/>
      <c r="BL360" s="1244"/>
      <c r="BM360" s="1244"/>
      <c r="BN360" s="1244"/>
      <c r="BO360" s="1244"/>
      <c r="BP360" s="1244"/>
      <c r="BQ360" s="1244"/>
      <c r="BR360" s="1244"/>
      <c r="BS360" s="1244"/>
      <c r="BT360" s="1244"/>
      <c r="BU360" s="1244"/>
      <c r="BV360" s="1244"/>
      <c r="BW360" s="1244"/>
      <c r="BX360" s="1244"/>
      <c r="BY360" s="1244"/>
      <c r="BZ360" s="1244"/>
      <c r="CA360" s="1244"/>
    </row>
    <row r="361" spans="1:79" ht="29.25" customHeight="1" thickBot="1">
      <c r="B361" s="1434" t="s">
        <v>1014</v>
      </c>
      <c r="C361" s="1451">
        <v>2</v>
      </c>
      <c r="D361" s="1438">
        <v>3</v>
      </c>
      <c r="E361" s="1452">
        <v>6</v>
      </c>
      <c r="F361" s="1415"/>
      <c r="G361" s="1411"/>
      <c r="H361" s="1411"/>
      <c r="I361" s="1412"/>
      <c r="J361" s="1244"/>
      <c r="K361" s="1244"/>
      <c r="L361" s="1244"/>
      <c r="M361" s="1244"/>
      <c r="N361" s="1336"/>
      <c r="O361" s="1244"/>
      <c r="P361" s="1244"/>
      <c r="Q361" s="1244"/>
      <c r="R361" s="1244"/>
      <c r="S361" s="1244"/>
      <c r="T361" s="1244"/>
      <c r="U361" s="1244"/>
      <c r="V361" s="1244"/>
      <c r="W361" s="1244"/>
      <c r="X361" s="1244"/>
      <c r="Y361" s="1244"/>
      <c r="Z361" s="1244"/>
      <c r="AA361" s="1244"/>
      <c r="AB361" s="1244"/>
      <c r="AC361" s="1244"/>
      <c r="AD361" s="1244"/>
      <c r="AE361" s="1244"/>
      <c r="AF361" s="1244"/>
      <c r="AG361" s="1244"/>
      <c r="AH361" s="1244"/>
      <c r="AI361" s="1244"/>
      <c r="AJ361" s="1244"/>
      <c r="AK361" s="1244"/>
      <c r="AL361" s="1244"/>
      <c r="AM361" s="1244"/>
      <c r="AN361" s="1244"/>
      <c r="AO361" s="1244"/>
      <c r="AP361" s="1244"/>
      <c r="AQ361" s="1244"/>
      <c r="AR361" s="1244"/>
      <c r="AS361" s="1244"/>
      <c r="AT361" s="1244"/>
      <c r="AU361" s="1244"/>
      <c r="AV361" s="1244"/>
      <c r="AW361" s="1244"/>
      <c r="AX361" s="1244"/>
      <c r="AY361" s="1244"/>
      <c r="AZ361" s="1244"/>
      <c r="BA361" s="1244"/>
      <c r="BB361" s="1244"/>
      <c r="BC361" s="1244"/>
      <c r="BD361" s="1244"/>
      <c r="BE361" s="1244"/>
      <c r="BF361" s="1244"/>
      <c r="BG361" s="1244"/>
      <c r="BH361" s="1244"/>
      <c r="BI361" s="1244"/>
      <c r="BJ361" s="1244"/>
      <c r="BK361" s="1244"/>
      <c r="BL361" s="1244"/>
      <c r="BM361" s="1244"/>
      <c r="BN361" s="1244"/>
      <c r="BO361" s="1244"/>
      <c r="BP361" s="1244"/>
      <c r="BQ361" s="1244"/>
      <c r="BR361" s="1244"/>
      <c r="BS361" s="1244"/>
      <c r="BT361" s="1244"/>
      <c r="BU361" s="1244"/>
      <c r="BV361" s="1244"/>
      <c r="BW361" s="1244"/>
      <c r="BX361" s="1244"/>
      <c r="BY361" s="1244"/>
      <c r="BZ361" s="1244"/>
      <c r="CA361" s="1244"/>
    </row>
    <row r="362" spans="1:79" ht="11.25" customHeight="1">
      <c r="B362" s="1358"/>
      <c r="C362" s="1199"/>
      <c r="D362" s="1199"/>
      <c r="E362" s="1199"/>
      <c r="F362" s="1441"/>
      <c r="I362" s="1244"/>
      <c r="J362" s="1244"/>
      <c r="K362" s="1244"/>
      <c r="L362" s="1244"/>
      <c r="M362" s="1244"/>
      <c r="N362" s="1336"/>
      <c r="O362" s="1244"/>
      <c r="P362" s="1244"/>
      <c r="Q362" s="1244"/>
      <c r="R362" s="1244"/>
      <c r="S362" s="1244"/>
      <c r="T362" s="1244"/>
      <c r="U362" s="1244"/>
      <c r="V362" s="1244"/>
      <c r="W362" s="1244"/>
      <c r="X362" s="1244"/>
      <c r="Y362" s="1244"/>
      <c r="Z362" s="1244"/>
      <c r="AA362" s="1244"/>
      <c r="AB362" s="1244"/>
      <c r="AC362" s="1244"/>
      <c r="AD362" s="1244"/>
      <c r="AE362" s="1244"/>
      <c r="AF362" s="1244"/>
      <c r="AG362" s="1244"/>
      <c r="AH362" s="1244"/>
      <c r="AI362" s="1244"/>
      <c r="AJ362" s="1244"/>
      <c r="AK362" s="1244"/>
      <c r="AL362" s="1244"/>
      <c r="AM362" s="1244"/>
      <c r="AN362" s="1244"/>
      <c r="AO362" s="1244"/>
      <c r="AP362" s="1244"/>
      <c r="AQ362" s="1244"/>
      <c r="AR362" s="1244"/>
      <c r="AS362" s="1244"/>
      <c r="AT362" s="1244"/>
      <c r="AU362" s="1244"/>
      <c r="AV362" s="1244"/>
      <c r="AW362" s="1244"/>
      <c r="AX362" s="1244"/>
      <c r="AY362" s="1244"/>
      <c r="AZ362" s="1244"/>
      <c r="BA362" s="1244"/>
      <c r="BB362" s="1244"/>
      <c r="BC362" s="1244"/>
      <c r="BD362" s="1244"/>
      <c r="BE362" s="1244"/>
      <c r="BF362" s="1244"/>
      <c r="BG362" s="1244"/>
      <c r="BH362" s="1244"/>
      <c r="BI362" s="1244"/>
      <c r="BJ362" s="1244"/>
      <c r="BK362" s="1244"/>
      <c r="BL362" s="1244"/>
      <c r="BM362" s="1244"/>
      <c r="BN362" s="1244"/>
      <c r="BO362" s="1244"/>
      <c r="BP362" s="1244"/>
      <c r="BQ362" s="1244"/>
      <c r="BR362" s="1244"/>
      <c r="BS362" s="1244"/>
      <c r="BT362" s="1244"/>
      <c r="BU362" s="1244"/>
      <c r="BV362" s="1244"/>
      <c r="BW362" s="1244"/>
      <c r="BX362" s="1244"/>
      <c r="BY362" s="1244"/>
      <c r="BZ362" s="1244"/>
      <c r="CA362" s="1244"/>
    </row>
    <row r="363" spans="1:79" ht="18" customHeight="1">
      <c r="A363" s="1193">
        <v>37</v>
      </c>
      <c r="B363" s="1358" t="s">
        <v>1015</v>
      </c>
      <c r="C363" s="1359"/>
      <c r="D363" s="1359"/>
      <c r="E363" s="1359"/>
      <c r="F363" s="1441"/>
      <c r="G363" s="1362"/>
      <c r="H363" s="1362"/>
      <c r="I363" s="1244"/>
      <c r="J363" s="1244"/>
      <c r="K363" s="1244"/>
      <c r="L363" s="1244"/>
      <c r="M363" s="1244"/>
      <c r="N363" s="1336"/>
      <c r="O363" s="1244"/>
      <c r="P363" s="1244"/>
      <c r="Q363" s="1244"/>
      <c r="R363" s="1244"/>
      <c r="S363" s="1244"/>
      <c r="T363" s="1244"/>
      <c r="U363" s="1244"/>
      <c r="V363" s="1244"/>
      <c r="W363" s="1244"/>
      <c r="X363" s="1244"/>
      <c r="Y363" s="1244"/>
      <c r="Z363" s="1244"/>
      <c r="AA363" s="1244"/>
      <c r="AB363" s="1244"/>
      <c r="AC363" s="1244"/>
      <c r="AD363" s="1244"/>
      <c r="AE363" s="1244"/>
      <c r="AF363" s="1244"/>
      <c r="AG363" s="1244"/>
      <c r="AH363" s="1244"/>
      <c r="AI363" s="1244"/>
      <c r="AJ363" s="1244"/>
      <c r="AK363" s="1244"/>
      <c r="AL363" s="1244"/>
      <c r="AM363" s="1244"/>
      <c r="AN363" s="1244"/>
      <c r="AO363" s="1244"/>
      <c r="AP363" s="1244"/>
      <c r="AQ363" s="1244"/>
      <c r="AR363" s="1244"/>
      <c r="AS363" s="1244"/>
      <c r="AT363" s="1244"/>
      <c r="AU363" s="1244"/>
      <c r="AV363" s="1244"/>
      <c r="AW363" s="1244"/>
      <c r="AX363" s="1244"/>
      <c r="AY363" s="1244"/>
      <c r="AZ363" s="1244"/>
      <c r="BA363" s="1244"/>
      <c r="BB363" s="1244"/>
      <c r="BC363" s="1244"/>
      <c r="BD363" s="1244"/>
      <c r="BE363" s="1244"/>
      <c r="BF363" s="1244"/>
      <c r="BG363" s="1244"/>
      <c r="BH363" s="1244"/>
      <c r="BI363" s="1244"/>
      <c r="BJ363" s="1244"/>
      <c r="BK363" s="1244"/>
      <c r="BL363" s="1244"/>
      <c r="BM363" s="1244"/>
      <c r="BN363" s="1244"/>
      <c r="BO363" s="1244"/>
      <c r="BP363" s="1244"/>
      <c r="BQ363" s="1244"/>
      <c r="BR363" s="1244"/>
      <c r="BS363" s="1244"/>
      <c r="BT363" s="1244"/>
      <c r="BU363" s="1244"/>
      <c r="BV363" s="1244"/>
      <c r="BW363" s="1244"/>
      <c r="BX363" s="1244"/>
      <c r="BY363" s="1244"/>
      <c r="BZ363" s="1244"/>
      <c r="CA363" s="1244"/>
    </row>
    <row r="364" spans="1:79" ht="35.25" customHeight="1">
      <c r="B364" s="1363" t="s">
        <v>1016</v>
      </c>
      <c r="C364" s="1364"/>
      <c r="D364" s="1364"/>
      <c r="E364" s="1365"/>
      <c r="F364" s="1441"/>
      <c r="G364" s="1362"/>
      <c r="H364" s="1362"/>
      <c r="I364" s="1244"/>
      <c r="J364" s="1244"/>
      <c r="K364" s="1244"/>
      <c r="L364" s="1244"/>
      <c r="M364" s="1244"/>
      <c r="N364" s="1336"/>
      <c r="O364" s="1244"/>
      <c r="P364" s="1244"/>
      <c r="Q364" s="1244"/>
      <c r="R364" s="1244"/>
      <c r="S364" s="1244"/>
      <c r="T364" s="1244"/>
      <c r="U364" s="1244"/>
      <c r="V364" s="1244"/>
      <c r="W364" s="1244"/>
      <c r="X364" s="1244"/>
      <c r="Y364" s="1244"/>
      <c r="Z364" s="1244"/>
      <c r="AA364" s="1244"/>
      <c r="AB364" s="1244"/>
      <c r="AC364" s="1244"/>
      <c r="AD364" s="1244"/>
      <c r="AE364" s="1244"/>
      <c r="AF364" s="1244"/>
      <c r="AG364" s="1244"/>
      <c r="AH364" s="1244"/>
      <c r="AI364" s="1244"/>
      <c r="AJ364" s="1244"/>
      <c r="AK364" s="1244"/>
      <c r="AL364" s="1244"/>
      <c r="AM364" s="1244"/>
      <c r="AN364" s="1244"/>
      <c r="AO364" s="1244"/>
      <c r="AP364" s="1244"/>
      <c r="AQ364" s="1244"/>
      <c r="AR364" s="1244"/>
      <c r="AS364" s="1244"/>
      <c r="AT364" s="1244"/>
      <c r="AU364" s="1244"/>
      <c r="AV364" s="1244"/>
      <c r="AW364" s="1244"/>
      <c r="AX364" s="1244"/>
      <c r="AY364" s="1244"/>
      <c r="AZ364" s="1244"/>
      <c r="BA364" s="1244"/>
      <c r="BB364" s="1244"/>
      <c r="BC364" s="1244"/>
      <c r="BD364" s="1244"/>
      <c r="BE364" s="1244"/>
      <c r="BF364" s="1244"/>
      <c r="BG364" s="1244"/>
      <c r="BH364" s="1244"/>
      <c r="BI364" s="1244"/>
      <c r="BJ364" s="1244"/>
      <c r="BK364" s="1244"/>
      <c r="BL364" s="1244"/>
      <c r="BM364" s="1244"/>
      <c r="BN364" s="1244"/>
      <c r="BO364" s="1244"/>
      <c r="BP364" s="1244"/>
      <c r="BQ364" s="1244"/>
      <c r="BR364" s="1244"/>
      <c r="BS364" s="1244"/>
      <c r="BT364" s="1244"/>
      <c r="BU364" s="1244"/>
      <c r="BV364" s="1244"/>
      <c r="BW364" s="1244"/>
      <c r="BX364" s="1244"/>
      <c r="BY364" s="1244"/>
      <c r="BZ364" s="1244"/>
      <c r="CA364" s="1244"/>
    </row>
    <row r="365" spans="1:79" ht="16.5" customHeight="1" thickBot="1">
      <c r="B365" s="1358" t="s">
        <v>842</v>
      </c>
      <c r="C365" s="1366"/>
      <c r="F365" s="1441"/>
      <c r="G365" s="1362"/>
      <c r="H365" s="1362"/>
      <c r="I365" s="1244"/>
      <c r="J365" s="1244"/>
      <c r="K365" s="1244"/>
      <c r="L365" s="1244"/>
      <c r="M365" s="1244"/>
      <c r="N365" s="1336"/>
      <c r="O365" s="1244"/>
      <c r="P365" s="1244"/>
      <c r="Q365" s="1244"/>
      <c r="R365" s="1244"/>
      <c r="S365" s="1244"/>
      <c r="T365" s="1244"/>
      <c r="U365" s="1244"/>
      <c r="V365" s="1244"/>
      <c r="W365" s="1244"/>
      <c r="X365" s="1244"/>
      <c r="Y365" s="1244"/>
      <c r="Z365" s="1244"/>
      <c r="AA365" s="1244"/>
      <c r="AB365" s="1244"/>
      <c r="AC365" s="1244"/>
      <c r="AD365" s="1244"/>
      <c r="AE365" s="1244"/>
      <c r="AF365" s="1244"/>
      <c r="AG365" s="1244"/>
      <c r="AH365" s="1244"/>
      <c r="AI365" s="1244"/>
      <c r="AJ365" s="1244"/>
      <c r="AK365" s="1244"/>
      <c r="AL365" s="1244"/>
      <c r="AM365" s="1244"/>
      <c r="AN365" s="1244"/>
      <c r="AO365" s="1244"/>
      <c r="AP365" s="1244"/>
      <c r="AQ365" s="1244"/>
      <c r="AR365" s="1244"/>
      <c r="AS365" s="1244"/>
      <c r="AT365" s="1244"/>
      <c r="AU365" s="1244"/>
      <c r="AV365" s="1244"/>
      <c r="AW365" s="1244"/>
      <c r="AX365" s="1244"/>
      <c r="AY365" s="1244"/>
      <c r="AZ365" s="1244"/>
      <c r="BA365" s="1244"/>
      <c r="BB365" s="1244"/>
      <c r="BC365" s="1244"/>
      <c r="BD365" s="1244"/>
      <c r="BE365" s="1244"/>
      <c r="BF365" s="1244"/>
      <c r="BG365" s="1244"/>
      <c r="BH365" s="1244"/>
      <c r="BI365" s="1244"/>
      <c r="BJ365" s="1244"/>
      <c r="BK365" s="1244"/>
      <c r="BL365" s="1244"/>
      <c r="BM365" s="1244"/>
      <c r="BN365" s="1244"/>
      <c r="BO365" s="1244"/>
      <c r="BP365" s="1244"/>
      <c r="BQ365" s="1244"/>
      <c r="BR365" s="1244"/>
      <c r="BS365" s="1244"/>
      <c r="BT365" s="1244"/>
      <c r="BU365" s="1244"/>
      <c r="BV365" s="1244"/>
      <c r="BW365" s="1244"/>
      <c r="BX365" s="1244"/>
      <c r="BY365" s="1244"/>
      <c r="BZ365" s="1244"/>
      <c r="CA365" s="1244"/>
    </row>
    <row r="366" spans="1:79" ht="33.75" customHeight="1" thickBot="1">
      <c r="B366" s="1455" t="s">
        <v>843</v>
      </c>
      <c r="C366" s="1456" t="s">
        <v>844</v>
      </c>
      <c r="D366" s="1456" t="s">
        <v>845</v>
      </c>
      <c r="E366" s="1457" t="s">
        <v>846</v>
      </c>
      <c r="F366" s="1413" t="s">
        <v>847</v>
      </c>
      <c r="G366" s="1406"/>
      <c r="H366" s="1362"/>
      <c r="I366" s="1244"/>
      <c r="J366" s="1244"/>
      <c r="K366" s="1244"/>
      <c r="L366" s="1244"/>
      <c r="M366" s="1244"/>
      <c r="N366" s="1336"/>
      <c r="O366" s="1244"/>
      <c r="P366" s="1244"/>
      <c r="Q366" s="1244"/>
      <c r="R366" s="1244"/>
      <c r="S366" s="1244"/>
      <c r="T366" s="1244"/>
      <c r="U366" s="1244"/>
      <c r="V366" s="1244"/>
      <c r="W366" s="1244"/>
      <c r="X366" s="1244"/>
      <c r="Y366" s="1244"/>
      <c r="Z366" s="1244"/>
      <c r="AA366" s="1244"/>
      <c r="AB366" s="1244"/>
      <c r="AC366" s="1244"/>
      <c r="AD366" s="1244"/>
      <c r="AE366" s="1244"/>
      <c r="AF366" s="1244"/>
      <c r="AG366" s="1244"/>
      <c r="AH366" s="1244"/>
      <c r="AI366" s="1244"/>
      <c r="AJ366" s="1244"/>
      <c r="AK366" s="1244"/>
      <c r="AL366" s="1244"/>
      <c r="AM366" s="1244"/>
      <c r="AN366" s="1244"/>
      <c r="AO366" s="1244"/>
      <c r="AP366" s="1244"/>
      <c r="AQ366" s="1244"/>
      <c r="AR366" s="1244"/>
      <c r="AS366" s="1244"/>
      <c r="AT366" s="1244"/>
      <c r="AU366" s="1244"/>
      <c r="AV366" s="1244"/>
      <c r="AW366" s="1244"/>
      <c r="AX366" s="1244"/>
      <c r="AY366" s="1244"/>
      <c r="AZ366" s="1244"/>
      <c r="BA366" s="1244"/>
      <c r="BB366" s="1244"/>
      <c r="BC366" s="1244"/>
      <c r="BD366" s="1244"/>
      <c r="BE366" s="1244"/>
      <c r="BF366" s="1244"/>
      <c r="BG366" s="1244"/>
      <c r="BH366" s="1244"/>
      <c r="BI366" s="1244"/>
      <c r="BJ366" s="1244"/>
      <c r="BK366" s="1244"/>
      <c r="BL366" s="1244"/>
      <c r="BM366" s="1244"/>
      <c r="BN366" s="1244"/>
      <c r="BO366" s="1244"/>
      <c r="BP366" s="1244"/>
      <c r="BQ366" s="1244"/>
      <c r="BR366" s="1244"/>
      <c r="BS366" s="1244"/>
      <c r="BT366" s="1244"/>
      <c r="BU366" s="1244"/>
      <c r="BV366" s="1244"/>
      <c r="BW366" s="1244"/>
      <c r="BX366" s="1244"/>
      <c r="BY366" s="1244"/>
      <c r="BZ366" s="1244"/>
      <c r="CA366" s="1244"/>
    </row>
    <row r="367" spans="1:79" ht="25.5" customHeight="1">
      <c r="B367" s="1458" t="s">
        <v>1017</v>
      </c>
      <c r="C367" s="1459" t="s">
        <v>879</v>
      </c>
      <c r="D367" s="1459"/>
      <c r="E367" s="1460" t="s">
        <v>824</v>
      </c>
      <c r="F367" s="1414"/>
      <c r="G367" s="1407"/>
      <c r="H367" s="1407"/>
      <c r="I367" s="1408"/>
      <c r="J367" s="1244"/>
      <c r="K367" s="1244"/>
      <c r="L367" s="1244"/>
      <c r="M367" s="1244"/>
      <c r="N367" s="1336"/>
      <c r="O367" s="1244"/>
      <c r="P367" s="1244"/>
      <c r="Q367" s="1244"/>
      <c r="R367" s="1244"/>
      <c r="S367" s="1244"/>
      <c r="T367" s="1244"/>
      <c r="U367" s="1244"/>
      <c r="V367" s="1244"/>
      <c r="W367" s="1244"/>
      <c r="X367" s="1244"/>
      <c r="Y367" s="1244"/>
      <c r="Z367" s="1244"/>
      <c r="AA367" s="1244"/>
      <c r="AB367" s="1244"/>
      <c r="AC367" s="1244"/>
      <c r="AD367" s="1244"/>
      <c r="AE367" s="1244"/>
      <c r="AF367" s="1244"/>
      <c r="AG367" s="1244"/>
      <c r="AH367" s="1244"/>
      <c r="AI367" s="1244"/>
      <c r="AJ367" s="1244"/>
      <c r="AK367" s="1244"/>
      <c r="AL367" s="1244"/>
      <c r="AM367" s="1244"/>
      <c r="AN367" s="1244"/>
      <c r="AO367" s="1244"/>
      <c r="AP367" s="1244"/>
      <c r="AQ367" s="1244"/>
      <c r="AR367" s="1244"/>
      <c r="AS367" s="1244"/>
      <c r="AT367" s="1244"/>
      <c r="AU367" s="1244"/>
      <c r="AV367" s="1244"/>
      <c r="AW367" s="1244"/>
      <c r="AX367" s="1244"/>
      <c r="AY367" s="1244"/>
      <c r="AZ367" s="1244"/>
      <c r="BA367" s="1244"/>
      <c r="BB367" s="1244"/>
      <c r="BC367" s="1244"/>
      <c r="BD367" s="1244"/>
      <c r="BE367" s="1244"/>
      <c r="BF367" s="1244"/>
      <c r="BG367" s="1244"/>
      <c r="BH367" s="1244"/>
      <c r="BI367" s="1244"/>
      <c r="BJ367" s="1244"/>
      <c r="BK367" s="1244"/>
      <c r="BL367" s="1244"/>
      <c r="BM367" s="1244"/>
      <c r="BN367" s="1244"/>
      <c r="BO367" s="1244"/>
      <c r="BP367" s="1244"/>
      <c r="BQ367" s="1244"/>
      <c r="BR367" s="1244"/>
      <c r="BS367" s="1244"/>
      <c r="BT367" s="1244"/>
      <c r="BU367" s="1244"/>
      <c r="BV367" s="1244"/>
      <c r="BW367" s="1244"/>
      <c r="BX367" s="1244"/>
      <c r="BY367" s="1244"/>
      <c r="BZ367" s="1244"/>
      <c r="CA367" s="1244"/>
    </row>
    <row r="368" spans="1:79" ht="25.5" customHeight="1">
      <c r="B368" s="1388" t="s">
        <v>1018</v>
      </c>
      <c r="C368" s="1461">
        <v>1</v>
      </c>
      <c r="D368" s="1390">
        <v>3</v>
      </c>
      <c r="E368" s="1391">
        <v>3</v>
      </c>
      <c r="F368" s="1414"/>
      <c r="G368" s="1409"/>
      <c r="H368" s="1409"/>
      <c r="I368" s="1410"/>
      <c r="J368" s="1244"/>
      <c r="K368" s="1244"/>
      <c r="L368" s="1244"/>
      <c r="M368" s="1244"/>
      <c r="N368" s="1336"/>
      <c r="O368" s="1244"/>
      <c r="P368" s="1244"/>
      <c r="Q368" s="1244"/>
      <c r="R368" s="1244"/>
      <c r="S368" s="1244"/>
      <c r="T368" s="1244"/>
      <c r="U368" s="1244"/>
      <c r="V368" s="1244"/>
      <c r="W368" s="1244"/>
      <c r="X368" s="1244"/>
      <c r="Y368" s="1244"/>
      <c r="Z368" s="1244"/>
      <c r="AA368" s="1244"/>
      <c r="AB368" s="1244"/>
      <c r="AC368" s="1244"/>
      <c r="AD368" s="1244"/>
      <c r="AE368" s="1244"/>
      <c r="AF368" s="1244"/>
      <c r="AG368" s="1244"/>
      <c r="AH368" s="1244"/>
      <c r="AI368" s="1244"/>
      <c r="AJ368" s="1244"/>
      <c r="AK368" s="1244"/>
      <c r="AL368" s="1244"/>
      <c r="AM368" s="1244"/>
      <c r="AN368" s="1244"/>
      <c r="AO368" s="1244"/>
      <c r="AP368" s="1244"/>
      <c r="AQ368" s="1244"/>
      <c r="AR368" s="1244"/>
      <c r="AS368" s="1244"/>
      <c r="AT368" s="1244"/>
      <c r="AU368" s="1244"/>
      <c r="AV368" s="1244"/>
      <c r="AW368" s="1244"/>
      <c r="AX368" s="1244"/>
      <c r="AY368" s="1244"/>
      <c r="AZ368" s="1244"/>
      <c r="BA368" s="1244"/>
      <c r="BB368" s="1244"/>
      <c r="BC368" s="1244"/>
      <c r="BD368" s="1244"/>
      <c r="BE368" s="1244"/>
      <c r="BF368" s="1244"/>
      <c r="BG368" s="1244"/>
      <c r="BH368" s="1244"/>
      <c r="BI368" s="1244"/>
      <c r="BJ368" s="1244"/>
      <c r="BK368" s="1244"/>
      <c r="BL368" s="1244"/>
      <c r="BM368" s="1244"/>
      <c r="BN368" s="1244"/>
      <c r="BO368" s="1244"/>
      <c r="BP368" s="1244"/>
      <c r="BQ368" s="1244"/>
      <c r="BR368" s="1244"/>
      <c r="BS368" s="1244"/>
      <c r="BT368" s="1244"/>
      <c r="BU368" s="1244"/>
      <c r="BV368" s="1244"/>
      <c r="BW368" s="1244"/>
      <c r="BX368" s="1244"/>
      <c r="BY368" s="1244"/>
      <c r="BZ368" s="1244"/>
      <c r="CA368" s="1244"/>
    </row>
    <row r="369" spans="1:79" ht="25.5" customHeight="1" thickBot="1">
      <c r="B369" s="1394" t="s">
        <v>1019</v>
      </c>
      <c r="C369" s="1423">
        <v>2</v>
      </c>
      <c r="D369" s="1396">
        <v>3</v>
      </c>
      <c r="E369" s="1397">
        <v>6</v>
      </c>
      <c r="F369" s="1415"/>
      <c r="G369" s="1411"/>
      <c r="H369" s="1411"/>
      <c r="I369" s="1412"/>
      <c r="J369" s="1244"/>
      <c r="K369" s="1244"/>
      <c r="L369" s="1244"/>
      <c r="M369" s="1244"/>
      <c r="N369" s="1336"/>
      <c r="O369" s="1244"/>
      <c r="P369" s="1244"/>
      <c r="Q369" s="1244"/>
      <c r="R369" s="1244"/>
      <c r="S369" s="1244"/>
      <c r="T369" s="1244"/>
      <c r="U369" s="1244"/>
      <c r="V369" s="1244"/>
      <c r="W369" s="1244"/>
      <c r="X369" s="1244"/>
      <c r="Y369" s="1244"/>
      <c r="Z369" s="1244"/>
      <c r="AA369" s="1244"/>
      <c r="AB369" s="1244"/>
      <c r="AC369" s="1244"/>
      <c r="AD369" s="1244"/>
      <c r="AE369" s="1244"/>
      <c r="AF369" s="1244"/>
      <c r="AG369" s="1244"/>
      <c r="AH369" s="1244"/>
      <c r="AI369" s="1244"/>
      <c r="AJ369" s="1244"/>
      <c r="AK369" s="1244"/>
      <c r="AL369" s="1244"/>
      <c r="AM369" s="1244"/>
      <c r="AN369" s="1244"/>
      <c r="AO369" s="1244"/>
      <c r="AP369" s="1244"/>
      <c r="AQ369" s="1244"/>
      <c r="AR369" s="1244"/>
      <c r="AS369" s="1244"/>
      <c r="AT369" s="1244"/>
      <c r="AU369" s="1244"/>
      <c r="AV369" s="1244"/>
      <c r="AW369" s="1244"/>
      <c r="AX369" s="1244"/>
      <c r="AY369" s="1244"/>
      <c r="AZ369" s="1244"/>
      <c r="BA369" s="1244"/>
      <c r="BB369" s="1244"/>
      <c r="BC369" s="1244"/>
      <c r="BD369" s="1244"/>
      <c r="BE369" s="1244"/>
      <c r="BF369" s="1244"/>
      <c r="BG369" s="1244"/>
      <c r="BH369" s="1244"/>
      <c r="BI369" s="1244"/>
      <c r="BJ369" s="1244"/>
      <c r="BK369" s="1244"/>
      <c r="BL369" s="1244"/>
      <c r="BM369" s="1244"/>
      <c r="BN369" s="1244"/>
      <c r="BO369" s="1244"/>
      <c r="BP369" s="1244"/>
      <c r="BQ369" s="1244"/>
      <c r="BR369" s="1244"/>
      <c r="BS369" s="1244"/>
      <c r="BT369" s="1244"/>
      <c r="BU369" s="1244"/>
      <c r="BV369" s="1244"/>
      <c r="BW369" s="1244"/>
      <c r="BX369" s="1244"/>
      <c r="BY369" s="1244"/>
      <c r="BZ369" s="1244"/>
      <c r="CA369" s="1244"/>
    </row>
    <row r="370" spans="1:79">
      <c r="B370" s="1404"/>
      <c r="C370" s="1462"/>
      <c r="D370" s="1462"/>
      <c r="E370" s="1462"/>
      <c r="F370" s="1441"/>
      <c r="I370" s="1244"/>
      <c r="J370" s="1244"/>
      <c r="K370" s="1244"/>
      <c r="L370" s="1244"/>
      <c r="M370" s="1244"/>
      <c r="N370" s="1336"/>
      <c r="O370" s="1244"/>
      <c r="P370" s="1244"/>
      <c r="Q370" s="1244"/>
      <c r="R370" s="1244"/>
      <c r="S370" s="1244"/>
      <c r="T370" s="1244"/>
      <c r="U370" s="1244"/>
      <c r="V370" s="1244"/>
      <c r="W370" s="1244"/>
      <c r="X370" s="1244"/>
      <c r="Y370" s="1244"/>
      <c r="Z370" s="1244"/>
      <c r="AA370" s="1244"/>
      <c r="AB370" s="1244"/>
      <c r="AC370" s="1244"/>
      <c r="AD370" s="1244"/>
      <c r="AE370" s="1244"/>
      <c r="AF370" s="1244"/>
      <c r="AG370" s="1244"/>
      <c r="AH370" s="1244"/>
      <c r="AI370" s="1244"/>
      <c r="AJ370" s="1244"/>
      <c r="AK370" s="1244"/>
      <c r="AL370" s="1244"/>
      <c r="AM370" s="1244"/>
      <c r="AN370" s="1244"/>
      <c r="AO370" s="1244"/>
      <c r="AP370" s="1244"/>
      <c r="AQ370" s="1244"/>
      <c r="AR370" s="1244"/>
      <c r="AS370" s="1244"/>
      <c r="AT370" s="1244"/>
      <c r="AU370" s="1244"/>
      <c r="AV370" s="1244"/>
      <c r="AW370" s="1244"/>
      <c r="AX370" s="1244"/>
      <c r="AY370" s="1244"/>
      <c r="AZ370" s="1244"/>
      <c r="BA370" s="1244"/>
      <c r="BB370" s="1244"/>
      <c r="BC370" s="1244"/>
      <c r="BD370" s="1244"/>
      <c r="BE370" s="1244"/>
      <c r="BF370" s="1244"/>
      <c r="BG370" s="1244"/>
      <c r="BH370" s="1244"/>
      <c r="BI370" s="1244"/>
      <c r="BJ370" s="1244"/>
      <c r="BK370" s="1244"/>
      <c r="BL370" s="1244"/>
      <c r="BM370" s="1244"/>
      <c r="BN370" s="1244"/>
      <c r="BO370" s="1244"/>
      <c r="BP370" s="1244"/>
      <c r="BQ370" s="1244"/>
      <c r="BR370" s="1244"/>
      <c r="BS370" s="1244"/>
      <c r="BT370" s="1244"/>
      <c r="BU370" s="1244"/>
      <c r="BV370" s="1244"/>
      <c r="BW370" s="1244"/>
      <c r="BX370" s="1244"/>
      <c r="BY370" s="1244"/>
      <c r="BZ370" s="1244"/>
      <c r="CA370" s="1244"/>
    </row>
    <row r="371" spans="1:79" ht="18" customHeight="1">
      <c r="A371" s="1193">
        <v>38</v>
      </c>
      <c r="B371" s="1358" t="s">
        <v>1020</v>
      </c>
      <c r="C371" s="1359"/>
      <c r="D371" s="1359"/>
      <c r="E371" s="1359"/>
      <c r="F371" s="1441"/>
      <c r="G371" s="1362"/>
      <c r="H371" s="1362"/>
      <c r="I371" s="1244"/>
      <c r="J371" s="1244"/>
      <c r="K371" s="1244"/>
      <c r="L371" s="1244"/>
      <c r="M371" s="1244"/>
      <c r="N371" s="1336"/>
      <c r="O371" s="1244"/>
      <c r="P371" s="1244"/>
      <c r="Q371" s="1244"/>
      <c r="R371" s="1244"/>
      <c r="S371" s="1244"/>
      <c r="T371" s="1244"/>
      <c r="U371" s="1244"/>
      <c r="V371" s="1244"/>
      <c r="W371" s="1244"/>
      <c r="X371" s="1244"/>
      <c r="Y371" s="1244"/>
      <c r="Z371" s="1244"/>
      <c r="AA371" s="1244"/>
      <c r="AB371" s="1244"/>
      <c r="AC371" s="1244"/>
      <c r="AD371" s="1244"/>
      <c r="AE371" s="1244"/>
      <c r="AF371" s="1244"/>
      <c r="AG371" s="1244"/>
      <c r="AH371" s="1244"/>
      <c r="AI371" s="1244"/>
      <c r="AJ371" s="1244"/>
      <c r="AK371" s="1244"/>
      <c r="AL371" s="1244"/>
      <c r="AM371" s="1244"/>
      <c r="AN371" s="1244"/>
      <c r="AO371" s="1244"/>
      <c r="AP371" s="1244"/>
      <c r="AQ371" s="1244"/>
      <c r="AR371" s="1244"/>
      <c r="AS371" s="1244"/>
      <c r="AT371" s="1244"/>
      <c r="AU371" s="1244"/>
      <c r="AV371" s="1244"/>
      <c r="AW371" s="1244"/>
      <c r="AX371" s="1244"/>
      <c r="AY371" s="1244"/>
      <c r="AZ371" s="1244"/>
      <c r="BA371" s="1244"/>
      <c r="BB371" s="1244"/>
      <c r="BC371" s="1244"/>
      <c r="BD371" s="1244"/>
      <c r="BE371" s="1244"/>
      <c r="BF371" s="1244"/>
      <c r="BG371" s="1244"/>
      <c r="BH371" s="1244"/>
      <c r="BI371" s="1244"/>
      <c r="BJ371" s="1244"/>
      <c r="BK371" s="1244"/>
      <c r="BL371" s="1244"/>
      <c r="BM371" s="1244"/>
      <c r="BN371" s="1244"/>
      <c r="BO371" s="1244"/>
      <c r="BP371" s="1244"/>
      <c r="BQ371" s="1244"/>
      <c r="BR371" s="1244"/>
      <c r="BS371" s="1244"/>
      <c r="BT371" s="1244"/>
      <c r="BU371" s="1244"/>
      <c r="BV371" s="1244"/>
      <c r="BW371" s="1244"/>
      <c r="BX371" s="1244"/>
      <c r="BY371" s="1244"/>
      <c r="BZ371" s="1244"/>
      <c r="CA371" s="1244"/>
    </row>
    <row r="372" spans="1:79" ht="35.25" customHeight="1">
      <c r="B372" s="1363" t="s">
        <v>1021</v>
      </c>
      <c r="C372" s="1364"/>
      <c r="D372" s="1364"/>
      <c r="E372" s="1365"/>
      <c r="F372" s="1441"/>
      <c r="G372" s="1362"/>
      <c r="H372" s="1362"/>
      <c r="I372" s="1244"/>
      <c r="J372" s="1244"/>
      <c r="K372" s="1244"/>
      <c r="L372" s="1244"/>
      <c r="M372" s="1244"/>
      <c r="N372" s="1336"/>
      <c r="O372" s="1244"/>
      <c r="P372" s="1244"/>
      <c r="Q372" s="1244"/>
      <c r="R372" s="1244"/>
      <c r="S372" s="1244"/>
      <c r="T372" s="1244"/>
      <c r="U372" s="1244"/>
      <c r="V372" s="1244"/>
      <c r="W372" s="1244"/>
      <c r="X372" s="1244"/>
      <c r="Y372" s="1244"/>
      <c r="Z372" s="1244"/>
      <c r="AA372" s="1244"/>
      <c r="AB372" s="1244"/>
      <c r="AC372" s="1244"/>
      <c r="AD372" s="1244"/>
      <c r="AE372" s="1244"/>
      <c r="AF372" s="1244"/>
      <c r="AG372" s="1244"/>
      <c r="AH372" s="1244"/>
      <c r="AI372" s="1244"/>
      <c r="AJ372" s="1244"/>
      <c r="AK372" s="1244"/>
      <c r="AL372" s="1244"/>
      <c r="AM372" s="1244"/>
      <c r="AN372" s="1244"/>
      <c r="AO372" s="1244"/>
      <c r="AP372" s="1244"/>
      <c r="AQ372" s="1244"/>
      <c r="AR372" s="1244"/>
      <c r="AS372" s="1244"/>
      <c r="AT372" s="1244"/>
      <c r="AU372" s="1244"/>
      <c r="AV372" s="1244"/>
      <c r="AW372" s="1244"/>
      <c r="AX372" s="1244"/>
      <c r="AY372" s="1244"/>
      <c r="AZ372" s="1244"/>
      <c r="BA372" s="1244"/>
      <c r="BB372" s="1244"/>
      <c r="BC372" s="1244"/>
      <c r="BD372" s="1244"/>
      <c r="BE372" s="1244"/>
      <c r="BF372" s="1244"/>
      <c r="BG372" s="1244"/>
      <c r="BH372" s="1244"/>
      <c r="BI372" s="1244"/>
      <c r="BJ372" s="1244"/>
      <c r="BK372" s="1244"/>
      <c r="BL372" s="1244"/>
      <c r="BM372" s="1244"/>
      <c r="BN372" s="1244"/>
      <c r="BO372" s="1244"/>
      <c r="BP372" s="1244"/>
      <c r="BQ372" s="1244"/>
      <c r="BR372" s="1244"/>
      <c r="BS372" s="1244"/>
      <c r="BT372" s="1244"/>
      <c r="BU372" s="1244"/>
      <c r="BV372" s="1244"/>
      <c r="BW372" s="1244"/>
      <c r="BX372" s="1244"/>
      <c r="BY372" s="1244"/>
      <c r="BZ372" s="1244"/>
      <c r="CA372" s="1244"/>
    </row>
    <row r="373" spans="1:79" ht="16.5" customHeight="1" thickBot="1">
      <c r="B373" s="1358" t="s">
        <v>842</v>
      </c>
      <c r="C373" s="1366"/>
      <c r="F373" s="1441"/>
      <c r="G373" s="1362"/>
      <c r="H373" s="1362"/>
      <c r="I373" s="1244"/>
      <c r="J373" s="1244"/>
      <c r="K373" s="1244"/>
      <c r="L373" s="1244"/>
      <c r="M373" s="1244"/>
      <c r="N373" s="1336"/>
      <c r="O373" s="1244"/>
      <c r="P373" s="1244"/>
      <c r="Q373" s="1244"/>
      <c r="R373" s="1244"/>
      <c r="S373" s="1244"/>
      <c r="T373" s="1244"/>
      <c r="U373" s="1244"/>
      <c r="V373" s="1244"/>
      <c r="W373" s="1244"/>
      <c r="X373" s="1244"/>
      <c r="Y373" s="1244"/>
      <c r="Z373" s="1244"/>
      <c r="AA373" s="1244"/>
      <c r="AB373" s="1244"/>
      <c r="AC373" s="1244"/>
      <c r="AD373" s="1244"/>
      <c r="AE373" s="1244"/>
      <c r="AF373" s="1244"/>
      <c r="AG373" s="1244"/>
      <c r="AH373" s="1244"/>
      <c r="AI373" s="1244"/>
      <c r="AJ373" s="1244"/>
      <c r="AK373" s="1244"/>
      <c r="AL373" s="1244"/>
      <c r="AM373" s="1244"/>
      <c r="AN373" s="1244"/>
      <c r="AO373" s="1244"/>
      <c r="AP373" s="1244"/>
      <c r="AQ373" s="1244"/>
      <c r="AR373" s="1244"/>
      <c r="AS373" s="1244"/>
      <c r="AT373" s="1244"/>
      <c r="AU373" s="1244"/>
      <c r="AV373" s="1244"/>
      <c r="AW373" s="1244"/>
      <c r="AX373" s="1244"/>
      <c r="AY373" s="1244"/>
      <c r="AZ373" s="1244"/>
      <c r="BA373" s="1244"/>
      <c r="BB373" s="1244"/>
      <c r="BC373" s="1244"/>
      <c r="BD373" s="1244"/>
      <c r="BE373" s="1244"/>
      <c r="BF373" s="1244"/>
      <c r="BG373" s="1244"/>
      <c r="BH373" s="1244"/>
      <c r="BI373" s="1244"/>
      <c r="BJ373" s="1244"/>
      <c r="BK373" s="1244"/>
      <c r="BL373" s="1244"/>
      <c r="BM373" s="1244"/>
      <c r="BN373" s="1244"/>
      <c r="BO373" s="1244"/>
      <c r="BP373" s="1244"/>
      <c r="BQ373" s="1244"/>
      <c r="BR373" s="1244"/>
      <c r="BS373" s="1244"/>
      <c r="BT373" s="1244"/>
      <c r="BU373" s="1244"/>
      <c r="BV373" s="1244"/>
      <c r="BW373" s="1244"/>
      <c r="BX373" s="1244"/>
      <c r="BY373" s="1244"/>
      <c r="BZ373" s="1244"/>
      <c r="CA373" s="1244"/>
    </row>
    <row r="374" spans="1:79" ht="33.75" customHeight="1" thickBot="1">
      <c r="B374" s="1455" t="s">
        <v>843</v>
      </c>
      <c r="C374" s="1456" t="s">
        <v>844</v>
      </c>
      <c r="D374" s="1456" t="s">
        <v>845</v>
      </c>
      <c r="E374" s="1457" t="s">
        <v>846</v>
      </c>
      <c r="F374" s="1413" t="s">
        <v>847</v>
      </c>
      <c r="G374" s="1406"/>
      <c r="H374" s="1362"/>
      <c r="I374" s="1244"/>
      <c r="J374" s="1244"/>
      <c r="K374" s="1244"/>
      <c r="L374" s="1244"/>
      <c r="M374" s="1244"/>
      <c r="N374" s="1336"/>
      <c r="O374" s="1244"/>
      <c r="P374" s="1244"/>
      <c r="Q374" s="1244"/>
      <c r="R374" s="1244"/>
      <c r="S374" s="1244"/>
      <c r="T374" s="1244"/>
      <c r="U374" s="1244"/>
      <c r="V374" s="1244"/>
      <c r="W374" s="1244"/>
      <c r="X374" s="1244"/>
      <c r="Y374" s="1244"/>
      <c r="Z374" s="1244"/>
      <c r="AA374" s="1244"/>
      <c r="AB374" s="1244"/>
      <c r="AC374" s="1244"/>
      <c r="AD374" s="1244"/>
      <c r="AE374" s="1244"/>
      <c r="AF374" s="1244"/>
      <c r="AG374" s="1244"/>
      <c r="AH374" s="1244"/>
      <c r="AI374" s="1244"/>
      <c r="AJ374" s="1244"/>
      <c r="AK374" s="1244"/>
      <c r="AL374" s="1244"/>
      <c r="AM374" s="1244"/>
      <c r="AN374" s="1244"/>
      <c r="AO374" s="1244"/>
      <c r="AP374" s="1244"/>
      <c r="AQ374" s="1244"/>
      <c r="AR374" s="1244"/>
      <c r="AS374" s="1244"/>
      <c r="AT374" s="1244"/>
      <c r="AU374" s="1244"/>
      <c r="AV374" s="1244"/>
      <c r="AW374" s="1244"/>
      <c r="AX374" s="1244"/>
      <c r="AY374" s="1244"/>
      <c r="AZ374" s="1244"/>
      <c r="BA374" s="1244"/>
      <c r="BB374" s="1244"/>
      <c r="BC374" s="1244"/>
      <c r="BD374" s="1244"/>
      <c r="BE374" s="1244"/>
      <c r="BF374" s="1244"/>
      <c r="BG374" s="1244"/>
      <c r="BH374" s="1244"/>
      <c r="BI374" s="1244"/>
      <c r="BJ374" s="1244"/>
      <c r="BK374" s="1244"/>
      <c r="BL374" s="1244"/>
      <c r="BM374" s="1244"/>
      <c r="BN374" s="1244"/>
      <c r="BO374" s="1244"/>
      <c r="BP374" s="1244"/>
      <c r="BQ374" s="1244"/>
      <c r="BR374" s="1244"/>
      <c r="BS374" s="1244"/>
      <c r="BT374" s="1244"/>
      <c r="BU374" s="1244"/>
      <c r="BV374" s="1244"/>
      <c r="BW374" s="1244"/>
      <c r="BX374" s="1244"/>
      <c r="BY374" s="1244"/>
      <c r="BZ374" s="1244"/>
      <c r="CA374" s="1244"/>
    </row>
    <row r="375" spans="1:79" ht="27" customHeight="1">
      <c r="B375" s="1442" t="s">
        <v>878</v>
      </c>
      <c r="C375" s="1459" t="s">
        <v>879</v>
      </c>
      <c r="D375" s="1459"/>
      <c r="E375" s="1460" t="s">
        <v>824</v>
      </c>
      <c r="F375" s="1414"/>
      <c r="G375" s="1407"/>
      <c r="H375" s="1407"/>
      <c r="I375" s="1408"/>
    </row>
    <row r="376" spans="1:79" ht="25.5" thickBot="1">
      <c r="B376" s="1394" t="s">
        <v>880</v>
      </c>
      <c r="C376" s="1423">
        <v>5</v>
      </c>
      <c r="D376" s="1396">
        <v>1</v>
      </c>
      <c r="E376" s="1397">
        <v>5</v>
      </c>
      <c r="F376" s="1415"/>
      <c r="G376" s="1411"/>
      <c r="H376" s="1411"/>
      <c r="I376" s="1412"/>
    </row>
    <row r="377" spans="1:79" ht="9" customHeight="1">
      <c r="B377" s="1404"/>
      <c r="C377" s="1424"/>
      <c r="D377" s="1424"/>
      <c r="E377" s="1424"/>
      <c r="F377" s="1424"/>
      <c r="G377" s="1362"/>
      <c r="H377" s="1362"/>
      <c r="I377" s="1244"/>
      <c r="J377" s="1244"/>
      <c r="K377" s="1244"/>
      <c r="L377" s="1244"/>
      <c r="M377" s="1244"/>
      <c r="N377" s="1336"/>
      <c r="O377" s="1244"/>
      <c r="P377" s="1244"/>
      <c r="Q377" s="1244"/>
      <c r="R377" s="1244"/>
      <c r="S377" s="1244"/>
      <c r="T377" s="1244"/>
      <c r="U377" s="1244"/>
      <c r="V377" s="1244"/>
      <c r="W377" s="1244"/>
      <c r="X377" s="1244"/>
      <c r="Y377" s="1244"/>
      <c r="Z377" s="1244"/>
      <c r="AA377" s="1244"/>
      <c r="AB377" s="1244"/>
      <c r="AC377" s="1244"/>
      <c r="AD377" s="1244"/>
      <c r="AE377" s="1244"/>
      <c r="AF377" s="1244"/>
      <c r="AG377" s="1244"/>
      <c r="AH377" s="1244"/>
      <c r="AI377" s="1244"/>
      <c r="AJ377" s="1244"/>
      <c r="AK377" s="1244"/>
      <c r="AL377" s="1244"/>
      <c r="AM377" s="1244"/>
      <c r="AN377" s="1244"/>
      <c r="AO377" s="1244"/>
      <c r="AP377" s="1244"/>
      <c r="AQ377" s="1244"/>
      <c r="AR377" s="1244"/>
      <c r="AS377" s="1244"/>
      <c r="AT377" s="1244"/>
      <c r="AU377" s="1244"/>
      <c r="AV377" s="1244"/>
      <c r="AW377" s="1244"/>
      <c r="AX377" s="1244"/>
      <c r="AY377" s="1244"/>
      <c r="AZ377" s="1244"/>
      <c r="BA377" s="1244"/>
      <c r="BB377" s="1244"/>
      <c r="BC377" s="1244"/>
      <c r="BD377" s="1244"/>
      <c r="BE377" s="1244"/>
      <c r="BF377" s="1244"/>
      <c r="BG377" s="1244"/>
      <c r="BH377" s="1244"/>
      <c r="BI377" s="1244"/>
      <c r="BJ377" s="1244"/>
      <c r="BK377" s="1244"/>
      <c r="BL377" s="1244"/>
      <c r="BM377" s="1244"/>
      <c r="BN377" s="1244"/>
      <c r="BO377" s="1244"/>
      <c r="BP377" s="1244"/>
      <c r="BQ377" s="1244"/>
      <c r="BR377" s="1244"/>
      <c r="BS377" s="1244"/>
      <c r="BT377" s="1244"/>
      <c r="BU377" s="1244"/>
      <c r="BV377" s="1244"/>
      <c r="BW377" s="1244"/>
      <c r="BX377" s="1244"/>
      <c r="BY377" s="1244"/>
      <c r="BZ377" s="1244"/>
      <c r="CA377" s="1244"/>
    </row>
    <row r="378" spans="1:79" ht="18" customHeight="1">
      <c r="A378" s="1193">
        <v>39</v>
      </c>
      <c r="B378" s="1358" t="s">
        <v>1022</v>
      </c>
      <c r="C378" s="1359"/>
      <c r="D378" s="1359"/>
      <c r="E378" s="1359"/>
      <c r="F378" s="1441"/>
      <c r="G378" s="1362"/>
      <c r="H378" s="1362"/>
      <c r="I378" s="1244"/>
      <c r="J378" s="1244"/>
      <c r="K378" s="1244"/>
      <c r="L378" s="1244"/>
      <c r="M378" s="1244"/>
      <c r="N378" s="1336"/>
      <c r="O378" s="1244"/>
      <c r="P378" s="1244"/>
      <c r="Q378" s="1244"/>
      <c r="R378" s="1244"/>
      <c r="S378" s="1244"/>
      <c r="T378" s="1244"/>
      <c r="U378" s="1244"/>
      <c r="V378" s="1244"/>
      <c r="W378" s="1244"/>
      <c r="X378" s="1244"/>
      <c r="Y378" s="1244"/>
      <c r="Z378" s="1244"/>
      <c r="AA378" s="1244"/>
      <c r="AB378" s="1244"/>
      <c r="AC378" s="1244"/>
      <c r="AD378" s="1244"/>
      <c r="AE378" s="1244"/>
      <c r="AF378" s="1244"/>
      <c r="AG378" s="1244"/>
      <c r="AH378" s="1244"/>
      <c r="AI378" s="1244"/>
      <c r="AJ378" s="1244"/>
      <c r="AK378" s="1244"/>
      <c r="AL378" s="1244"/>
      <c r="AM378" s="1244"/>
      <c r="AN378" s="1244"/>
      <c r="AO378" s="1244"/>
      <c r="AP378" s="1244"/>
      <c r="AQ378" s="1244"/>
      <c r="AR378" s="1244"/>
      <c r="AS378" s="1244"/>
      <c r="AT378" s="1244"/>
      <c r="AU378" s="1244"/>
      <c r="AV378" s="1244"/>
      <c r="AW378" s="1244"/>
      <c r="AX378" s="1244"/>
      <c r="AY378" s="1244"/>
      <c r="AZ378" s="1244"/>
      <c r="BA378" s="1244"/>
      <c r="BB378" s="1244"/>
      <c r="BC378" s="1244"/>
      <c r="BD378" s="1244"/>
      <c r="BE378" s="1244"/>
      <c r="BF378" s="1244"/>
      <c r="BG378" s="1244"/>
      <c r="BH378" s="1244"/>
      <c r="BI378" s="1244"/>
      <c r="BJ378" s="1244"/>
      <c r="BK378" s="1244"/>
      <c r="BL378" s="1244"/>
      <c r="BM378" s="1244"/>
      <c r="BN378" s="1244"/>
      <c r="BO378" s="1244"/>
      <c r="BP378" s="1244"/>
      <c r="BQ378" s="1244"/>
      <c r="BR378" s="1244"/>
      <c r="BS378" s="1244"/>
      <c r="BT378" s="1244"/>
      <c r="BU378" s="1244"/>
      <c r="BV378" s="1244"/>
      <c r="BW378" s="1244"/>
      <c r="BX378" s="1244"/>
      <c r="BY378" s="1244"/>
      <c r="BZ378" s="1244"/>
      <c r="CA378" s="1244"/>
    </row>
    <row r="379" spans="1:79" ht="35.25" customHeight="1">
      <c r="B379" s="1363" t="s">
        <v>1023</v>
      </c>
      <c r="C379" s="1364"/>
      <c r="D379" s="1364"/>
      <c r="E379" s="1365"/>
      <c r="F379" s="1441"/>
      <c r="G379" s="1362"/>
      <c r="H379" s="1362"/>
      <c r="I379" s="1244"/>
      <c r="J379" s="1244"/>
      <c r="K379" s="1244"/>
      <c r="L379" s="1244"/>
      <c r="M379" s="1244"/>
      <c r="N379" s="1336"/>
      <c r="O379" s="1244"/>
      <c r="P379" s="1244"/>
      <c r="Q379" s="1244"/>
      <c r="R379" s="1244"/>
      <c r="S379" s="1244"/>
      <c r="T379" s="1244"/>
      <c r="U379" s="1244"/>
      <c r="V379" s="1244"/>
      <c r="W379" s="1244"/>
      <c r="X379" s="1244"/>
      <c r="Y379" s="1244"/>
      <c r="Z379" s="1244"/>
      <c r="AA379" s="1244"/>
      <c r="AB379" s="1244"/>
      <c r="AC379" s="1244"/>
      <c r="AD379" s="1244"/>
      <c r="AE379" s="1244"/>
      <c r="AF379" s="1244"/>
      <c r="AG379" s="1244"/>
      <c r="AH379" s="1244"/>
      <c r="AI379" s="1244"/>
      <c r="AJ379" s="1244"/>
      <c r="AK379" s="1244"/>
      <c r="AL379" s="1244"/>
      <c r="AM379" s="1244"/>
      <c r="AN379" s="1244"/>
      <c r="AO379" s="1244"/>
      <c r="AP379" s="1244"/>
      <c r="AQ379" s="1244"/>
      <c r="AR379" s="1244"/>
      <c r="AS379" s="1244"/>
      <c r="AT379" s="1244"/>
      <c r="AU379" s="1244"/>
      <c r="AV379" s="1244"/>
      <c r="AW379" s="1244"/>
      <c r="AX379" s="1244"/>
      <c r="AY379" s="1244"/>
      <c r="AZ379" s="1244"/>
      <c r="BA379" s="1244"/>
      <c r="BB379" s="1244"/>
      <c r="BC379" s="1244"/>
      <c r="BD379" s="1244"/>
      <c r="BE379" s="1244"/>
      <c r="BF379" s="1244"/>
      <c r="BG379" s="1244"/>
      <c r="BH379" s="1244"/>
      <c r="BI379" s="1244"/>
      <c r="BJ379" s="1244"/>
      <c r="BK379" s="1244"/>
      <c r="BL379" s="1244"/>
      <c r="BM379" s="1244"/>
      <c r="BN379" s="1244"/>
      <c r="BO379" s="1244"/>
      <c r="BP379" s="1244"/>
      <c r="BQ379" s="1244"/>
      <c r="BR379" s="1244"/>
      <c r="BS379" s="1244"/>
      <c r="BT379" s="1244"/>
      <c r="BU379" s="1244"/>
      <c r="BV379" s="1244"/>
      <c r="BW379" s="1244"/>
      <c r="BX379" s="1244"/>
      <c r="BY379" s="1244"/>
      <c r="BZ379" s="1244"/>
      <c r="CA379" s="1244"/>
    </row>
    <row r="380" spans="1:79" ht="16.5" customHeight="1" thickBot="1">
      <c r="B380" s="1358" t="s">
        <v>842</v>
      </c>
      <c r="C380" s="1366"/>
      <c r="F380" s="1441"/>
      <c r="G380" s="1362"/>
      <c r="H380" s="1362"/>
      <c r="I380" s="1244"/>
      <c r="J380" s="1244"/>
      <c r="K380" s="1244"/>
      <c r="L380" s="1244"/>
      <c r="M380" s="1244"/>
      <c r="N380" s="1336"/>
      <c r="O380" s="1244"/>
      <c r="P380" s="1244"/>
      <c r="Q380" s="1244"/>
      <c r="R380" s="1244"/>
      <c r="S380" s="1244"/>
      <c r="T380" s="1244"/>
      <c r="U380" s="1244"/>
      <c r="V380" s="1244"/>
      <c r="W380" s="1244"/>
      <c r="X380" s="1244"/>
      <c r="Y380" s="1244"/>
      <c r="Z380" s="1244"/>
      <c r="AA380" s="1244"/>
      <c r="AB380" s="1244"/>
      <c r="AC380" s="1244"/>
      <c r="AD380" s="1244"/>
      <c r="AE380" s="1244"/>
      <c r="AF380" s="1244"/>
      <c r="AG380" s="1244"/>
      <c r="AH380" s="1244"/>
      <c r="AI380" s="1244"/>
      <c r="AJ380" s="1244"/>
      <c r="AK380" s="1244"/>
      <c r="AL380" s="1244"/>
      <c r="AM380" s="1244"/>
      <c r="AN380" s="1244"/>
      <c r="AO380" s="1244"/>
      <c r="AP380" s="1244"/>
      <c r="AQ380" s="1244"/>
      <c r="AR380" s="1244"/>
      <c r="AS380" s="1244"/>
      <c r="AT380" s="1244"/>
      <c r="AU380" s="1244"/>
      <c r="AV380" s="1244"/>
      <c r="AW380" s="1244"/>
      <c r="AX380" s="1244"/>
      <c r="AY380" s="1244"/>
      <c r="AZ380" s="1244"/>
      <c r="BA380" s="1244"/>
      <c r="BB380" s="1244"/>
      <c r="BC380" s="1244"/>
      <c r="BD380" s="1244"/>
      <c r="BE380" s="1244"/>
      <c r="BF380" s="1244"/>
      <c r="BG380" s="1244"/>
      <c r="BH380" s="1244"/>
      <c r="BI380" s="1244"/>
      <c r="BJ380" s="1244"/>
      <c r="BK380" s="1244"/>
      <c r="BL380" s="1244"/>
      <c r="BM380" s="1244"/>
      <c r="BN380" s="1244"/>
      <c r="BO380" s="1244"/>
      <c r="BP380" s="1244"/>
      <c r="BQ380" s="1244"/>
      <c r="BR380" s="1244"/>
      <c r="BS380" s="1244"/>
      <c r="BT380" s="1244"/>
      <c r="BU380" s="1244"/>
      <c r="BV380" s="1244"/>
      <c r="BW380" s="1244"/>
      <c r="BX380" s="1244"/>
      <c r="BY380" s="1244"/>
      <c r="BZ380" s="1244"/>
      <c r="CA380" s="1244"/>
    </row>
    <row r="381" spans="1:79" ht="33.75" customHeight="1" thickBot="1">
      <c r="B381" s="1463" t="s">
        <v>843</v>
      </c>
      <c r="C381" s="1464" t="s">
        <v>844</v>
      </c>
      <c r="D381" s="1464" t="s">
        <v>845</v>
      </c>
      <c r="E381" s="1465" t="s">
        <v>846</v>
      </c>
      <c r="F381" s="1413" t="s">
        <v>847</v>
      </c>
      <c r="G381" s="1406"/>
      <c r="H381" s="1362"/>
      <c r="I381" s="1244"/>
      <c r="J381" s="1244"/>
      <c r="K381" s="1244"/>
      <c r="L381" s="1244"/>
      <c r="M381" s="1244"/>
      <c r="N381" s="1336"/>
      <c r="O381" s="1244"/>
      <c r="P381" s="1244"/>
      <c r="Q381" s="1244"/>
      <c r="R381" s="1244"/>
      <c r="S381" s="1244"/>
      <c r="T381" s="1244"/>
      <c r="U381" s="1244"/>
      <c r="V381" s="1244"/>
      <c r="W381" s="1244"/>
      <c r="X381" s="1244"/>
      <c r="Y381" s="1244"/>
      <c r="Z381" s="1244"/>
      <c r="AA381" s="1244"/>
      <c r="AB381" s="1244"/>
      <c r="AC381" s="1244"/>
      <c r="AD381" s="1244"/>
      <c r="AE381" s="1244"/>
      <c r="AF381" s="1244"/>
      <c r="AG381" s="1244"/>
      <c r="AH381" s="1244"/>
      <c r="AI381" s="1244"/>
      <c r="AJ381" s="1244"/>
      <c r="AK381" s="1244"/>
      <c r="AL381" s="1244"/>
      <c r="AM381" s="1244"/>
      <c r="AN381" s="1244"/>
      <c r="AO381" s="1244"/>
      <c r="AP381" s="1244"/>
      <c r="AQ381" s="1244"/>
      <c r="AR381" s="1244"/>
      <c r="AS381" s="1244"/>
      <c r="AT381" s="1244"/>
      <c r="AU381" s="1244"/>
      <c r="AV381" s="1244"/>
      <c r="AW381" s="1244"/>
      <c r="AX381" s="1244"/>
      <c r="AY381" s="1244"/>
      <c r="AZ381" s="1244"/>
      <c r="BA381" s="1244"/>
      <c r="BB381" s="1244"/>
      <c r="BC381" s="1244"/>
      <c r="BD381" s="1244"/>
      <c r="BE381" s="1244"/>
      <c r="BF381" s="1244"/>
      <c r="BG381" s="1244"/>
      <c r="BH381" s="1244"/>
      <c r="BI381" s="1244"/>
      <c r="BJ381" s="1244"/>
      <c r="BK381" s="1244"/>
      <c r="BL381" s="1244"/>
      <c r="BM381" s="1244"/>
      <c r="BN381" s="1244"/>
      <c r="BO381" s="1244"/>
      <c r="BP381" s="1244"/>
      <c r="BQ381" s="1244"/>
      <c r="BR381" s="1244"/>
      <c r="BS381" s="1244"/>
      <c r="BT381" s="1244"/>
      <c r="BU381" s="1244"/>
      <c r="BV381" s="1244"/>
      <c r="BW381" s="1244"/>
      <c r="BX381" s="1244"/>
      <c r="BY381" s="1244"/>
      <c r="BZ381" s="1244"/>
      <c r="CA381" s="1244"/>
    </row>
    <row r="382" spans="1:79" ht="27.75" customHeight="1">
      <c r="B382" s="1388" t="s">
        <v>849</v>
      </c>
      <c r="C382" s="1461">
        <v>0</v>
      </c>
      <c r="D382" s="1390">
        <v>2</v>
      </c>
      <c r="E382" s="1391">
        <v>0</v>
      </c>
      <c r="F382" s="1414"/>
      <c r="G382" s="1466"/>
      <c r="H382" s="1407"/>
      <c r="I382" s="1408"/>
      <c r="J382" s="1244"/>
      <c r="K382" s="1244"/>
      <c r="L382" s="1244"/>
      <c r="M382" s="1244"/>
      <c r="N382" s="1336"/>
      <c r="O382" s="1244"/>
      <c r="P382" s="1244"/>
      <c r="Q382" s="1244"/>
      <c r="R382" s="1244"/>
      <c r="S382" s="1244"/>
      <c r="T382" s="1244"/>
      <c r="U382" s="1244"/>
      <c r="V382" s="1244"/>
      <c r="W382" s="1244"/>
      <c r="X382" s="1244"/>
      <c r="Y382" s="1244"/>
      <c r="Z382" s="1244"/>
      <c r="AA382" s="1244"/>
      <c r="AB382" s="1244"/>
      <c r="AC382" s="1244"/>
      <c r="AD382" s="1244"/>
      <c r="AE382" s="1244"/>
      <c r="AF382" s="1244"/>
      <c r="AG382" s="1244"/>
      <c r="AH382" s="1244"/>
      <c r="AI382" s="1244"/>
      <c r="AJ382" s="1244"/>
      <c r="AK382" s="1244"/>
      <c r="AL382" s="1244"/>
      <c r="AM382" s="1244"/>
      <c r="AN382" s="1244"/>
      <c r="AO382" s="1244"/>
      <c r="AP382" s="1244"/>
      <c r="AQ382" s="1244"/>
      <c r="AR382" s="1244"/>
      <c r="AS382" s="1244"/>
      <c r="AT382" s="1244"/>
      <c r="AU382" s="1244"/>
      <c r="AV382" s="1244"/>
      <c r="AW382" s="1244"/>
      <c r="AX382" s="1244"/>
      <c r="AY382" s="1244"/>
      <c r="AZ382" s="1244"/>
      <c r="BA382" s="1244"/>
      <c r="BB382" s="1244"/>
      <c r="BC382" s="1244"/>
      <c r="BD382" s="1244"/>
      <c r="BE382" s="1244"/>
      <c r="BF382" s="1244"/>
      <c r="BG382" s="1244"/>
      <c r="BH382" s="1244"/>
      <c r="BI382" s="1244"/>
      <c r="BJ382" s="1244"/>
      <c r="BK382" s="1244"/>
      <c r="BL382" s="1244"/>
      <c r="BM382" s="1244"/>
      <c r="BN382" s="1244"/>
      <c r="BO382" s="1244"/>
      <c r="BP382" s="1244"/>
      <c r="BQ382" s="1244"/>
      <c r="BR382" s="1244"/>
      <c r="BS382" s="1244"/>
      <c r="BT382" s="1244"/>
      <c r="BU382" s="1244"/>
      <c r="BV382" s="1244"/>
      <c r="BW382" s="1244"/>
      <c r="BX382" s="1244"/>
      <c r="BY382" s="1244"/>
      <c r="BZ382" s="1244"/>
      <c r="CA382" s="1244"/>
    </row>
    <row r="383" spans="1:79" ht="27" customHeight="1">
      <c r="B383" s="1388" t="s">
        <v>851</v>
      </c>
      <c r="C383" s="1461">
        <v>1</v>
      </c>
      <c r="D383" s="1390">
        <v>2</v>
      </c>
      <c r="E383" s="1391">
        <v>2</v>
      </c>
      <c r="F383" s="1414"/>
      <c r="G383" s="1467"/>
      <c r="H383" s="1409"/>
      <c r="I383" s="1410"/>
      <c r="J383" s="1244"/>
      <c r="K383" s="1244"/>
      <c r="L383" s="1244"/>
      <c r="M383" s="1244"/>
      <c r="N383" s="1336"/>
      <c r="O383" s="1244"/>
      <c r="P383" s="1244"/>
      <c r="Q383" s="1244"/>
      <c r="R383" s="1244"/>
      <c r="S383" s="1244"/>
      <c r="T383" s="1244"/>
      <c r="U383" s="1244"/>
      <c r="V383" s="1244"/>
      <c r="W383" s="1244"/>
      <c r="X383" s="1244"/>
      <c r="Y383" s="1244"/>
      <c r="Z383" s="1244"/>
      <c r="AA383" s="1244"/>
      <c r="AB383" s="1244"/>
      <c r="AC383" s="1244"/>
      <c r="AD383" s="1244"/>
      <c r="AE383" s="1244"/>
      <c r="AF383" s="1244"/>
      <c r="AG383" s="1244"/>
      <c r="AH383" s="1244"/>
      <c r="AI383" s="1244"/>
      <c r="AJ383" s="1244"/>
      <c r="AK383" s="1244"/>
      <c r="AL383" s="1244"/>
      <c r="AM383" s="1244"/>
      <c r="AN383" s="1244"/>
      <c r="AO383" s="1244"/>
      <c r="AP383" s="1244"/>
      <c r="AQ383" s="1244"/>
      <c r="AR383" s="1244"/>
      <c r="AS383" s="1244"/>
      <c r="AT383" s="1244"/>
      <c r="AU383" s="1244"/>
      <c r="AV383" s="1244"/>
      <c r="AW383" s="1244"/>
      <c r="AX383" s="1244"/>
      <c r="AY383" s="1244"/>
      <c r="AZ383" s="1244"/>
      <c r="BA383" s="1244"/>
      <c r="BB383" s="1244"/>
      <c r="BC383" s="1244"/>
      <c r="BD383" s="1244"/>
      <c r="BE383" s="1244"/>
      <c r="BF383" s="1244"/>
      <c r="BG383" s="1244"/>
      <c r="BH383" s="1244"/>
      <c r="BI383" s="1244"/>
      <c r="BJ383" s="1244"/>
      <c r="BK383" s="1244"/>
      <c r="BL383" s="1244"/>
      <c r="BM383" s="1244"/>
      <c r="BN383" s="1244"/>
      <c r="BO383" s="1244"/>
      <c r="BP383" s="1244"/>
      <c r="BQ383" s="1244"/>
      <c r="BR383" s="1244"/>
      <c r="BS383" s="1244"/>
      <c r="BT383" s="1244"/>
      <c r="BU383" s="1244"/>
      <c r="BV383" s="1244"/>
      <c r="BW383" s="1244"/>
      <c r="BX383" s="1244"/>
      <c r="BY383" s="1244"/>
      <c r="BZ383" s="1244"/>
      <c r="CA383" s="1244"/>
    </row>
    <row r="384" spans="1:79" ht="27" customHeight="1" thickBot="1">
      <c r="B384" s="1394" t="s">
        <v>853</v>
      </c>
      <c r="C384" s="1423">
        <v>2</v>
      </c>
      <c r="D384" s="1396">
        <v>2</v>
      </c>
      <c r="E384" s="1397">
        <v>4</v>
      </c>
      <c r="F384" s="1415"/>
      <c r="G384" s="1468"/>
      <c r="H384" s="1411"/>
      <c r="I384" s="1412"/>
      <c r="J384" s="1244"/>
      <c r="K384" s="1244"/>
      <c r="L384" s="1244"/>
      <c r="M384" s="1244"/>
      <c r="N384" s="1336"/>
      <c r="O384" s="1244"/>
      <c r="P384" s="1244"/>
      <c r="Q384" s="1244"/>
      <c r="R384" s="1244"/>
      <c r="S384" s="1244"/>
      <c r="T384" s="1244"/>
      <c r="U384" s="1244"/>
      <c r="V384" s="1244"/>
      <c r="W384" s="1244"/>
      <c r="X384" s="1244"/>
      <c r="Y384" s="1244"/>
      <c r="Z384" s="1244"/>
      <c r="AA384" s="1244"/>
      <c r="AB384" s="1244"/>
      <c r="AC384" s="1244"/>
      <c r="AD384" s="1244"/>
      <c r="AE384" s="1244"/>
      <c r="AF384" s="1244"/>
      <c r="AG384" s="1244"/>
      <c r="AH384" s="1244"/>
      <c r="AI384" s="1244"/>
      <c r="AJ384" s="1244"/>
      <c r="AK384" s="1244"/>
      <c r="AL384" s="1244"/>
      <c r="AM384" s="1244"/>
      <c r="AN384" s="1244"/>
      <c r="AO384" s="1244"/>
      <c r="AP384" s="1244"/>
      <c r="AQ384" s="1244"/>
      <c r="AR384" s="1244"/>
      <c r="AS384" s="1244"/>
      <c r="AT384" s="1244"/>
      <c r="AU384" s="1244"/>
      <c r="AV384" s="1244"/>
      <c r="AW384" s="1244"/>
      <c r="AX384" s="1244"/>
      <c r="AY384" s="1244"/>
      <c r="AZ384" s="1244"/>
      <c r="BA384" s="1244"/>
      <c r="BB384" s="1244"/>
      <c r="BC384" s="1244"/>
      <c r="BD384" s="1244"/>
      <c r="BE384" s="1244"/>
      <c r="BF384" s="1244"/>
      <c r="BG384" s="1244"/>
      <c r="BH384" s="1244"/>
      <c r="BI384" s="1244"/>
      <c r="BJ384" s="1244"/>
      <c r="BK384" s="1244"/>
      <c r="BL384" s="1244"/>
      <c r="BM384" s="1244"/>
      <c r="BN384" s="1244"/>
      <c r="BO384" s="1244"/>
      <c r="BP384" s="1244"/>
      <c r="BQ384" s="1244"/>
      <c r="BR384" s="1244"/>
      <c r="BS384" s="1244"/>
      <c r="BT384" s="1244"/>
      <c r="BU384" s="1244"/>
      <c r="BV384" s="1244"/>
      <c r="BW384" s="1244"/>
      <c r="BX384" s="1244"/>
      <c r="BY384" s="1244"/>
      <c r="BZ384" s="1244"/>
      <c r="CA384" s="1244"/>
    </row>
    <row r="385" spans="2:79" ht="9" customHeight="1">
      <c r="B385" s="1404"/>
      <c r="C385" s="1405"/>
      <c r="D385" s="1405"/>
      <c r="E385" s="1405"/>
      <c r="F385" s="1469"/>
      <c r="G385" s="1362"/>
      <c r="H385" s="1362"/>
      <c r="I385" s="1244"/>
      <c r="J385" s="1244"/>
      <c r="K385" s="1244"/>
      <c r="L385" s="1244"/>
      <c r="M385" s="1244"/>
      <c r="N385" s="1336"/>
      <c r="O385" s="1244"/>
      <c r="P385" s="1244"/>
      <c r="Q385" s="1244"/>
      <c r="R385" s="1244"/>
      <c r="S385" s="1244"/>
      <c r="T385" s="1244"/>
      <c r="U385" s="1244"/>
      <c r="V385" s="1244"/>
      <c r="W385" s="1244"/>
      <c r="X385" s="1244"/>
      <c r="Y385" s="1244"/>
      <c r="Z385" s="1244"/>
      <c r="AA385" s="1244"/>
      <c r="AB385" s="1244"/>
      <c r="AC385" s="1244"/>
      <c r="AD385" s="1244"/>
      <c r="AE385" s="1244"/>
      <c r="AF385" s="1244"/>
      <c r="AG385" s="1244"/>
      <c r="AH385" s="1244"/>
      <c r="AI385" s="1244"/>
      <c r="AJ385" s="1244"/>
      <c r="AK385" s="1244"/>
      <c r="AL385" s="1244"/>
      <c r="AM385" s="1244"/>
      <c r="AN385" s="1244"/>
      <c r="AO385" s="1244"/>
      <c r="AP385" s="1244"/>
      <c r="AQ385" s="1244"/>
      <c r="AR385" s="1244"/>
      <c r="AS385" s="1244"/>
      <c r="AT385" s="1244"/>
      <c r="AU385" s="1244"/>
      <c r="AV385" s="1244"/>
      <c r="AW385" s="1244"/>
      <c r="AX385" s="1244"/>
      <c r="AY385" s="1244"/>
      <c r="AZ385" s="1244"/>
      <c r="BA385" s="1244"/>
      <c r="BB385" s="1244"/>
      <c r="BC385" s="1244"/>
      <c r="BD385" s="1244"/>
      <c r="BE385" s="1244"/>
      <c r="BF385" s="1244"/>
      <c r="BG385" s="1244"/>
      <c r="BH385" s="1244"/>
      <c r="BI385" s="1244"/>
      <c r="BJ385" s="1244"/>
      <c r="BK385" s="1244"/>
      <c r="BL385" s="1244"/>
      <c r="BM385" s="1244"/>
      <c r="BN385" s="1244"/>
      <c r="BO385" s="1244"/>
      <c r="BP385" s="1244"/>
      <c r="BQ385" s="1244"/>
      <c r="BR385" s="1244"/>
      <c r="BS385" s="1244"/>
      <c r="BT385" s="1244"/>
      <c r="BU385" s="1244"/>
      <c r="BV385" s="1244"/>
      <c r="BW385" s="1244"/>
      <c r="BX385" s="1244"/>
      <c r="BY385" s="1244"/>
      <c r="BZ385" s="1244"/>
      <c r="CA385" s="1244"/>
    </row>
    <row r="386" spans="2:79">
      <c r="C386" s="1199"/>
      <c r="D386" s="1199"/>
      <c r="E386" s="1199"/>
      <c r="F386" s="1469"/>
      <c r="G386" s="1197"/>
    </row>
    <row r="387" spans="2:79">
      <c r="C387" s="1199"/>
      <c r="D387" s="1199"/>
      <c r="E387" s="1199"/>
      <c r="G387" s="1197"/>
    </row>
    <row r="388" spans="2:79">
      <c r="C388" s="1199"/>
      <c r="D388" s="1199"/>
      <c r="E388" s="1199"/>
    </row>
  </sheetData>
  <mergeCells count="123">
    <mergeCell ref="B379:E379"/>
    <mergeCell ref="F381:F384"/>
    <mergeCell ref="B364:E364"/>
    <mergeCell ref="F366:F369"/>
    <mergeCell ref="C367:D367"/>
    <mergeCell ref="B372:E372"/>
    <mergeCell ref="F374:F376"/>
    <mergeCell ref="C375:D375"/>
    <mergeCell ref="F336:F339"/>
    <mergeCell ref="B343:E343"/>
    <mergeCell ref="B347:E347"/>
    <mergeCell ref="F349:F352"/>
    <mergeCell ref="B355:E355"/>
    <mergeCell ref="F357:F361"/>
    <mergeCell ref="C358:D358"/>
    <mergeCell ref="B313:E313"/>
    <mergeCell ref="F315:F318"/>
    <mergeCell ref="B322:E322"/>
    <mergeCell ref="B326:E326"/>
    <mergeCell ref="F328:F331"/>
    <mergeCell ref="B334:E334"/>
    <mergeCell ref="F286:F289"/>
    <mergeCell ref="B292:E292"/>
    <mergeCell ref="F294:F297"/>
    <mergeCell ref="B301:E301"/>
    <mergeCell ref="B305:E305"/>
    <mergeCell ref="F307:F310"/>
    <mergeCell ref="B266:E266"/>
    <mergeCell ref="F268:F271"/>
    <mergeCell ref="B274:E274"/>
    <mergeCell ref="F276:F281"/>
    <mergeCell ref="B282:E282"/>
    <mergeCell ref="B284:E284"/>
    <mergeCell ref="B243:E243"/>
    <mergeCell ref="F245:F248"/>
    <mergeCell ref="B251:E251"/>
    <mergeCell ref="F253:F256"/>
    <mergeCell ref="B259:E259"/>
    <mergeCell ref="F261:F263"/>
    <mergeCell ref="B218:E218"/>
    <mergeCell ref="F220:F223"/>
    <mergeCell ref="B227:E227"/>
    <mergeCell ref="B231:E231"/>
    <mergeCell ref="F233:F236"/>
    <mergeCell ref="B239:E239"/>
    <mergeCell ref="F193:F196"/>
    <mergeCell ref="B199:E199"/>
    <mergeCell ref="F201:F206"/>
    <mergeCell ref="B207:E207"/>
    <mergeCell ref="B209:E209"/>
    <mergeCell ref="F211:F215"/>
    <mergeCell ref="B171:E171"/>
    <mergeCell ref="B175:E175"/>
    <mergeCell ref="F177:F180"/>
    <mergeCell ref="B183:E183"/>
    <mergeCell ref="F185:F188"/>
    <mergeCell ref="B191:E191"/>
    <mergeCell ref="B145:E145"/>
    <mergeCell ref="F147:F150"/>
    <mergeCell ref="B153:E153"/>
    <mergeCell ref="F155:F158"/>
    <mergeCell ref="B161:E161"/>
    <mergeCell ref="F163:F166"/>
    <mergeCell ref="F118:F121"/>
    <mergeCell ref="B124:E124"/>
    <mergeCell ref="F126:F129"/>
    <mergeCell ref="B132:E132"/>
    <mergeCell ref="F134:F137"/>
    <mergeCell ref="B141:E141"/>
    <mergeCell ref="B101:E101"/>
    <mergeCell ref="F103:F106"/>
    <mergeCell ref="B109:E109"/>
    <mergeCell ref="F111:F113"/>
    <mergeCell ref="C112:D112"/>
    <mergeCell ref="B116:E116"/>
    <mergeCell ref="B87:E87"/>
    <mergeCell ref="F89:F91"/>
    <mergeCell ref="C90:D90"/>
    <mergeCell ref="B94:E94"/>
    <mergeCell ref="F96:F98"/>
    <mergeCell ref="C97:D97"/>
    <mergeCell ref="F61:F64"/>
    <mergeCell ref="B67:E67"/>
    <mergeCell ref="F69:F72"/>
    <mergeCell ref="B75:E75"/>
    <mergeCell ref="F77:F80"/>
    <mergeCell ref="B83:E83"/>
    <mergeCell ref="B39:E39"/>
    <mergeCell ref="F41:F44"/>
    <mergeCell ref="B47:E47"/>
    <mergeCell ref="B51:E51"/>
    <mergeCell ref="F53:F56"/>
    <mergeCell ref="B59:E59"/>
    <mergeCell ref="B24:E24"/>
    <mergeCell ref="B27:E27"/>
    <mergeCell ref="B31:E31"/>
    <mergeCell ref="F33:F36"/>
    <mergeCell ref="L33:L36"/>
    <mergeCell ref="M33:N36"/>
    <mergeCell ref="D18:D19"/>
    <mergeCell ref="E18:E19"/>
    <mergeCell ref="F18:F19"/>
    <mergeCell ref="G18:G19"/>
    <mergeCell ref="H18:H19"/>
    <mergeCell ref="I18:I19"/>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27">
    <cfRule type="expression" dxfId="73" priority="18">
      <formula>$I$28=0</formula>
    </cfRule>
  </conditionalFormatting>
  <conditionalFormatting sqref="B47">
    <cfRule type="expression" dxfId="71" priority="17">
      <formula>$I$28=0</formula>
    </cfRule>
  </conditionalFormatting>
  <conditionalFormatting sqref="B83">
    <cfRule type="expression" dxfId="69" priority="16">
      <formula>$I$28=0</formula>
    </cfRule>
  </conditionalFormatting>
  <conditionalFormatting sqref="B141">
    <cfRule type="expression" dxfId="67" priority="15">
      <formula>$I$28=0</formula>
    </cfRule>
  </conditionalFormatting>
  <conditionalFormatting sqref="B171">
    <cfRule type="expression" dxfId="65" priority="14">
      <formula>$I$28=0</formula>
    </cfRule>
  </conditionalFormatting>
  <conditionalFormatting sqref="B227">
    <cfRule type="expression" dxfId="63" priority="13">
      <formula>$I$28=0</formula>
    </cfRule>
  </conditionalFormatting>
  <conditionalFormatting sqref="B239">
    <cfRule type="expression" dxfId="61" priority="12">
      <formula>$I$28=0</formula>
    </cfRule>
  </conditionalFormatting>
  <conditionalFormatting sqref="B301">
    <cfRule type="expression" dxfId="59" priority="11">
      <formula>$I$28=0</formula>
    </cfRule>
  </conditionalFormatting>
  <conditionalFormatting sqref="B322">
    <cfRule type="expression" dxfId="57" priority="10">
      <formula>$I$28=0</formula>
    </cfRule>
  </conditionalFormatting>
  <conditionalFormatting sqref="B343">
    <cfRule type="expression" dxfId="55" priority="9">
      <formula>$I$28=0</formula>
    </cfRule>
  </conditionalFormatting>
  <conditionalFormatting sqref="N11 Q11 T11 O33">
    <cfRule type="cellIs" dxfId="53" priority="8" operator="equal">
      <formula>$M$11</formula>
    </cfRule>
  </conditionalFormatting>
  <conditionalFormatting sqref="M12">
    <cfRule type="cellIs" dxfId="51" priority="7" operator="equal">
      <formula>$M$11</formula>
    </cfRule>
  </conditionalFormatting>
  <conditionalFormatting sqref="H24">
    <cfRule type="cellIs" dxfId="49" priority="6" operator="equal">
      <formula>$M$11</formula>
    </cfRule>
  </conditionalFormatting>
  <conditionalFormatting sqref="O34:O35">
    <cfRule type="cellIs" dxfId="47" priority="5" operator="equal">
      <formula>$M$11</formula>
    </cfRule>
  </conditionalFormatting>
  <conditionalFormatting sqref="D16">
    <cfRule type="cellIs" dxfId="45" priority="4" operator="equal">
      <formula>$M$11</formula>
    </cfRule>
  </conditionalFormatting>
  <conditionalFormatting sqref="E12">
    <cfRule type="cellIs" dxfId="43" priority="3" operator="equal">
      <formula>$M$11</formula>
    </cfRule>
  </conditionalFormatting>
  <conditionalFormatting sqref="O36">
    <cfRule type="cellIs" dxfId="41" priority="2" operator="equal">
      <formula>$M$11</formula>
    </cfRule>
  </conditionalFormatting>
  <conditionalFormatting sqref="M14">
    <cfRule type="cellIs" dxfId="39" priority="1" operator="equal">
      <formula>$M$11</formula>
    </cfRule>
  </conditionalFormatting>
  <dataValidations count="6">
    <dataValidation type="list" allowBlank="1" showErrorMessage="1" errorTitle="HIBA!" error="Nem beírható pontszám!!" sqref="G89 JE89 TA89 ACW89 AMS89 AWO89 BGK89 BQG89 CAC89 CJY89 CTU89 DDQ89 DNM89 DXI89 EHE89 ERA89 FAW89 FKS89 FUO89 GEK89 GOG89 GYC89 HHY89 HRU89 IBQ89 ILM89 IVI89 JFE89 JPA89 JYW89 KIS89 KSO89 LCK89 LMG89 LWC89 MFY89 MPU89 MZQ89 NJM89 NTI89 ODE89 ONA89 OWW89 PGS89 PQO89 QAK89 QKG89 QUC89 RDY89 RNU89 RXQ89 SHM89 SRI89 TBE89 TLA89 TUW89 UES89 UOO89 UYK89 VIG89 VSC89 WBY89 WLU89 WVQ89 G65625 JE65625 TA65625 ACW65625 AMS65625 AWO65625 BGK65625 BQG65625 CAC65625 CJY65625 CTU65625 DDQ65625 DNM65625 DXI65625 EHE65625 ERA65625 FAW65625 FKS65625 FUO65625 GEK65625 GOG65625 GYC65625 HHY65625 HRU65625 IBQ65625 ILM65625 IVI65625 JFE65625 JPA65625 JYW65625 KIS65625 KSO65625 LCK65625 LMG65625 LWC65625 MFY65625 MPU65625 MZQ65625 NJM65625 NTI65625 ODE65625 ONA65625 OWW65625 PGS65625 PQO65625 QAK65625 QKG65625 QUC65625 RDY65625 RNU65625 RXQ65625 SHM65625 SRI65625 TBE65625 TLA65625 TUW65625 UES65625 UOO65625 UYK65625 VIG65625 VSC65625 WBY65625 WLU65625 WVQ65625 G131161 JE131161 TA131161 ACW131161 AMS131161 AWO131161 BGK131161 BQG131161 CAC131161 CJY131161 CTU131161 DDQ131161 DNM131161 DXI131161 EHE131161 ERA131161 FAW131161 FKS131161 FUO131161 GEK131161 GOG131161 GYC131161 HHY131161 HRU131161 IBQ131161 ILM131161 IVI131161 JFE131161 JPA131161 JYW131161 KIS131161 KSO131161 LCK131161 LMG131161 LWC131161 MFY131161 MPU131161 MZQ131161 NJM131161 NTI131161 ODE131161 ONA131161 OWW131161 PGS131161 PQO131161 QAK131161 QKG131161 QUC131161 RDY131161 RNU131161 RXQ131161 SHM131161 SRI131161 TBE131161 TLA131161 TUW131161 UES131161 UOO131161 UYK131161 VIG131161 VSC131161 WBY131161 WLU131161 WVQ131161 G196697 JE196697 TA196697 ACW196697 AMS196697 AWO196697 BGK196697 BQG196697 CAC196697 CJY196697 CTU196697 DDQ196697 DNM196697 DXI196697 EHE196697 ERA196697 FAW196697 FKS196697 FUO196697 GEK196697 GOG196697 GYC196697 HHY196697 HRU196697 IBQ196697 ILM196697 IVI196697 JFE196697 JPA196697 JYW196697 KIS196697 KSO196697 LCK196697 LMG196697 LWC196697 MFY196697 MPU196697 MZQ196697 NJM196697 NTI196697 ODE196697 ONA196697 OWW196697 PGS196697 PQO196697 QAK196697 QKG196697 QUC196697 RDY196697 RNU196697 RXQ196697 SHM196697 SRI196697 TBE196697 TLA196697 TUW196697 UES196697 UOO196697 UYK196697 VIG196697 VSC196697 WBY196697 WLU196697 WVQ196697 G262233 JE262233 TA262233 ACW262233 AMS262233 AWO262233 BGK262233 BQG262233 CAC262233 CJY262233 CTU262233 DDQ262233 DNM262233 DXI262233 EHE262233 ERA262233 FAW262233 FKS262233 FUO262233 GEK262233 GOG262233 GYC262233 HHY262233 HRU262233 IBQ262233 ILM262233 IVI262233 JFE262233 JPA262233 JYW262233 KIS262233 KSO262233 LCK262233 LMG262233 LWC262233 MFY262233 MPU262233 MZQ262233 NJM262233 NTI262233 ODE262233 ONA262233 OWW262233 PGS262233 PQO262233 QAK262233 QKG262233 QUC262233 RDY262233 RNU262233 RXQ262233 SHM262233 SRI262233 TBE262233 TLA262233 TUW262233 UES262233 UOO262233 UYK262233 VIG262233 VSC262233 WBY262233 WLU262233 WVQ262233 G327769 JE327769 TA327769 ACW327769 AMS327769 AWO327769 BGK327769 BQG327769 CAC327769 CJY327769 CTU327769 DDQ327769 DNM327769 DXI327769 EHE327769 ERA327769 FAW327769 FKS327769 FUO327769 GEK327769 GOG327769 GYC327769 HHY327769 HRU327769 IBQ327769 ILM327769 IVI327769 JFE327769 JPA327769 JYW327769 KIS327769 KSO327769 LCK327769 LMG327769 LWC327769 MFY327769 MPU327769 MZQ327769 NJM327769 NTI327769 ODE327769 ONA327769 OWW327769 PGS327769 PQO327769 QAK327769 QKG327769 QUC327769 RDY327769 RNU327769 RXQ327769 SHM327769 SRI327769 TBE327769 TLA327769 TUW327769 UES327769 UOO327769 UYK327769 VIG327769 VSC327769 WBY327769 WLU327769 WVQ327769 G393305 JE393305 TA393305 ACW393305 AMS393305 AWO393305 BGK393305 BQG393305 CAC393305 CJY393305 CTU393305 DDQ393305 DNM393305 DXI393305 EHE393305 ERA393305 FAW393305 FKS393305 FUO393305 GEK393305 GOG393305 GYC393305 HHY393305 HRU393305 IBQ393305 ILM393305 IVI393305 JFE393305 JPA393305 JYW393305 KIS393305 KSO393305 LCK393305 LMG393305 LWC393305 MFY393305 MPU393305 MZQ393305 NJM393305 NTI393305 ODE393305 ONA393305 OWW393305 PGS393305 PQO393305 QAK393305 QKG393305 QUC393305 RDY393305 RNU393305 RXQ393305 SHM393305 SRI393305 TBE393305 TLA393305 TUW393305 UES393305 UOO393305 UYK393305 VIG393305 VSC393305 WBY393305 WLU393305 WVQ393305 G458841 JE458841 TA458841 ACW458841 AMS458841 AWO458841 BGK458841 BQG458841 CAC458841 CJY458841 CTU458841 DDQ458841 DNM458841 DXI458841 EHE458841 ERA458841 FAW458841 FKS458841 FUO458841 GEK458841 GOG458841 GYC458841 HHY458841 HRU458841 IBQ458841 ILM458841 IVI458841 JFE458841 JPA458841 JYW458841 KIS458841 KSO458841 LCK458841 LMG458841 LWC458841 MFY458841 MPU458841 MZQ458841 NJM458841 NTI458841 ODE458841 ONA458841 OWW458841 PGS458841 PQO458841 QAK458841 QKG458841 QUC458841 RDY458841 RNU458841 RXQ458841 SHM458841 SRI458841 TBE458841 TLA458841 TUW458841 UES458841 UOO458841 UYK458841 VIG458841 VSC458841 WBY458841 WLU458841 WVQ458841 G524377 JE524377 TA524377 ACW524377 AMS524377 AWO524377 BGK524377 BQG524377 CAC524377 CJY524377 CTU524377 DDQ524377 DNM524377 DXI524377 EHE524377 ERA524377 FAW524377 FKS524377 FUO524377 GEK524377 GOG524377 GYC524377 HHY524377 HRU524377 IBQ524377 ILM524377 IVI524377 JFE524377 JPA524377 JYW524377 KIS524377 KSO524377 LCK524377 LMG524377 LWC524377 MFY524377 MPU524377 MZQ524377 NJM524377 NTI524377 ODE524377 ONA524377 OWW524377 PGS524377 PQO524377 QAK524377 QKG524377 QUC524377 RDY524377 RNU524377 RXQ524377 SHM524377 SRI524377 TBE524377 TLA524377 TUW524377 UES524377 UOO524377 UYK524377 VIG524377 VSC524377 WBY524377 WLU524377 WVQ524377 G589913 JE589913 TA589913 ACW589913 AMS589913 AWO589913 BGK589913 BQG589913 CAC589913 CJY589913 CTU589913 DDQ589913 DNM589913 DXI589913 EHE589913 ERA589913 FAW589913 FKS589913 FUO589913 GEK589913 GOG589913 GYC589913 HHY589913 HRU589913 IBQ589913 ILM589913 IVI589913 JFE589913 JPA589913 JYW589913 KIS589913 KSO589913 LCK589913 LMG589913 LWC589913 MFY589913 MPU589913 MZQ589913 NJM589913 NTI589913 ODE589913 ONA589913 OWW589913 PGS589913 PQO589913 QAK589913 QKG589913 QUC589913 RDY589913 RNU589913 RXQ589913 SHM589913 SRI589913 TBE589913 TLA589913 TUW589913 UES589913 UOO589913 UYK589913 VIG589913 VSC589913 WBY589913 WLU589913 WVQ589913 G655449 JE655449 TA655449 ACW655449 AMS655449 AWO655449 BGK655449 BQG655449 CAC655449 CJY655449 CTU655449 DDQ655449 DNM655449 DXI655449 EHE655449 ERA655449 FAW655449 FKS655449 FUO655449 GEK655449 GOG655449 GYC655449 HHY655449 HRU655449 IBQ655449 ILM655449 IVI655449 JFE655449 JPA655449 JYW655449 KIS655449 KSO655449 LCK655449 LMG655449 LWC655449 MFY655449 MPU655449 MZQ655449 NJM655449 NTI655449 ODE655449 ONA655449 OWW655449 PGS655449 PQO655449 QAK655449 QKG655449 QUC655449 RDY655449 RNU655449 RXQ655449 SHM655449 SRI655449 TBE655449 TLA655449 TUW655449 UES655449 UOO655449 UYK655449 VIG655449 VSC655449 WBY655449 WLU655449 WVQ655449 G720985 JE720985 TA720985 ACW720985 AMS720985 AWO720985 BGK720985 BQG720985 CAC720985 CJY720985 CTU720985 DDQ720985 DNM720985 DXI720985 EHE720985 ERA720985 FAW720985 FKS720985 FUO720985 GEK720985 GOG720985 GYC720985 HHY720985 HRU720985 IBQ720985 ILM720985 IVI720985 JFE720985 JPA720985 JYW720985 KIS720985 KSO720985 LCK720985 LMG720985 LWC720985 MFY720985 MPU720985 MZQ720985 NJM720985 NTI720985 ODE720985 ONA720985 OWW720985 PGS720985 PQO720985 QAK720985 QKG720985 QUC720985 RDY720985 RNU720985 RXQ720985 SHM720985 SRI720985 TBE720985 TLA720985 TUW720985 UES720985 UOO720985 UYK720985 VIG720985 VSC720985 WBY720985 WLU720985 WVQ720985 G786521 JE786521 TA786521 ACW786521 AMS786521 AWO786521 BGK786521 BQG786521 CAC786521 CJY786521 CTU786521 DDQ786521 DNM786521 DXI786521 EHE786521 ERA786521 FAW786521 FKS786521 FUO786521 GEK786521 GOG786521 GYC786521 HHY786521 HRU786521 IBQ786521 ILM786521 IVI786521 JFE786521 JPA786521 JYW786521 KIS786521 KSO786521 LCK786521 LMG786521 LWC786521 MFY786521 MPU786521 MZQ786521 NJM786521 NTI786521 ODE786521 ONA786521 OWW786521 PGS786521 PQO786521 QAK786521 QKG786521 QUC786521 RDY786521 RNU786521 RXQ786521 SHM786521 SRI786521 TBE786521 TLA786521 TUW786521 UES786521 UOO786521 UYK786521 VIG786521 VSC786521 WBY786521 WLU786521 WVQ786521 G852057 JE852057 TA852057 ACW852057 AMS852057 AWO852057 BGK852057 BQG852057 CAC852057 CJY852057 CTU852057 DDQ852057 DNM852057 DXI852057 EHE852057 ERA852057 FAW852057 FKS852057 FUO852057 GEK852057 GOG852057 GYC852057 HHY852057 HRU852057 IBQ852057 ILM852057 IVI852057 JFE852057 JPA852057 JYW852057 KIS852057 KSO852057 LCK852057 LMG852057 LWC852057 MFY852057 MPU852057 MZQ852057 NJM852057 NTI852057 ODE852057 ONA852057 OWW852057 PGS852057 PQO852057 QAK852057 QKG852057 QUC852057 RDY852057 RNU852057 RXQ852057 SHM852057 SRI852057 TBE852057 TLA852057 TUW852057 UES852057 UOO852057 UYK852057 VIG852057 VSC852057 WBY852057 WLU852057 WVQ852057 G917593 JE917593 TA917593 ACW917593 AMS917593 AWO917593 BGK917593 BQG917593 CAC917593 CJY917593 CTU917593 DDQ917593 DNM917593 DXI917593 EHE917593 ERA917593 FAW917593 FKS917593 FUO917593 GEK917593 GOG917593 GYC917593 HHY917593 HRU917593 IBQ917593 ILM917593 IVI917593 JFE917593 JPA917593 JYW917593 KIS917593 KSO917593 LCK917593 LMG917593 LWC917593 MFY917593 MPU917593 MZQ917593 NJM917593 NTI917593 ODE917593 ONA917593 OWW917593 PGS917593 PQO917593 QAK917593 QKG917593 QUC917593 RDY917593 RNU917593 RXQ917593 SHM917593 SRI917593 TBE917593 TLA917593 TUW917593 UES917593 UOO917593 UYK917593 VIG917593 VSC917593 WBY917593 WLU917593 WVQ917593 G983129 JE983129 TA983129 ACW983129 AMS983129 AWO983129 BGK983129 BQG983129 CAC983129 CJY983129 CTU983129 DDQ983129 DNM983129 DXI983129 EHE983129 ERA983129 FAW983129 FKS983129 FUO983129 GEK983129 GOG983129 GYC983129 HHY983129 HRU983129 IBQ983129 ILM983129 IVI983129 JFE983129 JPA983129 JYW983129 KIS983129 KSO983129 LCK983129 LMG983129 LWC983129 MFY983129 MPU983129 MZQ983129 NJM983129 NTI983129 ODE983129 ONA983129 OWW983129 PGS983129 PQO983129 QAK983129 QKG983129 QUC983129 RDY983129 RNU983129 RXQ983129 SHM983129 SRI983129 TBE983129 TLA983129 TUW983129 UES983129 UOO983129 UYK983129 VIG983129 VSC983129 WBY983129 WLU983129 WVQ983129 G96 JE96 TA96 ACW96 AMS96 AWO96 BGK96 BQG96 CAC96 CJY96 CTU96 DDQ96 DNM96 DXI96 EHE96 ERA96 FAW96 FKS96 FUO96 GEK96 GOG96 GYC96 HHY96 HRU96 IBQ96 ILM96 IVI96 JFE96 JPA96 JYW96 KIS96 KSO96 LCK96 LMG96 LWC96 MFY96 MPU96 MZQ96 NJM96 NTI96 ODE96 ONA96 OWW96 PGS96 PQO96 QAK96 QKG96 QUC96 RDY96 RNU96 RXQ96 SHM96 SRI96 TBE96 TLA96 TUW96 UES96 UOO96 UYK96 VIG96 VSC96 WBY96 WLU96 WVQ96 G65632 JE65632 TA65632 ACW65632 AMS65632 AWO65632 BGK65632 BQG65632 CAC65632 CJY65632 CTU65632 DDQ65632 DNM65632 DXI65632 EHE65632 ERA65632 FAW65632 FKS65632 FUO65632 GEK65632 GOG65632 GYC65632 HHY65632 HRU65632 IBQ65632 ILM65632 IVI65632 JFE65632 JPA65632 JYW65632 KIS65632 KSO65632 LCK65632 LMG65632 LWC65632 MFY65632 MPU65632 MZQ65632 NJM65632 NTI65632 ODE65632 ONA65632 OWW65632 PGS65632 PQO65632 QAK65632 QKG65632 QUC65632 RDY65632 RNU65632 RXQ65632 SHM65632 SRI65632 TBE65632 TLA65632 TUW65632 UES65632 UOO65632 UYK65632 VIG65632 VSC65632 WBY65632 WLU65632 WVQ65632 G131168 JE131168 TA131168 ACW131168 AMS131168 AWO131168 BGK131168 BQG131168 CAC131168 CJY131168 CTU131168 DDQ131168 DNM131168 DXI131168 EHE131168 ERA131168 FAW131168 FKS131168 FUO131168 GEK131168 GOG131168 GYC131168 HHY131168 HRU131168 IBQ131168 ILM131168 IVI131168 JFE131168 JPA131168 JYW131168 KIS131168 KSO131168 LCK131168 LMG131168 LWC131168 MFY131168 MPU131168 MZQ131168 NJM131168 NTI131168 ODE131168 ONA131168 OWW131168 PGS131168 PQO131168 QAK131168 QKG131168 QUC131168 RDY131168 RNU131168 RXQ131168 SHM131168 SRI131168 TBE131168 TLA131168 TUW131168 UES131168 UOO131168 UYK131168 VIG131168 VSC131168 WBY131168 WLU131168 WVQ131168 G196704 JE196704 TA196704 ACW196704 AMS196704 AWO196704 BGK196704 BQG196704 CAC196704 CJY196704 CTU196704 DDQ196704 DNM196704 DXI196704 EHE196704 ERA196704 FAW196704 FKS196704 FUO196704 GEK196704 GOG196704 GYC196704 HHY196704 HRU196704 IBQ196704 ILM196704 IVI196704 JFE196704 JPA196704 JYW196704 KIS196704 KSO196704 LCK196704 LMG196704 LWC196704 MFY196704 MPU196704 MZQ196704 NJM196704 NTI196704 ODE196704 ONA196704 OWW196704 PGS196704 PQO196704 QAK196704 QKG196704 QUC196704 RDY196704 RNU196704 RXQ196704 SHM196704 SRI196704 TBE196704 TLA196704 TUW196704 UES196704 UOO196704 UYK196704 VIG196704 VSC196704 WBY196704 WLU196704 WVQ196704 G262240 JE262240 TA262240 ACW262240 AMS262240 AWO262240 BGK262240 BQG262240 CAC262240 CJY262240 CTU262240 DDQ262240 DNM262240 DXI262240 EHE262240 ERA262240 FAW262240 FKS262240 FUO262240 GEK262240 GOG262240 GYC262240 HHY262240 HRU262240 IBQ262240 ILM262240 IVI262240 JFE262240 JPA262240 JYW262240 KIS262240 KSO262240 LCK262240 LMG262240 LWC262240 MFY262240 MPU262240 MZQ262240 NJM262240 NTI262240 ODE262240 ONA262240 OWW262240 PGS262240 PQO262240 QAK262240 QKG262240 QUC262240 RDY262240 RNU262240 RXQ262240 SHM262240 SRI262240 TBE262240 TLA262240 TUW262240 UES262240 UOO262240 UYK262240 VIG262240 VSC262240 WBY262240 WLU262240 WVQ262240 G327776 JE327776 TA327776 ACW327776 AMS327776 AWO327776 BGK327776 BQG327776 CAC327776 CJY327776 CTU327776 DDQ327776 DNM327776 DXI327776 EHE327776 ERA327776 FAW327776 FKS327776 FUO327776 GEK327776 GOG327776 GYC327776 HHY327776 HRU327776 IBQ327776 ILM327776 IVI327776 JFE327776 JPA327776 JYW327776 KIS327776 KSO327776 LCK327776 LMG327776 LWC327776 MFY327776 MPU327776 MZQ327776 NJM327776 NTI327776 ODE327776 ONA327776 OWW327776 PGS327776 PQO327776 QAK327776 QKG327776 QUC327776 RDY327776 RNU327776 RXQ327776 SHM327776 SRI327776 TBE327776 TLA327776 TUW327776 UES327776 UOO327776 UYK327776 VIG327776 VSC327776 WBY327776 WLU327776 WVQ327776 G393312 JE393312 TA393312 ACW393312 AMS393312 AWO393312 BGK393312 BQG393312 CAC393312 CJY393312 CTU393312 DDQ393312 DNM393312 DXI393312 EHE393312 ERA393312 FAW393312 FKS393312 FUO393312 GEK393312 GOG393312 GYC393312 HHY393312 HRU393312 IBQ393312 ILM393312 IVI393312 JFE393312 JPA393312 JYW393312 KIS393312 KSO393312 LCK393312 LMG393312 LWC393312 MFY393312 MPU393312 MZQ393312 NJM393312 NTI393312 ODE393312 ONA393312 OWW393312 PGS393312 PQO393312 QAK393312 QKG393312 QUC393312 RDY393312 RNU393312 RXQ393312 SHM393312 SRI393312 TBE393312 TLA393312 TUW393312 UES393312 UOO393312 UYK393312 VIG393312 VSC393312 WBY393312 WLU393312 WVQ393312 G458848 JE458848 TA458848 ACW458848 AMS458848 AWO458848 BGK458848 BQG458848 CAC458848 CJY458848 CTU458848 DDQ458848 DNM458848 DXI458848 EHE458848 ERA458848 FAW458848 FKS458848 FUO458848 GEK458848 GOG458848 GYC458848 HHY458848 HRU458848 IBQ458848 ILM458848 IVI458848 JFE458848 JPA458848 JYW458848 KIS458848 KSO458848 LCK458848 LMG458848 LWC458848 MFY458848 MPU458848 MZQ458848 NJM458848 NTI458848 ODE458848 ONA458848 OWW458848 PGS458848 PQO458848 QAK458848 QKG458848 QUC458848 RDY458848 RNU458848 RXQ458848 SHM458848 SRI458848 TBE458848 TLA458848 TUW458848 UES458848 UOO458848 UYK458848 VIG458848 VSC458848 WBY458848 WLU458848 WVQ458848 G524384 JE524384 TA524384 ACW524384 AMS524384 AWO524384 BGK524384 BQG524384 CAC524384 CJY524384 CTU524384 DDQ524384 DNM524384 DXI524384 EHE524384 ERA524384 FAW524384 FKS524384 FUO524384 GEK524384 GOG524384 GYC524384 HHY524384 HRU524384 IBQ524384 ILM524384 IVI524384 JFE524384 JPA524384 JYW524384 KIS524384 KSO524384 LCK524384 LMG524384 LWC524384 MFY524384 MPU524384 MZQ524384 NJM524384 NTI524384 ODE524384 ONA524384 OWW524384 PGS524384 PQO524384 QAK524384 QKG524384 QUC524384 RDY524384 RNU524384 RXQ524384 SHM524384 SRI524384 TBE524384 TLA524384 TUW524384 UES524384 UOO524384 UYK524384 VIG524384 VSC524384 WBY524384 WLU524384 WVQ524384 G589920 JE589920 TA589920 ACW589920 AMS589920 AWO589920 BGK589920 BQG589920 CAC589920 CJY589920 CTU589920 DDQ589920 DNM589920 DXI589920 EHE589920 ERA589920 FAW589920 FKS589920 FUO589920 GEK589920 GOG589920 GYC589920 HHY589920 HRU589920 IBQ589920 ILM589920 IVI589920 JFE589920 JPA589920 JYW589920 KIS589920 KSO589920 LCK589920 LMG589920 LWC589920 MFY589920 MPU589920 MZQ589920 NJM589920 NTI589920 ODE589920 ONA589920 OWW589920 PGS589920 PQO589920 QAK589920 QKG589920 QUC589920 RDY589920 RNU589920 RXQ589920 SHM589920 SRI589920 TBE589920 TLA589920 TUW589920 UES589920 UOO589920 UYK589920 VIG589920 VSC589920 WBY589920 WLU589920 WVQ589920 G655456 JE655456 TA655456 ACW655456 AMS655456 AWO655456 BGK655456 BQG655456 CAC655456 CJY655456 CTU655456 DDQ655456 DNM655456 DXI655456 EHE655456 ERA655456 FAW655456 FKS655456 FUO655456 GEK655456 GOG655456 GYC655456 HHY655456 HRU655456 IBQ655456 ILM655456 IVI655456 JFE655456 JPA655456 JYW655456 KIS655456 KSO655456 LCK655456 LMG655456 LWC655456 MFY655456 MPU655456 MZQ655456 NJM655456 NTI655456 ODE655456 ONA655456 OWW655456 PGS655456 PQO655456 QAK655456 QKG655456 QUC655456 RDY655456 RNU655456 RXQ655456 SHM655456 SRI655456 TBE655456 TLA655456 TUW655456 UES655456 UOO655456 UYK655456 VIG655456 VSC655456 WBY655456 WLU655456 WVQ655456 G720992 JE720992 TA720992 ACW720992 AMS720992 AWO720992 BGK720992 BQG720992 CAC720992 CJY720992 CTU720992 DDQ720992 DNM720992 DXI720992 EHE720992 ERA720992 FAW720992 FKS720992 FUO720992 GEK720992 GOG720992 GYC720992 HHY720992 HRU720992 IBQ720992 ILM720992 IVI720992 JFE720992 JPA720992 JYW720992 KIS720992 KSO720992 LCK720992 LMG720992 LWC720992 MFY720992 MPU720992 MZQ720992 NJM720992 NTI720992 ODE720992 ONA720992 OWW720992 PGS720992 PQO720992 QAK720992 QKG720992 QUC720992 RDY720992 RNU720992 RXQ720992 SHM720992 SRI720992 TBE720992 TLA720992 TUW720992 UES720992 UOO720992 UYK720992 VIG720992 VSC720992 WBY720992 WLU720992 WVQ720992 G786528 JE786528 TA786528 ACW786528 AMS786528 AWO786528 BGK786528 BQG786528 CAC786528 CJY786528 CTU786528 DDQ786528 DNM786528 DXI786528 EHE786528 ERA786528 FAW786528 FKS786528 FUO786528 GEK786528 GOG786528 GYC786528 HHY786528 HRU786528 IBQ786528 ILM786528 IVI786528 JFE786528 JPA786528 JYW786528 KIS786528 KSO786528 LCK786528 LMG786528 LWC786528 MFY786528 MPU786528 MZQ786528 NJM786528 NTI786528 ODE786528 ONA786528 OWW786528 PGS786528 PQO786528 QAK786528 QKG786528 QUC786528 RDY786528 RNU786528 RXQ786528 SHM786528 SRI786528 TBE786528 TLA786528 TUW786528 UES786528 UOO786528 UYK786528 VIG786528 VSC786528 WBY786528 WLU786528 WVQ786528 G852064 JE852064 TA852064 ACW852064 AMS852064 AWO852064 BGK852064 BQG852064 CAC852064 CJY852064 CTU852064 DDQ852064 DNM852064 DXI852064 EHE852064 ERA852064 FAW852064 FKS852064 FUO852064 GEK852064 GOG852064 GYC852064 HHY852064 HRU852064 IBQ852064 ILM852064 IVI852064 JFE852064 JPA852064 JYW852064 KIS852064 KSO852064 LCK852064 LMG852064 LWC852064 MFY852064 MPU852064 MZQ852064 NJM852064 NTI852064 ODE852064 ONA852064 OWW852064 PGS852064 PQO852064 QAK852064 QKG852064 QUC852064 RDY852064 RNU852064 RXQ852064 SHM852064 SRI852064 TBE852064 TLA852064 TUW852064 UES852064 UOO852064 UYK852064 VIG852064 VSC852064 WBY852064 WLU852064 WVQ852064 G917600 JE917600 TA917600 ACW917600 AMS917600 AWO917600 BGK917600 BQG917600 CAC917600 CJY917600 CTU917600 DDQ917600 DNM917600 DXI917600 EHE917600 ERA917600 FAW917600 FKS917600 FUO917600 GEK917600 GOG917600 GYC917600 HHY917600 HRU917600 IBQ917600 ILM917600 IVI917600 JFE917600 JPA917600 JYW917600 KIS917600 KSO917600 LCK917600 LMG917600 LWC917600 MFY917600 MPU917600 MZQ917600 NJM917600 NTI917600 ODE917600 ONA917600 OWW917600 PGS917600 PQO917600 QAK917600 QKG917600 QUC917600 RDY917600 RNU917600 RXQ917600 SHM917600 SRI917600 TBE917600 TLA917600 TUW917600 UES917600 UOO917600 UYK917600 VIG917600 VSC917600 WBY917600 WLU917600 WVQ917600 G983136 JE983136 TA983136 ACW983136 AMS983136 AWO983136 BGK983136 BQG983136 CAC983136 CJY983136 CTU983136 DDQ983136 DNM983136 DXI983136 EHE983136 ERA983136 FAW983136 FKS983136 FUO983136 GEK983136 GOG983136 GYC983136 HHY983136 HRU983136 IBQ983136 ILM983136 IVI983136 JFE983136 JPA983136 JYW983136 KIS983136 KSO983136 LCK983136 LMG983136 LWC983136 MFY983136 MPU983136 MZQ983136 NJM983136 NTI983136 ODE983136 ONA983136 OWW983136 PGS983136 PQO983136 QAK983136 QKG983136 QUC983136 RDY983136 RNU983136 RXQ983136 SHM983136 SRI983136 TBE983136 TLA983136 TUW983136 UES983136 UOO983136 UYK983136 VIG983136 VSC983136 WBY983136 WLU983136 WVQ983136 G111 JE111 TA111 ACW111 AMS111 AWO111 BGK111 BQG111 CAC111 CJY111 CTU111 DDQ111 DNM111 DXI111 EHE111 ERA111 FAW111 FKS111 FUO111 GEK111 GOG111 GYC111 HHY111 HRU111 IBQ111 ILM111 IVI111 JFE111 JPA111 JYW111 KIS111 KSO111 LCK111 LMG111 LWC111 MFY111 MPU111 MZQ111 NJM111 NTI111 ODE111 ONA111 OWW111 PGS111 PQO111 QAK111 QKG111 QUC111 RDY111 RNU111 RXQ111 SHM111 SRI111 TBE111 TLA111 TUW111 UES111 UOO111 UYK111 VIG111 VSC111 WBY111 WLU111 WVQ111 G65647 JE65647 TA65647 ACW65647 AMS65647 AWO65647 BGK65647 BQG65647 CAC65647 CJY65647 CTU65647 DDQ65647 DNM65647 DXI65647 EHE65647 ERA65647 FAW65647 FKS65647 FUO65647 GEK65647 GOG65647 GYC65647 HHY65647 HRU65647 IBQ65647 ILM65647 IVI65647 JFE65647 JPA65647 JYW65647 KIS65647 KSO65647 LCK65647 LMG65647 LWC65647 MFY65647 MPU65647 MZQ65647 NJM65647 NTI65647 ODE65647 ONA65647 OWW65647 PGS65647 PQO65647 QAK65647 QKG65647 QUC65647 RDY65647 RNU65647 RXQ65647 SHM65647 SRI65647 TBE65647 TLA65647 TUW65647 UES65647 UOO65647 UYK65647 VIG65647 VSC65647 WBY65647 WLU65647 WVQ65647 G131183 JE131183 TA131183 ACW131183 AMS131183 AWO131183 BGK131183 BQG131183 CAC131183 CJY131183 CTU131183 DDQ131183 DNM131183 DXI131183 EHE131183 ERA131183 FAW131183 FKS131183 FUO131183 GEK131183 GOG131183 GYC131183 HHY131183 HRU131183 IBQ131183 ILM131183 IVI131183 JFE131183 JPA131183 JYW131183 KIS131183 KSO131183 LCK131183 LMG131183 LWC131183 MFY131183 MPU131183 MZQ131183 NJM131183 NTI131183 ODE131183 ONA131183 OWW131183 PGS131183 PQO131183 QAK131183 QKG131183 QUC131183 RDY131183 RNU131183 RXQ131183 SHM131183 SRI131183 TBE131183 TLA131183 TUW131183 UES131183 UOO131183 UYK131183 VIG131183 VSC131183 WBY131183 WLU131183 WVQ131183 G196719 JE196719 TA196719 ACW196719 AMS196719 AWO196719 BGK196719 BQG196719 CAC196719 CJY196719 CTU196719 DDQ196719 DNM196719 DXI196719 EHE196719 ERA196719 FAW196719 FKS196719 FUO196719 GEK196719 GOG196719 GYC196719 HHY196719 HRU196719 IBQ196719 ILM196719 IVI196719 JFE196719 JPA196719 JYW196719 KIS196719 KSO196719 LCK196719 LMG196719 LWC196719 MFY196719 MPU196719 MZQ196719 NJM196719 NTI196719 ODE196719 ONA196719 OWW196719 PGS196719 PQO196719 QAK196719 QKG196719 QUC196719 RDY196719 RNU196719 RXQ196719 SHM196719 SRI196719 TBE196719 TLA196719 TUW196719 UES196719 UOO196719 UYK196719 VIG196719 VSC196719 WBY196719 WLU196719 WVQ196719 G262255 JE262255 TA262255 ACW262255 AMS262255 AWO262255 BGK262255 BQG262255 CAC262255 CJY262255 CTU262255 DDQ262255 DNM262255 DXI262255 EHE262255 ERA262255 FAW262255 FKS262255 FUO262255 GEK262255 GOG262255 GYC262255 HHY262255 HRU262255 IBQ262255 ILM262255 IVI262255 JFE262255 JPA262255 JYW262255 KIS262255 KSO262255 LCK262255 LMG262255 LWC262255 MFY262255 MPU262255 MZQ262255 NJM262255 NTI262255 ODE262255 ONA262255 OWW262255 PGS262255 PQO262255 QAK262255 QKG262255 QUC262255 RDY262255 RNU262255 RXQ262255 SHM262255 SRI262255 TBE262255 TLA262255 TUW262255 UES262255 UOO262255 UYK262255 VIG262255 VSC262255 WBY262255 WLU262255 WVQ262255 G327791 JE327791 TA327791 ACW327791 AMS327791 AWO327791 BGK327791 BQG327791 CAC327791 CJY327791 CTU327791 DDQ327791 DNM327791 DXI327791 EHE327791 ERA327791 FAW327791 FKS327791 FUO327791 GEK327791 GOG327791 GYC327791 HHY327791 HRU327791 IBQ327791 ILM327791 IVI327791 JFE327791 JPA327791 JYW327791 KIS327791 KSO327791 LCK327791 LMG327791 LWC327791 MFY327791 MPU327791 MZQ327791 NJM327791 NTI327791 ODE327791 ONA327791 OWW327791 PGS327791 PQO327791 QAK327791 QKG327791 QUC327791 RDY327791 RNU327791 RXQ327791 SHM327791 SRI327791 TBE327791 TLA327791 TUW327791 UES327791 UOO327791 UYK327791 VIG327791 VSC327791 WBY327791 WLU327791 WVQ327791 G393327 JE393327 TA393327 ACW393327 AMS393327 AWO393327 BGK393327 BQG393327 CAC393327 CJY393327 CTU393327 DDQ393327 DNM393327 DXI393327 EHE393327 ERA393327 FAW393327 FKS393327 FUO393327 GEK393327 GOG393327 GYC393327 HHY393327 HRU393327 IBQ393327 ILM393327 IVI393327 JFE393327 JPA393327 JYW393327 KIS393327 KSO393327 LCK393327 LMG393327 LWC393327 MFY393327 MPU393327 MZQ393327 NJM393327 NTI393327 ODE393327 ONA393327 OWW393327 PGS393327 PQO393327 QAK393327 QKG393327 QUC393327 RDY393327 RNU393327 RXQ393327 SHM393327 SRI393327 TBE393327 TLA393327 TUW393327 UES393327 UOO393327 UYK393327 VIG393327 VSC393327 WBY393327 WLU393327 WVQ393327 G458863 JE458863 TA458863 ACW458863 AMS458863 AWO458863 BGK458863 BQG458863 CAC458863 CJY458863 CTU458863 DDQ458863 DNM458863 DXI458863 EHE458863 ERA458863 FAW458863 FKS458863 FUO458863 GEK458863 GOG458863 GYC458863 HHY458863 HRU458863 IBQ458863 ILM458863 IVI458863 JFE458863 JPA458863 JYW458863 KIS458863 KSO458863 LCK458863 LMG458863 LWC458863 MFY458863 MPU458863 MZQ458863 NJM458863 NTI458863 ODE458863 ONA458863 OWW458863 PGS458863 PQO458863 QAK458863 QKG458863 QUC458863 RDY458863 RNU458863 RXQ458863 SHM458863 SRI458863 TBE458863 TLA458863 TUW458863 UES458863 UOO458863 UYK458863 VIG458863 VSC458863 WBY458863 WLU458863 WVQ458863 G524399 JE524399 TA524399 ACW524399 AMS524399 AWO524399 BGK524399 BQG524399 CAC524399 CJY524399 CTU524399 DDQ524399 DNM524399 DXI524399 EHE524399 ERA524399 FAW524399 FKS524399 FUO524399 GEK524399 GOG524399 GYC524399 HHY524399 HRU524399 IBQ524399 ILM524399 IVI524399 JFE524399 JPA524399 JYW524399 KIS524399 KSO524399 LCK524399 LMG524399 LWC524399 MFY524399 MPU524399 MZQ524399 NJM524399 NTI524399 ODE524399 ONA524399 OWW524399 PGS524399 PQO524399 QAK524399 QKG524399 QUC524399 RDY524399 RNU524399 RXQ524399 SHM524399 SRI524399 TBE524399 TLA524399 TUW524399 UES524399 UOO524399 UYK524399 VIG524399 VSC524399 WBY524399 WLU524399 WVQ524399 G589935 JE589935 TA589935 ACW589935 AMS589935 AWO589935 BGK589935 BQG589935 CAC589935 CJY589935 CTU589935 DDQ589935 DNM589935 DXI589935 EHE589935 ERA589935 FAW589935 FKS589935 FUO589935 GEK589935 GOG589935 GYC589935 HHY589935 HRU589935 IBQ589935 ILM589935 IVI589935 JFE589935 JPA589935 JYW589935 KIS589935 KSO589935 LCK589935 LMG589935 LWC589935 MFY589935 MPU589935 MZQ589935 NJM589935 NTI589935 ODE589935 ONA589935 OWW589935 PGS589935 PQO589935 QAK589935 QKG589935 QUC589935 RDY589935 RNU589935 RXQ589935 SHM589935 SRI589935 TBE589935 TLA589935 TUW589935 UES589935 UOO589935 UYK589935 VIG589935 VSC589935 WBY589935 WLU589935 WVQ589935 G655471 JE655471 TA655471 ACW655471 AMS655471 AWO655471 BGK655471 BQG655471 CAC655471 CJY655471 CTU655471 DDQ655471 DNM655471 DXI655471 EHE655471 ERA655471 FAW655471 FKS655471 FUO655471 GEK655471 GOG655471 GYC655471 HHY655471 HRU655471 IBQ655471 ILM655471 IVI655471 JFE655471 JPA655471 JYW655471 KIS655471 KSO655471 LCK655471 LMG655471 LWC655471 MFY655471 MPU655471 MZQ655471 NJM655471 NTI655471 ODE655471 ONA655471 OWW655471 PGS655471 PQO655471 QAK655471 QKG655471 QUC655471 RDY655471 RNU655471 RXQ655471 SHM655471 SRI655471 TBE655471 TLA655471 TUW655471 UES655471 UOO655471 UYK655471 VIG655471 VSC655471 WBY655471 WLU655471 WVQ655471 G721007 JE721007 TA721007 ACW721007 AMS721007 AWO721007 BGK721007 BQG721007 CAC721007 CJY721007 CTU721007 DDQ721007 DNM721007 DXI721007 EHE721007 ERA721007 FAW721007 FKS721007 FUO721007 GEK721007 GOG721007 GYC721007 HHY721007 HRU721007 IBQ721007 ILM721007 IVI721007 JFE721007 JPA721007 JYW721007 KIS721007 KSO721007 LCK721007 LMG721007 LWC721007 MFY721007 MPU721007 MZQ721007 NJM721007 NTI721007 ODE721007 ONA721007 OWW721007 PGS721007 PQO721007 QAK721007 QKG721007 QUC721007 RDY721007 RNU721007 RXQ721007 SHM721007 SRI721007 TBE721007 TLA721007 TUW721007 UES721007 UOO721007 UYK721007 VIG721007 VSC721007 WBY721007 WLU721007 WVQ721007 G786543 JE786543 TA786543 ACW786543 AMS786543 AWO786543 BGK786543 BQG786543 CAC786543 CJY786543 CTU786543 DDQ786543 DNM786543 DXI786543 EHE786543 ERA786543 FAW786543 FKS786543 FUO786543 GEK786543 GOG786543 GYC786543 HHY786543 HRU786543 IBQ786543 ILM786543 IVI786543 JFE786543 JPA786543 JYW786543 KIS786543 KSO786543 LCK786543 LMG786543 LWC786543 MFY786543 MPU786543 MZQ786543 NJM786543 NTI786543 ODE786543 ONA786543 OWW786543 PGS786543 PQO786543 QAK786543 QKG786543 QUC786543 RDY786543 RNU786543 RXQ786543 SHM786543 SRI786543 TBE786543 TLA786543 TUW786543 UES786543 UOO786543 UYK786543 VIG786543 VSC786543 WBY786543 WLU786543 WVQ786543 G852079 JE852079 TA852079 ACW852079 AMS852079 AWO852079 BGK852079 BQG852079 CAC852079 CJY852079 CTU852079 DDQ852079 DNM852079 DXI852079 EHE852079 ERA852079 FAW852079 FKS852079 FUO852079 GEK852079 GOG852079 GYC852079 HHY852079 HRU852079 IBQ852079 ILM852079 IVI852079 JFE852079 JPA852079 JYW852079 KIS852079 KSO852079 LCK852079 LMG852079 LWC852079 MFY852079 MPU852079 MZQ852079 NJM852079 NTI852079 ODE852079 ONA852079 OWW852079 PGS852079 PQO852079 QAK852079 QKG852079 QUC852079 RDY852079 RNU852079 RXQ852079 SHM852079 SRI852079 TBE852079 TLA852079 TUW852079 UES852079 UOO852079 UYK852079 VIG852079 VSC852079 WBY852079 WLU852079 WVQ852079 G917615 JE917615 TA917615 ACW917615 AMS917615 AWO917615 BGK917615 BQG917615 CAC917615 CJY917615 CTU917615 DDQ917615 DNM917615 DXI917615 EHE917615 ERA917615 FAW917615 FKS917615 FUO917615 GEK917615 GOG917615 GYC917615 HHY917615 HRU917615 IBQ917615 ILM917615 IVI917615 JFE917615 JPA917615 JYW917615 KIS917615 KSO917615 LCK917615 LMG917615 LWC917615 MFY917615 MPU917615 MZQ917615 NJM917615 NTI917615 ODE917615 ONA917615 OWW917615 PGS917615 PQO917615 QAK917615 QKG917615 QUC917615 RDY917615 RNU917615 RXQ917615 SHM917615 SRI917615 TBE917615 TLA917615 TUW917615 UES917615 UOO917615 UYK917615 VIG917615 VSC917615 WBY917615 WLU917615 WVQ917615 G983151 JE983151 TA983151 ACW983151 AMS983151 AWO983151 BGK983151 BQG983151 CAC983151 CJY983151 CTU983151 DDQ983151 DNM983151 DXI983151 EHE983151 ERA983151 FAW983151 FKS983151 FUO983151 GEK983151 GOG983151 GYC983151 HHY983151 HRU983151 IBQ983151 ILM983151 IVI983151 JFE983151 JPA983151 JYW983151 KIS983151 KSO983151 LCK983151 LMG983151 LWC983151 MFY983151 MPU983151 MZQ983151 NJM983151 NTI983151 ODE983151 ONA983151 OWW983151 PGS983151 PQO983151 QAK983151 QKG983151 QUC983151 RDY983151 RNU983151 RXQ983151 SHM983151 SRI983151 TBE983151 TLA983151 TUW983151 UES983151 UOO983151 UYK983151 VIG983151 VSC983151 WBY983151 WLU983151 WVQ983151 G261 JE261 TA261 ACW261 AMS261 AWO261 BGK261 BQG261 CAC261 CJY261 CTU261 DDQ261 DNM261 DXI261 EHE261 ERA261 FAW261 FKS261 FUO261 GEK261 GOG261 GYC261 HHY261 HRU261 IBQ261 ILM261 IVI261 JFE261 JPA261 JYW261 KIS261 KSO261 LCK261 LMG261 LWC261 MFY261 MPU261 MZQ261 NJM261 NTI261 ODE261 ONA261 OWW261 PGS261 PQO261 QAK261 QKG261 QUC261 RDY261 RNU261 RXQ261 SHM261 SRI261 TBE261 TLA261 TUW261 UES261 UOO261 UYK261 VIG261 VSC261 WBY261 WLU261 WVQ261 G65797 JE65797 TA65797 ACW65797 AMS65797 AWO65797 BGK65797 BQG65797 CAC65797 CJY65797 CTU65797 DDQ65797 DNM65797 DXI65797 EHE65797 ERA65797 FAW65797 FKS65797 FUO65797 GEK65797 GOG65797 GYC65797 HHY65797 HRU65797 IBQ65797 ILM65797 IVI65797 JFE65797 JPA65797 JYW65797 KIS65797 KSO65797 LCK65797 LMG65797 LWC65797 MFY65797 MPU65797 MZQ65797 NJM65797 NTI65797 ODE65797 ONA65797 OWW65797 PGS65797 PQO65797 QAK65797 QKG65797 QUC65797 RDY65797 RNU65797 RXQ65797 SHM65797 SRI65797 TBE65797 TLA65797 TUW65797 UES65797 UOO65797 UYK65797 VIG65797 VSC65797 WBY65797 WLU65797 WVQ65797 G131333 JE131333 TA131333 ACW131333 AMS131333 AWO131333 BGK131333 BQG131333 CAC131333 CJY131333 CTU131333 DDQ131333 DNM131333 DXI131333 EHE131333 ERA131333 FAW131333 FKS131333 FUO131333 GEK131333 GOG131333 GYC131333 HHY131333 HRU131333 IBQ131333 ILM131333 IVI131333 JFE131333 JPA131333 JYW131333 KIS131333 KSO131333 LCK131333 LMG131333 LWC131333 MFY131333 MPU131333 MZQ131333 NJM131333 NTI131333 ODE131333 ONA131333 OWW131333 PGS131333 PQO131333 QAK131333 QKG131333 QUC131333 RDY131333 RNU131333 RXQ131333 SHM131333 SRI131333 TBE131333 TLA131333 TUW131333 UES131333 UOO131333 UYK131333 VIG131333 VSC131333 WBY131333 WLU131333 WVQ131333 G196869 JE196869 TA196869 ACW196869 AMS196869 AWO196869 BGK196869 BQG196869 CAC196869 CJY196869 CTU196869 DDQ196869 DNM196869 DXI196869 EHE196869 ERA196869 FAW196869 FKS196869 FUO196869 GEK196869 GOG196869 GYC196869 HHY196869 HRU196869 IBQ196869 ILM196869 IVI196869 JFE196869 JPA196869 JYW196869 KIS196869 KSO196869 LCK196869 LMG196869 LWC196869 MFY196869 MPU196869 MZQ196869 NJM196869 NTI196869 ODE196869 ONA196869 OWW196869 PGS196869 PQO196869 QAK196869 QKG196869 QUC196869 RDY196869 RNU196869 RXQ196869 SHM196869 SRI196869 TBE196869 TLA196869 TUW196869 UES196869 UOO196869 UYK196869 VIG196869 VSC196869 WBY196869 WLU196869 WVQ196869 G262405 JE262405 TA262405 ACW262405 AMS262405 AWO262405 BGK262405 BQG262405 CAC262405 CJY262405 CTU262405 DDQ262405 DNM262405 DXI262405 EHE262405 ERA262405 FAW262405 FKS262405 FUO262405 GEK262405 GOG262405 GYC262405 HHY262405 HRU262405 IBQ262405 ILM262405 IVI262405 JFE262405 JPA262405 JYW262405 KIS262405 KSO262405 LCK262405 LMG262405 LWC262405 MFY262405 MPU262405 MZQ262405 NJM262405 NTI262405 ODE262405 ONA262405 OWW262405 PGS262405 PQO262405 QAK262405 QKG262405 QUC262405 RDY262405 RNU262405 RXQ262405 SHM262405 SRI262405 TBE262405 TLA262405 TUW262405 UES262405 UOO262405 UYK262405 VIG262405 VSC262405 WBY262405 WLU262405 WVQ262405 G327941 JE327941 TA327941 ACW327941 AMS327941 AWO327941 BGK327941 BQG327941 CAC327941 CJY327941 CTU327941 DDQ327941 DNM327941 DXI327941 EHE327941 ERA327941 FAW327941 FKS327941 FUO327941 GEK327941 GOG327941 GYC327941 HHY327941 HRU327941 IBQ327941 ILM327941 IVI327941 JFE327941 JPA327941 JYW327941 KIS327941 KSO327941 LCK327941 LMG327941 LWC327941 MFY327941 MPU327941 MZQ327941 NJM327941 NTI327941 ODE327941 ONA327941 OWW327941 PGS327941 PQO327941 QAK327941 QKG327941 QUC327941 RDY327941 RNU327941 RXQ327941 SHM327941 SRI327941 TBE327941 TLA327941 TUW327941 UES327941 UOO327941 UYK327941 VIG327941 VSC327941 WBY327941 WLU327941 WVQ327941 G393477 JE393477 TA393477 ACW393477 AMS393477 AWO393477 BGK393477 BQG393477 CAC393477 CJY393477 CTU393477 DDQ393477 DNM393477 DXI393477 EHE393477 ERA393477 FAW393477 FKS393477 FUO393477 GEK393477 GOG393477 GYC393477 HHY393477 HRU393477 IBQ393477 ILM393477 IVI393477 JFE393477 JPA393477 JYW393477 KIS393477 KSO393477 LCK393477 LMG393477 LWC393477 MFY393477 MPU393477 MZQ393477 NJM393477 NTI393477 ODE393477 ONA393477 OWW393477 PGS393477 PQO393477 QAK393477 QKG393477 QUC393477 RDY393477 RNU393477 RXQ393477 SHM393477 SRI393477 TBE393477 TLA393477 TUW393477 UES393477 UOO393477 UYK393477 VIG393477 VSC393477 WBY393477 WLU393477 WVQ393477 G459013 JE459013 TA459013 ACW459013 AMS459013 AWO459013 BGK459013 BQG459013 CAC459013 CJY459013 CTU459013 DDQ459013 DNM459013 DXI459013 EHE459013 ERA459013 FAW459013 FKS459013 FUO459013 GEK459013 GOG459013 GYC459013 HHY459013 HRU459013 IBQ459013 ILM459013 IVI459013 JFE459013 JPA459013 JYW459013 KIS459013 KSO459013 LCK459013 LMG459013 LWC459013 MFY459013 MPU459013 MZQ459013 NJM459013 NTI459013 ODE459013 ONA459013 OWW459013 PGS459013 PQO459013 QAK459013 QKG459013 QUC459013 RDY459013 RNU459013 RXQ459013 SHM459013 SRI459013 TBE459013 TLA459013 TUW459013 UES459013 UOO459013 UYK459013 VIG459013 VSC459013 WBY459013 WLU459013 WVQ459013 G524549 JE524549 TA524549 ACW524549 AMS524549 AWO524549 BGK524549 BQG524549 CAC524549 CJY524549 CTU524549 DDQ524549 DNM524549 DXI524549 EHE524549 ERA524549 FAW524549 FKS524549 FUO524549 GEK524549 GOG524549 GYC524549 HHY524549 HRU524549 IBQ524549 ILM524549 IVI524549 JFE524549 JPA524549 JYW524549 KIS524549 KSO524549 LCK524549 LMG524549 LWC524549 MFY524549 MPU524549 MZQ524549 NJM524549 NTI524549 ODE524549 ONA524549 OWW524549 PGS524549 PQO524549 QAK524549 QKG524549 QUC524549 RDY524549 RNU524549 RXQ524549 SHM524549 SRI524549 TBE524549 TLA524549 TUW524549 UES524549 UOO524549 UYK524549 VIG524549 VSC524549 WBY524549 WLU524549 WVQ524549 G590085 JE590085 TA590085 ACW590085 AMS590085 AWO590085 BGK590085 BQG590085 CAC590085 CJY590085 CTU590085 DDQ590085 DNM590085 DXI590085 EHE590085 ERA590085 FAW590085 FKS590085 FUO590085 GEK590085 GOG590085 GYC590085 HHY590085 HRU590085 IBQ590085 ILM590085 IVI590085 JFE590085 JPA590085 JYW590085 KIS590085 KSO590085 LCK590085 LMG590085 LWC590085 MFY590085 MPU590085 MZQ590085 NJM590085 NTI590085 ODE590085 ONA590085 OWW590085 PGS590085 PQO590085 QAK590085 QKG590085 QUC590085 RDY590085 RNU590085 RXQ590085 SHM590085 SRI590085 TBE590085 TLA590085 TUW590085 UES590085 UOO590085 UYK590085 VIG590085 VSC590085 WBY590085 WLU590085 WVQ590085 G655621 JE655621 TA655621 ACW655621 AMS655621 AWO655621 BGK655621 BQG655621 CAC655621 CJY655621 CTU655621 DDQ655621 DNM655621 DXI655621 EHE655621 ERA655621 FAW655621 FKS655621 FUO655621 GEK655621 GOG655621 GYC655621 HHY655621 HRU655621 IBQ655621 ILM655621 IVI655621 JFE655621 JPA655621 JYW655621 KIS655621 KSO655621 LCK655621 LMG655621 LWC655621 MFY655621 MPU655621 MZQ655621 NJM655621 NTI655621 ODE655621 ONA655621 OWW655621 PGS655621 PQO655621 QAK655621 QKG655621 QUC655621 RDY655621 RNU655621 RXQ655621 SHM655621 SRI655621 TBE655621 TLA655621 TUW655621 UES655621 UOO655621 UYK655621 VIG655621 VSC655621 WBY655621 WLU655621 WVQ655621 G721157 JE721157 TA721157 ACW721157 AMS721157 AWO721157 BGK721157 BQG721157 CAC721157 CJY721157 CTU721157 DDQ721157 DNM721157 DXI721157 EHE721157 ERA721157 FAW721157 FKS721157 FUO721157 GEK721157 GOG721157 GYC721157 HHY721157 HRU721157 IBQ721157 ILM721157 IVI721157 JFE721157 JPA721157 JYW721157 KIS721157 KSO721157 LCK721157 LMG721157 LWC721157 MFY721157 MPU721157 MZQ721157 NJM721157 NTI721157 ODE721157 ONA721157 OWW721157 PGS721157 PQO721157 QAK721157 QKG721157 QUC721157 RDY721157 RNU721157 RXQ721157 SHM721157 SRI721157 TBE721157 TLA721157 TUW721157 UES721157 UOO721157 UYK721157 VIG721157 VSC721157 WBY721157 WLU721157 WVQ721157 G786693 JE786693 TA786693 ACW786693 AMS786693 AWO786693 BGK786693 BQG786693 CAC786693 CJY786693 CTU786693 DDQ786693 DNM786693 DXI786693 EHE786693 ERA786693 FAW786693 FKS786693 FUO786693 GEK786693 GOG786693 GYC786693 HHY786693 HRU786693 IBQ786693 ILM786693 IVI786693 JFE786693 JPA786693 JYW786693 KIS786693 KSO786693 LCK786693 LMG786693 LWC786693 MFY786693 MPU786693 MZQ786693 NJM786693 NTI786693 ODE786693 ONA786693 OWW786693 PGS786693 PQO786693 QAK786693 QKG786693 QUC786693 RDY786693 RNU786693 RXQ786693 SHM786693 SRI786693 TBE786693 TLA786693 TUW786693 UES786693 UOO786693 UYK786693 VIG786693 VSC786693 WBY786693 WLU786693 WVQ786693 G852229 JE852229 TA852229 ACW852229 AMS852229 AWO852229 BGK852229 BQG852229 CAC852229 CJY852229 CTU852229 DDQ852229 DNM852229 DXI852229 EHE852229 ERA852229 FAW852229 FKS852229 FUO852229 GEK852229 GOG852229 GYC852229 HHY852229 HRU852229 IBQ852229 ILM852229 IVI852229 JFE852229 JPA852229 JYW852229 KIS852229 KSO852229 LCK852229 LMG852229 LWC852229 MFY852229 MPU852229 MZQ852229 NJM852229 NTI852229 ODE852229 ONA852229 OWW852229 PGS852229 PQO852229 QAK852229 QKG852229 QUC852229 RDY852229 RNU852229 RXQ852229 SHM852229 SRI852229 TBE852229 TLA852229 TUW852229 UES852229 UOO852229 UYK852229 VIG852229 VSC852229 WBY852229 WLU852229 WVQ852229 G917765 JE917765 TA917765 ACW917765 AMS917765 AWO917765 BGK917765 BQG917765 CAC917765 CJY917765 CTU917765 DDQ917765 DNM917765 DXI917765 EHE917765 ERA917765 FAW917765 FKS917765 FUO917765 GEK917765 GOG917765 GYC917765 HHY917765 HRU917765 IBQ917765 ILM917765 IVI917765 JFE917765 JPA917765 JYW917765 KIS917765 KSO917765 LCK917765 LMG917765 LWC917765 MFY917765 MPU917765 MZQ917765 NJM917765 NTI917765 ODE917765 ONA917765 OWW917765 PGS917765 PQO917765 QAK917765 QKG917765 QUC917765 RDY917765 RNU917765 RXQ917765 SHM917765 SRI917765 TBE917765 TLA917765 TUW917765 UES917765 UOO917765 UYK917765 VIG917765 VSC917765 WBY917765 WLU917765 WVQ917765 G983301 JE983301 TA983301 ACW983301 AMS983301 AWO983301 BGK983301 BQG983301 CAC983301 CJY983301 CTU983301 DDQ983301 DNM983301 DXI983301 EHE983301 ERA983301 FAW983301 FKS983301 FUO983301 GEK983301 GOG983301 GYC983301 HHY983301 HRU983301 IBQ983301 ILM983301 IVI983301 JFE983301 JPA983301 JYW983301 KIS983301 KSO983301 LCK983301 LMG983301 LWC983301 MFY983301 MPU983301 MZQ983301 NJM983301 NTI983301 ODE983301 ONA983301 OWW983301 PGS983301 PQO983301 QAK983301 QKG983301 QUC983301 RDY983301 RNU983301 RXQ983301 SHM983301 SRI983301 TBE983301 TLA983301 TUW983301 UES983301 UOO983301 UYK983301 VIG983301 VSC983301 WBY983301 WLU983301 WVQ983301 G374 JE374 TA374 ACW374 AMS374 AWO374 BGK374 BQG374 CAC374 CJY374 CTU374 DDQ374 DNM374 DXI374 EHE374 ERA374 FAW374 FKS374 FUO374 GEK374 GOG374 GYC374 HHY374 HRU374 IBQ374 ILM374 IVI374 JFE374 JPA374 JYW374 KIS374 KSO374 LCK374 LMG374 LWC374 MFY374 MPU374 MZQ374 NJM374 NTI374 ODE374 ONA374 OWW374 PGS374 PQO374 QAK374 QKG374 QUC374 RDY374 RNU374 RXQ374 SHM374 SRI374 TBE374 TLA374 TUW374 UES374 UOO374 UYK374 VIG374 VSC374 WBY374 WLU374 WVQ374 G65910 JE65910 TA65910 ACW65910 AMS65910 AWO65910 BGK65910 BQG65910 CAC65910 CJY65910 CTU65910 DDQ65910 DNM65910 DXI65910 EHE65910 ERA65910 FAW65910 FKS65910 FUO65910 GEK65910 GOG65910 GYC65910 HHY65910 HRU65910 IBQ65910 ILM65910 IVI65910 JFE65910 JPA65910 JYW65910 KIS65910 KSO65910 LCK65910 LMG65910 LWC65910 MFY65910 MPU65910 MZQ65910 NJM65910 NTI65910 ODE65910 ONA65910 OWW65910 PGS65910 PQO65910 QAK65910 QKG65910 QUC65910 RDY65910 RNU65910 RXQ65910 SHM65910 SRI65910 TBE65910 TLA65910 TUW65910 UES65910 UOO65910 UYK65910 VIG65910 VSC65910 WBY65910 WLU65910 WVQ65910 G131446 JE131446 TA131446 ACW131446 AMS131446 AWO131446 BGK131446 BQG131446 CAC131446 CJY131446 CTU131446 DDQ131446 DNM131446 DXI131446 EHE131446 ERA131446 FAW131446 FKS131446 FUO131446 GEK131446 GOG131446 GYC131446 HHY131446 HRU131446 IBQ131446 ILM131446 IVI131446 JFE131446 JPA131446 JYW131446 KIS131446 KSO131446 LCK131446 LMG131446 LWC131446 MFY131446 MPU131446 MZQ131446 NJM131446 NTI131446 ODE131446 ONA131446 OWW131446 PGS131446 PQO131446 QAK131446 QKG131446 QUC131446 RDY131446 RNU131446 RXQ131446 SHM131446 SRI131446 TBE131446 TLA131446 TUW131446 UES131446 UOO131446 UYK131446 VIG131446 VSC131446 WBY131446 WLU131446 WVQ131446 G196982 JE196982 TA196982 ACW196982 AMS196982 AWO196982 BGK196982 BQG196982 CAC196982 CJY196982 CTU196982 DDQ196982 DNM196982 DXI196982 EHE196982 ERA196982 FAW196982 FKS196982 FUO196982 GEK196982 GOG196982 GYC196982 HHY196982 HRU196982 IBQ196982 ILM196982 IVI196982 JFE196982 JPA196982 JYW196982 KIS196982 KSO196982 LCK196982 LMG196982 LWC196982 MFY196982 MPU196982 MZQ196982 NJM196982 NTI196982 ODE196982 ONA196982 OWW196982 PGS196982 PQO196982 QAK196982 QKG196982 QUC196982 RDY196982 RNU196982 RXQ196982 SHM196982 SRI196982 TBE196982 TLA196982 TUW196982 UES196982 UOO196982 UYK196982 VIG196982 VSC196982 WBY196982 WLU196982 WVQ196982 G262518 JE262518 TA262518 ACW262518 AMS262518 AWO262518 BGK262518 BQG262518 CAC262518 CJY262518 CTU262518 DDQ262518 DNM262518 DXI262518 EHE262518 ERA262518 FAW262518 FKS262518 FUO262518 GEK262518 GOG262518 GYC262518 HHY262518 HRU262518 IBQ262518 ILM262518 IVI262518 JFE262518 JPA262518 JYW262518 KIS262518 KSO262518 LCK262518 LMG262518 LWC262518 MFY262518 MPU262518 MZQ262518 NJM262518 NTI262518 ODE262518 ONA262518 OWW262518 PGS262518 PQO262518 QAK262518 QKG262518 QUC262518 RDY262518 RNU262518 RXQ262518 SHM262518 SRI262518 TBE262518 TLA262518 TUW262518 UES262518 UOO262518 UYK262518 VIG262518 VSC262518 WBY262518 WLU262518 WVQ262518 G328054 JE328054 TA328054 ACW328054 AMS328054 AWO328054 BGK328054 BQG328054 CAC328054 CJY328054 CTU328054 DDQ328054 DNM328054 DXI328054 EHE328054 ERA328054 FAW328054 FKS328054 FUO328054 GEK328054 GOG328054 GYC328054 HHY328054 HRU328054 IBQ328054 ILM328054 IVI328054 JFE328054 JPA328054 JYW328054 KIS328054 KSO328054 LCK328054 LMG328054 LWC328054 MFY328054 MPU328054 MZQ328054 NJM328054 NTI328054 ODE328054 ONA328054 OWW328054 PGS328054 PQO328054 QAK328054 QKG328054 QUC328054 RDY328054 RNU328054 RXQ328054 SHM328054 SRI328054 TBE328054 TLA328054 TUW328054 UES328054 UOO328054 UYK328054 VIG328054 VSC328054 WBY328054 WLU328054 WVQ328054 G393590 JE393590 TA393590 ACW393590 AMS393590 AWO393590 BGK393590 BQG393590 CAC393590 CJY393590 CTU393590 DDQ393590 DNM393590 DXI393590 EHE393590 ERA393590 FAW393590 FKS393590 FUO393590 GEK393590 GOG393590 GYC393590 HHY393590 HRU393590 IBQ393590 ILM393590 IVI393590 JFE393590 JPA393590 JYW393590 KIS393590 KSO393590 LCK393590 LMG393590 LWC393590 MFY393590 MPU393590 MZQ393590 NJM393590 NTI393590 ODE393590 ONA393590 OWW393590 PGS393590 PQO393590 QAK393590 QKG393590 QUC393590 RDY393590 RNU393590 RXQ393590 SHM393590 SRI393590 TBE393590 TLA393590 TUW393590 UES393590 UOO393590 UYK393590 VIG393590 VSC393590 WBY393590 WLU393590 WVQ393590 G459126 JE459126 TA459126 ACW459126 AMS459126 AWO459126 BGK459126 BQG459126 CAC459126 CJY459126 CTU459126 DDQ459126 DNM459126 DXI459126 EHE459126 ERA459126 FAW459126 FKS459126 FUO459126 GEK459126 GOG459126 GYC459126 HHY459126 HRU459126 IBQ459126 ILM459126 IVI459126 JFE459126 JPA459126 JYW459126 KIS459126 KSO459126 LCK459126 LMG459126 LWC459126 MFY459126 MPU459126 MZQ459126 NJM459126 NTI459126 ODE459126 ONA459126 OWW459126 PGS459126 PQO459126 QAK459126 QKG459126 QUC459126 RDY459126 RNU459126 RXQ459126 SHM459126 SRI459126 TBE459126 TLA459126 TUW459126 UES459126 UOO459126 UYK459126 VIG459126 VSC459126 WBY459126 WLU459126 WVQ459126 G524662 JE524662 TA524662 ACW524662 AMS524662 AWO524662 BGK524662 BQG524662 CAC524662 CJY524662 CTU524662 DDQ524662 DNM524662 DXI524662 EHE524662 ERA524662 FAW524662 FKS524662 FUO524662 GEK524662 GOG524662 GYC524662 HHY524662 HRU524662 IBQ524662 ILM524662 IVI524662 JFE524662 JPA524662 JYW524662 KIS524662 KSO524662 LCK524662 LMG524662 LWC524662 MFY524662 MPU524662 MZQ524662 NJM524662 NTI524662 ODE524662 ONA524662 OWW524662 PGS524662 PQO524662 QAK524662 QKG524662 QUC524662 RDY524662 RNU524662 RXQ524662 SHM524662 SRI524662 TBE524662 TLA524662 TUW524662 UES524662 UOO524662 UYK524662 VIG524662 VSC524662 WBY524662 WLU524662 WVQ524662 G590198 JE590198 TA590198 ACW590198 AMS590198 AWO590198 BGK590198 BQG590198 CAC590198 CJY590198 CTU590198 DDQ590198 DNM590198 DXI590198 EHE590198 ERA590198 FAW590198 FKS590198 FUO590198 GEK590198 GOG590198 GYC590198 HHY590198 HRU590198 IBQ590198 ILM590198 IVI590198 JFE590198 JPA590198 JYW590198 KIS590198 KSO590198 LCK590198 LMG590198 LWC590198 MFY590198 MPU590198 MZQ590198 NJM590198 NTI590198 ODE590198 ONA590198 OWW590198 PGS590198 PQO590198 QAK590198 QKG590198 QUC590198 RDY590198 RNU590198 RXQ590198 SHM590198 SRI590198 TBE590198 TLA590198 TUW590198 UES590198 UOO590198 UYK590198 VIG590198 VSC590198 WBY590198 WLU590198 WVQ590198 G655734 JE655734 TA655734 ACW655734 AMS655734 AWO655734 BGK655734 BQG655734 CAC655734 CJY655734 CTU655734 DDQ655734 DNM655734 DXI655734 EHE655734 ERA655734 FAW655734 FKS655734 FUO655734 GEK655734 GOG655734 GYC655734 HHY655734 HRU655734 IBQ655734 ILM655734 IVI655734 JFE655734 JPA655734 JYW655734 KIS655734 KSO655734 LCK655734 LMG655734 LWC655734 MFY655734 MPU655734 MZQ655734 NJM655734 NTI655734 ODE655734 ONA655734 OWW655734 PGS655734 PQO655734 QAK655734 QKG655734 QUC655734 RDY655734 RNU655734 RXQ655734 SHM655734 SRI655734 TBE655734 TLA655734 TUW655734 UES655734 UOO655734 UYK655734 VIG655734 VSC655734 WBY655734 WLU655734 WVQ655734 G721270 JE721270 TA721270 ACW721270 AMS721270 AWO721270 BGK721270 BQG721270 CAC721270 CJY721270 CTU721270 DDQ721270 DNM721270 DXI721270 EHE721270 ERA721270 FAW721270 FKS721270 FUO721270 GEK721270 GOG721270 GYC721270 HHY721270 HRU721270 IBQ721270 ILM721270 IVI721270 JFE721270 JPA721270 JYW721270 KIS721270 KSO721270 LCK721270 LMG721270 LWC721270 MFY721270 MPU721270 MZQ721270 NJM721270 NTI721270 ODE721270 ONA721270 OWW721270 PGS721270 PQO721270 QAK721270 QKG721270 QUC721270 RDY721270 RNU721270 RXQ721270 SHM721270 SRI721270 TBE721270 TLA721270 TUW721270 UES721270 UOO721270 UYK721270 VIG721270 VSC721270 WBY721270 WLU721270 WVQ721270 G786806 JE786806 TA786806 ACW786806 AMS786806 AWO786806 BGK786806 BQG786806 CAC786806 CJY786806 CTU786806 DDQ786806 DNM786806 DXI786806 EHE786806 ERA786806 FAW786806 FKS786806 FUO786806 GEK786806 GOG786806 GYC786806 HHY786806 HRU786806 IBQ786806 ILM786806 IVI786806 JFE786806 JPA786806 JYW786806 KIS786806 KSO786806 LCK786806 LMG786806 LWC786806 MFY786806 MPU786806 MZQ786806 NJM786806 NTI786806 ODE786806 ONA786806 OWW786806 PGS786806 PQO786806 QAK786806 QKG786806 QUC786806 RDY786806 RNU786806 RXQ786806 SHM786806 SRI786806 TBE786806 TLA786806 TUW786806 UES786806 UOO786806 UYK786806 VIG786806 VSC786806 WBY786806 WLU786806 WVQ786806 G852342 JE852342 TA852342 ACW852342 AMS852342 AWO852342 BGK852342 BQG852342 CAC852342 CJY852342 CTU852342 DDQ852342 DNM852342 DXI852342 EHE852342 ERA852342 FAW852342 FKS852342 FUO852342 GEK852342 GOG852342 GYC852342 HHY852342 HRU852342 IBQ852342 ILM852342 IVI852342 JFE852342 JPA852342 JYW852342 KIS852342 KSO852342 LCK852342 LMG852342 LWC852342 MFY852342 MPU852342 MZQ852342 NJM852342 NTI852342 ODE852342 ONA852342 OWW852342 PGS852342 PQO852342 QAK852342 QKG852342 QUC852342 RDY852342 RNU852342 RXQ852342 SHM852342 SRI852342 TBE852342 TLA852342 TUW852342 UES852342 UOO852342 UYK852342 VIG852342 VSC852342 WBY852342 WLU852342 WVQ852342 G917878 JE917878 TA917878 ACW917878 AMS917878 AWO917878 BGK917878 BQG917878 CAC917878 CJY917878 CTU917878 DDQ917878 DNM917878 DXI917878 EHE917878 ERA917878 FAW917878 FKS917878 FUO917878 GEK917878 GOG917878 GYC917878 HHY917878 HRU917878 IBQ917878 ILM917878 IVI917878 JFE917878 JPA917878 JYW917878 KIS917878 KSO917878 LCK917878 LMG917878 LWC917878 MFY917878 MPU917878 MZQ917878 NJM917878 NTI917878 ODE917878 ONA917878 OWW917878 PGS917878 PQO917878 QAK917878 QKG917878 QUC917878 RDY917878 RNU917878 RXQ917878 SHM917878 SRI917878 TBE917878 TLA917878 TUW917878 UES917878 UOO917878 UYK917878 VIG917878 VSC917878 WBY917878 WLU917878 WVQ917878 G983414 JE983414 TA983414 ACW983414 AMS983414 AWO983414 BGK983414 BQG983414 CAC983414 CJY983414 CTU983414 DDQ983414 DNM983414 DXI983414 EHE983414 ERA983414 FAW983414 FKS983414 FUO983414 GEK983414 GOG983414 GYC983414 HHY983414 HRU983414 IBQ983414 ILM983414 IVI983414 JFE983414 JPA983414 JYW983414 KIS983414 KSO983414 LCK983414 LMG983414 LWC983414 MFY983414 MPU983414 MZQ983414 NJM983414 NTI983414 ODE983414 ONA983414 OWW983414 PGS983414 PQO983414 QAK983414 QKG983414 QUC983414 RDY983414 RNU983414 RXQ983414 SHM983414 SRI983414 TBE983414 TLA983414 TUW983414 UES983414 UOO983414 UYK983414 VIG983414 VSC983414 WBY983414 WLU983414 WVQ983414">
      <formula1>E90:E91</formula1>
    </dataValidation>
    <dataValidation type="list" allowBlank="1" showErrorMessage="1" errorTitle="HIBA!" error="Nem beírható pontszám!!" sqref="G211 JE211 TA211 ACW211 AMS211 AWO211 BGK211 BQG211 CAC211 CJY211 CTU211 DDQ211 DNM211 DXI211 EHE211 ERA211 FAW211 FKS211 FUO211 GEK211 GOG211 GYC211 HHY211 HRU211 IBQ211 ILM211 IVI211 JFE211 JPA211 JYW211 KIS211 KSO211 LCK211 LMG211 LWC211 MFY211 MPU211 MZQ211 NJM211 NTI211 ODE211 ONA211 OWW211 PGS211 PQO211 QAK211 QKG211 QUC211 RDY211 RNU211 RXQ211 SHM211 SRI211 TBE211 TLA211 TUW211 UES211 UOO211 UYK211 VIG211 VSC211 WBY211 WLU211 WVQ211 G65747 JE65747 TA65747 ACW65747 AMS65747 AWO65747 BGK65747 BQG65747 CAC65747 CJY65747 CTU65747 DDQ65747 DNM65747 DXI65747 EHE65747 ERA65747 FAW65747 FKS65747 FUO65747 GEK65747 GOG65747 GYC65747 HHY65747 HRU65747 IBQ65747 ILM65747 IVI65747 JFE65747 JPA65747 JYW65747 KIS65747 KSO65747 LCK65747 LMG65747 LWC65747 MFY65747 MPU65747 MZQ65747 NJM65747 NTI65747 ODE65747 ONA65747 OWW65747 PGS65747 PQO65747 QAK65747 QKG65747 QUC65747 RDY65747 RNU65747 RXQ65747 SHM65747 SRI65747 TBE65747 TLA65747 TUW65747 UES65747 UOO65747 UYK65747 VIG65747 VSC65747 WBY65747 WLU65747 WVQ65747 G131283 JE131283 TA131283 ACW131283 AMS131283 AWO131283 BGK131283 BQG131283 CAC131283 CJY131283 CTU131283 DDQ131283 DNM131283 DXI131283 EHE131283 ERA131283 FAW131283 FKS131283 FUO131283 GEK131283 GOG131283 GYC131283 HHY131283 HRU131283 IBQ131283 ILM131283 IVI131283 JFE131283 JPA131283 JYW131283 KIS131283 KSO131283 LCK131283 LMG131283 LWC131283 MFY131283 MPU131283 MZQ131283 NJM131283 NTI131283 ODE131283 ONA131283 OWW131283 PGS131283 PQO131283 QAK131283 QKG131283 QUC131283 RDY131283 RNU131283 RXQ131283 SHM131283 SRI131283 TBE131283 TLA131283 TUW131283 UES131283 UOO131283 UYK131283 VIG131283 VSC131283 WBY131283 WLU131283 WVQ131283 G196819 JE196819 TA196819 ACW196819 AMS196819 AWO196819 BGK196819 BQG196819 CAC196819 CJY196819 CTU196819 DDQ196819 DNM196819 DXI196819 EHE196819 ERA196819 FAW196819 FKS196819 FUO196819 GEK196819 GOG196819 GYC196819 HHY196819 HRU196819 IBQ196819 ILM196819 IVI196819 JFE196819 JPA196819 JYW196819 KIS196819 KSO196819 LCK196819 LMG196819 LWC196819 MFY196819 MPU196819 MZQ196819 NJM196819 NTI196819 ODE196819 ONA196819 OWW196819 PGS196819 PQO196819 QAK196819 QKG196819 QUC196819 RDY196819 RNU196819 RXQ196819 SHM196819 SRI196819 TBE196819 TLA196819 TUW196819 UES196819 UOO196819 UYK196819 VIG196819 VSC196819 WBY196819 WLU196819 WVQ196819 G262355 JE262355 TA262355 ACW262355 AMS262355 AWO262355 BGK262355 BQG262355 CAC262355 CJY262355 CTU262355 DDQ262355 DNM262355 DXI262355 EHE262355 ERA262355 FAW262355 FKS262355 FUO262355 GEK262355 GOG262355 GYC262355 HHY262355 HRU262355 IBQ262355 ILM262355 IVI262355 JFE262355 JPA262355 JYW262355 KIS262355 KSO262355 LCK262355 LMG262355 LWC262355 MFY262355 MPU262355 MZQ262355 NJM262355 NTI262355 ODE262355 ONA262355 OWW262355 PGS262355 PQO262355 QAK262355 QKG262355 QUC262355 RDY262355 RNU262355 RXQ262355 SHM262355 SRI262355 TBE262355 TLA262355 TUW262355 UES262355 UOO262355 UYK262355 VIG262355 VSC262355 WBY262355 WLU262355 WVQ262355 G327891 JE327891 TA327891 ACW327891 AMS327891 AWO327891 BGK327891 BQG327891 CAC327891 CJY327891 CTU327891 DDQ327891 DNM327891 DXI327891 EHE327891 ERA327891 FAW327891 FKS327891 FUO327891 GEK327891 GOG327891 GYC327891 HHY327891 HRU327891 IBQ327891 ILM327891 IVI327891 JFE327891 JPA327891 JYW327891 KIS327891 KSO327891 LCK327891 LMG327891 LWC327891 MFY327891 MPU327891 MZQ327891 NJM327891 NTI327891 ODE327891 ONA327891 OWW327891 PGS327891 PQO327891 QAK327891 QKG327891 QUC327891 RDY327891 RNU327891 RXQ327891 SHM327891 SRI327891 TBE327891 TLA327891 TUW327891 UES327891 UOO327891 UYK327891 VIG327891 VSC327891 WBY327891 WLU327891 WVQ327891 G393427 JE393427 TA393427 ACW393427 AMS393427 AWO393427 BGK393427 BQG393427 CAC393427 CJY393427 CTU393427 DDQ393427 DNM393427 DXI393427 EHE393427 ERA393427 FAW393427 FKS393427 FUO393427 GEK393427 GOG393427 GYC393427 HHY393427 HRU393427 IBQ393427 ILM393427 IVI393427 JFE393427 JPA393427 JYW393427 KIS393427 KSO393427 LCK393427 LMG393427 LWC393427 MFY393427 MPU393427 MZQ393427 NJM393427 NTI393427 ODE393427 ONA393427 OWW393427 PGS393427 PQO393427 QAK393427 QKG393427 QUC393427 RDY393427 RNU393427 RXQ393427 SHM393427 SRI393427 TBE393427 TLA393427 TUW393427 UES393427 UOO393427 UYK393427 VIG393427 VSC393427 WBY393427 WLU393427 WVQ393427 G458963 JE458963 TA458963 ACW458963 AMS458963 AWO458963 BGK458963 BQG458963 CAC458963 CJY458963 CTU458963 DDQ458963 DNM458963 DXI458963 EHE458963 ERA458963 FAW458963 FKS458963 FUO458963 GEK458963 GOG458963 GYC458963 HHY458963 HRU458963 IBQ458963 ILM458963 IVI458963 JFE458963 JPA458963 JYW458963 KIS458963 KSO458963 LCK458963 LMG458963 LWC458963 MFY458963 MPU458963 MZQ458963 NJM458963 NTI458963 ODE458963 ONA458963 OWW458963 PGS458963 PQO458963 QAK458963 QKG458963 QUC458963 RDY458963 RNU458963 RXQ458963 SHM458963 SRI458963 TBE458963 TLA458963 TUW458963 UES458963 UOO458963 UYK458963 VIG458963 VSC458963 WBY458963 WLU458963 WVQ458963 G524499 JE524499 TA524499 ACW524499 AMS524499 AWO524499 BGK524499 BQG524499 CAC524499 CJY524499 CTU524499 DDQ524499 DNM524499 DXI524499 EHE524499 ERA524499 FAW524499 FKS524499 FUO524499 GEK524499 GOG524499 GYC524499 HHY524499 HRU524499 IBQ524499 ILM524499 IVI524499 JFE524499 JPA524499 JYW524499 KIS524499 KSO524499 LCK524499 LMG524499 LWC524499 MFY524499 MPU524499 MZQ524499 NJM524499 NTI524499 ODE524499 ONA524499 OWW524499 PGS524499 PQO524499 QAK524499 QKG524499 QUC524499 RDY524499 RNU524499 RXQ524499 SHM524499 SRI524499 TBE524499 TLA524499 TUW524499 UES524499 UOO524499 UYK524499 VIG524499 VSC524499 WBY524499 WLU524499 WVQ524499 G590035 JE590035 TA590035 ACW590035 AMS590035 AWO590035 BGK590035 BQG590035 CAC590035 CJY590035 CTU590035 DDQ590035 DNM590035 DXI590035 EHE590035 ERA590035 FAW590035 FKS590035 FUO590035 GEK590035 GOG590035 GYC590035 HHY590035 HRU590035 IBQ590035 ILM590035 IVI590035 JFE590035 JPA590035 JYW590035 KIS590035 KSO590035 LCK590035 LMG590035 LWC590035 MFY590035 MPU590035 MZQ590035 NJM590035 NTI590035 ODE590035 ONA590035 OWW590035 PGS590035 PQO590035 QAK590035 QKG590035 QUC590035 RDY590035 RNU590035 RXQ590035 SHM590035 SRI590035 TBE590035 TLA590035 TUW590035 UES590035 UOO590035 UYK590035 VIG590035 VSC590035 WBY590035 WLU590035 WVQ590035 G655571 JE655571 TA655571 ACW655571 AMS655571 AWO655571 BGK655571 BQG655571 CAC655571 CJY655571 CTU655571 DDQ655571 DNM655571 DXI655571 EHE655571 ERA655571 FAW655571 FKS655571 FUO655571 GEK655571 GOG655571 GYC655571 HHY655571 HRU655571 IBQ655571 ILM655571 IVI655571 JFE655571 JPA655571 JYW655571 KIS655571 KSO655571 LCK655571 LMG655571 LWC655571 MFY655571 MPU655571 MZQ655571 NJM655571 NTI655571 ODE655571 ONA655571 OWW655571 PGS655571 PQO655571 QAK655571 QKG655571 QUC655571 RDY655571 RNU655571 RXQ655571 SHM655571 SRI655571 TBE655571 TLA655571 TUW655571 UES655571 UOO655571 UYK655571 VIG655571 VSC655571 WBY655571 WLU655571 WVQ655571 G721107 JE721107 TA721107 ACW721107 AMS721107 AWO721107 BGK721107 BQG721107 CAC721107 CJY721107 CTU721107 DDQ721107 DNM721107 DXI721107 EHE721107 ERA721107 FAW721107 FKS721107 FUO721107 GEK721107 GOG721107 GYC721107 HHY721107 HRU721107 IBQ721107 ILM721107 IVI721107 JFE721107 JPA721107 JYW721107 KIS721107 KSO721107 LCK721107 LMG721107 LWC721107 MFY721107 MPU721107 MZQ721107 NJM721107 NTI721107 ODE721107 ONA721107 OWW721107 PGS721107 PQO721107 QAK721107 QKG721107 QUC721107 RDY721107 RNU721107 RXQ721107 SHM721107 SRI721107 TBE721107 TLA721107 TUW721107 UES721107 UOO721107 UYK721107 VIG721107 VSC721107 WBY721107 WLU721107 WVQ721107 G786643 JE786643 TA786643 ACW786643 AMS786643 AWO786643 BGK786643 BQG786643 CAC786643 CJY786643 CTU786643 DDQ786643 DNM786643 DXI786643 EHE786643 ERA786643 FAW786643 FKS786643 FUO786643 GEK786643 GOG786643 GYC786643 HHY786643 HRU786643 IBQ786643 ILM786643 IVI786643 JFE786643 JPA786643 JYW786643 KIS786643 KSO786643 LCK786643 LMG786643 LWC786643 MFY786643 MPU786643 MZQ786643 NJM786643 NTI786643 ODE786643 ONA786643 OWW786643 PGS786643 PQO786643 QAK786643 QKG786643 QUC786643 RDY786643 RNU786643 RXQ786643 SHM786643 SRI786643 TBE786643 TLA786643 TUW786643 UES786643 UOO786643 UYK786643 VIG786643 VSC786643 WBY786643 WLU786643 WVQ786643 G852179 JE852179 TA852179 ACW852179 AMS852179 AWO852179 BGK852179 BQG852179 CAC852179 CJY852179 CTU852179 DDQ852179 DNM852179 DXI852179 EHE852179 ERA852179 FAW852179 FKS852179 FUO852179 GEK852179 GOG852179 GYC852179 HHY852179 HRU852179 IBQ852179 ILM852179 IVI852179 JFE852179 JPA852179 JYW852179 KIS852179 KSO852179 LCK852179 LMG852179 LWC852179 MFY852179 MPU852179 MZQ852179 NJM852179 NTI852179 ODE852179 ONA852179 OWW852179 PGS852179 PQO852179 QAK852179 QKG852179 QUC852179 RDY852179 RNU852179 RXQ852179 SHM852179 SRI852179 TBE852179 TLA852179 TUW852179 UES852179 UOO852179 UYK852179 VIG852179 VSC852179 WBY852179 WLU852179 WVQ852179 G917715 JE917715 TA917715 ACW917715 AMS917715 AWO917715 BGK917715 BQG917715 CAC917715 CJY917715 CTU917715 DDQ917715 DNM917715 DXI917715 EHE917715 ERA917715 FAW917715 FKS917715 FUO917715 GEK917715 GOG917715 GYC917715 HHY917715 HRU917715 IBQ917715 ILM917715 IVI917715 JFE917715 JPA917715 JYW917715 KIS917715 KSO917715 LCK917715 LMG917715 LWC917715 MFY917715 MPU917715 MZQ917715 NJM917715 NTI917715 ODE917715 ONA917715 OWW917715 PGS917715 PQO917715 QAK917715 QKG917715 QUC917715 RDY917715 RNU917715 RXQ917715 SHM917715 SRI917715 TBE917715 TLA917715 TUW917715 UES917715 UOO917715 UYK917715 VIG917715 VSC917715 WBY917715 WLU917715 WVQ917715 G983251 JE983251 TA983251 ACW983251 AMS983251 AWO983251 BGK983251 BQG983251 CAC983251 CJY983251 CTU983251 DDQ983251 DNM983251 DXI983251 EHE983251 ERA983251 FAW983251 FKS983251 FUO983251 GEK983251 GOG983251 GYC983251 HHY983251 HRU983251 IBQ983251 ILM983251 IVI983251 JFE983251 JPA983251 JYW983251 KIS983251 KSO983251 LCK983251 LMG983251 LWC983251 MFY983251 MPU983251 MZQ983251 NJM983251 NTI983251 ODE983251 ONA983251 OWW983251 PGS983251 PQO983251 QAK983251 QKG983251 QUC983251 RDY983251 RNU983251 RXQ983251 SHM983251 SRI983251 TBE983251 TLA983251 TUW983251 UES983251 UOO983251 UYK983251 VIG983251 VSC983251 WBY983251 WLU983251 WVQ983251 G357 JE357 TA357 ACW357 AMS357 AWO357 BGK357 BQG357 CAC357 CJY357 CTU357 DDQ357 DNM357 DXI357 EHE357 ERA357 FAW357 FKS357 FUO357 GEK357 GOG357 GYC357 HHY357 HRU357 IBQ357 ILM357 IVI357 JFE357 JPA357 JYW357 KIS357 KSO357 LCK357 LMG357 LWC357 MFY357 MPU357 MZQ357 NJM357 NTI357 ODE357 ONA357 OWW357 PGS357 PQO357 QAK357 QKG357 QUC357 RDY357 RNU357 RXQ357 SHM357 SRI357 TBE357 TLA357 TUW357 UES357 UOO357 UYK357 VIG357 VSC357 WBY357 WLU357 WVQ357 G65893 JE65893 TA65893 ACW65893 AMS65893 AWO65893 BGK65893 BQG65893 CAC65893 CJY65893 CTU65893 DDQ65893 DNM65893 DXI65893 EHE65893 ERA65893 FAW65893 FKS65893 FUO65893 GEK65893 GOG65893 GYC65893 HHY65893 HRU65893 IBQ65893 ILM65893 IVI65893 JFE65893 JPA65893 JYW65893 KIS65893 KSO65893 LCK65893 LMG65893 LWC65893 MFY65893 MPU65893 MZQ65893 NJM65893 NTI65893 ODE65893 ONA65893 OWW65893 PGS65893 PQO65893 QAK65893 QKG65893 QUC65893 RDY65893 RNU65893 RXQ65893 SHM65893 SRI65893 TBE65893 TLA65893 TUW65893 UES65893 UOO65893 UYK65893 VIG65893 VSC65893 WBY65893 WLU65893 WVQ65893 G131429 JE131429 TA131429 ACW131429 AMS131429 AWO131429 BGK131429 BQG131429 CAC131429 CJY131429 CTU131429 DDQ131429 DNM131429 DXI131429 EHE131429 ERA131429 FAW131429 FKS131429 FUO131429 GEK131429 GOG131429 GYC131429 HHY131429 HRU131429 IBQ131429 ILM131429 IVI131429 JFE131429 JPA131429 JYW131429 KIS131429 KSO131429 LCK131429 LMG131429 LWC131429 MFY131429 MPU131429 MZQ131429 NJM131429 NTI131429 ODE131429 ONA131429 OWW131429 PGS131429 PQO131429 QAK131429 QKG131429 QUC131429 RDY131429 RNU131429 RXQ131429 SHM131429 SRI131429 TBE131429 TLA131429 TUW131429 UES131429 UOO131429 UYK131429 VIG131429 VSC131429 WBY131429 WLU131429 WVQ131429 G196965 JE196965 TA196965 ACW196965 AMS196965 AWO196965 BGK196965 BQG196965 CAC196965 CJY196965 CTU196965 DDQ196965 DNM196965 DXI196965 EHE196965 ERA196965 FAW196965 FKS196965 FUO196965 GEK196965 GOG196965 GYC196965 HHY196965 HRU196965 IBQ196965 ILM196965 IVI196965 JFE196965 JPA196965 JYW196965 KIS196965 KSO196965 LCK196965 LMG196965 LWC196965 MFY196965 MPU196965 MZQ196965 NJM196965 NTI196965 ODE196965 ONA196965 OWW196965 PGS196965 PQO196965 QAK196965 QKG196965 QUC196965 RDY196965 RNU196965 RXQ196965 SHM196965 SRI196965 TBE196965 TLA196965 TUW196965 UES196965 UOO196965 UYK196965 VIG196965 VSC196965 WBY196965 WLU196965 WVQ196965 G262501 JE262501 TA262501 ACW262501 AMS262501 AWO262501 BGK262501 BQG262501 CAC262501 CJY262501 CTU262501 DDQ262501 DNM262501 DXI262501 EHE262501 ERA262501 FAW262501 FKS262501 FUO262501 GEK262501 GOG262501 GYC262501 HHY262501 HRU262501 IBQ262501 ILM262501 IVI262501 JFE262501 JPA262501 JYW262501 KIS262501 KSO262501 LCK262501 LMG262501 LWC262501 MFY262501 MPU262501 MZQ262501 NJM262501 NTI262501 ODE262501 ONA262501 OWW262501 PGS262501 PQO262501 QAK262501 QKG262501 QUC262501 RDY262501 RNU262501 RXQ262501 SHM262501 SRI262501 TBE262501 TLA262501 TUW262501 UES262501 UOO262501 UYK262501 VIG262501 VSC262501 WBY262501 WLU262501 WVQ262501 G328037 JE328037 TA328037 ACW328037 AMS328037 AWO328037 BGK328037 BQG328037 CAC328037 CJY328037 CTU328037 DDQ328037 DNM328037 DXI328037 EHE328037 ERA328037 FAW328037 FKS328037 FUO328037 GEK328037 GOG328037 GYC328037 HHY328037 HRU328037 IBQ328037 ILM328037 IVI328037 JFE328037 JPA328037 JYW328037 KIS328037 KSO328037 LCK328037 LMG328037 LWC328037 MFY328037 MPU328037 MZQ328037 NJM328037 NTI328037 ODE328037 ONA328037 OWW328037 PGS328037 PQO328037 QAK328037 QKG328037 QUC328037 RDY328037 RNU328037 RXQ328037 SHM328037 SRI328037 TBE328037 TLA328037 TUW328037 UES328037 UOO328037 UYK328037 VIG328037 VSC328037 WBY328037 WLU328037 WVQ328037 G393573 JE393573 TA393573 ACW393573 AMS393573 AWO393573 BGK393573 BQG393573 CAC393573 CJY393573 CTU393573 DDQ393573 DNM393573 DXI393573 EHE393573 ERA393573 FAW393573 FKS393573 FUO393573 GEK393573 GOG393573 GYC393573 HHY393573 HRU393573 IBQ393573 ILM393573 IVI393573 JFE393573 JPA393573 JYW393573 KIS393573 KSO393573 LCK393573 LMG393573 LWC393573 MFY393573 MPU393573 MZQ393573 NJM393573 NTI393573 ODE393573 ONA393573 OWW393573 PGS393573 PQO393573 QAK393573 QKG393573 QUC393573 RDY393573 RNU393573 RXQ393573 SHM393573 SRI393573 TBE393573 TLA393573 TUW393573 UES393573 UOO393573 UYK393573 VIG393573 VSC393573 WBY393573 WLU393573 WVQ393573 G459109 JE459109 TA459109 ACW459109 AMS459109 AWO459109 BGK459109 BQG459109 CAC459109 CJY459109 CTU459109 DDQ459109 DNM459109 DXI459109 EHE459109 ERA459109 FAW459109 FKS459109 FUO459109 GEK459109 GOG459109 GYC459109 HHY459109 HRU459109 IBQ459109 ILM459109 IVI459109 JFE459109 JPA459109 JYW459109 KIS459109 KSO459109 LCK459109 LMG459109 LWC459109 MFY459109 MPU459109 MZQ459109 NJM459109 NTI459109 ODE459109 ONA459109 OWW459109 PGS459109 PQO459109 QAK459109 QKG459109 QUC459109 RDY459109 RNU459109 RXQ459109 SHM459109 SRI459109 TBE459109 TLA459109 TUW459109 UES459109 UOO459109 UYK459109 VIG459109 VSC459109 WBY459109 WLU459109 WVQ459109 G524645 JE524645 TA524645 ACW524645 AMS524645 AWO524645 BGK524645 BQG524645 CAC524645 CJY524645 CTU524645 DDQ524645 DNM524645 DXI524645 EHE524645 ERA524645 FAW524645 FKS524645 FUO524645 GEK524645 GOG524645 GYC524645 HHY524645 HRU524645 IBQ524645 ILM524645 IVI524645 JFE524645 JPA524645 JYW524645 KIS524645 KSO524645 LCK524645 LMG524645 LWC524645 MFY524645 MPU524645 MZQ524645 NJM524645 NTI524645 ODE524645 ONA524645 OWW524645 PGS524645 PQO524645 QAK524645 QKG524645 QUC524645 RDY524645 RNU524645 RXQ524645 SHM524645 SRI524645 TBE524645 TLA524645 TUW524645 UES524645 UOO524645 UYK524645 VIG524645 VSC524645 WBY524645 WLU524645 WVQ524645 G590181 JE590181 TA590181 ACW590181 AMS590181 AWO590181 BGK590181 BQG590181 CAC590181 CJY590181 CTU590181 DDQ590181 DNM590181 DXI590181 EHE590181 ERA590181 FAW590181 FKS590181 FUO590181 GEK590181 GOG590181 GYC590181 HHY590181 HRU590181 IBQ590181 ILM590181 IVI590181 JFE590181 JPA590181 JYW590181 KIS590181 KSO590181 LCK590181 LMG590181 LWC590181 MFY590181 MPU590181 MZQ590181 NJM590181 NTI590181 ODE590181 ONA590181 OWW590181 PGS590181 PQO590181 QAK590181 QKG590181 QUC590181 RDY590181 RNU590181 RXQ590181 SHM590181 SRI590181 TBE590181 TLA590181 TUW590181 UES590181 UOO590181 UYK590181 VIG590181 VSC590181 WBY590181 WLU590181 WVQ590181 G655717 JE655717 TA655717 ACW655717 AMS655717 AWO655717 BGK655717 BQG655717 CAC655717 CJY655717 CTU655717 DDQ655717 DNM655717 DXI655717 EHE655717 ERA655717 FAW655717 FKS655717 FUO655717 GEK655717 GOG655717 GYC655717 HHY655717 HRU655717 IBQ655717 ILM655717 IVI655717 JFE655717 JPA655717 JYW655717 KIS655717 KSO655717 LCK655717 LMG655717 LWC655717 MFY655717 MPU655717 MZQ655717 NJM655717 NTI655717 ODE655717 ONA655717 OWW655717 PGS655717 PQO655717 QAK655717 QKG655717 QUC655717 RDY655717 RNU655717 RXQ655717 SHM655717 SRI655717 TBE655717 TLA655717 TUW655717 UES655717 UOO655717 UYK655717 VIG655717 VSC655717 WBY655717 WLU655717 WVQ655717 G721253 JE721253 TA721253 ACW721253 AMS721253 AWO721253 BGK721253 BQG721253 CAC721253 CJY721253 CTU721253 DDQ721253 DNM721253 DXI721253 EHE721253 ERA721253 FAW721253 FKS721253 FUO721253 GEK721253 GOG721253 GYC721253 HHY721253 HRU721253 IBQ721253 ILM721253 IVI721253 JFE721253 JPA721253 JYW721253 KIS721253 KSO721253 LCK721253 LMG721253 LWC721253 MFY721253 MPU721253 MZQ721253 NJM721253 NTI721253 ODE721253 ONA721253 OWW721253 PGS721253 PQO721253 QAK721253 QKG721253 QUC721253 RDY721253 RNU721253 RXQ721253 SHM721253 SRI721253 TBE721253 TLA721253 TUW721253 UES721253 UOO721253 UYK721253 VIG721253 VSC721253 WBY721253 WLU721253 WVQ721253 G786789 JE786789 TA786789 ACW786789 AMS786789 AWO786789 BGK786789 BQG786789 CAC786789 CJY786789 CTU786789 DDQ786789 DNM786789 DXI786789 EHE786789 ERA786789 FAW786789 FKS786789 FUO786789 GEK786789 GOG786789 GYC786789 HHY786789 HRU786789 IBQ786789 ILM786789 IVI786789 JFE786789 JPA786789 JYW786789 KIS786789 KSO786789 LCK786789 LMG786789 LWC786789 MFY786789 MPU786789 MZQ786789 NJM786789 NTI786789 ODE786789 ONA786789 OWW786789 PGS786789 PQO786789 QAK786789 QKG786789 QUC786789 RDY786789 RNU786789 RXQ786789 SHM786789 SRI786789 TBE786789 TLA786789 TUW786789 UES786789 UOO786789 UYK786789 VIG786789 VSC786789 WBY786789 WLU786789 WVQ786789 G852325 JE852325 TA852325 ACW852325 AMS852325 AWO852325 BGK852325 BQG852325 CAC852325 CJY852325 CTU852325 DDQ852325 DNM852325 DXI852325 EHE852325 ERA852325 FAW852325 FKS852325 FUO852325 GEK852325 GOG852325 GYC852325 HHY852325 HRU852325 IBQ852325 ILM852325 IVI852325 JFE852325 JPA852325 JYW852325 KIS852325 KSO852325 LCK852325 LMG852325 LWC852325 MFY852325 MPU852325 MZQ852325 NJM852325 NTI852325 ODE852325 ONA852325 OWW852325 PGS852325 PQO852325 QAK852325 QKG852325 QUC852325 RDY852325 RNU852325 RXQ852325 SHM852325 SRI852325 TBE852325 TLA852325 TUW852325 UES852325 UOO852325 UYK852325 VIG852325 VSC852325 WBY852325 WLU852325 WVQ852325 G917861 JE917861 TA917861 ACW917861 AMS917861 AWO917861 BGK917861 BQG917861 CAC917861 CJY917861 CTU917861 DDQ917861 DNM917861 DXI917861 EHE917861 ERA917861 FAW917861 FKS917861 FUO917861 GEK917861 GOG917861 GYC917861 HHY917861 HRU917861 IBQ917861 ILM917861 IVI917861 JFE917861 JPA917861 JYW917861 KIS917861 KSO917861 LCK917861 LMG917861 LWC917861 MFY917861 MPU917861 MZQ917861 NJM917861 NTI917861 ODE917861 ONA917861 OWW917861 PGS917861 PQO917861 QAK917861 QKG917861 QUC917861 RDY917861 RNU917861 RXQ917861 SHM917861 SRI917861 TBE917861 TLA917861 TUW917861 UES917861 UOO917861 UYK917861 VIG917861 VSC917861 WBY917861 WLU917861 WVQ917861 G983397 JE983397 TA983397 ACW983397 AMS983397 AWO983397 BGK983397 BQG983397 CAC983397 CJY983397 CTU983397 DDQ983397 DNM983397 DXI983397 EHE983397 ERA983397 FAW983397 FKS983397 FUO983397 GEK983397 GOG983397 GYC983397 HHY983397 HRU983397 IBQ983397 ILM983397 IVI983397 JFE983397 JPA983397 JYW983397 KIS983397 KSO983397 LCK983397 LMG983397 LWC983397 MFY983397 MPU983397 MZQ983397 NJM983397 NTI983397 ODE983397 ONA983397 OWW983397 PGS983397 PQO983397 QAK983397 QKG983397 QUC983397 RDY983397 RNU983397 RXQ983397 SHM983397 SRI983397 TBE983397 TLA983397 TUW983397 UES983397 UOO983397 UYK983397 VIG983397 VSC983397 WBY983397 WLU983397 WVQ983397">
      <formula1>E212:E215</formula1>
    </dataValidation>
    <dataValidation type="list" allowBlank="1" showErrorMessage="1" errorTitle="HIBA!" error="Nem beírható pontszám!!" sqref="G201 JE201 TA201 ACW201 AMS201 AWO201 BGK201 BQG201 CAC201 CJY201 CTU201 DDQ201 DNM201 DXI201 EHE201 ERA201 FAW201 FKS201 FUO201 GEK201 GOG201 GYC201 HHY201 HRU201 IBQ201 ILM201 IVI201 JFE201 JPA201 JYW201 KIS201 KSO201 LCK201 LMG201 LWC201 MFY201 MPU201 MZQ201 NJM201 NTI201 ODE201 ONA201 OWW201 PGS201 PQO201 QAK201 QKG201 QUC201 RDY201 RNU201 RXQ201 SHM201 SRI201 TBE201 TLA201 TUW201 UES201 UOO201 UYK201 VIG201 VSC201 WBY201 WLU201 WVQ201 G65737 JE65737 TA65737 ACW65737 AMS65737 AWO65737 BGK65737 BQG65737 CAC65737 CJY65737 CTU65737 DDQ65737 DNM65737 DXI65737 EHE65737 ERA65737 FAW65737 FKS65737 FUO65737 GEK65737 GOG65737 GYC65737 HHY65737 HRU65737 IBQ65737 ILM65737 IVI65737 JFE65737 JPA65737 JYW65737 KIS65737 KSO65737 LCK65737 LMG65737 LWC65737 MFY65737 MPU65737 MZQ65737 NJM65737 NTI65737 ODE65737 ONA65737 OWW65737 PGS65737 PQO65737 QAK65737 QKG65737 QUC65737 RDY65737 RNU65737 RXQ65737 SHM65737 SRI65737 TBE65737 TLA65737 TUW65737 UES65737 UOO65737 UYK65737 VIG65737 VSC65737 WBY65737 WLU65737 WVQ65737 G131273 JE131273 TA131273 ACW131273 AMS131273 AWO131273 BGK131273 BQG131273 CAC131273 CJY131273 CTU131273 DDQ131273 DNM131273 DXI131273 EHE131273 ERA131273 FAW131273 FKS131273 FUO131273 GEK131273 GOG131273 GYC131273 HHY131273 HRU131273 IBQ131273 ILM131273 IVI131273 JFE131273 JPA131273 JYW131273 KIS131273 KSO131273 LCK131273 LMG131273 LWC131273 MFY131273 MPU131273 MZQ131273 NJM131273 NTI131273 ODE131273 ONA131273 OWW131273 PGS131273 PQO131273 QAK131273 QKG131273 QUC131273 RDY131273 RNU131273 RXQ131273 SHM131273 SRI131273 TBE131273 TLA131273 TUW131273 UES131273 UOO131273 UYK131273 VIG131273 VSC131273 WBY131273 WLU131273 WVQ131273 G196809 JE196809 TA196809 ACW196809 AMS196809 AWO196809 BGK196809 BQG196809 CAC196809 CJY196809 CTU196809 DDQ196809 DNM196809 DXI196809 EHE196809 ERA196809 FAW196809 FKS196809 FUO196809 GEK196809 GOG196809 GYC196809 HHY196809 HRU196809 IBQ196809 ILM196809 IVI196809 JFE196809 JPA196809 JYW196809 KIS196809 KSO196809 LCK196809 LMG196809 LWC196809 MFY196809 MPU196809 MZQ196809 NJM196809 NTI196809 ODE196809 ONA196809 OWW196809 PGS196809 PQO196809 QAK196809 QKG196809 QUC196809 RDY196809 RNU196809 RXQ196809 SHM196809 SRI196809 TBE196809 TLA196809 TUW196809 UES196809 UOO196809 UYK196809 VIG196809 VSC196809 WBY196809 WLU196809 WVQ196809 G262345 JE262345 TA262345 ACW262345 AMS262345 AWO262345 BGK262345 BQG262345 CAC262345 CJY262345 CTU262345 DDQ262345 DNM262345 DXI262345 EHE262345 ERA262345 FAW262345 FKS262345 FUO262345 GEK262345 GOG262345 GYC262345 HHY262345 HRU262345 IBQ262345 ILM262345 IVI262345 JFE262345 JPA262345 JYW262345 KIS262345 KSO262345 LCK262345 LMG262345 LWC262345 MFY262345 MPU262345 MZQ262345 NJM262345 NTI262345 ODE262345 ONA262345 OWW262345 PGS262345 PQO262345 QAK262345 QKG262345 QUC262345 RDY262345 RNU262345 RXQ262345 SHM262345 SRI262345 TBE262345 TLA262345 TUW262345 UES262345 UOO262345 UYK262345 VIG262345 VSC262345 WBY262345 WLU262345 WVQ262345 G327881 JE327881 TA327881 ACW327881 AMS327881 AWO327881 BGK327881 BQG327881 CAC327881 CJY327881 CTU327881 DDQ327881 DNM327881 DXI327881 EHE327881 ERA327881 FAW327881 FKS327881 FUO327881 GEK327881 GOG327881 GYC327881 HHY327881 HRU327881 IBQ327881 ILM327881 IVI327881 JFE327881 JPA327881 JYW327881 KIS327881 KSO327881 LCK327881 LMG327881 LWC327881 MFY327881 MPU327881 MZQ327881 NJM327881 NTI327881 ODE327881 ONA327881 OWW327881 PGS327881 PQO327881 QAK327881 QKG327881 QUC327881 RDY327881 RNU327881 RXQ327881 SHM327881 SRI327881 TBE327881 TLA327881 TUW327881 UES327881 UOO327881 UYK327881 VIG327881 VSC327881 WBY327881 WLU327881 WVQ327881 G393417 JE393417 TA393417 ACW393417 AMS393417 AWO393417 BGK393417 BQG393417 CAC393417 CJY393417 CTU393417 DDQ393417 DNM393417 DXI393417 EHE393417 ERA393417 FAW393417 FKS393417 FUO393417 GEK393417 GOG393417 GYC393417 HHY393417 HRU393417 IBQ393417 ILM393417 IVI393417 JFE393417 JPA393417 JYW393417 KIS393417 KSO393417 LCK393417 LMG393417 LWC393417 MFY393417 MPU393417 MZQ393417 NJM393417 NTI393417 ODE393417 ONA393417 OWW393417 PGS393417 PQO393417 QAK393417 QKG393417 QUC393417 RDY393417 RNU393417 RXQ393417 SHM393417 SRI393417 TBE393417 TLA393417 TUW393417 UES393417 UOO393417 UYK393417 VIG393417 VSC393417 WBY393417 WLU393417 WVQ393417 G458953 JE458953 TA458953 ACW458953 AMS458953 AWO458953 BGK458953 BQG458953 CAC458953 CJY458953 CTU458953 DDQ458953 DNM458953 DXI458953 EHE458953 ERA458953 FAW458953 FKS458953 FUO458953 GEK458953 GOG458953 GYC458953 HHY458953 HRU458953 IBQ458953 ILM458953 IVI458953 JFE458953 JPA458953 JYW458953 KIS458953 KSO458953 LCK458953 LMG458953 LWC458953 MFY458953 MPU458953 MZQ458953 NJM458953 NTI458953 ODE458953 ONA458953 OWW458953 PGS458953 PQO458953 QAK458953 QKG458953 QUC458953 RDY458953 RNU458953 RXQ458953 SHM458953 SRI458953 TBE458953 TLA458953 TUW458953 UES458953 UOO458953 UYK458953 VIG458953 VSC458953 WBY458953 WLU458953 WVQ458953 G524489 JE524489 TA524489 ACW524489 AMS524489 AWO524489 BGK524489 BQG524489 CAC524489 CJY524489 CTU524489 DDQ524489 DNM524489 DXI524489 EHE524489 ERA524489 FAW524489 FKS524489 FUO524489 GEK524489 GOG524489 GYC524489 HHY524489 HRU524489 IBQ524489 ILM524489 IVI524489 JFE524489 JPA524489 JYW524489 KIS524489 KSO524489 LCK524489 LMG524489 LWC524489 MFY524489 MPU524489 MZQ524489 NJM524489 NTI524489 ODE524489 ONA524489 OWW524489 PGS524489 PQO524489 QAK524489 QKG524489 QUC524489 RDY524489 RNU524489 RXQ524489 SHM524489 SRI524489 TBE524489 TLA524489 TUW524489 UES524489 UOO524489 UYK524489 VIG524489 VSC524489 WBY524489 WLU524489 WVQ524489 G590025 JE590025 TA590025 ACW590025 AMS590025 AWO590025 BGK590025 BQG590025 CAC590025 CJY590025 CTU590025 DDQ590025 DNM590025 DXI590025 EHE590025 ERA590025 FAW590025 FKS590025 FUO590025 GEK590025 GOG590025 GYC590025 HHY590025 HRU590025 IBQ590025 ILM590025 IVI590025 JFE590025 JPA590025 JYW590025 KIS590025 KSO590025 LCK590025 LMG590025 LWC590025 MFY590025 MPU590025 MZQ590025 NJM590025 NTI590025 ODE590025 ONA590025 OWW590025 PGS590025 PQO590025 QAK590025 QKG590025 QUC590025 RDY590025 RNU590025 RXQ590025 SHM590025 SRI590025 TBE590025 TLA590025 TUW590025 UES590025 UOO590025 UYK590025 VIG590025 VSC590025 WBY590025 WLU590025 WVQ590025 G655561 JE655561 TA655561 ACW655561 AMS655561 AWO655561 BGK655561 BQG655561 CAC655561 CJY655561 CTU655561 DDQ655561 DNM655561 DXI655561 EHE655561 ERA655561 FAW655561 FKS655561 FUO655561 GEK655561 GOG655561 GYC655561 HHY655561 HRU655561 IBQ655561 ILM655561 IVI655561 JFE655561 JPA655561 JYW655561 KIS655561 KSO655561 LCK655561 LMG655561 LWC655561 MFY655561 MPU655561 MZQ655561 NJM655561 NTI655561 ODE655561 ONA655561 OWW655561 PGS655561 PQO655561 QAK655561 QKG655561 QUC655561 RDY655561 RNU655561 RXQ655561 SHM655561 SRI655561 TBE655561 TLA655561 TUW655561 UES655561 UOO655561 UYK655561 VIG655561 VSC655561 WBY655561 WLU655561 WVQ655561 G721097 JE721097 TA721097 ACW721097 AMS721097 AWO721097 BGK721097 BQG721097 CAC721097 CJY721097 CTU721097 DDQ721097 DNM721097 DXI721097 EHE721097 ERA721097 FAW721097 FKS721097 FUO721097 GEK721097 GOG721097 GYC721097 HHY721097 HRU721097 IBQ721097 ILM721097 IVI721097 JFE721097 JPA721097 JYW721097 KIS721097 KSO721097 LCK721097 LMG721097 LWC721097 MFY721097 MPU721097 MZQ721097 NJM721097 NTI721097 ODE721097 ONA721097 OWW721097 PGS721097 PQO721097 QAK721097 QKG721097 QUC721097 RDY721097 RNU721097 RXQ721097 SHM721097 SRI721097 TBE721097 TLA721097 TUW721097 UES721097 UOO721097 UYK721097 VIG721097 VSC721097 WBY721097 WLU721097 WVQ721097 G786633 JE786633 TA786633 ACW786633 AMS786633 AWO786633 BGK786633 BQG786633 CAC786633 CJY786633 CTU786633 DDQ786633 DNM786633 DXI786633 EHE786633 ERA786633 FAW786633 FKS786633 FUO786633 GEK786633 GOG786633 GYC786633 HHY786633 HRU786633 IBQ786633 ILM786633 IVI786633 JFE786633 JPA786633 JYW786633 KIS786633 KSO786633 LCK786633 LMG786633 LWC786633 MFY786633 MPU786633 MZQ786633 NJM786633 NTI786633 ODE786633 ONA786633 OWW786633 PGS786633 PQO786633 QAK786633 QKG786633 QUC786633 RDY786633 RNU786633 RXQ786633 SHM786633 SRI786633 TBE786633 TLA786633 TUW786633 UES786633 UOO786633 UYK786633 VIG786633 VSC786633 WBY786633 WLU786633 WVQ786633 G852169 JE852169 TA852169 ACW852169 AMS852169 AWO852169 BGK852169 BQG852169 CAC852169 CJY852169 CTU852169 DDQ852169 DNM852169 DXI852169 EHE852169 ERA852169 FAW852169 FKS852169 FUO852169 GEK852169 GOG852169 GYC852169 HHY852169 HRU852169 IBQ852169 ILM852169 IVI852169 JFE852169 JPA852169 JYW852169 KIS852169 KSO852169 LCK852169 LMG852169 LWC852169 MFY852169 MPU852169 MZQ852169 NJM852169 NTI852169 ODE852169 ONA852169 OWW852169 PGS852169 PQO852169 QAK852169 QKG852169 QUC852169 RDY852169 RNU852169 RXQ852169 SHM852169 SRI852169 TBE852169 TLA852169 TUW852169 UES852169 UOO852169 UYK852169 VIG852169 VSC852169 WBY852169 WLU852169 WVQ852169 G917705 JE917705 TA917705 ACW917705 AMS917705 AWO917705 BGK917705 BQG917705 CAC917705 CJY917705 CTU917705 DDQ917705 DNM917705 DXI917705 EHE917705 ERA917705 FAW917705 FKS917705 FUO917705 GEK917705 GOG917705 GYC917705 HHY917705 HRU917705 IBQ917705 ILM917705 IVI917705 JFE917705 JPA917705 JYW917705 KIS917705 KSO917705 LCK917705 LMG917705 LWC917705 MFY917705 MPU917705 MZQ917705 NJM917705 NTI917705 ODE917705 ONA917705 OWW917705 PGS917705 PQO917705 QAK917705 QKG917705 QUC917705 RDY917705 RNU917705 RXQ917705 SHM917705 SRI917705 TBE917705 TLA917705 TUW917705 UES917705 UOO917705 UYK917705 VIG917705 VSC917705 WBY917705 WLU917705 WVQ917705 G983241 JE983241 TA983241 ACW983241 AMS983241 AWO983241 BGK983241 BQG983241 CAC983241 CJY983241 CTU983241 DDQ983241 DNM983241 DXI983241 EHE983241 ERA983241 FAW983241 FKS983241 FUO983241 GEK983241 GOG983241 GYC983241 HHY983241 HRU983241 IBQ983241 ILM983241 IVI983241 JFE983241 JPA983241 JYW983241 KIS983241 KSO983241 LCK983241 LMG983241 LWC983241 MFY983241 MPU983241 MZQ983241 NJM983241 NTI983241 ODE983241 ONA983241 OWW983241 PGS983241 PQO983241 QAK983241 QKG983241 QUC983241 RDY983241 RNU983241 RXQ983241 SHM983241 SRI983241 TBE983241 TLA983241 TUW983241 UES983241 UOO983241 UYK983241 VIG983241 VSC983241 WBY983241 WLU983241 WVQ983241 G276 JE276 TA276 ACW276 AMS276 AWO276 BGK276 BQG276 CAC276 CJY276 CTU276 DDQ276 DNM276 DXI276 EHE276 ERA276 FAW276 FKS276 FUO276 GEK276 GOG276 GYC276 HHY276 HRU276 IBQ276 ILM276 IVI276 JFE276 JPA276 JYW276 KIS276 KSO276 LCK276 LMG276 LWC276 MFY276 MPU276 MZQ276 NJM276 NTI276 ODE276 ONA276 OWW276 PGS276 PQO276 QAK276 QKG276 QUC276 RDY276 RNU276 RXQ276 SHM276 SRI276 TBE276 TLA276 TUW276 UES276 UOO276 UYK276 VIG276 VSC276 WBY276 WLU276 WVQ276 G65812 JE65812 TA65812 ACW65812 AMS65812 AWO65812 BGK65812 BQG65812 CAC65812 CJY65812 CTU65812 DDQ65812 DNM65812 DXI65812 EHE65812 ERA65812 FAW65812 FKS65812 FUO65812 GEK65812 GOG65812 GYC65812 HHY65812 HRU65812 IBQ65812 ILM65812 IVI65812 JFE65812 JPA65812 JYW65812 KIS65812 KSO65812 LCK65812 LMG65812 LWC65812 MFY65812 MPU65812 MZQ65812 NJM65812 NTI65812 ODE65812 ONA65812 OWW65812 PGS65812 PQO65812 QAK65812 QKG65812 QUC65812 RDY65812 RNU65812 RXQ65812 SHM65812 SRI65812 TBE65812 TLA65812 TUW65812 UES65812 UOO65812 UYK65812 VIG65812 VSC65812 WBY65812 WLU65812 WVQ65812 G131348 JE131348 TA131348 ACW131348 AMS131348 AWO131348 BGK131348 BQG131348 CAC131348 CJY131348 CTU131348 DDQ131348 DNM131348 DXI131348 EHE131348 ERA131348 FAW131348 FKS131348 FUO131348 GEK131348 GOG131348 GYC131348 HHY131348 HRU131348 IBQ131348 ILM131348 IVI131348 JFE131348 JPA131348 JYW131348 KIS131348 KSO131348 LCK131348 LMG131348 LWC131348 MFY131348 MPU131348 MZQ131348 NJM131348 NTI131348 ODE131348 ONA131348 OWW131348 PGS131348 PQO131348 QAK131348 QKG131348 QUC131348 RDY131348 RNU131348 RXQ131348 SHM131348 SRI131348 TBE131348 TLA131348 TUW131348 UES131348 UOO131348 UYK131348 VIG131348 VSC131348 WBY131348 WLU131348 WVQ131348 G196884 JE196884 TA196884 ACW196884 AMS196884 AWO196884 BGK196884 BQG196884 CAC196884 CJY196884 CTU196884 DDQ196884 DNM196884 DXI196884 EHE196884 ERA196884 FAW196884 FKS196884 FUO196884 GEK196884 GOG196884 GYC196884 HHY196884 HRU196884 IBQ196884 ILM196884 IVI196884 JFE196884 JPA196884 JYW196884 KIS196884 KSO196884 LCK196884 LMG196884 LWC196884 MFY196884 MPU196884 MZQ196884 NJM196884 NTI196884 ODE196884 ONA196884 OWW196884 PGS196884 PQO196884 QAK196884 QKG196884 QUC196884 RDY196884 RNU196884 RXQ196884 SHM196884 SRI196884 TBE196884 TLA196884 TUW196884 UES196884 UOO196884 UYK196884 VIG196884 VSC196884 WBY196884 WLU196884 WVQ196884 G262420 JE262420 TA262420 ACW262420 AMS262420 AWO262420 BGK262420 BQG262420 CAC262420 CJY262420 CTU262420 DDQ262420 DNM262420 DXI262420 EHE262420 ERA262420 FAW262420 FKS262420 FUO262420 GEK262420 GOG262420 GYC262420 HHY262420 HRU262420 IBQ262420 ILM262420 IVI262420 JFE262420 JPA262420 JYW262420 KIS262420 KSO262420 LCK262420 LMG262420 LWC262420 MFY262420 MPU262420 MZQ262420 NJM262420 NTI262420 ODE262420 ONA262420 OWW262420 PGS262420 PQO262420 QAK262420 QKG262420 QUC262420 RDY262420 RNU262420 RXQ262420 SHM262420 SRI262420 TBE262420 TLA262420 TUW262420 UES262420 UOO262420 UYK262420 VIG262420 VSC262420 WBY262420 WLU262420 WVQ262420 G327956 JE327956 TA327956 ACW327956 AMS327956 AWO327956 BGK327956 BQG327956 CAC327956 CJY327956 CTU327956 DDQ327956 DNM327956 DXI327956 EHE327956 ERA327956 FAW327956 FKS327956 FUO327956 GEK327956 GOG327956 GYC327956 HHY327956 HRU327956 IBQ327956 ILM327956 IVI327956 JFE327956 JPA327956 JYW327956 KIS327956 KSO327956 LCK327956 LMG327956 LWC327956 MFY327956 MPU327956 MZQ327956 NJM327956 NTI327956 ODE327956 ONA327956 OWW327956 PGS327956 PQO327956 QAK327956 QKG327956 QUC327956 RDY327956 RNU327956 RXQ327956 SHM327956 SRI327956 TBE327956 TLA327956 TUW327956 UES327956 UOO327956 UYK327956 VIG327956 VSC327956 WBY327956 WLU327956 WVQ327956 G393492 JE393492 TA393492 ACW393492 AMS393492 AWO393492 BGK393492 BQG393492 CAC393492 CJY393492 CTU393492 DDQ393492 DNM393492 DXI393492 EHE393492 ERA393492 FAW393492 FKS393492 FUO393492 GEK393492 GOG393492 GYC393492 HHY393492 HRU393492 IBQ393492 ILM393492 IVI393492 JFE393492 JPA393492 JYW393492 KIS393492 KSO393492 LCK393492 LMG393492 LWC393492 MFY393492 MPU393492 MZQ393492 NJM393492 NTI393492 ODE393492 ONA393492 OWW393492 PGS393492 PQO393492 QAK393492 QKG393492 QUC393492 RDY393492 RNU393492 RXQ393492 SHM393492 SRI393492 TBE393492 TLA393492 TUW393492 UES393492 UOO393492 UYK393492 VIG393492 VSC393492 WBY393492 WLU393492 WVQ393492 G459028 JE459028 TA459028 ACW459028 AMS459028 AWO459028 BGK459028 BQG459028 CAC459028 CJY459028 CTU459028 DDQ459028 DNM459028 DXI459028 EHE459028 ERA459028 FAW459028 FKS459028 FUO459028 GEK459028 GOG459028 GYC459028 HHY459028 HRU459028 IBQ459028 ILM459028 IVI459028 JFE459028 JPA459028 JYW459028 KIS459028 KSO459028 LCK459028 LMG459028 LWC459028 MFY459028 MPU459028 MZQ459028 NJM459028 NTI459028 ODE459028 ONA459028 OWW459028 PGS459028 PQO459028 QAK459028 QKG459028 QUC459028 RDY459028 RNU459028 RXQ459028 SHM459028 SRI459028 TBE459028 TLA459028 TUW459028 UES459028 UOO459028 UYK459028 VIG459028 VSC459028 WBY459028 WLU459028 WVQ459028 G524564 JE524564 TA524564 ACW524564 AMS524564 AWO524564 BGK524564 BQG524564 CAC524564 CJY524564 CTU524564 DDQ524564 DNM524564 DXI524564 EHE524564 ERA524564 FAW524564 FKS524564 FUO524564 GEK524564 GOG524564 GYC524564 HHY524564 HRU524564 IBQ524564 ILM524564 IVI524564 JFE524564 JPA524564 JYW524564 KIS524564 KSO524564 LCK524564 LMG524564 LWC524564 MFY524564 MPU524564 MZQ524564 NJM524564 NTI524564 ODE524564 ONA524564 OWW524564 PGS524564 PQO524564 QAK524564 QKG524564 QUC524564 RDY524564 RNU524564 RXQ524564 SHM524564 SRI524564 TBE524564 TLA524564 TUW524564 UES524564 UOO524564 UYK524564 VIG524564 VSC524564 WBY524564 WLU524564 WVQ524564 G590100 JE590100 TA590100 ACW590100 AMS590100 AWO590100 BGK590100 BQG590100 CAC590100 CJY590100 CTU590100 DDQ590100 DNM590100 DXI590100 EHE590100 ERA590100 FAW590100 FKS590100 FUO590100 GEK590100 GOG590100 GYC590100 HHY590100 HRU590100 IBQ590100 ILM590100 IVI590100 JFE590100 JPA590100 JYW590100 KIS590100 KSO590100 LCK590100 LMG590100 LWC590100 MFY590100 MPU590100 MZQ590100 NJM590100 NTI590100 ODE590100 ONA590100 OWW590100 PGS590100 PQO590100 QAK590100 QKG590100 QUC590100 RDY590100 RNU590100 RXQ590100 SHM590100 SRI590100 TBE590100 TLA590100 TUW590100 UES590100 UOO590100 UYK590100 VIG590100 VSC590100 WBY590100 WLU590100 WVQ590100 G655636 JE655636 TA655636 ACW655636 AMS655636 AWO655636 BGK655636 BQG655636 CAC655636 CJY655636 CTU655636 DDQ655636 DNM655636 DXI655636 EHE655636 ERA655636 FAW655636 FKS655636 FUO655636 GEK655636 GOG655636 GYC655636 HHY655636 HRU655636 IBQ655636 ILM655636 IVI655636 JFE655636 JPA655636 JYW655636 KIS655636 KSO655636 LCK655636 LMG655636 LWC655636 MFY655636 MPU655636 MZQ655636 NJM655636 NTI655636 ODE655636 ONA655636 OWW655636 PGS655636 PQO655636 QAK655636 QKG655636 QUC655636 RDY655636 RNU655636 RXQ655636 SHM655636 SRI655636 TBE655636 TLA655636 TUW655636 UES655636 UOO655636 UYK655636 VIG655636 VSC655636 WBY655636 WLU655636 WVQ655636 G721172 JE721172 TA721172 ACW721172 AMS721172 AWO721172 BGK721172 BQG721172 CAC721172 CJY721172 CTU721172 DDQ721172 DNM721172 DXI721172 EHE721172 ERA721172 FAW721172 FKS721172 FUO721172 GEK721172 GOG721172 GYC721172 HHY721172 HRU721172 IBQ721172 ILM721172 IVI721172 JFE721172 JPA721172 JYW721172 KIS721172 KSO721172 LCK721172 LMG721172 LWC721172 MFY721172 MPU721172 MZQ721172 NJM721172 NTI721172 ODE721172 ONA721172 OWW721172 PGS721172 PQO721172 QAK721172 QKG721172 QUC721172 RDY721172 RNU721172 RXQ721172 SHM721172 SRI721172 TBE721172 TLA721172 TUW721172 UES721172 UOO721172 UYK721172 VIG721172 VSC721172 WBY721172 WLU721172 WVQ721172 G786708 JE786708 TA786708 ACW786708 AMS786708 AWO786708 BGK786708 BQG786708 CAC786708 CJY786708 CTU786708 DDQ786708 DNM786708 DXI786708 EHE786708 ERA786708 FAW786708 FKS786708 FUO786708 GEK786708 GOG786708 GYC786708 HHY786708 HRU786708 IBQ786708 ILM786708 IVI786708 JFE786708 JPA786708 JYW786708 KIS786708 KSO786708 LCK786708 LMG786708 LWC786708 MFY786708 MPU786708 MZQ786708 NJM786708 NTI786708 ODE786708 ONA786708 OWW786708 PGS786708 PQO786708 QAK786708 QKG786708 QUC786708 RDY786708 RNU786708 RXQ786708 SHM786708 SRI786708 TBE786708 TLA786708 TUW786708 UES786708 UOO786708 UYK786708 VIG786708 VSC786708 WBY786708 WLU786708 WVQ786708 G852244 JE852244 TA852244 ACW852244 AMS852244 AWO852244 BGK852244 BQG852244 CAC852244 CJY852244 CTU852244 DDQ852244 DNM852244 DXI852244 EHE852244 ERA852244 FAW852244 FKS852244 FUO852244 GEK852244 GOG852244 GYC852244 HHY852244 HRU852244 IBQ852244 ILM852244 IVI852244 JFE852244 JPA852244 JYW852244 KIS852244 KSO852244 LCK852244 LMG852244 LWC852244 MFY852244 MPU852244 MZQ852244 NJM852244 NTI852244 ODE852244 ONA852244 OWW852244 PGS852244 PQO852244 QAK852244 QKG852244 QUC852244 RDY852244 RNU852244 RXQ852244 SHM852244 SRI852244 TBE852244 TLA852244 TUW852244 UES852244 UOO852244 UYK852244 VIG852244 VSC852244 WBY852244 WLU852244 WVQ852244 G917780 JE917780 TA917780 ACW917780 AMS917780 AWO917780 BGK917780 BQG917780 CAC917780 CJY917780 CTU917780 DDQ917780 DNM917780 DXI917780 EHE917780 ERA917780 FAW917780 FKS917780 FUO917780 GEK917780 GOG917780 GYC917780 HHY917780 HRU917780 IBQ917780 ILM917780 IVI917780 JFE917780 JPA917780 JYW917780 KIS917780 KSO917780 LCK917780 LMG917780 LWC917780 MFY917780 MPU917780 MZQ917780 NJM917780 NTI917780 ODE917780 ONA917780 OWW917780 PGS917780 PQO917780 QAK917780 QKG917780 QUC917780 RDY917780 RNU917780 RXQ917780 SHM917780 SRI917780 TBE917780 TLA917780 TUW917780 UES917780 UOO917780 UYK917780 VIG917780 VSC917780 WBY917780 WLU917780 WVQ917780 G983316 JE983316 TA983316 ACW983316 AMS983316 AWO983316 BGK983316 BQG983316 CAC983316 CJY983316 CTU983316 DDQ983316 DNM983316 DXI983316 EHE983316 ERA983316 FAW983316 FKS983316 FUO983316 GEK983316 GOG983316 GYC983316 HHY983316 HRU983316 IBQ983316 ILM983316 IVI983316 JFE983316 JPA983316 JYW983316 KIS983316 KSO983316 LCK983316 LMG983316 LWC983316 MFY983316 MPU983316 MZQ983316 NJM983316 NTI983316 ODE983316 ONA983316 OWW983316 PGS983316 PQO983316 QAK983316 QKG983316 QUC983316 RDY983316 RNU983316 RXQ983316 SHM983316 SRI983316 TBE983316 TLA983316 TUW983316 UES983316 UOO983316 UYK983316 VIG983316 VSC983316 WBY983316 WLU983316 WVQ983316">
      <formula1>E202:E206</formula1>
    </dataValidation>
    <dataValidation type="list" allowBlank="1" showInputMessage="1" showErrorMessage="1" sqref="J12:J15 D15:I15 D13:I13 O22:T22">
      <formula1>$O$33:$O$35</formula1>
    </dataValidation>
    <dataValidation type="list" allowBlank="1" showInputMessage="1" showErrorMessage="1" sqref="D16:I16">
      <formula1>$O$33:$O$36</formula1>
    </dataValidation>
    <dataValidation type="whole" allowBlank="1" showInputMessage="1" showErrorMessage="1" sqref="H14:I14">
      <formula1>60</formula1>
      <formula2>200</formula2>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ErrorMessage="1" errorTitle="HIBA!" error="Nem beírható pontszám!!">
          <x14:formula1>
            <xm:f>E34:E36</xm:f>
          </x14:formula1>
          <xm:sqref>G33 JE33 TA33 ACW33 AMS33 AWO33 BGK33 BQG33 CAC33 CJY33 CTU33 DDQ33 DNM33 DXI33 EHE33 ERA33 FAW33 FKS33 FUO33 GEK33 GOG33 GYC33 HHY33 HRU33 IBQ33 ILM33 IVI33 JFE33 JPA33 JYW33 KIS33 KSO33 LCK33 LMG33 LWC33 MFY33 MPU33 MZQ33 NJM33 NTI33 ODE33 ONA33 OWW33 PGS33 PQO33 QAK33 QKG33 QUC33 RDY33 RNU33 RXQ33 SHM33 SRI33 TBE33 TLA33 TUW33 UES33 UOO33 UYK33 VIG33 VSC33 WBY33 WLU33 WVQ33 G65569 JE65569 TA65569 ACW65569 AMS65569 AWO65569 BGK65569 BQG65569 CAC65569 CJY65569 CTU65569 DDQ65569 DNM65569 DXI65569 EHE65569 ERA65569 FAW65569 FKS65569 FUO65569 GEK65569 GOG65569 GYC65569 HHY65569 HRU65569 IBQ65569 ILM65569 IVI65569 JFE65569 JPA65569 JYW65569 KIS65569 KSO65569 LCK65569 LMG65569 LWC65569 MFY65569 MPU65569 MZQ65569 NJM65569 NTI65569 ODE65569 ONA65569 OWW65569 PGS65569 PQO65569 QAK65569 QKG65569 QUC65569 RDY65569 RNU65569 RXQ65569 SHM65569 SRI65569 TBE65569 TLA65569 TUW65569 UES65569 UOO65569 UYK65569 VIG65569 VSC65569 WBY65569 WLU65569 WVQ65569 G131105 JE131105 TA131105 ACW131105 AMS131105 AWO131105 BGK131105 BQG131105 CAC131105 CJY131105 CTU131105 DDQ131105 DNM131105 DXI131105 EHE131105 ERA131105 FAW131105 FKS131105 FUO131105 GEK131105 GOG131105 GYC131105 HHY131105 HRU131105 IBQ131105 ILM131105 IVI131105 JFE131105 JPA131105 JYW131105 KIS131105 KSO131105 LCK131105 LMG131105 LWC131105 MFY131105 MPU131105 MZQ131105 NJM131105 NTI131105 ODE131105 ONA131105 OWW131105 PGS131105 PQO131105 QAK131105 QKG131105 QUC131105 RDY131105 RNU131105 RXQ131105 SHM131105 SRI131105 TBE131105 TLA131105 TUW131105 UES131105 UOO131105 UYK131105 VIG131105 VSC131105 WBY131105 WLU131105 WVQ131105 G196641 JE196641 TA196641 ACW196641 AMS196641 AWO196641 BGK196641 BQG196641 CAC196641 CJY196641 CTU196641 DDQ196641 DNM196641 DXI196641 EHE196641 ERA196641 FAW196641 FKS196641 FUO196641 GEK196641 GOG196641 GYC196641 HHY196641 HRU196641 IBQ196641 ILM196641 IVI196641 JFE196641 JPA196641 JYW196641 KIS196641 KSO196641 LCK196641 LMG196641 LWC196641 MFY196641 MPU196641 MZQ196641 NJM196641 NTI196641 ODE196641 ONA196641 OWW196641 PGS196641 PQO196641 QAK196641 QKG196641 QUC196641 RDY196641 RNU196641 RXQ196641 SHM196641 SRI196641 TBE196641 TLA196641 TUW196641 UES196641 UOO196641 UYK196641 VIG196641 VSC196641 WBY196641 WLU196641 WVQ196641 G262177 JE262177 TA262177 ACW262177 AMS262177 AWO262177 BGK262177 BQG262177 CAC262177 CJY262177 CTU262177 DDQ262177 DNM262177 DXI262177 EHE262177 ERA262177 FAW262177 FKS262177 FUO262177 GEK262177 GOG262177 GYC262177 HHY262177 HRU262177 IBQ262177 ILM262177 IVI262177 JFE262177 JPA262177 JYW262177 KIS262177 KSO262177 LCK262177 LMG262177 LWC262177 MFY262177 MPU262177 MZQ262177 NJM262177 NTI262177 ODE262177 ONA262177 OWW262177 PGS262177 PQO262177 QAK262177 QKG262177 QUC262177 RDY262177 RNU262177 RXQ262177 SHM262177 SRI262177 TBE262177 TLA262177 TUW262177 UES262177 UOO262177 UYK262177 VIG262177 VSC262177 WBY262177 WLU262177 WVQ262177 G327713 JE327713 TA327713 ACW327713 AMS327713 AWO327713 BGK327713 BQG327713 CAC327713 CJY327713 CTU327713 DDQ327713 DNM327713 DXI327713 EHE327713 ERA327713 FAW327713 FKS327713 FUO327713 GEK327713 GOG327713 GYC327713 HHY327713 HRU327713 IBQ327713 ILM327713 IVI327713 JFE327713 JPA327713 JYW327713 KIS327713 KSO327713 LCK327713 LMG327713 LWC327713 MFY327713 MPU327713 MZQ327713 NJM327713 NTI327713 ODE327713 ONA327713 OWW327713 PGS327713 PQO327713 QAK327713 QKG327713 QUC327713 RDY327713 RNU327713 RXQ327713 SHM327713 SRI327713 TBE327713 TLA327713 TUW327713 UES327713 UOO327713 UYK327713 VIG327713 VSC327713 WBY327713 WLU327713 WVQ327713 G393249 JE393249 TA393249 ACW393249 AMS393249 AWO393249 BGK393249 BQG393249 CAC393249 CJY393249 CTU393249 DDQ393249 DNM393249 DXI393249 EHE393249 ERA393249 FAW393249 FKS393249 FUO393249 GEK393249 GOG393249 GYC393249 HHY393249 HRU393249 IBQ393249 ILM393249 IVI393249 JFE393249 JPA393249 JYW393249 KIS393249 KSO393249 LCK393249 LMG393249 LWC393249 MFY393249 MPU393249 MZQ393249 NJM393249 NTI393249 ODE393249 ONA393249 OWW393249 PGS393249 PQO393249 QAK393249 QKG393249 QUC393249 RDY393249 RNU393249 RXQ393249 SHM393249 SRI393249 TBE393249 TLA393249 TUW393249 UES393249 UOO393249 UYK393249 VIG393249 VSC393249 WBY393249 WLU393249 WVQ393249 G458785 JE458785 TA458785 ACW458785 AMS458785 AWO458785 BGK458785 BQG458785 CAC458785 CJY458785 CTU458785 DDQ458785 DNM458785 DXI458785 EHE458785 ERA458785 FAW458785 FKS458785 FUO458785 GEK458785 GOG458785 GYC458785 HHY458785 HRU458785 IBQ458785 ILM458785 IVI458785 JFE458785 JPA458785 JYW458785 KIS458785 KSO458785 LCK458785 LMG458785 LWC458785 MFY458785 MPU458785 MZQ458785 NJM458785 NTI458785 ODE458785 ONA458785 OWW458785 PGS458785 PQO458785 QAK458785 QKG458785 QUC458785 RDY458785 RNU458785 RXQ458785 SHM458785 SRI458785 TBE458785 TLA458785 TUW458785 UES458785 UOO458785 UYK458785 VIG458785 VSC458785 WBY458785 WLU458785 WVQ458785 G524321 JE524321 TA524321 ACW524321 AMS524321 AWO524321 BGK524321 BQG524321 CAC524321 CJY524321 CTU524321 DDQ524321 DNM524321 DXI524321 EHE524321 ERA524321 FAW524321 FKS524321 FUO524321 GEK524321 GOG524321 GYC524321 HHY524321 HRU524321 IBQ524321 ILM524321 IVI524321 JFE524321 JPA524321 JYW524321 KIS524321 KSO524321 LCK524321 LMG524321 LWC524321 MFY524321 MPU524321 MZQ524321 NJM524321 NTI524321 ODE524321 ONA524321 OWW524321 PGS524321 PQO524321 QAK524321 QKG524321 QUC524321 RDY524321 RNU524321 RXQ524321 SHM524321 SRI524321 TBE524321 TLA524321 TUW524321 UES524321 UOO524321 UYK524321 VIG524321 VSC524321 WBY524321 WLU524321 WVQ524321 G589857 JE589857 TA589857 ACW589857 AMS589857 AWO589857 BGK589857 BQG589857 CAC589857 CJY589857 CTU589857 DDQ589857 DNM589857 DXI589857 EHE589857 ERA589857 FAW589857 FKS589857 FUO589857 GEK589857 GOG589857 GYC589857 HHY589857 HRU589857 IBQ589857 ILM589857 IVI589857 JFE589857 JPA589857 JYW589857 KIS589857 KSO589857 LCK589857 LMG589857 LWC589857 MFY589857 MPU589857 MZQ589857 NJM589857 NTI589857 ODE589857 ONA589857 OWW589857 PGS589857 PQO589857 QAK589857 QKG589857 QUC589857 RDY589857 RNU589857 RXQ589857 SHM589857 SRI589857 TBE589857 TLA589857 TUW589857 UES589857 UOO589857 UYK589857 VIG589857 VSC589857 WBY589857 WLU589857 WVQ589857 G655393 JE655393 TA655393 ACW655393 AMS655393 AWO655393 BGK655393 BQG655393 CAC655393 CJY655393 CTU655393 DDQ655393 DNM655393 DXI655393 EHE655393 ERA655393 FAW655393 FKS655393 FUO655393 GEK655393 GOG655393 GYC655393 HHY655393 HRU655393 IBQ655393 ILM655393 IVI655393 JFE655393 JPA655393 JYW655393 KIS655393 KSO655393 LCK655393 LMG655393 LWC655393 MFY655393 MPU655393 MZQ655393 NJM655393 NTI655393 ODE655393 ONA655393 OWW655393 PGS655393 PQO655393 QAK655393 QKG655393 QUC655393 RDY655393 RNU655393 RXQ655393 SHM655393 SRI655393 TBE655393 TLA655393 TUW655393 UES655393 UOO655393 UYK655393 VIG655393 VSC655393 WBY655393 WLU655393 WVQ655393 G720929 JE720929 TA720929 ACW720929 AMS720929 AWO720929 BGK720929 BQG720929 CAC720929 CJY720929 CTU720929 DDQ720929 DNM720929 DXI720929 EHE720929 ERA720929 FAW720929 FKS720929 FUO720929 GEK720929 GOG720929 GYC720929 HHY720929 HRU720929 IBQ720929 ILM720929 IVI720929 JFE720929 JPA720929 JYW720929 KIS720929 KSO720929 LCK720929 LMG720929 LWC720929 MFY720929 MPU720929 MZQ720929 NJM720929 NTI720929 ODE720929 ONA720929 OWW720929 PGS720929 PQO720929 QAK720929 QKG720929 QUC720929 RDY720929 RNU720929 RXQ720929 SHM720929 SRI720929 TBE720929 TLA720929 TUW720929 UES720929 UOO720929 UYK720929 VIG720929 VSC720929 WBY720929 WLU720929 WVQ720929 G786465 JE786465 TA786465 ACW786465 AMS786465 AWO786465 BGK786465 BQG786465 CAC786465 CJY786465 CTU786465 DDQ786465 DNM786465 DXI786465 EHE786465 ERA786465 FAW786465 FKS786465 FUO786465 GEK786465 GOG786465 GYC786465 HHY786465 HRU786465 IBQ786465 ILM786465 IVI786465 JFE786465 JPA786465 JYW786465 KIS786465 KSO786465 LCK786465 LMG786465 LWC786465 MFY786465 MPU786465 MZQ786465 NJM786465 NTI786465 ODE786465 ONA786465 OWW786465 PGS786465 PQO786465 QAK786465 QKG786465 QUC786465 RDY786465 RNU786465 RXQ786465 SHM786465 SRI786465 TBE786465 TLA786465 TUW786465 UES786465 UOO786465 UYK786465 VIG786465 VSC786465 WBY786465 WLU786465 WVQ786465 G852001 JE852001 TA852001 ACW852001 AMS852001 AWO852001 BGK852001 BQG852001 CAC852001 CJY852001 CTU852001 DDQ852001 DNM852001 DXI852001 EHE852001 ERA852001 FAW852001 FKS852001 FUO852001 GEK852001 GOG852001 GYC852001 HHY852001 HRU852001 IBQ852001 ILM852001 IVI852001 JFE852001 JPA852001 JYW852001 KIS852001 KSO852001 LCK852001 LMG852001 LWC852001 MFY852001 MPU852001 MZQ852001 NJM852001 NTI852001 ODE852001 ONA852001 OWW852001 PGS852001 PQO852001 QAK852001 QKG852001 QUC852001 RDY852001 RNU852001 RXQ852001 SHM852001 SRI852001 TBE852001 TLA852001 TUW852001 UES852001 UOO852001 UYK852001 VIG852001 VSC852001 WBY852001 WLU852001 WVQ852001 G917537 JE917537 TA917537 ACW917537 AMS917537 AWO917537 BGK917537 BQG917537 CAC917537 CJY917537 CTU917537 DDQ917537 DNM917537 DXI917537 EHE917537 ERA917537 FAW917537 FKS917537 FUO917537 GEK917537 GOG917537 GYC917537 HHY917537 HRU917537 IBQ917537 ILM917537 IVI917537 JFE917537 JPA917537 JYW917537 KIS917537 KSO917537 LCK917537 LMG917537 LWC917537 MFY917537 MPU917537 MZQ917537 NJM917537 NTI917537 ODE917537 ONA917537 OWW917537 PGS917537 PQO917537 QAK917537 QKG917537 QUC917537 RDY917537 RNU917537 RXQ917537 SHM917537 SRI917537 TBE917537 TLA917537 TUW917537 UES917537 UOO917537 UYK917537 VIG917537 VSC917537 WBY917537 WLU917537 WVQ917537 G983073 JE983073 TA983073 ACW983073 AMS983073 AWO983073 BGK983073 BQG983073 CAC983073 CJY983073 CTU983073 DDQ983073 DNM983073 DXI983073 EHE983073 ERA983073 FAW983073 FKS983073 FUO983073 GEK983073 GOG983073 GYC983073 HHY983073 HRU983073 IBQ983073 ILM983073 IVI983073 JFE983073 JPA983073 JYW983073 KIS983073 KSO983073 LCK983073 LMG983073 LWC983073 MFY983073 MPU983073 MZQ983073 NJM983073 NTI983073 ODE983073 ONA983073 OWW983073 PGS983073 PQO983073 QAK983073 QKG983073 QUC983073 RDY983073 RNU983073 RXQ983073 SHM983073 SRI983073 TBE983073 TLA983073 TUW983073 UES983073 UOO983073 UYK983073 VIG983073 VSC983073 WBY983073 WLU983073 WVQ983073 G41 JE41 TA41 ACW41 AMS41 AWO41 BGK41 BQG41 CAC41 CJY41 CTU41 DDQ41 DNM41 DXI41 EHE41 ERA41 FAW41 FKS41 FUO41 GEK41 GOG41 GYC41 HHY41 HRU41 IBQ41 ILM41 IVI41 JFE41 JPA41 JYW41 KIS41 KSO41 LCK41 LMG41 LWC41 MFY41 MPU41 MZQ41 NJM41 NTI41 ODE41 ONA41 OWW41 PGS41 PQO41 QAK41 QKG41 QUC41 RDY41 RNU41 RXQ41 SHM41 SRI41 TBE41 TLA41 TUW41 UES41 UOO41 UYK41 VIG41 VSC41 WBY41 WLU41 WVQ41 G65577 JE65577 TA65577 ACW65577 AMS65577 AWO65577 BGK65577 BQG65577 CAC65577 CJY65577 CTU65577 DDQ65577 DNM65577 DXI65577 EHE65577 ERA65577 FAW65577 FKS65577 FUO65577 GEK65577 GOG65577 GYC65577 HHY65577 HRU65577 IBQ65577 ILM65577 IVI65577 JFE65577 JPA65577 JYW65577 KIS65577 KSO65577 LCK65577 LMG65577 LWC65577 MFY65577 MPU65577 MZQ65577 NJM65577 NTI65577 ODE65577 ONA65577 OWW65577 PGS65577 PQO65577 QAK65577 QKG65577 QUC65577 RDY65577 RNU65577 RXQ65577 SHM65577 SRI65577 TBE65577 TLA65577 TUW65577 UES65577 UOO65577 UYK65577 VIG65577 VSC65577 WBY65577 WLU65577 WVQ65577 G131113 JE131113 TA131113 ACW131113 AMS131113 AWO131113 BGK131113 BQG131113 CAC131113 CJY131113 CTU131113 DDQ131113 DNM131113 DXI131113 EHE131113 ERA131113 FAW131113 FKS131113 FUO131113 GEK131113 GOG131113 GYC131113 HHY131113 HRU131113 IBQ131113 ILM131113 IVI131113 JFE131113 JPA131113 JYW131113 KIS131113 KSO131113 LCK131113 LMG131113 LWC131113 MFY131113 MPU131113 MZQ131113 NJM131113 NTI131113 ODE131113 ONA131113 OWW131113 PGS131113 PQO131113 QAK131113 QKG131113 QUC131113 RDY131113 RNU131113 RXQ131113 SHM131113 SRI131113 TBE131113 TLA131113 TUW131113 UES131113 UOO131113 UYK131113 VIG131113 VSC131113 WBY131113 WLU131113 WVQ131113 G196649 JE196649 TA196649 ACW196649 AMS196649 AWO196649 BGK196649 BQG196649 CAC196649 CJY196649 CTU196649 DDQ196649 DNM196649 DXI196649 EHE196649 ERA196649 FAW196649 FKS196649 FUO196649 GEK196649 GOG196649 GYC196649 HHY196649 HRU196649 IBQ196649 ILM196649 IVI196649 JFE196649 JPA196649 JYW196649 KIS196649 KSO196649 LCK196649 LMG196649 LWC196649 MFY196649 MPU196649 MZQ196649 NJM196649 NTI196649 ODE196649 ONA196649 OWW196649 PGS196649 PQO196649 QAK196649 QKG196649 QUC196649 RDY196649 RNU196649 RXQ196649 SHM196649 SRI196649 TBE196649 TLA196649 TUW196649 UES196649 UOO196649 UYK196649 VIG196649 VSC196649 WBY196649 WLU196649 WVQ196649 G262185 JE262185 TA262185 ACW262185 AMS262185 AWO262185 BGK262185 BQG262185 CAC262185 CJY262185 CTU262185 DDQ262185 DNM262185 DXI262185 EHE262185 ERA262185 FAW262185 FKS262185 FUO262185 GEK262185 GOG262185 GYC262185 HHY262185 HRU262185 IBQ262185 ILM262185 IVI262185 JFE262185 JPA262185 JYW262185 KIS262185 KSO262185 LCK262185 LMG262185 LWC262185 MFY262185 MPU262185 MZQ262185 NJM262185 NTI262185 ODE262185 ONA262185 OWW262185 PGS262185 PQO262185 QAK262185 QKG262185 QUC262185 RDY262185 RNU262185 RXQ262185 SHM262185 SRI262185 TBE262185 TLA262185 TUW262185 UES262185 UOO262185 UYK262185 VIG262185 VSC262185 WBY262185 WLU262185 WVQ262185 G327721 JE327721 TA327721 ACW327721 AMS327721 AWO327721 BGK327721 BQG327721 CAC327721 CJY327721 CTU327721 DDQ327721 DNM327721 DXI327721 EHE327721 ERA327721 FAW327721 FKS327721 FUO327721 GEK327721 GOG327721 GYC327721 HHY327721 HRU327721 IBQ327721 ILM327721 IVI327721 JFE327721 JPA327721 JYW327721 KIS327721 KSO327721 LCK327721 LMG327721 LWC327721 MFY327721 MPU327721 MZQ327721 NJM327721 NTI327721 ODE327721 ONA327721 OWW327721 PGS327721 PQO327721 QAK327721 QKG327721 QUC327721 RDY327721 RNU327721 RXQ327721 SHM327721 SRI327721 TBE327721 TLA327721 TUW327721 UES327721 UOO327721 UYK327721 VIG327721 VSC327721 WBY327721 WLU327721 WVQ327721 G393257 JE393257 TA393257 ACW393257 AMS393257 AWO393257 BGK393257 BQG393257 CAC393257 CJY393257 CTU393257 DDQ393257 DNM393257 DXI393257 EHE393257 ERA393257 FAW393257 FKS393257 FUO393257 GEK393257 GOG393257 GYC393257 HHY393257 HRU393257 IBQ393257 ILM393257 IVI393257 JFE393257 JPA393257 JYW393257 KIS393257 KSO393257 LCK393257 LMG393257 LWC393257 MFY393257 MPU393257 MZQ393257 NJM393257 NTI393257 ODE393257 ONA393257 OWW393257 PGS393257 PQO393257 QAK393257 QKG393257 QUC393257 RDY393257 RNU393257 RXQ393257 SHM393257 SRI393257 TBE393257 TLA393257 TUW393257 UES393257 UOO393257 UYK393257 VIG393257 VSC393257 WBY393257 WLU393257 WVQ393257 G458793 JE458793 TA458793 ACW458793 AMS458793 AWO458793 BGK458793 BQG458793 CAC458793 CJY458793 CTU458793 DDQ458793 DNM458793 DXI458793 EHE458793 ERA458793 FAW458793 FKS458793 FUO458793 GEK458793 GOG458793 GYC458793 HHY458793 HRU458793 IBQ458793 ILM458793 IVI458793 JFE458793 JPA458793 JYW458793 KIS458793 KSO458793 LCK458793 LMG458793 LWC458793 MFY458793 MPU458793 MZQ458793 NJM458793 NTI458793 ODE458793 ONA458793 OWW458793 PGS458793 PQO458793 QAK458793 QKG458793 QUC458793 RDY458793 RNU458793 RXQ458793 SHM458793 SRI458793 TBE458793 TLA458793 TUW458793 UES458793 UOO458793 UYK458793 VIG458793 VSC458793 WBY458793 WLU458793 WVQ458793 G524329 JE524329 TA524329 ACW524329 AMS524329 AWO524329 BGK524329 BQG524329 CAC524329 CJY524329 CTU524329 DDQ524329 DNM524329 DXI524329 EHE524329 ERA524329 FAW524329 FKS524329 FUO524329 GEK524329 GOG524329 GYC524329 HHY524329 HRU524329 IBQ524329 ILM524329 IVI524329 JFE524329 JPA524329 JYW524329 KIS524329 KSO524329 LCK524329 LMG524329 LWC524329 MFY524329 MPU524329 MZQ524329 NJM524329 NTI524329 ODE524329 ONA524329 OWW524329 PGS524329 PQO524329 QAK524329 QKG524329 QUC524329 RDY524329 RNU524329 RXQ524329 SHM524329 SRI524329 TBE524329 TLA524329 TUW524329 UES524329 UOO524329 UYK524329 VIG524329 VSC524329 WBY524329 WLU524329 WVQ524329 G589865 JE589865 TA589865 ACW589865 AMS589865 AWO589865 BGK589865 BQG589865 CAC589865 CJY589865 CTU589865 DDQ589865 DNM589865 DXI589865 EHE589865 ERA589865 FAW589865 FKS589865 FUO589865 GEK589865 GOG589865 GYC589865 HHY589865 HRU589865 IBQ589865 ILM589865 IVI589865 JFE589865 JPA589865 JYW589865 KIS589865 KSO589865 LCK589865 LMG589865 LWC589865 MFY589865 MPU589865 MZQ589865 NJM589865 NTI589865 ODE589865 ONA589865 OWW589865 PGS589865 PQO589865 QAK589865 QKG589865 QUC589865 RDY589865 RNU589865 RXQ589865 SHM589865 SRI589865 TBE589865 TLA589865 TUW589865 UES589865 UOO589865 UYK589865 VIG589865 VSC589865 WBY589865 WLU589865 WVQ589865 G655401 JE655401 TA655401 ACW655401 AMS655401 AWO655401 BGK655401 BQG655401 CAC655401 CJY655401 CTU655401 DDQ655401 DNM655401 DXI655401 EHE655401 ERA655401 FAW655401 FKS655401 FUO655401 GEK655401 GOG655401 GYC655401 HHY655401 HRU655401 IBQ655401 ILM655401 IVI655401 JFE655401 JPA655401 JYW655401 KIS655401 KSO655401 LCK655401 LMG655401 LWC655401 MFY655401 MPU655401 MZQ655401 NJM655401 NTI655401 ODE655401 ONA655401 OWW655401 PGS655401 PQO655401 QAK655401 QKG655401 QUC655401 RDY655401 RNU655401 RXQ655401 SHM655401 SRI655401 TBE655401 TLA655401 TUW655401 UES655401 UOO655401 UYK655401 VIG655401 VSC655401 WBY655401 WLU655401 WVQ655401 G720937 JE720937 TA720937 ACW720937 AMS720937 AWO720937 BGK720937 BQG720937 CAC720937 CJY720937 CTU720937 DDQ720937 DNM720937 DXI720937 EHE720937 ERA720937 FAW720937 FKS720937 FUO720937 GEK720937 GOG720937 GYC720937 HHY720937 HRU720937 IBQ720937 ILM720937 IVI720937 JFE720937 JPA720937 JYW720937 KIS720937 KSO720937 LCK720937 LMG720937 LWC720937 MFY720937 MPU720937 MZQ720937 NJM720937 NTI720937 ODE720937 ONA720937 OWW720937 PGS720937 PQO720937 QAK720937 QKG720937 QUC720937 RDY720937 RNU720937 RXQ720937 SHM720937 SRI720937 TBE720937 TLA720937 TUW720937 UES720937 UOO720937 UYK720937 VIG720937 VSC720937 WBY720937 WLU720937 WVQ720937 G786473 JE786473 TA786473 ACW786473 AMS786473 AWO786473 BGK786473 BQG786473 CAC786473 CJY786473 CTU786473 DDQ786473 DNM786473 DXI786473 EHE786473 ERA786473 FAW786473 FKS786473 FUO786473 GEK786473 GOG786473 GYC786473 HHY786473 HRU786473 IBQ786473 ILM786473 IVI786473 JFE786473 JPA786473 JYW786473 KIS786473 KSO786473 LCK786473 LMG786473 LWC786473 MFY786473 MPU786473 MZQ786473 NJM786473 NTI786473 ODE786473 ONA786473 OWW786473 PGS786473 PQO786473 QAK786473 QKG786473 QUC786473 RDY786473 RNU786473 RXQ786473 SHM786473 SRI786473 TBE786473 TLA786473 TUW786473 UES786473 UOO786473 UYK786473 VIG786473 VSC786473 WBY786473 WLU786473 WVQ786473 G852009 JE852009 TA852009 ACW852009 AMS852009 AWO852009 BGK852009 BQG852009 CAC852009 CJY852009 CTU852009 DDQ852009 DNM852009 DXI852009 EHE852009 ERA852009 FAW852009 FKS852009 FUO852009 GEK852009 GOG852009 GYC852009 HHY852009 HRU852009 IBQ852009 ILM852009 IVI852009 JFE852009 JPA852009 JYW852009 KIS852009 KSO852009 LCK852009 LMG852009 LWC852009 MFY852009 MPU852009 MZQ852009 NJM852009 NTI852009 ODE852009 ONA852009 OWW852009 PGS852009 PQO852009 QAK852009 QKG852009 QUC852009 RDY852009 RNU852009 RXQ852009 SHM852009 SRI852009 TBE852009 TLA852009 TUW852009 UES852009 UOO852009 UYK852009 VIG852009 VSC852009 WBY852009 WLU852009 WVQ852009 G917545 JE917545 TA917545 ACW917545 AMS917545 AWO917545 BGK917545 BQG917545 CAC917545 CJY917545 CTU917545 DDQ917545 DNM917545 DXI917545 EHE917545 ERA917545 FAW917545 FKS917545 FUO917545 GEK917545 GOG917545 GYC917545 HHY917545 HRU917545 IBQ917545 ILM917545 IVI917545 JFE917545 JPA917545 JYW917545 KIS917545 KSO917545 LCK917545 LMG917545 LWC917545 MFY917545 MPU917545 MZQ917545 NJM917545 NTI917545 ODE917545 ONA917545 OWW917545 PGS917545 PQO917545 QAK917545 QKG917545 QUC917545 RDY917545 RNU917545 RXQ917545 SHM917545 SRI917545 TBE917545 TLA917545 TUW917545 UES917545 UOO917545 UYK917545 VIG917545 VSC917545 WBY917545 WLU917545 WVQ917545 G983081 JE983081 TA983081 ACW983081 AMS983081 AWO983081 BGK983081 BQG983081 CAC983081 CJY983081 CTU983081 DDQ983081 DNM983081 DXI983081 EHE983081 ERA983081 FAW983081 FKS983081 FUO983081 GEK983081 GOG983081 GYC983081 HHY983081 HRU983081 IBQ983081 ILM983081 IVI983081 JFE983081 JPA983081 JYW983081 KIS983081 KSO983081 LCK983081 LMG983081 LWC983081 MFY983081 MPU983081 MZQ983081 NJM983081 NTI983081 ODE983081 ONA983081 OWW983081 PGS983081 PQO983081 QAK983081 QKG983081 QUC983081 RDY983081 RNU983081 RXQ983081 SHM983081 SRI983081 TBE983081 TLA983081 TUW983081 UES983081 UOO983081 UYK983081 VIG983081 VSC983081 WBY983081 WLU983081 WVQ983081 G53 JE53 TA53 ACW53 AMS53 AWO53 BGK53 BQG53 CAC53 CJY53 CTU53 DDQ53 DNM53 DXI53 EHE53 ERA53 FAW53 FKS53 FUO53 GEK53 GOG53 GYC53 HHY53 HRU53 IBQ53 ILM53 IVI53 JFE53 JPA53 JYW53 KIS53 KSO53 LCK53 LMG53 LWC53 MFY53 MPU53 MZQ53 NJM53 NTI53 ODE53 ONA53 OWW53 PGS53 PQO53 QAK53 QKG53 QUC53 RDY53 RNU53 RXQ53 SHM53 SRI53 TBE53 TLA53 TUW53 UES53 UOO53 UYK53 VIG53 VSC53 WBY53 WLU53 WVQ53 G65589 JE65589 TA65589 ACW65589 AMS65589 AWO65589 BGK65589 BQG65589 CAC65589 CJY65589 CTU65589 DDQ65589 DNM65589 DXI65589 EHE65589 ERA65589 FAW65589 FKS65589 FUO65589 GEK65589 GOG65589 GYC65589 HHY65589 HRU65589 IBQ65589 ILM65589 IVI65589 JFE65589 JPA65589 JYW65589 KIS65589 KSO65589 LCK65589 LMG65589 LWC65589 MFY65589 MPU65589 MZQ65589 NJM65589 NTI65589 ODE65589 ONA65589 OWW65589 PGS65589 PQO65589 QAK65589 QKG65589 QUC65589 RDY65589 RNU65589 RXQ65589 SHM65589 SRI65589 TBE65589 TLA65589 TUW65589 UES65589 UOO65589 UYK65589 VIG65589 VSC65589 WBY65589 WLU65589 WVQ65589 G131125 JE131125 TA131125 ACW131125 AMS131125 AWO131125 BGK131125 BQG131125 CAC131125 CJY131125 CTU131125 DDQ131125 DNM131125 DXI131125 EHE131125 ERA131125 FAW131125 FKS131125 FUO131125 GEK131125 GOG131125 GYC131125 HHY131125 HRU131125 IBQ131125 ILM131125 IVI131125 JFE131125 JPA131125 JYW131125 KIS131125 KSO131125 LCK131125 LMG131125 LWC131125 MFY131125 MPU131125 MZQ131125 NJM131125 NTI131125 ODE131125 ONA131125 OWW131125 PGS131125 PQO131125 QAK131125 QKG131125 QUC131125 RDY131125 RNU131125 RXQ131125 SHM131125 SRI131125 TBE131125 TLA131125 TUW131125 UES131125 UOO131125 UYK131125 VIG131125 VSC131125 WBY131125 WLU131125 WVQ131125 G196661 JE196661 TA196661 ACW196661 AMS196661 AWO196661 BGK196661 BQG196661 CAC196661 CJY196661 CTU196661 DDQ196661 DNM196661 DXI196661 EHE196661 ERA196661 FAW196661 FKS196661 FUO196661 GEK196661 GOG196661 GYC196661 HHY196661 HRU196661 IBQ196661 ILM196661 IVI196661 JFE196661 JPA196661 JYW196661 KIS196661 KSO196661 LCK196661 LMG196661 LWC196661 MFY196661 MPU196661 MZQ196661 NJM196661 NTI196661 ODE196661 ONA196661 OWW196661 PGS196661 PQO196661 QAK196661 QKG196661 QUC196661 RDY196661 RNU196661 RXQ196661 SHM196661 SRI196661 TBE196661 TLA196661 TUW196661 UES196661 UOO196661 UYK196661 VIG196661 VSC196661 WBY196661 WLU196661 WVQ196661 G262197 JE262197 TA262197 ACW262197 AMS262197 AWO262197 BGK262197 BQG262197 CAC262197 CJY262197 CTU262197 DDQ262197 DNM262197 DXI262197 EHE262197 ERA262197 FAW262197 FKS262197 FUO262197 GEK262197 GOG262197 GYC262197 HHY262197 HRU262197 IBQ262197 ILM262197 IVI262197 JFE262197 JPA262197 JYW262197 KIS262197 KSO262197 LCK262197 LMG262197 LWC262197 MFY262197 MPU262197 MZQ262197 NJM262197 NTI262197 ODE262197 ONA262197 OWW262197 PGS262197 PQO262197 QAK262197 QKG262197 QUC262197 RDY262197 RNU262197 RXQ262197 SHM262197 SRI262197 TBE262197 TLA262197 TUW262197 UES262197 UOO262197 UYK262197 VIG262197 VSC262197 WBY262197 WLU262197 WVQ262197 G327733 JE327733 TA327733 ACW327733 AMS327733 AWO327733 BGK327733 BQG327733 CAC327733 CJY327733 CTU327733 DDQ327733 DNM327733 DXI327733 EHE327733 ERA327733 FAW327733 FKS327733 FUO327733 GEK327733 GOG327733 GYC327733 HHY327733 HRU327733 IBQ327733 ILM327733 IVI327733 JFE327733 JPA327733 JYW327733 KIS327733 KSO327733 LCK327733 LMG327733 LWC327733 MFY327733 MPU327733 MZQ327733 NJM327733 NTI327733 ODE327733 ONA327733 OWW327733 PGS327733 PQO327733 QAK327733 QKG327733 QUC327733 RDY327733 RNU327733 RXQ327733 SHM327733 SRI327733 TBE327733 TLA327733 TUW327733 UES327733 UOO327733 UYK327733 VIG327733 VSC327733 WBY327733 WLU327733 WVQ327733 G393269 JE393269 TA393269 ACW393269 AMS393269 AWO393269 BGK393269 BQG393269 CAC393269 CJY393269 CTU393269 DDQ393269 DNM393269 DXI393269 EHE393269 ERA393269 FAW393269 FKS393269 FUO393269 GEK393269 GOG393269 GYC393269 HHY393269 HRU393269 IBQ393269 ILM393269 IVI393269 JFE393269 JPA393269 JYW393269 KIS393269 KSO393269 LCK393269 LMG393269 LWC393269 MFY393269 MPU393269 MZQ393269 NJM393269 NTI393269 ODE393269 ONA393269 OWW393269 PGS393269 PQO393269 QAK393269 QKG393269 QUC393269 RDY393269 RNU393269 RXQ393269 SHM393269 SRI393269 TBE393269 TLA393269 TUW393269 UES393269 UOO393269 UYK393269 VIG393269 VSC393269 WBY393269 WLU393269 WVQ393269 G458805 JE458805 TA458805 ACW458805 AMS458805 AWO458805 BGK458805 BQG458805 CAC458805 CJY458805 CTU458805 DDQ458805 DNM458805 DXI458805 EHE458805 ERA458805 FAW458805 FKS458805 FUO458805 GEK458805 GOG458805 GYC458805 HHY458805 HRU458805 IBQ458805 ILM458805 IVI458805 JFE458805 JPA458805 JYW458805 KIS458805 KSO458805 LCK458805 LMG458805 LWC458805 MFY458805 MPU458805 MZQ458805 NJM458805 NTI458805 ODE458805 ONA458805 OWW458805 PGS458805 PQO458805 QAK458805 QKG458805 QUC458805 RDY458805 RNU458805 RXQ458805 SHM458805 SRI458805 TBE458805 TLA458805 TUW458805 UES458805 UOO458805 UYK458805 VIG458805 VSC458805 WBY458805 WLU458805 WVQ458805 G524341 JE524341 TA524341 ACW524341 AMS524341 AWO524341 BGK524341 BQG524341 CAC524341 CJY524341 CTU524341 DDQ524341 DNM524341 DXI524341 EHE524341 ERA524341 FAW524341 FKS524341 FUO524341 GEK524341 GOG524341 GYC524341 HHY524341 HRU524341 IBQ524341 ILM524341 IVI524341 JFE524341 JPA524341 JYW524341 KIS524341 KSO524341 LCK524341 LMG524341 LWC524341 MFY524341 MPU524341 MZQ524341 NJM524341 NTI524341 ODE524341 ONA524341 OWW524341 PGS524341 PQO524341 QAK524341 QKG524341 QUC524341 RDY524341 RNU524341 RXQ524341 SHM524341 SRI524341 TBE524341 TLA524341 TUW524341 UES524341 UOO524341 UYK524341 VIG524341 VSC524341 WBY524341 WLU524341 WVQ524341 G589877 JE589877 TA589877 ACW589877 AMS589877 AWO589877 BGK589877 BQG589877 CAC589877 CJY589877 CTU589877 DDQ589877 DNM589877 DXI589877 EHE589877 ERA589877 FAW589877 FKS589877 FUO589877 GEK589877 GOG589877 GYC589877 HHY589877 HRU589877 IBQ589877 ILM589877 IVI589877 JFE589877 JPA589877 JYW589877 KIS589877 KSO589877 LCK589877 LMG589877 LWC589877 MFY589877 MPU589877 MZQ589877 NJM589877 NTI589877 ODE589877 ONA589877 OWW589877 PGS589877 PQO589877 QAK589877 QKG589877 QUC589877 RDY589877 RNU589877 RXQ589877 SHM589877 SRI589877 TBE589877 TLA589877 TUW589877 UES589877 UOO589877 UYK589877 VIG589877 VSC589877 WBY589877 WLU589877 WVQ589877 G655413 JE655413 TA655413 ACW655413 AMS655413 AWO655413 BGK655413 BQG655413 CAC655413 CJY655413 CTU655413 DDQ655413 DNM655413 DXI655413 EHE655413 ERA655413 FAW655413 FKS655413 FUO655413 GEK655413 GOG655413 GYC655413 HHY655413 HRU655413 IBQ655413 ILM655413 IVI655413 JFE655413 JPA655413 JYW655413 KIS655413 KSO655413 LCK655413 LMG655413 LWC655413 MFY655413 MPU655413 MZQ655413 NJM655413 NTI655413 ODE655413 ONA655413 OWW655413 PGS655413 PQO655413 QAK655413 QKG655413 QUC655413 RDY655413 RNU655413 RXQ655413 SHM655413 SRI655413 TBE655413 TLA655413 TUW655413 UES655413 UOO655413 UYK655413 VIG655413 VSC655413 WBY655413 WLU655413 WVQ655413 G720949 JE720949 TA720949 ACW720949 AMS720949 AWO720949 BGK720949 BQG720949 CAC720949 CJY720949 CTU720949 DDQ720949 DNM720949 DXI720949 EHE720949 ERA720949 FAW720949 FKS720949 FUO720949 GEK720949 GOG720949 GYC720949 HHY720949 HRU720949 IBQ720949 ILM720949 IVI720949 JFE720949 JPA720949 JYW720949 KIS720949 KSO720949 LCK720949 LMG720949 LWC720949 MFY720949 MPU720949 MZQ720949 NJM720949 NTI720949 ODE720949 ONA720949 OWW720949 PGS720949 PQO720949 QAK720949 QKG720949 QUC720949 RDY720949 RNU720949 RXQ720949 SHM720949 SRI720949 TBE720949 TLA720949 TUW720949 UES720949 UOO720949 UYK720949 VIG720949 VSC720949 WBY720949 WLU720949 WVQ720949 G786485 JE786485 TA786485 ACW786485 AMS786485 AWO786485 BGK786485 BQG786485 CAC786485 CJY786485 CTU786485 DDQ786485 DNM786485 DXI786485 EHE786485 ERA786485 FAW786485 FKS786485 FUO786485 GEK786485 GOG786485 GYC786485 HHY786485 HRU786485 IBQ786485 ILM786485 IVI786485 JFE786485 JPA786485 JYW786485 KIS786485 KSO786485 LCK786485 LMG786485 LWC786485 MFY786485 MPU786485 MZQ786485 NJM786485 NTI786485 ODE786485 ONA786485 OWW786485 PGS786485 PQO786485 QAK786485 QKG786485 QUC786485 RDY786485 RNU786485 RXQ786485 SHM786485 SRI786485 TBE786485 TLA786485 TUW786485 UES786485 UOO786485 UYK786485 VIG786485 VSC786485 WBY786485 WLU786485 WVQ786485 G852021 JE852021 TA852021 ACW852021 AMS852021 AWO852021 BGK852021 BQG852021 CAC852021 CJY852021 CTU852021 DDQ852021 DNM852021 DXI852021 EHE852021 ERA852021 FAW852021 FKS852021 FUO852021 GEK852021 GOG852021 GYC852021 HHY852021 HRU852021 IBQ852021 ILM852021 IVI852021 JFE852021 JPA852021 JYW852021 KIS852021 KSO852021 LCK852021 LMG852021 LWC852021 MFY852021 MPU852021 MZQ852021 NJM852021 NTI852021 ODE852021 ONA852021 OWW852021 PGS852021 PQO852021 QAK852021 QKG852021 QUC852021 RDY852021 RNU852021 RXQ852021 SHM852021 SRI852021 TBE852021 TLA852021 TUW852021 UES852021 UOO852021 UYK852021 VIG852021 VSC852021 WBY852021 WLU852021 WVQ852021 G917557 JE917557 TA917557 ACW917557 AMS917557 AWO917557 BGK917557 BQG917557 CAC917557 CJY917557 CTU917557 DDQ917557 DNM917557 DXI917557 EHE917557 ERA917557 FAW917557 FKS917557 FUO917557 GEK917557 GOG917557 GYC917557 HHY917557 HRU917557 IBQ917557 ILM917557 IVI917557 JFE917557 JPA917557 JYW917557 KIS917557 KSO917557 LCK917557 LMG917557 LWC917557 MFY917557 MPU917557 MZQ917557 NJM917557 NTI917557 ODE917557 ONA917557 OWW917557 PGS917557 PQO917557 QAK917557 QKG917557 QUC917557 RDY917557 RNU917557 RXQ917557 SHM917557 SRI917557 TBE917557 TLA917557 TUW917557 UES917557 UOO917557 UYK917557 VIG917557 VSC917557 WBY917557 WLU917557 WVQ917557 G983093 JE983093 TA983093 ACW983093 AMS983093 AWO983093 BGK983093 BQG983093 CAC983093 CJY983093 CTU983093 DDQ983093 DNM983093 DXI983093 EHE983093 ERA983093 FAW983093 FKS983093 FUO983093 GEK983093 GOG983093 GYC983093 HHY983093 HRU983093 IBQ983093 ILM983093 IVI983093 JFE983093 JPA983093 JYW983093 KIS983093 KSO983093 LCK983093 LMG983093 LWC983093 MFY983093 MPU983093 MZQ983093 NJM983093 NTI983093 ODE983093 ONA983093 OWW983093 PGS983093 PQO983093 QAK983093 QKG983093 QUC983093 RDY983093 RNU983093 RXQ983093 SHM983093 SRI983093 TBE983093 TLA983093 TUW983093 UES983093 UOO983093 UYK983093 VIG983093 VSC983093 WBY983093 WLU983093 WVQ983093 G61 JE61 TA61 ACW61 AMS61 AWO61 BGK61 BQG61 CAC61 CJY61 CTU61 DDQ61 DNM61 DXI61 EHE61 ERA61 FAW61 FKS61 FUO61 GEK61 GOG61 GYC61 HHY61 HRU61 IBQ61 ILM61 IVI61 JFE61 JPA61 JYW61 KIS61 KSO61 LCK61 LMG61 LWC61 MFY61 MPU61 MZQ61 NJM61 NTI61 ODE61 ONA61 OWW61 PGS61 PQO61 QAK61 QKG61 QUC61 RDY61 RNU61 RXQ61 SHM61 SRI61 TBE61 TLA61 TUW61 UES61 UOO61 UYK61 VIG61 VSC61 WBY61 WLU61 WVQ61 G65597 JE65597 TA65597 ACW65597 AMS65597 AWO65597 BGK65597 BQG65597 CAC65597 CJY65597 CTU65597 DDQ65597 DNM65597 DXI65597 EHE65597 ERA65597 FAW65597 FKS65597 FUO65597 GEK65597 GOG65597 GYC65597 HHY65597 HRU65597 IBQ65597 ILM65597 IVI65597 JFE65597 JPA65597 JYW65597 KIS65597 KSO65597 LCK65597 LMG65597 LWC65597 MFY65597 MPU65597 MZQ65597 NJM65597 NTI65597 ODE65597 ONA65597 OWW65597 PGS65597 PQO65597 QAK65597 QKG65597 QUC65597 RDY65597 RNU65597 RXQ65597 SHM65597 SRI65597 TBE65597 TLA65597 TUW65597 UES65597 UOO65597 UYK65597 VIG65597 VSC65597 WBY65597 WLU65597 WVQ65597 G131133 JE131133 TA131133 ACW131133 AMS131133 AWO131133 BGK131133 BQG131133 CAC131133 CJY131133 CTU131133 DDQ131133 DNM131133 DXI131133 EHE131133 ERA131133 FAW131133 FKS131133 FUO131133 GEK131133 GOG131133 GYC131133 HHY131133 HRU131133 IBQ131133 ILM131133 IVI131133 JFE131133 JPA131133 JYW131133 KIS131133 KSO131133 LCK131133 LMG131133 LWC131133 MFY131133 MPU131133 MZQ131133 NJM131133 NTI131133 ODE131133 ONA131133 OWW131133 PGS131133 PQO131133 QAK131133 QKG131133 QUC131133 RDY131133 RNU131133 RXQ131133 SHM131133 SRI131133 TBE131133 TLA131133 TUW131133 UES131133 UOO131133 UYK131133 VIG131133 VSC131133 WBY131133 WLU131133 WVQ131133 G196669 JE196669 TA196669 ACW196669 AMS196669 AWO196669 BGK196669 BQG196669 CAC196669 CJY196669 CTU196669 DDQ196669 DNM196669 DXI196669 EHE196669 ERA196669 FAW196669 FKS196669 FUO196669 GEK196669 GOG196669 GYC196669 HHY196669 HRU196669 IBQ196669 ILM196669 IVI196669 JFE196669 JPA196669 JYW196669 KIS196669 KSO196669 LCK196669 LMG196669 LWC196669 MFY196669 MPU196669 MZQ196669 NJM196669 NTI196669 ODE196669 ONA196669 OWW196669 PGS196669 PQO196669 QAK196669 QKG196669 QUC196669 RDY196669 RNU196669 RXQ196669 SHM196669 SRI196669 TBE196669 TLA196669 TUW196669 UES196669 UOO196669 UYK196669 VIG196669 VSC196669 WBY196669 WLU196669 WVQ196669 G262205 JE262205 TA262205 ACW262205 AMS262205 AWO262205 BGK262205 BQG262205 CAC262205 CJY262205 CTU262205 DDQ262205 DNM262205 DXI262205 EHE262205 ERA262205 FAW262205 FKS262205 FUO262205 GEK262205 GOG262205 GYC262205 HHY262205 HRU262205 IBQ262205 ILM262205 IVI262205 JFE262205 JPA262205 JYW262205 KIS262205 KSO262205 LCK262205 LMG262205 LWC262205 MFY262205 MPU262205 MZQ262205 NJM262205 NTI262205 ODE262205 ONA262205 OWW262205 PGS262205 PQO262205 QAK262205 QKG262205 QUC262205 RDY262205 RNU262205 RXQ262205 SHM262205 SRI262205 TBE262205 TLA262205 TUW262205 UES262205 UOO262205 UYK262205 VIG262205 VSC262205 WBY262205 WLU262205 WVQ262205 G327741 JE327741 TA327741 ACW327741 AMS327741 AWO327741 BGK327741 BQG327741 CAC327741 CJY327741 CTU327741 DDQ327741 DNM327741 DXI327741 EHE327741 ERA327741 FAW327741 FKS327741 FUO327741 GEK327741 GOG327741 GYC327741 HHY327741 HRU327741 IBQ327741 ILM327741 IVI327741 JFE327741 JPA327741 JYW327741 KIS327741 KSO327741 LCK327741 LMG327741 LWC327741 MFY327741 MPU327741 MZQ327741 NJM327741 NTI327741 ODE327741 ONA327741 OWW327741 PGS327741 PQO327741 QAK327741 QKG327741 QUC327741 RDY327741 RNU327741 RXQ327741 SHM327741 SRI327741 TBE327741 TLA327741 TUW327741 UES327741 UOO327741 UYK327741 VIG327741 VSC327741 WBY327741 WLU327741 WVQ327741 G393277 JE393277 TA393277 ACW393277 AMS393277 AWO393277 BGK393277 BQG393277 CAC393277 CJY393277 CTU393277 DDQ393277 DNM393277 DXI393277 EHE393277 ERA393277 FAW393277 FKS393277 FUO393277 GEK393277 GOG393277 GYC393277 HHY393277 HRU393277 IBQ393277 ILM393277 IVI393277 JFE393277 JPA393277 JYW393277 KIS393277 KSO393277 LCK393277 LMG393277 LWC393277 MFY393277 MPU393277 MZQ393277 NJM393277 NTI393277 ODE393277 ONA393277 OWW393277 PGS393277 PQO393277 QAK393277 QKG393277 QUC393277 RDY393277 RNU393277 RXQ393277 SHM393277 SRI393277 TBE393277 TLA393277 TUW393277 UES393277 UOO393277 UYK393277 VIG393277 VSC393277 WBY393277 WLU393277 WVQ393277 G458813 JE458813 TA458813 ACW458813 AMS458813 AWO458813 BGK458813 BQG458813 CAC458813 CJY458813 CTU458813 DDQ458813 DNM458813 DXI458813 EHE458813 ERA458813 FAW458813 FKS458813 FUO458813 GEK458813 GOG458813 GYC458813 HHY458813 HRU458813 IBQ458813 ILM458813 IVI458813 JFE458813 JPA458813 JYW458813 KIS458813 KSO458813 LCK458813 LMG458813 LWC458813 MFY458813 MPU458813 MZQ458813 NJM458813 NTI458813 ODE458813 ONA458813 OWW458813 PGS458813 PQO458813 QAK458813 QKG458813 QUC458813 RDY458813 RNU458813 RXQ458813 SHM458813 SRI458813 TBE458813 TLA458813 TUW458813 UES458813 UOO458813 UYK458813 VIG458813 VSC458813 WBY458813 WLU458813 WVQ458813 G524349 JE524349 TA524349 ACW524349 AMS524349 AWO524349 BGK524349 BQG524349 CAC524349 CJY524349 CTU524349 DDQ524349 DNM524349 DXI524349 EHE524349 ERA524349 FAW524349 FKS524349 FUO524349 GEK524349 GOG524349 GYC524349 HHY524349 HRU524349 IBQ524349 ILM524349 IVI524349 JFE524349 JPA524349 JYW524349 KIS524349 KSO524349 LCK524349 LMG524349 LWC524349 MFY524349 MPU524349 MZQ524349 NJM524349 NTI524349 ODE524349 ONA524349 OWW524349 PGS524349 PQO524349 QAK524349 QKG524349 QUC524349 RDY524349 RNU524349 RXQ524349 SHM524349 SRI524349 TBE524349 TLA524349 TUW524349 UES524349 UOO524349 UYK524349 VIG524349 VSC524349 WBY524349 WLU524349 WVQ524349 G589885 JE589885 TA589885 ACW589885 AMS589885 AWO589885 BGK589885 BQG589885 CAC589885 CJY589885 CTU589885 DDQ589885 DNM589885 DXI589885 EHE589885 ERA589885 FAW589885 FKS589885 FUO589885 GEK589885 GOG589885 GYC589885 HHY589885 HRU589885 IBQ589885 ILM589885 IVI589885 JFE589885 JPA589885 JYW589885 KIS589885 KSO589885 LCK589885 LMG589885 LWC589885 MFY589885 MPU589885 MZQ589885 NJM589885 NTI589885 ODE589885 ONA589885 OWW589885 PGS589885 PQO589885 QAK589885 QKG589885 QUC589885 RDY589885 RNU589885 RXQ589885 SHM589885 SRI589885 TBE589885 TLA589885 TUW589885 UES589885 UOO589885 UYK589885 VIG589885 VSC589885 WBY589885 WLU589885 WVQ589885 G655421 JE655421 TA655421 ACW655421 AMS655421 AWO655421 BGK655421 BQG655421 CAC655421 CJY655421 CTU655421 DDQ655421 DNM655421 DXI655421 EHE655421 ERA655421 FAW655421 FKS655421 FUO655421 GEK655421 GOG655421 GYC655421 HHY655421 HRU655421 IBQ655421 ILM655421 IVI655421 JFE655421 JPA655421 JYW655421 KIS655421 KSO655421 LCK655421 LMG655421 LWC655421 MFY655421 MPU655421 MZQ655421 NJM655421 NTI655421 ODE655421 ONA655421 OWW655421 PGS655421 PQO655421 QAK655421 QKG655421 QUC655421 RDY655421 RNU655421 RXQ655421 SHM655421 SRI655421 TBE655421 TLA655421 TUW655421 UES655421 UOO655421 UYK655421 VIG655421 VSC655421 WBY655421 WLU655421 WVQ655421 G720957 JE720957 TA720957 ACW720957 AMS720957 AWO720957 BGK720957 BQG720957 CAC720957 CJY720957 CTU720957 DDQ720957 DNM720957 DXI720957 EHE720957 ERA720957 FAW720957 FKS720957 FUO720957 GEK720957 GOG720957 GYC720957 HHY720957 HRU720957 IBQ720957 ILM720957 IVI720957 JFE720957 JPA720957 JYW720957 KIS720957 KSO720957 LCK720957 LMG720957 LWC720957 MFY720957 MPU720957 MZQ720957 NJM720957 NTI720957 ODE720957 ONA720957 OWW720957 PGS720957 PQO720957 QAK720957 QKG720957 QUC720957 RDY720957 RNU720957 RXQ720957 SHM720957 SRI720957 TBE720957 TLA720957 TUW720957 UES720957 UOO720957 UYK720957 VIG720957 VSC720957 WBY720957 WLU720957 WVQ720957 G786493 JE786493 TA786493 ACW786493 AMS786493 AWO786493 BGK786493 BQG786493 CAC786493 CJY786493 CTU786493 DDQ786493 DNM786493 DXI786493 EHE786493 ERA786493 FAW786493 FKS786493 FUO786493 GEK786493 GOG786493 GYC786493 HHY786493 HRU786493 IBQ786493 ILM786493 IVI786493 JFE786493 JPA786493 JYW786493 KIS786493 KSO786493 LCK786493 LMG786493 LWC786493 MFY786493 MPU786493 MZQ786493 NJM786493 NTI786493 ODE786493 ONA786493 OWW786493 PGS786493 PQO786493 QAK786493 QKG786493 QUC786493 RDY786493 RNU786493 RXQ786493 SHM786493 SRI786493 TBE786493 TLA786493 TUW786493 UES786493 UOO786493 UYK786493 VIG786493 VSC786493 WBY786493 WLU786493 WVQ786493 G852029 JE852029 TA852029 ACW852029 AMS852029 AWO852029 BGK852029 BQG852029 CAC852029 CJY852029 CTU852029 DDQ852029 DNM852029 DXI852029 EHE852029 ERA852029 FAW852029 FKS852029 FUO852029 GEK852029 GOG852029 GYC852029 HHY852029 HRU852029 IBQ852029 ILM852029 IVI852029 JFE852029 JPA852029 JYW852029 KIS852029 KSO852029 LCK852029 LMG852029 LWC852029 MFY852029 MPU852029 MZQ852029 NJM852029 NTI852029 ODE852029 ONA852029 OWW852029 PGS852029 PQO852029 QAK852029 QKG852029 QUC852029 RDY852029 RNU852029 RXQ852029 SHM852029 SRI852029 TBE852029 TLA852029 TUW852029 UES852029 UOO852029 UYK852029 VIG852029 VSC852029 WBY852029 WLU852029 WVQ852029 G917565 JE917565 TA917565 ACW917565 AMS917565 AWO917565 BGK917565 BQG917565 CAC917565 CJY917565 CTU917565 DDQ917565 DNM917565 DXI917565 EHE917565 ERA917565 FAW917565 FKS917565 FUO917565 GEK917565 GOG917565 GYC917565 HHY917565 HRU917565 IBQ917565 ILM917565 IVI917565 JFE917565 JPA917565 JYW917565 KIS917565 KSO917565 LCK917565 LMG917565 LWC917565 MFY917565 MPU917565 MZQ917565 NJM917565 NTI917565 ODE917565 ONA917565 OWW917565 PGS917565 PQO917565 QAK917565 QKG917565 QUC917565 RDY917565 RNU917565 RXQ917565 SHM917565 SRI917565 TBE917565 TLA917565 TUW917565 UES917565 UOO917565 UYK917565 VIG917565 VSC917565 WBY917565 WLU917565 WVQ917565 G983101 JE983101 TA983101 ACW983101 AMS983101 AWO983101 BGK983101 BQG983101 CAC983101 CJY983101 CTU983101 DDQ983101 DNM983101 DXI983101 EHE983101 ERA983101 FAW983101 FKS983101 FUO983101 GEK983101 GOG983101 GYC983101 HHY983101 HRU983101 IBQ983101 ILM983101 IVI983101 JFE983101 JPA983101 JYW983101 KIS983101 KSO983101 LCK983101 LMG983101 LWC983101 MFY983101 MPU983101 MZQ983101 NJM983101 NTI983101 ODE983101 ONA983101 OWW983101 PGS983101 PQO983101 QAK983101 QKG983101 QUC983101 RDY983101 RNU983101 RXQ983101 SHM983101 SRI983101 TBE983101 TLA983101 TUW983101 UES983101 UOO983101 UYK983101 VIG983101 VSC983101 WBY983101 WLU983101 WVQ983101 G69 JE69 TA69 ACW69 AMS69 AWO69 BGK69 BQG69 CAC69 CJY69 CTU69 DDQ69 DNM69 DXI69 EHE69 ERA69 FAW69 FKS69 FUO69 GEK69 GOG69 GYC69 HHY69 HRU69 IBQ69 ILM69 IVI69 JFE69 JPA69 JYW69 KIS69 KSO69 LCK69 LMG69 LWC69 MFY69 MPU69 MZQ69 NJM69 NTI69 ODE69 ONA69 OWW69 PGS69 PQO69 QAK69 QKG69 QUC69 RDY69 RNU69 RXQ69 SHM69 SRI69 TBE69 TLA69 TUW69 UES69 UOO69 UYK69 VIG69 VSC69 WBY69 WLU69 WVQ69 G65605 JE65605 TA65605 ACW65605 AMS65605 AWO65605 BGK65605 BQG65605 CAC65605 CJY65605 CTU65605 DDQ65605 DNM65605 DXI65605 EHE65605 ERA65605 FAW65605 FKS65605 FUO65605 GEK65605 GOG65605 GYC65605 HHY65605 HRU65605 IBQ65605 ILM65605 IVI65605 JFE65605 JPA65605 JYW65605 KIS65605 KSO65605 LCK65605 LMG65605 LWC65605 MFY65605 MPU65605 MZQ65605 NJM65605 NTI65605 ODE65605 ONA65605 OWW65605 PGS65605 PQO65605 QAK65605 QKG65605 QUC65605 RDY65605 RNU65605 RXQ65605 SHM65605 SRI65605 TBE65605 TLA65605 TUW65605 UES65605 UOO65605 UYK65605 VIG65605 VSC65605 WBY65605 WLU65605 WVQ65605 G131141 JE131141 TA131141 ACW131141 AMS131141 AWO131141 BGK131141 BQG131141 CAC131141 CJY131141 CTU131141 DDQ131141 DNM131141 DXI131141 EHE131141 ERA131141 FAW131141 FKS131141 FUO131141 GEK131141 GOG131141 GYC131141 HHY131141 HRU131141 IBQ131141 ILM131141 IVI131141 JFE131141 JPA131141 JYW131141 KIS131141 KSO131141 LCK131141 LMG131141 LWC131141 MFY131141 MPU131141 MZQ131141 NJM131141 NTI131141 ODE131141 ONA131141 OWW131141 PGS131141 PQO131141 QAK131141 QKG131141 QUC131141 RDY131141 RNU131141 RXQ131141 SHM131141 SRI131141 TBE131141 TLA131141 TUW131141 UES131141 UOO131141 UYK131141 VIG131141 VSC131141 WBY131141 WLU131141 WVQ131141 G196677 JE196677 TA196677 ACW196677 AMS196677 AWO196677 BGK196677 BQG196677 CAC196677 CJY196677 CTU196677 DDQ196677 DNM196677 DXI196677 EHE196677 ERA196677 FAW196677 FKS196677 FUO196677 GEK196677 GOG196677 GYC196677 HHY196677 HRU196677 IBQ196677 ILM196677 IVI196677 JFE196677 JPA196677 JYW196677 KIS196677 KSO196677 LCK196677 LMG196677 LWC196677 MFY196677 MPU196677 MZQ196677 NJM196677 NTI196677 ODE196677 ONA196677 OWW196677 PGS196677 PQO196677 QAK196677 QKG196677 QUC196677 RDY196677 RNU196677 RXQ196677 SHM196677 SRI196677 TBE196677 TLA196677 TUW196677 UES196677 UOO196677 UYK196677 VIG196677 VSC196677 WBY196677 WLU196677 WVQ196677 G262213 JE262213 TA262213 ACW262213 AMS262213 AWO262213 BGK262213 BQG262213 CAC262213 CJY262213 CTU262213 DDQ262213 DNM262213 DXI262213 EHE262213 ERA262213 FAW262213 FKS262213 FUO262213 GEK262213 GOG262213 GYC262213 HHY262213 HRU262213 IBQ262213 ILM262213 IVI262213 JFE262213 JPA262213 JYW262213 KIS262213 KSO262213 LCK262213 LMG262213 LWC262213 MFY262213 MPU262213 MZQ262213 NJM262213 NTI262213 ODE262213 ONA262213 OWW262213 PGS262213 PQO262213 QAK262213 QKG262213 QUC262213 RDY262213 RNU262213 RXQ262213 SHM262213 SRI262213 TBE262213 TLA262213 TUW262213 UES262213 UOO262213 UYK262213 VIG262213 VSC262213 WBY262213 WLU262213 WVQ262213 G327749 JE327749 TA327749 ACW327749 AMS327749 AWO327749 BGK327749 BQG327749 CAC327749 CJY327749 CTU327749 DDQ327749 DNM327749 DXI327749 EHE327749 ERA327749 FAW327749 FKS327749 FUO327749 GEK327749 GOG327749 GYC327749 HHY327749 HRU327749 IBQ327749 ILM327749 IVI327749 JFE327749 JPA327749 JYW327749 KIS327749 KSO327749 LCK327749 LMG327749 LWC327749 MFY327749 MPU327749 MZQ327749 NJM327749 NTI327749 ODE327749 ONA327749 OWW327749 PGS327749 PQO327749 QAK327749 QKG327749 QUC327749 RDY327749 RNU327749 RXQ327749 SHM327749 SRI327749 TBE327749 TLA327749 TUW327749 UES327749 UOO327749 UYK327749 VIG327749 VSC327749 WBY327749 WLU327749 WVQ327749 G393285 JE393285 TA393285 ACW393285 AMS393285 AWO393285 BGK393285 BQG393285 CAC393285 CJY393285 CTU393285 DDQ393285 DNM393285 DXI393285 EHE393285 ERA393285 FAW393285 FKS393285 FUO393285 GEK393285 GOG393285 GYC393285 HHY393285 HRU393285 IBQ393285 ILM393285 IVI393285 JFE393285 JPA393285 JYW393285 KIS393285 KSO393285 LCK393285 LMG393285 LWC393285 MFY393285 MPU393285 MZQ393285 NJM393285 NTI393285 ODE393285 ONA393285 OWW393285 PGS393285 PQO393285 QAK393285 QKG393285 QUC393285 RDY393285 RNU393285 RXQ393285 SHM393285 SRI393285 TBE393285 TLA393285 TUW393285 UES393285 UOO393285 UYK393285 VIG393285 VSC393285 WBY393285 WLU393285 WVQ393285 G458821 JE458821 TA458821 ACW458821 AMS458821 AWO458821 BGK458821 BQG458821 CAC458821 CJY458821 CTU458821 DDQ458821 DNM458821 DXI458821 EHE458821 ERA458821 FAW458821 FKS458821 FUO458821 GEK458821 GOG458821 GYC458821 HHY458821 HRU458821 IBQ458821 ILM458821 IVI458821 JFE458821 JPA458821 JYW458821 KIS458821 KSO458821 LCK458821 LMG458821 LWC458821 MFY458821 MPU458821 MZQ458821 NJM458821 NTI458821 ODE458821 ONA458821 OWW458821 PGS458821 PQO458821 QAK458821 QKG458821 QUC458821 RDY458821 RNU458821 RXQ458821 SHM458821 SRI458821 TBE458821 TLA458821 TUW458821 UES458821 UOO458821 UYK458821 VIG458821 VSC458821 WBY458821 WLU458821 WVQ458821 G524357 JE524357 TA524357 ACW524357 AMS524357 AWO524357 BGK524357 BQG524357 CAC524357 CJY524357 CTU524357 DDQ524357 DNM524357 DXI524357 EHE524357 ERA524357 FAW524357 FKS524357 FUO524357 GEK524357 GOG524357 GYC524357 HHY524357 HRU524357 IBQ524357 ILM524357 IVI524357 JFE524357 JPA524357 JYW524357 KIS524357 KSO524357 LCK524357 LMG524357 LWC524357 MFY524357 MPU524357 MZQ524357 NJM524357 NTI524357 ODE524357 ONA524357 OWW524357 PGS524357 PQO524357 QAK524357 QKG524357 QUC524357 RDY524357 RNU524357 RXQ524357 SHM524357 SRI524357 TBE524357 TLA524357 TUW524357 UES524357 UOO524357 UYK524357 VIG524357 VSC524357 WBY524357 WLU524357 WVQ524357 G589893 JE589893 TA589893 ACW589893 AMS589893 AWO589893 BGK589893 BQG589893 CAC589893 CJY589893 CTU589893 DDQ589893 DNM589893 DXI589893 EHE589893 ERA589893 FAW589893 FKS589893 FUO589893 GEK589893 GOG589893 GYC589893 HHY589893 HRU589893 IBQ589893 ILM589893 IVI589893 JFE589893 JPA589893 JYW589893 KIS589893 KSO589893 LCK589893 LMG589893 LWC589893 MFY589893 MPU589893 MZQ589893 NJM589893 NTI589893 ODE589893 ONA589893 OWW589893 PGS589893 PQO589893 QAK589893 QKG589893 QUC589893 RDY589893 RNU589893 RXQ589893 SHM589893 SRI589893 TBE589893 TLA589893 TUW589893 UES589893 UOO589893 UYK589893 VIG589893 VSC589893 WBY589893 WLU589893 WVQ589893 G655429 JE655429 TA655429 ACW655429 AMS655429 AWO655429 BGK655429 BQG655429 CAC655429 CJY655429 CTU655429 DDQ655429 DNM655429 DXI655429 EHE655429 ERA655429 FAW655429 FKS655429 FUO655429 GEK655429 GOG655429 GYC655429 HHY655429 HRU655429 IBQ655429 ILM655429 IVI655429 JFE655429 JPA655429 JYW655429 KIS655429 KSO655429 LCK655429 LMG655429 LWC655429 MFY655429 MPU655429 MZQ655429 NJM655429 NTI655429 ODE655429 ONA655429 OWW655429 PGS655429 PQO655429 QAK655429 QKG655429 QUC655429 RDY655429 RNU655429 RXQ655429 SHM655429 SRI655429 TBE655429 TLA655429 TUW655429 UES655429 UOO655429 UYK655429 VIG655429 VSC655429 WBY655429 WLU655429 WVQ655429 G720965 JE720965 TA720965 ACW720965 AMS720965 AWO720965 BGK720965 BQG720965 CAC720965 CJY720965 CTU720965 DDQ720965 DNM720965 DXI720965 EHE720965 ERA720965 FAW720965 FKS720965 FUO720965 GEK720965 GOG720965 GYC720965 HHY720965 HRU720965 IBQ720965 ILM720965 IVI720965 JFE720965 JPA720965 JYW720965 KIS720965 KSO720965 LCK720965 LMG720965 LWC720965 MFY720965 MPU720965 MZQ720965 NJM720965 NTI720965 ODE720965 ONA720965 OWW720965 PGS720965 PQO720965 QAK720965 QKG720965 QUC720965 RDY720965 RNU720965 RXQ720965 SHM720965 SRI720965 TBE720965 TLA720965 TUW720965 UES720965 UOO720965 UYK720965 VIG720965 VSC720965 WBY720965 WLU720965 WVQ720965 G786501 JE786501 TA786501 ACW786501 AMS786501 AWO786501 BGK786501 BQG786501 CAC786501 CJY786501 CTU786501 DDQ786501 DNM786501 DXI786501 EHE786501 ERA786501 FAW786501 FKS786501 FUO786501 GEK786501 GOG786501 GYC786501 HHY786501 HRU786501 IBQ786501 ILM786501 IVI786501 JFE786501 JPA786501 JYW786501 KIS786501 KSO786501 LCK786501 LMG786501 LWC786501 MFY786501 MPU786501 MZQ786501 NJM786501 NTI786501 ODE786501 ONA786501 OWW786501 PGS786501 PQO786501 QAK786501 QKG786501 QUC786501 RDY786501 RNU786501 RXQ786501 SHM786501 SRI786501 TBE786501 TLA786501 TUW786501 UES786501 UOO786501 UYK786501 VIG786501 VSC786501 WBY786501 WLU786501 WVQ786501 G852037 JE852037 TA852037 ACW852037 AMS852037 AWO852037 BGK852037 BQG852037 CAC852037 CJY852037 CTU852037 DDQ852037 DNM852037 DXI852037 EHE852037 ERA852037 FAW852037 FKS852037 FUO852037 GEK852037 GOG852037 GYC852037 HHY852037 HRU852037 IBQ852037 ILM852037 IVI852037 JFE852037 JPA852037 JYW852037 KIS852037 KSO852037 LCK852037 LMG852037 LWC852037 MFY852037 MPU852037 MZQ852037 NJM852037 NTI852037 ODE852037 ONA852037 OWW852037 PGS852037 PQO852037 QAK852037 QKG852037 QUC852037 RDY852037 RNU852037 RXQ852037 SHM852037 SRI852037 TBE852037 TLA852037 TUW852037 UES852037 UOO852037 UYK852037 VIG852037 VSC852037 WBY852037 WLU852037 WVQ852037 G917573 JE917573 TA917573 ACW917573 AMS917573 AWO917573 BGK917573 BQG917573 CAC917573 CJY917573 CTU917573 DDQ917573 DNM917573 DXI917573 EHE917573 ERA917573 FAW917573 FKS917573 FUO917573 GEK917573 GOG917573 GYC917573 HHY917573 HRU917573 IBQ917573 ILM917573 IVI917573 JFE917573 JPA917573 JYW917573 KIS917573 KSO917573 LCK917573 LMG917573 LWC917573 MFY917573 MPU917573 MZQ917573 NJM917573 NTI917573 ODE917573 ONA917573 OWW917573 PGS917573 PQO917573 QAK917573 QKG917573 QUC917573 RDY917573 RNU917573 RXQ917573 SHM917573 SRI917573 TBE917573 TLA917573 TUW917573 UES917573 UOO917573 UYK917573 VIG917573 VSC917573 WBY917573 WLU917573 WVQ917573 G983109 JE983109 TA983109 ACW983109 AMS983109 AWO983109 BGK983109 BQG983109 CAC983109 CJY983109 CTU983109 DDQ983109 DNM983109 DXI983109 EHE983109 ERA983109 FAW983109 FKS983109 FUO983109 GEK983109 GOG983109 GYC983109 HHY983109 HRU983109 IBQ983109 ILM983109 IVI983109 JFE983109 JPA983109 JYW983109 KIS983109 KSO983109 LCK983109 LMG983109 LWC983109 MFY983109 MPU983109 MZQ983109 NJM983109 NTI983109 ODE983109 ONA983109 OWW983109 PGS983109 PQO983109 QAK983109 QKG983109 QUC983109 RDY983109 RNU983109 RXQ983109 SHM983109 SRI983109 TBE983109 TLA983109 TUW983109 UES983109 UOO983109 UYK983109 VIG983109 VSC983109 WBY983109 WLU983109 WVQ983109 G77 JE77 TA77 ACW77 AMS77 AWO77 BGK77 BQG77 CAC77 CJY77 CTU77 DDQ77 DNM77 DXI77 EHE77 ERA77 FAW77 FKS77 FUO77 GEK77 GOG77 GYC77 HHY77 HRU77 IBQ77 ILM77 IVI77 JFE77 JPA77 JYW77 KIS77 KSO77 LCK77 LMG77 LWC77 MFY77 MPU77 MZQ77 NJM77 NTI77 ODE77 ONA77 OWW77 PGS77 PQO77 QAK77 QKG77 QUC77 RDY77 RNU77 RXQ77 SHM77 SRI77 TBE77 TLA77 TUW77 UES77 UOO77 UYK77 VIG77 VSC77 WBY77 WLU77 WVQ77 G65613 JE65613 TA65613 ACW65613 AMS65613 AWO65613 BGK65613 BQG65613 CAC65613 CJY65613 CTU65613 DDQ65613 DNM65613 DXI65613 EHE65613 ERA65613 FAW65613 FKS65613 FUO65613 GEK65613 GOG65613 GYC65613 HHY65613 HRU65613 IBQ65613 ILM65613 IVI65613 JFE65613 JPA65613 JYW65613 KIS65613 KSO65613 LCK65613 LMG65613 LWC65613 MFY65613 MPU65613 MZQ65613 NJM65613 NTI65613 ODE65613 ONA65613 OWW65613 PGS65613 PQO65613 QAK65613 QKG65613 QUC65613 RDY65613 RNU65613 RXQ65613 SHM65613 SRI65613 TBE65613 TLA65613 TUW65613 UES65613 UOO65613 UYK65613 VIG65613 VSC65613 WBY65613 WLU65613 WVQ65613 G131149 JE131149 TA131149 ACW131149 AMS131149 AWO131149 BGK131149 BQG131149 CAC131149 CJY131149 CTU131149 DDQ131149 DNM131149 DXI131149 EHE131149 ERA131149 FAW131149 FKS131149 FUO131149 GEK131149 GOG131149 GYC131149 HHY131149 HRU131149 IBQ131149 ILM131149 IVI131149 JFE131149 JPA131149 JYW131149 KIS131149 KSO131149 LCK131149 LMG131149 LWC131149 MFY131149 MPU131149 MZQ131149 NJM131149 NTI131149 ODE131149 ONA131149 OWW131149 PGS131149 PQO131149 QAK131149 QKG131149 QUC131149 RDY131149 RNU131149 RXQ131149 SHM131149 SRI131149 TBE131149 TLA131149 TUW131149 UES131149 UOO131149 UYK131149 VIG131149 VSC131149 WBY131149 WLU131149 WVQ131149 G196685 JE196685 TA196685 ACW196685 AMS196685 AWO196685 BGK196685 BQG196685 CAC196685 CJY196685 CTU196685 DDQ196685 DNM196685 DXI196685 EHE196685 ERA196685 FAW196685 FKS196685 FUO196685 GEK196685 GOG196685 GYC196685 HHY196685 HRU196685 IBQ196685 ILM196685 IVI196685 JFE196685 JPA196685 JYW196685 KIS196685 KSO196685 LCK196685 LMG196685 LWC196685 MFY196685 MPU196685 MZQ196685 NJM196685 NTI196685 ODE196685 ONA196685 OWW196685 PGS196685 PQO196685 QAK196685 QKG196685 QUC196685 RDY196685 RNU196685 RXQ196685 SHM196685 SRI196685 TBE196685 TLA196685 TUW196685 UES196685 UOO196685 UYK196685 VIG196685 VSC196685 WBY196685 WLU196685 WVQ196685 G262221 JE262221 TA262221 ACW262221 AMS262221 AWO262221 BGK262221 BQG262221 CAC262221 CJY262221 CTU262221 DDQ262221 DNM262221 DXI262221 EHE262221 ERA262221 FAW262221 FKS262221 FUO262221 GEK262221 GOG262221 GYC262221 HHY262221 HRU262221 IBQ262221 ILM262221 IVI262221 JFE262221 JPA262221 JYW262221 KIS262221 KSO262221 LCK262221 LMG262221 LWC262221 MFY262221 MPU262221 MZQ262221 NJM262221 NTI262221 ODE262221 ONA262221 OWW262221 PGS262221 PQO262221 QAK262221 QKG262221 QUC262221 RDY262221 RNU262221 RXQ262221 SHM262221 SRI262221 TBE262221 TLA262221 TUW262221 UES262221 UOO262221 UYK262221 VIG262221 VSC262221 WBY262221 WLU262221 WVQ262221 G327757 JE327757 TA327757 ACW327757 AMS327757 AWO327757 BGK327757 BQG327757 CAC327757 CJY327757 CTU327757 DDQ327757 DNM327757 DXI327757 EHE327757 ERA327757 FAW327757 FKS327757 FUO327757 GEK327757 GOG327757 GYC327757 HHY327757 HRU327757 IBQ327757 ILM327757 IVI327757 JFE327757 JPA327757 JYW327757 KIS327757 KSO327757 LCK327757 LMG327757 LWC327757 MFY327757 MPU327757 MZQ327757 NJM327757 NTI327757 ODE327757 ONA327757 OWW327757 PGS327757 PQO327757 QAK327757 QKG327757 QUC327757 RDY327757 RNU327757 RXQ327757 SHM327757 SRI327757 TBE327757 TLA327757 TUW327757 UES327757 UOO327757 UYK327757 VIG327757 VSC327757 WBY327757 WLU327757 WVQ327757 G393293 JE393293 TA393293 ACW393293 AMS393293 AWO393293 BGK393293 BQG393293 CAC393293 CJY393293 CTU393293 DDQ393293 DNM393293 DXI393293 EHE393293 ERA393293 FAW393293 FKS393293 FUO393293 GEK393293 GOG393293 GYC393293 HHY393293 HRU393293 IBQ393293 ILM393293 IVI393293 JFE393293 JPA393293 JYW393293 KIS393293 KSO393293 LCK393293 LMG393293 LWC393293 MFY393293 MPU393293 MZQ393293 NJM393293 NTI393293 ODE393293 ONA393293 OWW393293 PGS393293 PQO393293 QAK393293 QKG393293 QUC393293 RDY393293 RNU393293 RXQ393293 SHM393293 SRI393293 TBE393293 TLA393293 TUW393293 UES393293 UOO393293 UYK393293 VIG393293 VSC393293 WBY393293 WLU393293 WVQ393293 G458829 JE458829 TA458829 ACW458829 AMS458829 AWO458829 BGK458829 BQG458829 CAC458829 CJY458829 CTU458829 DDQ458829 DNM458829 DXI458829 EHE458829 ERA458829 FAW458829 FKS458829 FUO458829 GEK458829 GOG458829 GYC458829 HHY458829 HRU458829 IBQ458829 ILM458829 IVI458829 JFE458829 JPA458829 JYW458829 KIS458829 KSO458829 LCK458829 LMG458829 LWC458829 MFY458829 MPU458829 MZQ458829 NJM458829 NTI458829 ODE458829 ONA458829 OWW458829 PGS458829 PQO458829 QAK458829 QKG458829 QUC458829 RDY458829 RNU458829 RXQ458829 SHM458829 SRI458829 TBE458829 TLA458829 TUW458829 UES458829 UOO458829 UYK458829 VIG458829 VSC458829 WBY458829 WLU458829 WVQ458829 G524365 JE524365 TA524365 ACW524365 AMS524365 AWO524365 BGK524365 BQG524365 CAC524365 CJY524365 CTU524365 DDQ524365 DNM524365 DXI524365 EHE524365 ERA524365 FAW524365 FKS524365 FUO524365 GEK524365 GOG524365 GYC524365 HHY524365 HRU524365 IBQ524365 ILM524365 IVI524365 JFE524365 JPA524365 JYW524365 KIS524365 KSO524365 LCK524365 LMG524365 LWC524365 MFY524365 MPU524365 MZQ524365 NJM524365 NTI524365 ODE524365 ONA524365 OWW524365 PGS524365 PQO524365 QAK524365 QKG524365 QUC524365 RDY524365 RNU524365 RXQ524365 SHM524365 SRI524365 TBE524365 TLA524365 TUW524365 UES524365 UOO524365 UYK524365 VIG524365 VSC524365 WBY524365 WLU524365 WVQ524365 G589901 JE589901 TA589901 ACW589901 AMS589901 AWO589901 BGK589901 BQG589901 CAC589901 CJY589901 CTU589901 DDQ589901 DNM589901 DXI589901 EHE589901 ERA589901 FAW589901 FKS589901 FUO589901 GEK589901 GOG589901 GYC589901 HHY589901 HRU589901 IBQ589901 ILM589901 IVI589901 JFE589901 JPA589901 JYW589901 KIS589901 KSO589901 LCK589901 LMG589901 LWC589901 MFY589901 MPU589901 MZQ589901 NJM589901 NTI589901 ODE589901 ONA589901 OWW589901 PGS589901 PQO589901 QAK589901 QKG589901 QUC589901 RDY589901 RNU589901 RXQ589901 SHM589901 SRI589901 TBE589901 TLA589901 TUW589901 UES589901 UOO589901 UYK589901 VIG589901 VSC589901 WBY589901 WLU589901 WVQ589901 G655437 JE655437 TA655437 ACW655437 AMS655437 AWO655437 BGK655437 BQG655437 CAC655437 CJY655437 CTU655437 DDQ655437 DNM655437 DXI655437 EHE655437 ERA655437 FAW655437 FKS655437 FUO655437 GEK655437 GOG655437 GYC655437 HHY655437 HRU655437 IBQ655437 ILM655437 IVI655437 JFE655437 JPA655437 JYW655437 KIS655437 KSO655437 LCK655437 LMG655437 LWC655437 MFY655437 MPU655437 MZQ655437 NJM655437 NTI655437 ODE655437 ONA655437 OWW655437 PGS655437 PQO655437 QAK655437 QKG655437 QUC655437 RDY655437 RNU655437 RXQ655437 SHM655437 SRI655437 TBE655437 TLA655437 TUW655437 UES655437 UOO655437 UYK655437 VIG655437 VSC655437 WBY655437 WLU655437 WVQ655437 G720973 JE720973 TA720973 ACW720973 AMS720973 AWO720973 BGK720973 BQG720973 CAC720973 CJY720973 CTU720973 DDQ720973 DNM720973 DXI720973 EHE720973 ERA720973 FAW720973 FKS720973 FUO720973 GEK720973 GOG720973 GYC720973 HHY720973 HRU720973 IBQ720973 ILM720973 IVI720973 JFE720973 JPA720973 JYW720973 KIS720973 KSO720973 LCK720973 LMG720973 LWC720973 MFY720973 MPU720973 MZQ720973 NJM720973 NTI720973 ODE720973 ONA720973 OWW720973 PGS720973 PQO720973 QAK720973 QKG720973 QUC720973 RDY720973 RNU720973 RXQ720973 SHM720973 SRI720973 TBE720973 TLA720973 TUW720973 UES720973 UOO720973 UYK720973 VIG720973 VSC720973 WBY720973 WLU720973 WVQ720973 G786509 JE786509 TA786509 ACW786509 AMS786509 AWO786509 BGK786509 BQG786509 CAC786509 CJY786509 CTU786509 DDQ786509 DNM786509 DXI786509 EHE786509 ERA786509 FAW786509 FKS786509 FUO786509 GEK786509 GOG786509 GYC786509 HHY786509 HRU786509 IBQ786509 ILM786509 IVI786509 JFE786509 JPA786509 JYW786509 KIS786509 KSO786509 LCK786509 LMG786509 LWC786509 MFY786509 MPU786509 MZQ786509 NJM786509 NTI786509 ODE786509 ONA786509 OWW786509 PGS786509 PQO786509 QAK786509 QKG786509 QUC786509 RDY786509 RNU786509 RXQ786509 SHM786509 SRI786509 TBE786509 TLA786509 TUW786509 UES786509 UOO786509 UYK786509 VIG786509 VSC786509 WBY786509 WLU786509 WVQ786509 G852045 JE852045 TA852045 ACW852045 AMS852045 AWO852045 BGK852045 BQG852045 CAC852045 CJY852045 CTU852045 DDQ852045 DNM852045 DXI852045 EHE852045 ERA852045 FAW852045 FKS852045 FUO852045 GEK852045 GOG852045 GYC852045 HHY852045 HRU852045 IBQ852045 ILM852045 IVI852045 JFE852045 JPA852045 JYW852045 KIS852045 KSO852045 LCK852045 LMG852045 LWC852045 MFY852045 MPU852045 MZQ852045 NJM852045 NTI852045 ODE852045 ONA852045 OWW852045 PGS852045 PQO852045 QAK852045 QKG852045 QUC852045 RDY852045 RNU852045 RXQ852045 SHM852045 SRI852045 TBE852045 TLA852045 TUW852045 UES852045 UOO852045 UYK852045 VIG852045 VSC852045 WBY852045 WLU852045 WVQ852045 G917581 JE917581 TA917581 ACW917581 AMS917581 AWO917581 BGK917581 BQG917581 CAC917581 CJY917581 CTU917581 DDQ917581 DNM917581 DXI917581 EHE917581 ERA917581 FAW917581 FKS917581 FUO917581 GEK917581 GOG917581 GYC917581 HHY917581 HRU917581 IBQ917581 ILM917581 IVI917581 JFE917581 JPA917581 JYW917581 KIS917581 KSO917581 LCK917581 LMG917581 LWC917581 MFY917581 MPU917581 MZQ917581 NJM917581 NTI917581 ODE917581 ONA917581 OWW917581 PGS917581 PQO917581 QAK917581 QKG917581 QUC917581 RDY917581 RNU917581 RXQ917581 SHM917581 SRI917581 TBE917581 TLA917581 TUW917581 UES917581 UOO917581 UYK917581 VIG917581 VSC917581 WBY917581 WLU917581 WVQ917581 G983117 JE983117 TA983117 ACW983117 AMS983117 AWO983117 BGK983117 BQG983117 CAC983117 CJY983117 CTU983117 DDQ983117 DNM983117 DXI983117 EHE983117 ERA983117 FAW983117 FKS983117 FUO983117 GEK983117 GOG983117 GYC983117 HHY983117 HRU983117 IBQ983117 ILM983117 IVI983117 JFE983117 JPA983117 JYW983117 KIS983117 KSO983117 LCK983117 LMG983117 LWC983117 MFY983117 MPU983117 MZQ983117 NJM983117 NTI983117 ODE983117 ONA983117 OWW983117 PGS983117 PQO983117 QAK983117 QKG983117 QUC983117 RDY983117 RNU983117 RXQ983117 SHM983117 SRI983117 TBE983117 TLA983117 TUW983117 UES983117 UOO983117 UYK983117 VIG983117 VSC983117 WBY983117 WLU983117 WVQ983117 G103 JE103 TA103 ACW103 AMS103 AWO103 BGK103 BQG103 CAC103 CJY103 CTU103 DDQ103 DNM103 DXI103 EHE103 ERA103 FAW103 FKS103 FUO103 GEK103 GOG103 GYC103 HHY103 HRU103 IBQ103 ILM103 IVI103 JFE103 JPA103 JYW103 KIS103 KSO103 LCK103 LMG103 LWC103 MFY103 MPU103 MZQ103 NJM103 NTI103 ODE103 ONA103 OWW103 PGS103 PQO103 QAK103 QKG103 QUC103 RDY103 RNU103 RXQ103 SHM103 SRI103 TBE103 TLA103 TUW103 UES103 UOO103 UYK103 VIG103 VSC103 WBY103 WLU103 WVQ103 G65639 JE65639 TA65639 ACW65639 AMS65639 AWO65639 BGK65639 BQG65639 CAC65639 CJY65639 CTU65639 DDQ65639 DNM65639 DXI65639 EHE65639 ERA65639 FAW65639 FKS65639 FUO65639 GEK65639 GOG65639 GYC65639 HHY65639 HRU65639 IBQ65639 ILM65639 IVI65639 JFE65639 JPA65639 JYW65639 KIS65639 KSO65639 LCK65639 LMG65639 LWC65639 MFY65639 MPU65639 MZQ65639 NJM65639 NTI65639 ODE65639 ONA65639 OWW65639 PGS65639 PQO65639 QAK65639 QKG65639 QUC65639 RDY65639 RNU65639 RXQ65639 SHM65639 SRI65639 TBE65639 TLA65639 TUW65639 UES65639 UOO65639 UYK65639 VIG65639 VSC65639 WBY65639 WLU65639 WVQ65639 G131175 JE131175 TA131175 ACW131175 AMS131175 AWO131175 BGK131175 BQG131175 CAC131175 CJY131175 CTU131175 DDQ131175 DNM131175 DXI131175 EHE131175 ERA131175 FAW131175 FKS131175 FUO131175 GEK131175 GOG131175 GYC131175 HHY131175 HRU131175 IBQ131175 ILM131175 IVI131175 JFE131175 JPA131175 JYW131175 KIS131175 KSO131175 LCK131175 LMG131175 LWC131175 MFY131175 MPU131175 MZQ131175 NJM131175 NTI131175 ODE131175 ONA131175 OWW131175 PGS131175 PQO131175 QAK131175 QKG131175 QUC131175 RDY131175 RNU131175 RXQ131175 SHM131175 SRI131175 TBE131175 TLA131175 TUW131175 UES131175 UOO131175 UYK131175 VIG131175 VSC131175 WBY131175 WLU131175 WVQ131175 G196711 JE196711 TA196711 ACW196711 AMS196711 AWO196711 BGK196711 BQG196711 CAC196711 CJY196711 CTU196711 DDQ196711 DNM196711 DXI196711 EHE196711 ERA196711 FAW196711 FKS196711 FUO196711 GEK196711 GOG196711 GYC196711 HHY196711 HRU196711 IBQ196711 ILM196711 IVI196711 JFE196711 JPA196711 JYW196711 KIS196711 KSO196711 LCK196711 LMG196711 LWC196711 MFY196711 MPU196711 MZQ196711 NJM196711 NTI196711 ODE196711 ONA196711 OWW196711 PGS196711 PQO196711 QAK196711 QKG196711 QUC196711 RDY196711 RNU196711 RXQ196711 SHM196711 SRI196711 TBE196711 TLA196711 TUW196711 UES196711 UOO196711 UYK196711 VIG196711 VSC196711 WBY196711 WLU196711 WVQ196711 G262247 JE262247 TA262247 ACW262247 AMS262247 AWO262247 BGK262247 BQG262247 CAC262247 CJY262247 CTU262247 DDQ262247 DNM262247 DXI262247 EHE262247 ERA262247 FAW262247 FKS262247 FUO262247 GEK262247 GOG262247 GYC262247 HHY262247 HRU262247 IBQ262247 ILM262247 IVI262247 JFE262247 JPA262247 JYW262247 KIS262247 KSO262247 LCK262247 LMG262247 LWC262247 MFY262247 MPU262247 MZQ262247 NJM262247 NTI262247 ODE262247 ONA262247 OWW262247 PGS262247 PQO262247 QAK262247 QKG262247 QUC262247 RDY262247 RNU262247 RXQ262247 SHM262247 SRI262247 TBE262247 TLA262247 TUW262247 UES262247 UOO262247 UYK262247 VIG262247 VSC262247 WBY262247 WLU262247 WVQ262247 G327783 JE327783 TA327783 ACW327783 AMS327783 AWO327783 BGK327783 BQG327783 CAC327783 CJY327783 CTU327783 DDQ327783 DNM327783 DXI327783 EHE327783 ERA327783 FAW327783 FKS327783 FUO327783 GEK327783 GOG327783 GYC327783 HHY327783 HRU327783 IBQ327783 ILM327783 IVI327783 JFE327783 JPA327783 JYW327783 KIS327783 KSO327783 LCK327783 LMG327783 LWC327783 MFY327783 MPU327783 MZQ327783 NJM327783 NTI327783 ODE327783 ONA327783 OWW327783 PGS327783 PQO327783 QAK327783 QKG327783 QUC327783 RDY327783 RNU327783 RXQ327783 SHM327783 SRI327783 TBE327783 TLA327783 TUW327783 UES327783 UOO327783 UYK327783 VIG327783 VSC327783 WBY327783 WLU327783 WVQ327783 G393319 JE393319 TA393319 ACW393319 AMS393319 AWO393319 BGK393319 BQG393319 CAC393319 CJY393319 CTU393319 DDQ393319 DNM393319 DXI393319 EHE393319 ERA393319 FAW393319 FKS393319 FUO393319 GEK393319 GOG393319 GYC393319 HHY393319 HRU393319 IBQ393319 ILM393319 IVI393319 JFE393319 JPA393319 JYW393319 KIS393319 KSO393319 LCK393319 LMG393319 LWC393319 MFY393319 MPU393319 MZQ393319 NJM393319 NTI393319 ODE393319 ONA393319 OWW393319 PGS393319 PQO393319 QAK393319 QKG393319 QUC393319 RDY393319 RNU393319 RXQ393319 SHM393319 SRI393319 TBE393319 TLA393319 TUW393319 UES393319 UOO393319 UYK393319 VIG393319 VSC393319 WBY393319 WLU393319 WVQ393319 G458855 JE458855 TA458855 ACW458855 AMS458855 AWO458855 BGK458855 BQG458855 CAC458855 CJY458855 CTU458855 DDQ458855 DNM458855 DXI458855 EHE458855 ERA458855 FAW458855 FKS458855 FUO458855 GEK458855 GOG458855 GYC458855 HHY458855 HRU458855 IBQ458855 ILM458855 IVI458855 JFE458855 JPA458855 JYW458855 KIS458855 KSO458855 LCK458855 LMG458855 LWC458855 MFY458855 MPU458855 MZQ458855 NJM458855 NTI458855 ODE458855 ONA458855 OWW458855 PGS458855 PQO458855 QAK458855 QKG458855 QUC458855 RDY458855 RNU458855 RXQ458855 SHM458855 SRI458855 TBE458855 TLA458855 TUW458855 UES458855 UOO458855 UYK458855 VIG458855 VSC458855 WBY458855 WLU458855 WVQ458855 G524391 JE524391 TA524391 ACW524391 AMS524391 AWO524391 BGK524391 BQG524391 CAC524391 CJY524391 CTU524391 DDQ524391 DNM524391 DXI524391 EHE524391 ERA524391 FAW524391 FKS524391 FUO524391 GEK524391 GOG524391 GYC524391 HHY524391 HRU524391 IBQ524391 ILM524391 IVI524391 JFE524391 JPA524391 JYW524391 KIS524391 KSO524391 LCK524391 LMG524391 LWC524391 MFY524391 MPU524391 MZQ524391 NJM524391 NTI524391 ODE524391 ONA524391 OWW524391 PGS524391 PQO524391 QAK524391 QKG524391 QUC524391 RDY524391 RNU524391 RXQ524391 SHM524391 SRI524391 TBE524391 TLA524391 TUW524391 UES524391 UOO524391 UYK524391 VIG524391 VSC524391 WBY524391 WLU524391 WVQ524391 G589927 JE589927 TA589927 ACW589927 AMS589927 AWO589927 BGK589927 BQG589927 CAC589927 CJY589927 CTU589927 DDQ589927 DNM589927 DXI589927 EHE589927 ERA589927 FAW589927 FKS589927 FUO589927 GEK589927 GOG589927 GYC589927 HHY589927 HRU589927 IBQ589927 ILM589927 IVI589927 JFE589927 JPA589927 JYW589927 KIS589927 KSO589927 LCK589927 LMG589927 LWC589927 MFY589927 MPU589927 MZQ589927 NJM589927 NTI589927 ODE589927 ONA589927 OWW589927 PGS589927 PQO589927 QAK589927 QKG589927 QUC589927 RDY589927 RNU589927 RXQ589927 SHM589927 SRI589927 TBE589927 TLA589927 TUW589927 UES589927 UOO589927 UYK589927 VIG589927 VSC589927 WBY589927 WLU589927 WVQ589927 G655463 JE655463 TA655463 ACW655463 AMS655463 AWO655463 BGK655463 BQG655463 CAC655463 CJY655463 CTU655463 DDQ655463 DNM655463 DXI655463 EHE655463 ERA655463 FAW655463 FKS655463 FUO655463 GEK655463 GOG655463 GYC655463 HHY655463 HRU655463 IBQ655463 ILM655463 IVI655463 JFE655463 JPA655463 JYW655463 KIS655463 KSO655463 LCK655463 LMG655463 LWC655463 MFY655463 MPU655463 MZQ655463 NJM655463 NTI655463 ODE655463 ONA655463 OWW655463 PGS655463 PQO655463 QAK655463 QKG655463 QUC655463 RDY655463 RNU655463 RXQ655463 SHM655463 SRI655463 TBE655463 TLA655463 TUW655463 UES655463 UOO655463 UYK655463 VIG655463 VSC655463 WBY655463 WLU655463 WVQ655463 G720999 JE720999 TA720999 ACW720999 AMS720999 AWO720999 BGK720999 BQG720999 CAC720999 CJY720999 CTU720999 DDQ720999 DNM720999 DXI720999 EHE720999 ERA720999 FAW720999 FKS720999 FUO720999 GEK720999 GOG720999 GYC720999 HHY720999 HRU720999 IBQ720999 ILM720999 IVI720999 JFE720999 JPA720999 JYW720999 KIS720999 KSO720999 LCK720999 LMG720999 LWC720999 MFY720999 MPU720999 MZQ720999 NJM720999 NTI720999 ODE720999 ONA720999 OWW720999 PGS720999 PQO720999 QAK720999 QKG720999 QUC720999 RDY720999 RNU720999 RXQ720999 SHM720999 SRI720999 TBE720999 TLA720999 TUW720999 UES720999 UOO720999 UYK720999 VIG720999 VSC720999 WBY720999 WLU720999 WVQ720999 G786535 JE786535 TA786535 ACW786535 AMS786535 AWO786535 BGK786535 BQG786535 CAC786535 CJY786535 CTU786535 DDQ786535 DNM786535 DXI786535 EHE786535 ERA786535 FAW786535 FKS786535 FUO786535 GEK786535 GOG786535 GYC786535 HHY786535 HRU786535 IBQ786535 ILM786535 IVI786535 JFE786535 JPA786535 JYW786535 KIS786535 KSO786535 LCK786535 LMG786535 LWC786535 MFY786535 MPU786535 MZQ786535 NJM786535 NTI786535 ODE786535 ONA786535 OWW786535 PGS786535 PQO786535 QAK786535 QKG786535 QUC786535 RDY786535 RNU786535 RXQ786535 SHM786535 SRI786535 TBE786535 TLA786535 TUW786535 UES786535 UOO786535 UYK786535 VIG786535 VSC786535 WBY786535 WLU786535 WVQ786535 G852071 JE852071 TA852071 ACW852071 AMS852071 AWO852071 BGK852071 BQG852071 CAC852071 CJY852071 CTU852071 DDQ852071 DNM852071 DXI852071 EHE852071 ERA852071 FAW852071 FKS852071 FUO852071 GEK852071 GOG852071 GYC852071 HHY852071 HRU852071 IBQ852071 ILM852071 IVI852071 JFE852071 JPA852071 JYW852071 KIS852071 KSO852071 LCK852071 LMG852071 LWC852071 MFY852071 MPU852071 MZQ852071 NJM852071 NTI852071 ODE852071 ONA852071 OWW852071 PGS852071 PQO852071 QAK852071 QKG852071 QUC852071 RDY852071 RNU852071 RXQ852071 SHM852071 SRI852071 TBE852071 TLA852071 TUW852071 UES852071 UOO852071 UYK852071 VIG852071 VSC852071 WBY852071 WLU852071 WVQ852071 G917607 JE917607 TA917607 ACW917607 AMS917607 AWO917607 BGK917607 BQG917607 CAC917607 CJY917607 CTU917607 DDQ917607 DNM917607 DXI917607 EHE917607 ERA917607 FAW917607 FKS917607 FUO917607 GEK917607 GOG917607 GYC917607 HHY917607 HRU917607 IBQ917607 ILM917607 IVI917607 JFE917607 JPA917607 JYW917607 KIS917607 KSO917607 LCK917607 LMG917607 LWC917607 MFY917607 MPU917607 MZQ917607 NJM917607 NTI917607 ODE917607 ONA917607 OWW917607 PGS917607 PQO917607 QAK917607 QKG917607 QUC917607 RDY917607 RNU917607 RXQ917607 SHM917607 SRI917607 TBE917607 TLA917607 TUW917607 UES917607 UOO917607 UYK917607 VIG917607 VSC917607 WBY917607 WLU917607 WVQ917607 G983143 JE983143 TA983143 ACW983143 AMS983143 AWO983143 BGK983143 BQG983143 CAC983143 CJY983143 CTU983143 DDQ983143 DNM983143 DXI983143 EHE983143 ERA983143 FAW983143 FKS983143 FUO983143 GEK983143 GOG983143 GYC983143 HHY983143 HRU983143 IBQ983143 ILM983143 IVI983143 JFE983143 JPA983143 JYW983143 KIS983143 KSO983143 LCK983143 LMG983143 LWC983143 MFY983143 MPU983143 MZQ983143 NJM983143 NTI983143 ODE983143 ONA983143 OWW983143 PGS983143 PQO983143 QAK983143 QKG983143 QUC983143 RDY983143 RNU983143 RXQ983143 SHM983143 SRI983143 TBE983143 TLA983143 TUW983143 UES983143 UOO983143 UYK983143 VIG983143 VSC983143 WBY983143 WLU983143 WVQ983143 G147 JE147 TA147 ACW147 AMS147 AWO147 BGK147 BQG147 CAC147 CJY147 CTU147 DDQ147 DNM147 DXI147 EHE147 ERA147 FAW147 FKS147 FUO147 GEK147 GOG147 GYC147 HHY147 HRU147 IBQ147 ILM147 IVI147 JFE147 JPA147 JYW147 KIS147 KSO147 LCK147 LMG147 LWC147 MFY147 MPU147 MZQ147 NJM147 NTI147 ODE147 ONA147 OWW147 PGS147 PQO147 QAK147 QKG147 QUC147 RDY147 RNU147 RXQ147 SHM147 SRI147 TBE147 TLA147 TUW147 UES147 UOO147 UYK147 VIG147 VSC147 WBY147 WLU147 WVQ147 G65683 JE65683 TA65683 ACW65683 AMS65683 AWO65683 BGK65683 BQG65683 CAC65683 CJY65683 CTU65683 DDQ65683 DNM65683 DXI65683 EHE65683 ERA65683 FAW65683 FKS65683 FUO65683 GEK65683 GOG65683 GYC65683 HHY65683 HRU65683 IBQ65683 ILM65683 IVI65683 JFE65683 JPA65683 JYW65683 KIS65683 KSO65683 LCK65683 LMG65683 LWC65683 MFY65683 MPU65683 MZQ65683 NJM65683 NTI65683 ODE65683 ONA65683 OWW65683 PGS65683 PQO65683 QAK65683 QKG65683 QUC65683 RDY65683 RNU65683 RXQ65683 SHM65683 SRI65683 TBE65683 TLA65683 TUW65683 UES65683 UOO65683 UYK65683 VIG65683 VSC65683 WBY65683 WLU65683 WVQ65683 G131219 JE131219 TA131219 ACW131219 AMS131219 AWO131219 BGK131219 BQG131219 CAC131219 CJY131219 CTU131219 DDQ131219 DNM131219 DXI131219 EHE131219 ERA131219 FAW131219 FKS131219 FUO131219 GEK131219 GOG131219 GYC131219 HHY131219 HRU131219 IBQ131219 ILM131219 IVI131219 JFE131219 JPA131219 JYW131219 KIS131219 KSO131219 LCK131219 LMG131219 LWC131219 MFY131219 MPU131219 MZQ131219 NJM131219 NTI131219 ODE131219 ONA131219 OWW131219 PGS131219 PQO131219 QAK131219 QKG131219 QUC131219 RDY131219 RNU131219 RXQ131219 SHM131219 SRI131219 TBE131219 TLA131219 TUW131219 UES131219 UOO131219 UYK131219 VIG131219 VSC131219 WBY131219 WLU131219 WVQ131219 G196755 JE196755 TA196755 ACW196755 AMS196755 AWO196755 BGK196755 BQG196755 CAC196755 CJY196755 CTU196755 DDQ196755 DNM196755 DXI196755 EHE196755 ERA196755 FAW196755 FKS196755 FUO196755 GEK196755 GOG196755 GYC196755 HHY196755 HRU196755 IBQ196755 ILM196755 IVI196755 JFE196755 JPA196755 JYW196755 KIS196755 KSO196755 LCK196755 LMG196755 LWC196755 MFY196755 MPU196755 MZQ196755 NJM196755 NTI196755 ODE196755 ONA196755 OWW196755 PGS196755 PQO196755 QAK196755 QKG196755 QUC196755 RDY196755 RNU196755 RXQ196755 SHM196755 SRI196755 TBE196755 TLA196755 TUW196755 UES196755 UOO196755 UYK196755 VIG196755 VSC196755 WBY196755 WLU196755 WVQ196755 G262291 JE262291 TA262291 ACW262291 AMS262291 AWO262291 BGK262291 BQG262291 CAC262291 CJY262291 CTU262291 DDQ262291 DNM262291 DXI262291 EHE262291 ERA262291 FAW262291 FKS262291 FUO262291 GEK262291 GOG262291 GYC262291 HHY262291 HRU262291 IBQ262291 ILM262291 IVI262291 JFE262291 JPA262291 JYW262291 KIS262291 KSO262291 LCK262291 LMG262291 LWC262291 MFY262291 MPU262291 MZQ262291 NJM262291 NTI262291 ODE262291 ONA262291 OWW262291 PGS262291 PQO262291 QAK262291 QKG262291 QUC262291 RDY262291 RNU262291 RXQ262291 SHM262291 SRI262291 TBE262291 TLA262291 TUW262291 UES262291 UOO262291 UYK262291 VIG262291 VSC262291 WBY262291 WLU262291 WVQ262291 G327827 JE327827 TA327827 ACW327827 AMS327827 AWO327827 BGK327827 BQG327827 CAC327827 CJY327827 CTU327827 DDQ327827 DNM327827 DXI327827 EHE327827 ERA327827 FAW327827 FKS327827 FUO327827 GEK327827 GOG327827 GYC327827 HHY327827 HRU327827 IBQ327827 ILM327827 IVI327827 JFE327827 JPA327827 JYW327827 KIS327827 KSO327827 LCK327827 LMG327827 LWC327827 MFY327827 MPU327827 MZQ327827 NJM327827 NTI327827 ODE327827 ONA327827 OWW327827 PGS327827 PQO327827 QAK327827 QKG327827 QUC327827 RDY327827 RNU327827 RXQ327827 SHM327827 SRI327827 TBE327827 TLA327827 TUW327827 UES327827 UOO327827 UYK327827 VIG327827 VSC327827 WBY327827 WLU327827 WVQ327827 G393363 JE393363 TA393363 ACW393363 AMS393363 AWO393363 BGK393363 BQG393363 CAC393363 CJY393363 CTU393363 DDQ393363 DNM393363 DXI393363 EHE393363 ERA393363 FAW393363 FKS393363 FUO393363 GEK393363 GOG393363 GYC393363 HHY393363 HRU393363 IBQ393363 ILM393363 IVI393363 JFE393363 JPA393363 JYW393363 KIS393363 KSO393363 LCK393363 LMG393363 LWC393363 MFY393363 MPU393363 MZQ393363 NJM393363 NTI393363 ODE393363 ONA393363 OWW393363 PGS393363 PQO393363 QAK393363 QKG393363 QUC393363 RDY393363 RNU393363 RXQ393363 SHM393363 SRI393363 TBE393363 TLA393363 TUW393363 UES393363 UOO393363 UYK393363 VIG393363 VSC393363 WBY393363 WLU393363 WVQ393363 G458899 JE458899 TA458899 ACW458899 AMS458899 AWO458899 BGK458899 BQG458899 CAC458899 CJY458899 CTU458899 DDQ458899 DNM458899 DXI458899 EHE458899 ERA458899 FAW458899 FKS458899 FUO458899 GEK458899 GOG458899 GYC458899 HHY458899 HRU458899 IBQ458899 ILM458899 IVI458899 JFE458899 JPA458899 JYW458899 KIS458899 KSO458899 LCK458899 LMG458899 LWC458899 MFY458899 MPU458899 MZQ458899 NJM458899 NTI458899 ODE458899 ONA458899 OWW458899 PGS458899 PQO458899 QAK458899 QKG458899 QUC458899 RDY458899 RNU458899 RXQ458899 SHM458899 SRI458899 TBE458899 TLA458899 TUW458899 UES458899 UOO458899 UYK458899 VIG458899 VSC458899 WBY458899 WLU458899 WVQ458899 G524435 JE524435 TA524435 ACW524435 AMS524435 AWO524435 BGK524435 BQG524435 CAC524435 CJY524435 CTU524435 DDQ524435 DNM524435 DXI524435 EHE524435 ERA524435 FAW524435 FKS524435 FUO524435 GEK524435 GOG524435 GYC524435 HHY524435 HRU524435 IBQ524435 ILM524435 IVI524435 JFE524435 JPA524435 JYW524435 KIS524435 KSO524435 LCK524435 LMG524435 LWC524435 MFY524435 MPU524435 MZQ524435 NJM524435 NTI524435 ODE524435 ONA524435 OWW524435 PGS524435 PQO524435 QAK524435 QKG524435 QUC524435 RDY524435 RNU524435 RXQ524435 SHM524435 SRI524435 TBE524435 TLA524435 TUW524435 UES524435 UOO524435 UYK524435 VIG524435 VSC524435 WBY524435 WLU524435 WVQ524435 G589971 JE589971 TA589971 ACW589971 AMS589971 AWO589971 BGK589971 BQG589971 CAC589971 CJY589971 CTU589971 DDQ589971 DNM589971 DXI589971 EHE589971 ERA589971 FAW589971 FKS589971 FUO589971 GEK589971 GOG589971 GYC589971 HHY589971 HRU589971 IBQ589971 ILM589971 IVI589971 JFE589971 JPA589971 JYW589971 KIS589971 KSO589971 LCK589971 LMG589971 LWC589971 MFY589971 MPU589971 MZQ589971 NJM589971 NTI589971 ODE589971 ONA589971 OWW589971 PGS589971 PQO589971 QAK589971 QKG589971 QUC589971 RDY589971 RNU589971 RXQ589971 SHM589971 SRI589971 TBE589971 TLA589971 TUW589971 UES589971 UOO589971 UYK589971 VIG589971 VSC589971 WBY589971 WLU589971 WVQ589971 G655507 JE655507 TA655507 ACW655507 AMS655507 AWO655507 BGK655507 BQG655507 CAC655507 CJY655507 CTU655507 DDQ655507 DNM655507 DXI655507 EHE655507 ERA655507 FAW655507 FKS655507 FUO655507 GEK655507 GOG655507 GYC655507 HHY655507 HRU655507 IBQ655507 ILM655507 IVI655507 JFE655507 JPA655507 JYW655507 KIS655507 KSO655507 LCK655507 LMG655507 LWC655507 MFY655507 MPU655507 MZQ655507 NJM655507 NTI655507 ODE655507 ONA655507 OWW655507 PGS655507 PQO655507 QAK655507 QKG655507 QUC655507 RDY655507 RNU655507 RXQ655507 SHM655507 SRI655507 TBE655507 TLA655507 TUW655507 UES655507 UOO655507 UYK655507 VIG655507 VSC655507 WBY655507 WLU655507 WVQ655507 G721043 JE721043 TA721043 ACW721043 AMS721043 AWO721043 BGK721043 BQG721043 CAC721043 CJY721043 CTU721043 DDQ721043 DNM721043 DXI721043 EHE721043 ERA721043 FAW721043 FKS721043 FUO721043 GEK721043 GOG721043 GYC721043 HHY721043 HRU721043 IBQ721043 ILM721043 IVI721043 JFE721043 JPA721043 JYW721043 KIS721043 KSO721043 LCK721043 LMG721043 LWC721043 MFY721043 MPU721043 MZQ721043 NJM721043 NTI721043 ODE721043 ONA721043 OWW721043 PGS721043 PQO721043 QAK721043 QKG721043 QUC721043 RDY721043 RNU721043 RXQ721043 SHM721043 SRI721043 TBE721043 TLA721043 TUW721043 UES721043 UOO721043 UYK721043 VIG721043 VSC721043 WBY721043 WLU721043 WVQ721043 G786579 JE786579 TA786579 ACW786579 AMS786579 AWO786579 BGK786579 BQG786579 CAC786579 CJY786579 CTU786579 DDQ786579 DNM786579 DXI786579 EHE786579 ERA786579 FAW786579 FKS786579 FUO786579 GEK786579 GOG786579 GYC786579 HHY786579 HRU786579 IBQ786579 ILM786579 IVI786579 JFE786579 JPA786579 JYW786579 KIS786579 KSO786579 LCK786579 LMG786579 LWC786579 MFY786579 MPU786579 MZQ786579 NJM786579 NTI786579 ODE786579 ONA786579 OWW786579 PGS786579 PQO786579 QAK786579 QKG786579 QUC786579 RDY786579 RNU786579 RXQ786579 SHM786579 SRI786579 TBE786579 TLA786579 TUW786579 UES786579 UOO786579 UYK786579 VIG786579 VSC786579 WBY786579 WLU786579 WVQ786579 G852115 JE852115 TA852115 ACW852115 AMS852115 AWO852115 BGK852115 BQG852115 CAC852115 CJY852115 CTU852115 DDQ852115 DNM852115 DXI852115 EHE852115 ERA852115 FAW852115 FKS852115 FUO852115 GEK852115 GOG852115 GYC852115 HHY852115 HRU852115 IBQ852115 ILM852115 IVI852115 JFE852115 JPA852115 JYW852115 KIS852115 KSO852115 LCK852115 LMG852115 LWC852115 MFY852115 MPU852115 MZQ852115 NJM852115 NTI852115 ODE852115 ONA852115 OWW852115 PGS852115 PQO852115 QAK852115 QKG852115 QUC852115 RDY852115 RNU852115 RXQ852115 SHM852115 SRI852115 TBE852115 TLA852115 TUW852115 UES852115 UOO852115 UYK852115 VIG852115 VSC852115 WBY852115 WLU852115 WVQ852115 G917651 JE917651 TA917651 ACW917651 AMS917651 AWO917651 BGK917651 BQG917651 CAC917651 CJY917651 CTU917651 DDQ917651 DNM917651 DXI917651 EHE917651 ERA917651 FAW917651 FKS917651 FUO917651 GEK917651 GOG917651 GYC917651 HHY917651 HRU917651 IBQ917651 ILM917651 IVI917651 JFE917651 JPA917651 JYW917651 KIS917651 KSO917651 LCK917651 LMG917651 LWC917651 MFY917651 MPU917651 MZQ917651 NJM917651 NTI917651 ODE917651 ONA917651 OWW917651 PGS917651 PQO917651 QAK917651 QKG917651 QUC917651 RDY917651 RNU917651 RXQ917651 SHM917651 SRI917651 TBE917651 TLA917651 TUW917651 UES917651 UOO917651 UYK917651 VIG917651 VSC917651 WBY917651 WLU917651 WVQ917651 G983187 JE983187 TA983187 ACW983187 AMS983187 AWO983187 BGK983187 BQG983187 CAC983187 CJY983187 CTU983187 DDQ983187 DNM983187 DXI983187 EHE983187 ERA983187 FAW983187 FKS983187 FUO983187 GEK983187 GOG983187 GYC983187 HHY983187 HRU983187 IBQ983187 ILM983187 IVI983187 JFE983187 JPA983187 JYW983187 KIS983187 KSO983187 LCK983187 LMG983187 LWC983187 MFY983187 MPU983187 MZQ983187 NJM983187 NTI983187 ODE983187 ONA983187 OWW983187 PGS983187 PQO983187 QAK983187 QKG983187 QUC983187 RDY983187 RNU983187 RXQ983187 SHM983187 SRI983187 TBE983187 TLA983187 TUW983187 UES983187 UOO983187 UYK983187 VIG983187 VSC983187 WBY983187 WLU983187 WVQ983187 G155 JE155 TA155 ACW155 AMS155 AWO155 BGK155 BQG155 CAC155 CJY155 CTU155 DDQ155 DNM155 DXI155 EHE155 ERA155 FAW155 FKS155 FUO155 GEK155 GOG155 GYC155 HHY155 HRU155 IBQ155 ILM155 IVI155 JFE155 JPA155 JYW155 KIS155 KSO155 LCK155 LMG155 LWC155 MFY155 MPU155 MZQ155 NJM155 NTI155 ODE155 ONA155 OWW155 PGS155 PQO155 QAK155 QKG155 QUC155 RDY155 RNU155 RXQ155 SHM155 SRI155 TBE155 TLA155 TUW155 UES155 UOO155 UYK155 VIG155 VSC155 WBY155 WLU155 WVQ155 G65691 JE65691 TA65691 ACW65691 AMS65691 AWO65691 BGK65691 BQG65691 CAC65691 CJY65691 CTU65691 DDQ65691 DNM65691 DXI65691 EHE65691 ERA65691 FAW65691 FKS65691 FUO65691 GEK65691 GOG65691 GYC65691 HHY65691 HRU65691 IBQ65691 ILM65691 IVI65691 JFE65691 JPA65691 JYW65691 KIS65691 KSO65691 LCK65691 LMG65691 LWC65691 MFY65691 MPU65691 MZQ65691 NJM65691 NTI65691 ODE65691 ONA65691 OWW65691 PGS65691 PQO65691 QAK65691 QKG65691 QUC65691 RDY65691 RNU65691 RXQ65691 SHM65691 SRI65691 TBE65691 TLA65691 TUW65691 UES65691 UOO65691 UYK65691 VIG65691 VSC65691 WBY65691 WLU65691 WVQ65691 G131227 JE131227 TA131227 ACW131227 AMS131227 AWO131227 BGK131227 BQG131227 CAC131227 CJY131227 CTU131227 DDQ131227 DNM131227 DXI131227 EHE131227 ERA131227 FAW131227 FKS131227 FUO131227 GEK131227 GOG131227 GYC131227 HHY131227 HRU131227 IBQ131227 ILM131227 IVI131227 JFE131227 JPA131227 JYW131227 KIS131227 KSO131227 LCK131227 LMG131227 LWC131227 MFY131227 MPU131227 MZQ131227 NJM131227 NTI131227 ODE131227 ONA131227 OWW131227 PGS131227 PQO131227 QAK131227 QKG131227 QUC131227 RDY131227 RNU131227 RXQ131227 SHM131227 SRI131227 TBE131227 TLA131227 TUW131227 UES131227 UOO131227 UYK131227 VIG131227 VSC131227 WBY131227 WLU131227 WVQ131227 G196763 JE196763 TA196763 ACW196763 AMS196763 AWO196763 BGK196763 BQG196763 CAC196763 CJY196763 CTU196763 DDQ196763 DNM196763 DXI196763 EHE196763 ERA196763 FAW196763 FKS196763 FUO196763 GEK196763 GOG196763 GYC196763 HHY196763 HRU196763 IBQ196763 ILM196763 IVI196763 JFE196763 JPA196763 JYW196763 KIS196763 KSO196763 LCK196763 LMG196763 LWC196763 MFY196763 MPU196763 MZQ196763 NJM196763 NTI196763 ODE196763 ONA196763 OWW196763 PGS196763 PQO196763 QAK196763 QKG196763 QUC196763 RDY196763 RNU196763 RXQ196763 SHM196763 SRI196763 TBE196763 TLA196763 TUW196763 UES196763 UOO196763 UYK196763 VIG196763 VSC196763 WBY196763 WLU196763 WVQ196763 G262299 JE262299 TA262299 ACW262299 AMS262299 AWO262299 BGK262299 BQG262299 CAC262299 CJY262299 CTU262299 DDQ262299 DNM262299 DXI262299 EHE262299 ERA262299 FAW262299 FKS262299 FUO262299 GEK262299 GOG262299 GYC262299 HHY262299 HRU262299 IBQ262299 ILM262299 IVI262299 JFE262299 JPA262299 JYW262299 KIS262299 KSO262299 LCK262299 LMG262299 LWC262299 MFY262299 MPU262299 MZQ262299 NJM262299 NTI262299 ODE262299 ONA262299 OWW262299 PGS262299 PQO262299 QAK262299 QKG262299 QUC262299 RDY262299 RNU262299 RXQ262299 SHM262299 SRI262299 TBE262299 TLA262299 TUW262299 UES262299 UOO262299 UYK262299 VIG262299 VSC262299 WBY262299 WLU262299 WVQ262299 G327835 JE327835 TA327835 ACW327835 AMS327835 AWO327835 BGK327835 BQG327835 CAC327835 CJY327835 CTU327835 DDQ327835 DNM327835 DXI327835 EHE327835 ERA327835 FAW327835 FKS327835 FUO327835 GEK327835 GOG327835 GYC327835 HHY327835 HRU327835 IBQ327835 ILM327835 IVI327835 JFE327835 JPA327835 JYW327835 KIS327835 KSO327835 LCK327835 LMG327835 LWC327835 MFY327835 MPU327835 MZQ327835 NJM327835 NTI327835 ODE327835 ONA327835 OWW327835 PGS327835 PQO327835 QAK327835 QKG327835 QUC327835 RDY327835 RNU327835 RXQ327835 SHM327835 SRI327835 TBE327835 TLA327835 TUW327835 UES327835 UOO327835 UYK327835 VIG327835 VSC327835 WBY327835 WLU327835 WVQ327835 G393371 JE393371 TA393371 ACW393371 AMS393371 AWO393371 BGK393371 BQG393371 CAC393371 CJY393371 CTU393371 DDQ393371 DNM393371 DXI393371 EHE393371 ERA393371 FAW393371 FKS393371 FUO393371 GEK393371 GOG393371 GYC393371 HHY393371 HRU393371 IBQ393371 ILM393371 IVI393371 JFE393371 JPA393371 JYW393371 KIS393371 KSO393371 LCK393371 LMG393371 LWC393371 MFY393371 MPU393371 MZQ393371 NJM393371 NTI393371 ODE393371 ONA393371 OWW393371 PGS393371 PQO393371 QAK393371 QKG393371 QUC393371 RDY393371 RNU393371 RXQ393371 SHM393371 SRI393371 TBE393371 TLA393371 TUW393371 UES393371 UOO393371 UYK393371 VIG393371 VSC393371 WBY393371 WLU393371 WVQ393371 G458907 JE458907 TA458907 ACW458907 AMS458907 AWO458907 BGK458907 BQG458907 CAC458907 CJY458907 CTU458907 DDQ458907 DNM458907 DXI458907 EHE458907 ERA458907 FAW458907 FKS458907 FUO458907 GEK458907 GOG458907 GYC458907 HHY458907 HRU458907 IBQ458907 ILM458907 IVI458907 JFE458907 JPA458907 JYW458907 KIS458907 KSO458907 LCK458907 LMG458907 LWC458907 MFY458907 MPU458907 MZQ458907 NJM458907 NTI458907 ODE458907 ONA458907 OWW458907 PGS458907 PQO458907 QAK458907 QKG458907 QUC458907 RDY458907 RNU458907 RXQ458907 SHM458907 SRI458907 TBE458907 TLA458907 TUW458907 UES458907 UOO458907 UYK458907 VIG458907 VSC458907 WBY458907 WLU458907 WVQ458907 G524443 JE524443 TA524443 ACW524443 AMS524443 AWO524443 BGK524443 BQG524443 CAC524443 CJY524443 CTU524443 DDQ524443 DNM524443 DXI524443 EHE524443 ERA524443 FAW524443 FKS524443 FUO524443 GEK524443 GOG524443 GYC524443 HHY524443 HRU524443 IBQ524443 ILM524443 IVI524443 JFE524443 JPA524443 JYW524443 KIS524443 KSO524443 LCK524443 LMG524443 LWC524443 MFY524443 MPU524443 MZQ524443 NJM524443 NTI524443 ODE524443 ONA524443 OWW524443 PGS524443 PQO524443 QAK524443 QKG524443 QUC524443 RDY524443 RNU524443 RXQ524443 SHM524443 SRI524443 TBE524443 TLA524443 TUW524443 UES524443 UOO524443 UYK524443 VIG524443 VSC524443 WBY524443 WLU524443 WVQ524443 G589979 JE589979 TA589979 ACW589979 AMS589979 AWO589979 BGK589979 BQG589979 CAC589979 CJY589979 CTU589979 DDQ589979 DNM589979 DXI589979 EHE589979 ERA589979 FAW589979 FKS589979 FUO589979 GEK589979 GOG589979 GYC589979 HHY589979 HRU589979 IBQ589979 ILM589979 IVI589979 JFE589979 JPA589979 JYW589979 KIS589979 KSO589979 LCK589979 LMG589979 LWC589979 MFY589979 MPU589979 MZQ589979 NJM589979 NTI589979 ODE589979 ONA589979 OWW589979 PGS589979 PQO589979 QAK589979 QKG589979 QUC589979 RDY589979 RNU589979 RXQ589979 SHM589979 SRI589979 TBE589979 TLA589979 TUW589979 UES589979 UOO589979 UYK589979 VIG589979 VSC589979 WBY589979 WLU589979 WVQ589979 G655515 JE655515 TA655515 ACW655515 AMS655515 AWO655515 BGK655515 BQG655515 CAC655515 CJY655515 CTU655515 DDQ655515 DNM655515 DXI655515 EHE655515 ERA655515 FAW655515 FKS655515 FUO655515 GEK655515 GOG655515 GYC655515 HHY655515 HRU655515 IBQ655515 ILM655515 IVI655515 JFE655515 JPA655515 JYW655515 KIS655515 KSO655515 LCK655515 LMG655515 LWC655515 MFY655515 MPU655515 MZQ655515 NJM655515 NTI655515 ODE655515 ONA655515 OWW655515 PGS655515 PQO655515 QAK655515 QKG655515 QUC655515 RDY655515 RNU655515 RXQ655515 SHM655515 SRI655515 TBE655515 TLA655515 TUW655515 UES655515 UOO655515 UYK655515 VIG655515 VSC655515 WBY655515 WLU655515 WVQ655515 G721051 JE721051 TA721051 ACW721051 AMS721051 AWO721051 BGK721051 BQG721051 CAC721051 CJY721051 CTU721051 DDQ721051 DNM721051 DXI721051 EHE721051 ERA721051 FAW721051 FKS721051 FUO721051 GEK721051 GOG721051 GYC721051 HHY721051 HRU721051 IBQ721051 ILM721051 IVI721051 JFE721051 JPA721051 JYW721051 KIS721051 KSO721051 LCK721051 LMG721051 LWC721051 MFY721051 MPU721051 MZQ721051 NJM721051 NTI721051 ODE721051 ONA721051 OWW721051 PGS721051 PQO721051 QAK721051 QKG721051 QUC721051 RDY721051 RNU721051 RXQ721051 SHM721051 SRI721051 TBE721051 TLA721051 TUW721051 UES721051 UOO721051 UYK721051 VIG721051 VSC721051 WBY721051 WLU721051 WVQ721051 G786587 JE786587 TA786587 ACW786587 AMS786587 AWO786587 BGK786587 BQG786587 CAC786587 CJY786587 CTU786587 DDQ786587 DNM786587 DXI786587 EHE786587 ERA786587 FAW786587 FKS786587 FUO786587 GEK786587 GOG786587 GYC786587 HHY786587 HRU786587 IBQ786587 ILM786587 IVI786587 JFE786587 JPA786587 JYW786587 KIS786587 KSO786587 LCK786587 LMG786587 LWC786587 MFY786587 MPU786587 MZQ786587 NJM786587 NTI786587 ODE786587 ONA786587 OWW786587 PGS786587 PQO786587 QAK786587 QKG786587 QUC786587 RDY786587 RNU786587 RXQ786587 SHM786587 SRI786587 TBE786587 TLA786587 TUW786587 UES786587 UOO786587 UYK786587 VIG786587 VSC786587 WBY786587 WLU786587 WVQ786587 G852123 JE852123 TA852123 ACW852123 AMS852123 AWO852123 BGK852123 BQG852123 CAC852123 CJY852123 CTU852123 DDQ852123 DNM852123 DXI852123 EHE852123 ERA852123 FAW852123 FKS852123 FUO852123 GEK852123 GOG852123 GYC852123 HHY852123 HRU852123 IBQ852123 ILM852123 IVI852123 JFE852123 JPA852123 JYW852123 KIS852123 KSO852123 LCK852123 LMG852123 LWC852123 MFY852123 MPU852123 MZQ852123 NJM852123 NTI852123 ODE852123 ONA852123 OWW852123 PGS852123 PQO852123 QAK852123 QKG852123 QUC852123 RDY852123 RNU852123 RXQ852123 SHM852123 SRI852123 TBE852123 TLA852123 TUW852123 UES852123 UOO852123 UYK852123 VIG852123 VSC852123 WBY852123 WLU852123 WVQ852123 G917659 JE917659 TA917659 ACW917659 AMS917659 AWO917659 BGK917659 BQG917659 CAC917659 CJY917659 CTU917659 DDQ917659 DNM917659 DXI917659 EHE917659 ERA917659 FAW917659 FKS917659 FUO917659 GEK917659 GOG917659 GYC917659 HHY917659 HRU917659 IBQ917659 ILM917659 IVI917659 JFE917659 JPA917659 JYW917659 KIS917659 KSO917659 LCK917659 LMG917659 LWC917659 MFY917659 MPU917659 MZQ917659 NJM917659 NTI917659 ODE917659 ONA917659 OWW917659 PGS917659 PQO917659 QAK917659 QKG917659 QUC917659 RDY917659 RNU917659 RXQ917659 SHM917659 SRI917659 TBE917659 TLA917659 TUW917659 UES917659 UOO917659 UYK917659 VIG917659 VSC917659 WBY917659 WLU917659 WVQ917659 G983195 JE983195 TA983195 ACW983195 AMS983195 AWO983195 BGK983195 BQG983195 CAC983195 CJY983195 CTU983195 DDQ983195 DNM983195 DXI983195 EHE983195 ERA983195 FAW983195 FKS983195 FUO983195 GEK983195 GOG983195 GYC983195 HHY983195 HRU983195 IBQ983195 ILM983195 IVI983195 JFE983195 JPA983195 JYW983195 KIS983195 KSO983195 LCK983195 LMG983195 LWC983195 MFY983195 MPU983195 MZQ983195 NJM983195 NTI983195 ODE983195 ONA983195 OWW983195 PGS983195 PQO983195 QAK983195 QKG983195 QUC983195 RDY983195 RNU983195 RXQ983195 SHM983195 SRI983195 TBE983195 TLA983195 TUW983195 UES983195 UOO983195 UYK983195 VIG983195 VSC983195 WBY983195 WLU983195 WVQ983195 G163 JE163 TA163 ACW163 AMS163 AWO163 BGK163 BQG163 CAC163 CJY163 CTU163 DDQ163 DNM163 DXI163 EHE163 ERA163 FAW163 FKS163 FUO163 GEK163 GOG163 GYC163 HHY163 HRU163 IBQ163 ILM163 IVI163 JFE163 JPA163 JYW163 KIS163 KSO163 LCK163 LMG163 LWC163 MFY163 MPU163 MZQ163 NJM163 NTI163 ODE163 ONA163 OWW163 PGS163 PQO163 QAK163 QKG163 QUC163 RDY163 RNU163 RXQ163 SHM163 SRI163 TBE163 TLA163 TUW163 UES163 UOO163 UYK163 VIG163 VSC163 WBY163 WLU163 WVQ163 G65699 JE65699 TA65699 ACW65699 AMS65699 AWO65699 BGK65699 BQG65699 CAC65699 CJY65699 CTU65699 DDQ65699 DNM65699 DXI65699 EHE65699 ERA65699 FAW65699 FKS65699 FUO65699 GEK65699 GOG65699 GYC65699 HHY65699 HRU65699 IBQ65699 ILM65699 IVI65699 JFE65699 JPA65699 JYW65699 KIS65699 KSO65699 LCK65699 LMG65699 LWC65699 MFY65699 MPU65699 MZQ65699 NJM65699 NTI65699 ODE65699 ONA65699 OWW65699 PGS65699 PQO65699 QAK65699 QKG65699 QUC65699 RDY65699 RNU65699 RXQ65699 SHM65699 SRI65699 TBE65699 TLA65699 TUW65699 UES65699 UOO65699 UYK65699 VIG65699 VSC65699 WBY65699 WLU65699 WVQ65699 G131235 JE131235 TA131235 ACW131235 AMS131235 AWO131235 BGK131235 BQG131235 CAC131235 CJY131235 CTU131235 DDQ131235 DNM131235 DXI131235 EHE131235 ERA131235 FAW131235 FKS131235 FUO131235 GEK131235 GOG131235 GYC131235 HHY131235 HRU131235 IBQ131235 ILM131235 IVI131235 JFE131235 JPA131235 JYW131235 KIS131235 KSO131235 LCK131235 LMG131235 LWC131235 MFY131235 MPU131235 MZQ131235 NJM131235 NTI131235 ODE131235 ONA131235 OWW131235 PGS131235 PQO131235 QAK131235 QKG131235 QUC131235 RDY131235 RNU131235 RXQ131235 SHM131235 SRI131235 TBE131235 TLA131235 TUW131235 UES131235 UOO131235 UYK131235 VIG131235 VSC131235 WBY131235 WLU131235 WVQ131235 G196771 JE196771 TA196771 ACW196771 AMS196771 AWO196771 BGK196771 BQG196771 CAC196771 CJY196771 CTU196771 DDQ196771 DNM196771 DXI196771 EHE196771 ERA196771 FAW196771 FKS196771 FUO196771 GEK196771 GOG196771 GYC196771 HHY196771 HRU196771 IBQ196771 ILM196771 IVI196771 JFE196771 JPA196771 JYW196771 KIS196771 KSO196771 LCK196771 LMG196771 LWC196771 MFY196771 MPU196771 MZQ196771 NJM196771 NTI196771 ODE196771 ONA196771 OWW196771 PGS196771 PQO196771 QAK196771 QKG196771 QUC196771 RDY196771 RNU196771 RXQ196771 SHM196771 SRI196771 TBE196771 TLA196771 TUW196771 UES196771 UOO196771 UYK196771 VIG196771 VSC196771 WBY196771 WLU196771 WVQ196771 G262307 JE262307 TA262307 ACW262307 AMS262307 AWO262307 BGK262307 BQG262307 CAC262307 CJY262307 CTU262307 DDQ262307 DNM262307 DXI262307 EHE262307 ERA262307 FAW262307 FKS262307 FUO262307 GEK262307 GOG262307 GYC262307 HHY262307 HRU262307 IBQ262307 ILM262307 IVI262307 JFE262307 JPA262307 JYW262307 KIS262307 KSO262307 LCK262307 LMG262307 LWC262307 MFY262307 MPU262307 MZQ262307 NJM262307 NTI262307 ODE262307 ONA262307 OWW262307 PGS262307 PQO262307 QAK262307 QKG262307 QUC262307 RDY262307 RNU262307 RXQ262307 SHM262307 SRI262307 TBE262307 TLA262307 TUW262307 UES262307 UOO262307 UYK262307 VIG262307 VSC262307 WBY262307 WLU262307 WVQ262307 G327843 JE327843 TA327843 ACW327843 AMS327843 AWO327843 BGK327843 BQG327843 CAC327843 CJY327843 CTU327843 DDQ327843 DNM327843 DXI327843 EHE327843 ERA327843 FAW327843 FKS327843 FUO327843 GEK327843 GOG327843 GYC327843 HHY327843 HRU327843 IBQ327843 ILM327843 IVI327843 JFE327843 JPA327843 JYW327843 KIS327843 KSO327843 LCK327843 LMG327843 LWC327843 MFY327843 MPU327843 MZQ327843 NJM327843 NTI327843 ODE327843 ONA327843 OWW327843 PGS327843 PQO327843 QAK327843 QKG327843 QUC327843 RDY327843 RNU327843 RXQ327843 SHM327843 SRI327843 TBE327843 TLA327843 TUW327843 UES327843 UOO327843 UYK327843 VIG327843 VSC327843 WBY327843 WLU327843 WVQ327843 G393379 JE393379 TA393379 ACW393379 AMS393379 AWO393379 BGK393379 BQG393379 CAC393379 CJY393379 CTU393379 DDQ393379 DNM393379 DXI393379 EHE393379 ERA393379 FAW393379 FKS393379 FUO393379 GEK393379 GOG393379 GYC393379 HHY393379 HRU393379 IBQ393379 ILM393379 IVI393379 JFE393379 JPA393379 JYW393379 KIS393379 KSO393379 LCK393379 LMG393379 LWC393379 MFY393379 MPU393379 MZQ393379 NJM393379 NTI393379 ODE393379 ONA393379 OWW393379 PGS393379 PQO393379 QAK393379 QKG393379 QUC393379 RDY393379 RNU393379 RXQ393379 SHM393379 SRI393379 TBE393379 TLA393379 TUW393379 UES393379 UOO393379 UYK393379 VIG393379 VSC393379 WBY393379 WLU393379 WVQ393379 G458915 JE458915 TA458915 ACW458915 AMS458915 AWO458915 BGK458915 BQG458915 CAC458915 CJY458915 CTU458915 DDQ458915 DNM458915 DXI458915 EHE458915 ERA458915 FAW458915 FKS458915 FUO458915 GEK458915 GOG458915 GYC458915 HHY458915 HRU458915 IBQ458915 ILM458915 IVI458915 JFE458915 JPA458915 JYW458915 KIS458915 KSO458915 LCK458915 LMG458915 LWC458915 MFY458915 MPU458915 MZQ458915 NJM458915 NTI458915 ODE458915 ONA458915 OWW458915 PGS458915 PQO458915 QAK458915 QKG458915 QUC458915 RDY458915 RNU458915 RXQ458915 SHM458915 SRI458915 TBE458915 TLA458915 TUW458915 UES458915 UOO458915 UYK458915 VIG458915 VSC458915 WBY458915 WLU458915 WVQ458915 G524451 JE524451 TA524451 ACW524451 AMS524451 AWO524451 BGK524451 BQG524451 CAC524451 CJY524451 CTU524451 DDQ524451 DNM524451 DXI524451 EHE524451 ERA524451 FAW524451 FKS524451 FUO524451 GEK524451 GOG524451 GYC524451 HHY524451 HRU524451 IBQ524451 ILM524451 IVI524451 JFE524451 JPA524451 JYW524451 KIS524451 KSO524451 LCK524451 LMG524451 LWC524451 MFY524451 MPU524451 MZQ524451 NJM524451 NTI524451 ODE524451 ONA524451 OWW524451 PGS524451 PQO524451 QAK524451 QKG524451 QUC524451 RDY524451 RNU524451 RXQ524451 SHM524451 SRI524451 TBE524451 TLA524451 TUW524451 UES524451 UOO524451 UYK524451 VIG524451 VSC524451 WBY524451 WLU524451 WVQ524451 G589987 JE589987 TA589987 ACW589987 AMS589987 AWO589987 BGK589987 BQG589987 CAC589987 CJY589987 CTU589987 DDQ589987 DNM589987 DXI589987 EHE589987 ERA589987 FAW589987 FKS589987 FUO589987 GEK589987 GOG589987 GYC589987 HHY589987 HRU589987 IBQ589987 ILM589987 IVI589987 JFE589987 JPA589987 JYW589987 KIS589987 KSO589987 LCK589987 LMG589987 LWC589987 MFY589987 MPU589987 MZQ589987 NJM589987 NTI589987 ODE589987 ONA589987 OWW589987 PGS589987 PQO589987 QAK589987 QKG589987 QUC589987 RDY589987 RNU589987 RXQ589987 SHM589987 SRI589987 TBE589987 TLA589987 TUW589987 UES589987 UOO589987 UYK589987 VIG589987 VSC589987 WBY589987 WLU589987 WVQ589987 G655523 JE655523 TA655523 ACW655523 AMS655523 AWO655523 BGK655523 BQG655523 CAC655523 CJY655523 CTU655523 DDQ655523 DNM655523 DXI655523 EHE655523 ERA655523 FAW655523 FKS655523 FUO655523 GEK655523 GOG655523 GYC655523 HHY655523 HRU655523 IBQ655523 ILM655523 IVI655523 JFE655523 JPA655523 JYW655523 KIS655523 KSO655523 LCK655523 LMG655523 LWC655523 MFY655523 MPU655523 MZQ655523 NJM655523 NTI655523 ODE655523 ONA655523 OWW655523 PGS655523 PQO655523 QAK655523 QKG655523 QUC655523 RDY655523 RNU655523 RXQ655523 SHM655523 SRI655523 TBE655523 TLA655523 TUW655523 UES655523 UOO655523 UYK655523 VIG655523 VSC655523 WBY655523 WLU655523 WVQ655523 G721059 JE721059 TA721059 ACW721059 AMS721059 AWO721059 BGK721059 BQG721059 CAC721059 CJY721059 CTU721059 DDQ721059 DNM721059 DXI721059 EHE721059 ERA721059 FAW721059 FKS721059 FUO721059 GEK721059 GOG721059 GYC721059 HHY721059 HRU721059 IBQ721059 ILM721059 IVI721059 JFE721059 JPA721059 JYW721059 KIS721059 KSO721059 LCK721059 LMG721059 LWC721059 MFY721059 MPU721059 MZQ721059 NJM721059 NTI721059 ODE721059 ONA721059 OWW721059 PGS721059 PQO721059 QAK721059 QKG721059 QUC721059 RDY721059 RNU721059 RXQ721059 SHM721059 SRI721059 TBE721059 TLA721059 TUW721059 UES721059 UOO721059 UYK721059 VIG721059 VSC721059 WBY721059 WLU721059 WVQ721059 G786595 JE786595 TA786595 ACW786595 AMS786595 AWO786595 BGK786595 BQG786595 CAC786595 CJY786595 CTU786595 DDQ786595 DNM786595 DXI786595 EHE786595 ERA786595 FAW786595 FKS786595 FUO786595 GEK786595 GOG786595 GYC786595 HHY786595 HRU786595 IBQ786595 ILM786595 IVI786595 JFE786595 JPA786595 JYW786595 KIS786595 KSO786595 LCK786595 LMG786595 LWC786595 MFY786595 MPU786595 MZQ786595 NJM786595 NTI786595 ODE786595 ONA786595 OWW786595 PGS786595 PQO786595 QAK786595 QKG786595 QUC786595 RDY786595 RNU786595 RXQ786595 SHM786595 SRI786595 TBE786595 TLA786595 TUW786595 UES786595 UOO786595 UYK786595 VIG786595 VSC786595 WBY786595 WLU786595 WVQ786595 G852131 JE852131 TA852131 ACW852131 AMS852131 AWO852131 BGK852131 BQG852131 CAC852131 CJY852131 CTU852131 DDQ852131 DNM852131 DXI852131 EHE852131 ERA852131 FAW852131 FKS852131 FUO852131 GEK852131 GOG852131 GYC852131 HHY852131 HRU852131 IBQ852131 ILM852131 IVI852131 JFE852131 JPA852131 JYW852131 KIS852131 KSO852131 LCK852131 LMG852131 LWC852131 MFY852131 MPU852131 MZQ852131 NJM852131 NTI852131 ODE852131 ONA852131 OWW852131 PGS852131 PQO852131 QAK852131 QKG852131 QUC852131 RDY852131 RNU852131 RXQ852131 SHM852131 SRI852131 TBE852131 TLA852131 TUW852131 UES852131 UOO852131 UYK852131 VIG852131 VSC852131 WBY852131 WLU852131 WVQ852131 G917667 JE917667 TA917667 ACW917667 AMS917667 AWO917667 BGK917667 BQG917667 CAC917667 CJY917667 CTU917667 DDQ917667 DNM917667 DXI917667 EHE917667 ERA917667 FAW917667 FKS917667 FUO917667 GEK917667 GOG917667 GYC917667 HHY917667 HRU917667 IBQ917667 ILM917667 IVI917667 JFE917667 JPA917667 JYW917667 KIS917667 KSO917667 LCK917667 LMG917667 LWC917667 MFY917667 MPU917667 MZQ917667 NJM917667 NTI917667 ODE917667 ONA917667 OWW917667 PGS917667 PQO917667 QAK917667 QKG917667 QUC917667 RDY917667 RNU917667 RXQ917667 SHM917667 SRI917667 TBE917667 TLA917667 TUW917667 UES917667 UOO917667 UYK917667 VIG917667 VSC917667 WBY917667 WLU917667 WVQ917667 G983203 JE983203 TA983203 ACW983203 AMS983203 AWO983203 BGK983203 BQG983203 CAC983203 CJY983203 CTU983203 DDQ983203 DNM983203 DXI983203 EHE983203 ERA983203 FAW983203 FKS983203 FUO983203 GEK983203 GOG983203 GYC983203 HHY983203 HRU983203 IBQ983203 ILM983203 IVI983203 JFE983203 JPA983203 JYW983203 KIS983203 KSO983203 LCK983203 LMG983203 LWC983203 MFY983203 MPU983203 MZQ983203 NJM983203 NTI983203 ODE983203 ONA983203 OWW983203 PGS983203 PQO983203 QAK983203 QKG983203 QUC983203 RDY983203 RNU983203 RXQ983203 SHM983203 SRI983203 TBE983203 TLA983203 TUW983203 UES983203 UOO983203 UYK983203 VIG983203 VSC983203 WBY983203 WLU983203 WVQ983203 G177 JE177 TA177 ACW177 AMS177 AWO177 BGK177 BQG177 CAC177 CJY177 CTU177 DDQ177 DNM177 DXI177 EHE177 ERA177 FAW177 FKS177 FUO177 GEK177 GOG177 GYC177 HHY177 HRU177 IBQ177 ILM177 IVI177 JFE177 JPA177 JYW177 KIS177 KSO177 LCK177 LMG177 LWC177 MFY177 MPU177 MZQ177 NJM177 NTI177 ODE177 ONA177 OWW177 PGS177 PQO177 QAK177 QKG177 QUC177 RDY177 RNU177 RXQ177 SHM177 SRI177 TBE177 TLA177 TUW177 UES177 UOO177 UYK177 VIG177 VSC177 WBY177 WLU177 WVQ177 G65713 JE65713 TA65713 ACW65713 AMS65713 AWO65713 BGK65713 BQG65713 CAC65713 CJY65713 CTU65713 DDQ65713 DNM65713 DXI65713 EHE65713 ERA65713 FAW65713 FKS65713 FUO65713 GEK65713 GOG65713 GYC65713 HHY65713 HRU65713 IBQ65713 ILM65713 IVI65713 JFE65713 JPA65713 JYW65713 KIS65713 KSO65713 LCK65713 LMG65713 LWC65713 MFY65713 MPU65713 MZQ65713 NJM65713 NTI65713 ODE65713 ONA65713 OWW65713 PGS65713 PQO65713 QAK65713 QKG65713 QUC65713 RDY65713 RNU65713 RXQ65713 SHM65713 SRI65713 TBE65713 TLA65713 TUW65713 UES65713 UOO65713 UYK65713 VIG65713 VSC65713 WBY65713 WLU65713 WVQ65713 G131249 JE131249 TA131249 ACW131249 AMS131249 AWO131249 BGK131249 BQG131249 CAC131249 CJY131249 CTU131249 DDQ131249 DNM131249 DXI131249 EHE131249 ERA131249 FAW131249 FKS131249 FUO131249 GEK131249 GOG131249 GYC131249 HHY131249 HRU131249 IBQ131249 ILM131249 IVI131249 JFE131249 JPA131249 JYW131249 KIS131249 KSO131249 LCK131249 LMG131249 LWC131249 MFY131249 MPU131249 MZQ131249 NJM131249 NTI131249 ODE131249 ONA131249 OWW131249 PGS131249 PQO131249 QAK131249 QKG131249 QUC131249 RDY131249 RNU131249 RXQ131249 SHM131249 SRI131249 TBE131249 TLA131249 TUW131249 UES131249 UOO131249 UYK131249 VIG131249 VSC131249 WBY131249 WLU131249 WVQ131249 G196785 JE196785 TA196785 ACW196785 AMS196785 AWO196785 BGK196785 BQG196785 CAC196785 CJY196785 CTU196785 DDQ196785 DNM196785 DXI196785 EHE196785 ERA196785 FAW196785 FKS196785 FUO196785 GEK196785 GOG196785 GYC196785 HHY196785 HRU196785 IBQ196785 ILM196785 IVI196785 JFE196785 JPA196785 JYW196785 KIS196785 KSO196785 LCK196785 LMG196785 LWC196785 MFY196785 MPU196785 MZQ196785 NJM196785 NTI196785 ODE196785 ONA196785 OWW196785 PGS196785 PQO196785 QAK196785 QKG196785 QUC196785 RDY196785 RNU196785 RXQ196785 SHM196785 SRI196785 TBE196785 TLA196785 TUW196785 UES196785 UOO196785 UYK196785 VIG196785 VSC196785 WBY196785 WLU196785 WVQ196785 G262321 JE262321 TA262321 ACW262321 AMS262321 AWO262321 BGK262321 BQG262321 CAC262321 CJY262321 CTU262321 DDQ262321 DNM262321 DXI262321 EHE262321 ERA262321 FAW262321 FKS262321 FUO262321 GEK262321 GOG262321 GYC262321 HHY262321 HRU262321 IBQ262321 ILM262321 IVI262321 JFE262321 JPA262321 JYW262321 KIS262321 KSO262321 LCK262321 LMG262321 LWC262321 MFY262321 MPU262321 MZQ262321 NJM262321 NTI262321 ODE262321 ONA262321 OWW262321 PGS262321 PQO262321 QAK262321 QKG262321 QUC262321 RDY262321 RNU262321 RXQ262321 SHM262321 SRI262321 TBE262321 TLA262321 TUW262321 UES262321 UOO262321 UYK262321 VIG262321 VSC262321 WBY262321 WLU262321 WVQ262321 G327857 JE327857 TA327857 ACW327857 AMS327857 AWO327857 BGK327857 BQG327857 CAC327857 CJY327857 CTU327857 DDQ327857 DNM327857 DXI327857 EHE327857 ERA327857 FAW327857 FKS327857 FUO327857 GEK327857 GOG327857 GYC327857 HHY327857 HRU327857 IBQ327857 ILM327857 IVI327857 JFE327857 JPA327857 JYW327857 KIS327857 KSO327857 LCK327857 LMG327857 LWC327857 MFY327857 MPU327857 MZQ327857 NJM327857 NTI327857 ODE327857 ONA327857 OWW327857 PGS327857 PQO327857 QAK327857 QKG327857 QUC327857 RDY327857 RNU327857 RXQ327857 SHM327857 SRI327857 TBE327857 TLA327857 TUW327857 UES327857 UOO327857 UYK327857 VIG327857 VSC327857 WBY327857 WLU327857 WVQ327857 G393393 JE393393 TA393393 ACW393393 AMS393393 AWO393393 BGK393393 BQG393393 CAC393393 CJY393393 CTU393393 DDQ393393 DNM393393 DXI393393 EHE393393 ERA393393 FAW393393 FKS393393 FUO393393 GEK393393 GOG393393 GYC393393 HHY393393 HRU393393 IBQ393393 ILM393393 IVI393393 JFE393393 JPA393393 JYW393393 KIS393393 KSO393393 LCK393393 LMG393393 LWC393393 MFY393393 MPU393393 MZQ393393 NJM393393 NTI393393 ODE393393 ONA393393 OWW393393 PGS393393 PQO393393 QAK393393 QKG393393 QUC393393 RDY393393 RNU393393 RXQ393393 SHM393393 SRI393393 TBE393393 TLA393393 TUW393393 UES393393 UOO393393 UYK393393 VIG393393 VSC393393 WBY393393 WLU393393 WVQ393393 G458929 JE458929 TA458929 ACW458929 AMS458929 AWO458929 BGK458929 BQG458929 CAC458929 CJY458929 CTU458929 DDQ458929 DNM458929 DXI458929 EHE458929 ERA458929 FAW458929 FKS458929 FUO458929 GEK458929 GOG458929 GYC458929 HHY458929 HRU458929 IBQ458929 ILM458929 IVI458929 JFE458929 JPA458929 JYW458929 KIS458929 KSO458929 LCK458929 LMG458929 LWC458929 MFY458929 MPU458929 MZQ458929 NJM458929 NTI458929 ODE458929 ONA458929 OWW458929 PGS458929 PQO458929 QAK458929 QKG458929 QUC458929 RDY458929 RNU458929 RXQ458929 SHM458929 SRI458929 TBE458929 TLA458929 TUW458929 UES458929 UOO458929 UYK458929 VIG458929 VSC458929 WBY458929 WLU458929 WVQ458929 G524465 JE524465 TA524465 ACW524465 AMS524465 AWO524465 BGK524465 BQG524465 CAC524465 CJY524465 CTU524465 DDQ524465 DNM524465 DXI524465 EHE524465 ERA524465 FAW524465 FKS524465 FUO524465 GEK524465 GOG524465 GYC524465 HHY524465 HRU524465 IBQ524465 ILM524465 IVI524465 JFE524465 JPA524465 JYW524465 KIS524465 KSO524465 LCK524465 LMG524465 LWC524465 MFY524465 MPU524465 MZQ524465 NJM524465 NTI524465 ODE524465 ONA524465 OWW524465 PGS524465 PQO524465 QAK524465 QKG524465 QUC524465 RDY524465 RNU524465 RXQ524465 SHM524465 SRI524465 TBE524465 TLA524465 TUW524465 UES524465 UOO524465 UYK524465 VIG524465 VSC524465 WBY524465 WLU524465 WVQ524465 G590001 JE590001 TA590001 ACW590001 AMS590001 AWO590001 BGK590001 BQG590001 CAC590001 CJY590001 CTU590001 DDQ590001 DNM590001 DXI590001 EHE590001 ERA590001 FAW590001 FKS590001 FUO590001 GEK590001 GOG590001 GYC590001 HHY590001 HRU590001 IBQ590001 ILM590001 IVI590001 JFE590001 JPA590001 JYW590001 KIS590001 KSO590001 LCK590001 LMG590001 LWC590001 MFY590001 MPU590001 MZQ590001 NJM590001 NTI590001 ODE590001 ONA590001 OWW590001 PGS590001 PQO590001 QAK590001 QKG590001 QUC590001 RDY590001 RNU590001 RXQ590001 SHM590001 SRI590001 TBE590001 TLA590001 TUW590001 UES590001 UOO590001 UYK590001 VIG590001 VSC590001 WBY590001 WLU590001 WVQ590001 G655537 JE655537 TA655537 ACW655537 AMS655537 AWO655537 BGK655537 BQG655537 CAC655537 CJY655537 CTU655537 DDQ655537 DNM655537 DXI655537 EHE655537 ERA655537 FAW655537 FKS655537 FUO655537 GEK655537 GOG655537 GYC655537 HHY655537 HRU655537 IBQ655537 ILM655537 IVI655537 JFE655537 JPA655537 JYW655537 KIS655537 KSO655537 LCK655537 LMG655537 LWC655537 MFY655537 MPU655537 MZQ655537 NJM655537 NTI655537 ODE655537 ONA655537 OWW655537 PGS655537 PQO655537 QAK655537 QKG655537 QUC655537 RDY655537 RNU655537 RXQ655537 SHM655537 SRI655537 TBE655537 TLA655537 TUW655537 UES655537 UOO655537 UYK655537 VIG655537 VSC655537 WBY655537 WLU655537 WVQ655537 G721073 JE721073 TA721073 ACW721073 AMS721073 AWO721073 BGK721073 BQG721073 CAC721073 CJY721073 CTU721073 DDQ721073 DNM721073 DXI721073 EHE721073 ERA721073 FAW721073 FKS721073 FUO721073 GEK721073 GOG721073 GYC721073 HHY721073 HRU721073 IBQ721073 ILM721073 IVI721073 JFE721073 JPA721073 JYW721073 KIS721073 KSO721073 LCK721073 LMG721073 LWC721073 MFY721073 MPU721073 MZQ721073 NJM721073 NTI721073 ODE721073 ONA721073 OWW721073 PGS721073 PQO721073 QAK721073 QKG721073 QUC721073 RDY721073 RNU721073 RXQ721073 SHM721073 SRI721073 TBE721073 TLA721073 TUW721073 UES721073 UOO721073 UYK721073 VIG721073 VSC721073 WBY721073 WLU721073 WVQ721073 G786609 JE786609 TA786609 ACW786609 AMS786609 AWO786609 BGK786609 BQG786609 CAC786609 CJY786609 CTU786609 DDQ786609 DNM786609 DXI786609 EHE786609 ERA786609 FAW786609 FKS786609 FUO786609 GEK786609 GOG786609 GYC786609 HHY786609 HRU786609 IBQ786609 ILM786609 IVI786609 JFE786609 JPA786609 JYW786609 KIS786609 KSO786609 LCK786609 LMG786609 LWC786609 MFY786609 MPU786609 MZQ786609 NJM786609 NTI786609 ODE786609 ONA786609 OWW786609 PGS786609 PQO786609 QAK786609 QKG786609 QUC786609 RDY786609 RNU786609 RXQ786609 SHM786609 SRI786609 TBE786609 TLA786609 TUW786609 UES786609 UOO786609 UYK786609 VIG786609 VSC786609 WBY786609 WLU786609 WVQ786609 G852145 JE852145 TA852145 ACW852145 AMS852145 AWO852145 BGK852145 BQG852145 CAC852145 CJY852145 CTU852145 DDQ852145 DNM852145 DXI852145 EHE852145 ERA852145 FAW852145 FKS852145 FUO852145 GEK852145 GOG852145 GYC852145 HHY852145 HRU852145 IBQ852145 ILM852145 IVI852145 JFE852145 JPA852145 JYW852145 KIS852145 KSO852145 LCK852145 LMG852145 LWC852145 MFY852145 MPU852145 MZQ852145 NJM852145 NTI852145 ODE852145 ONA852145 OWW852145 PGS852145 PQO852145 QAK852145 QKG852145 QUC852145 RDY852145 RNU852145 RXQ852145 SHM852145 SRI852145 TBE852145 TLA852145 TUW852145 UES852145 UOO852145 UYK852145 VIG852145 VSC852145 WBY852145 WLU852145 WVQ852145 G917681 JE917681 TA917681 ACW917681 AMS917681 AWO917681 BGK917681 BQG917681 CAC917681 CJY917681 CTU917681 DDQ917681 DNM917681 DXI917681 EHE917681 ERA917681 FAW917681 FKS917681 FUO917681 GEK917681 GOG917681 GYC917681 HHY917681 HRU917681 IBQ917681 ILM917681 IVI917681 JFE917681 JPA917681 JYW917681 KIS917681 KSO917681 LCK917681 LMG917681 LWC917681 MFY917681 MPU917681 MZQ917681 NJM917681 NTI917681 ODE917681 ONA917681 OWW917681 PGS917681 PQO917681 QAK917681 QKG917681 QUC917681 RDY917681 RNU917681 RXQ917681 SHM917681 SRI917681 TBE917681 TLA917681 TUW917681 UES917681 UOO917681 UYK917681 VIG917681 VSC917681 WBY917681 WLU917681 WVQ917681 G983217 JE983217 TA983217 ACW983217 AMS983217 AWO983217 BGK983217 BQG983217 CAC983217 CJY983217 CTU983217 DDQ983217 DNM983217 DXI983217 EHE983217 ERA983217 FAW983217 FKS983217 FUO983217 GEK983217 GOG983217 GYC983217 HHY983217 HRU983217 IBQ983217 ILM983217 IVI983217 JFE983217 JPA983217 JYW983217 KIS983217 KSO983217 LCK983217 LMG983217 LWC983217 MFY983217 MPU983217 MZQ983217 NJM983217 NTI983217 ODE983217 ONA983217 OWW983217 PGS983217 PQO983217 QAK983217 QKG983217 QUC983217 RDY983217 RNU983217 RXQ983217 SHM983217 SRI983217 TBE983217 TLA983217 TUW983217 UES983217 UOO983217 UYK983217 VIG983217 VSC983217 WBY983217 WLU983217 WVQ983217 G185 JE185 TA185 ACW185 AMS185 AWO185 BGK185 BQG185 CAC185 CJY185 CTU185 DDQ185 DNM185 DXI185 EHE185 ERA185 FAW185 FKS185 FUO185 GEK185 GOG185 GYC185 HHY185 HRU185 IBQ185 ILM185 IVI185 JFE185 JPA185 JYW185 KIS185 KSO185 LCK185 LMG185 LWC185 MFY185 MPU185 MZQ185 NJM185 NTI185 ODE185 ONA185 OWW185 PGS185 PQO185 QAK185 QKG185 QUC185 RDY185 RNU185 RXQ185 SHM185 SRI185 TBE185 TLA185 TUW185 UES185 UOO185 UYK185 VIG185 VSC185 WBY185 WLU185 WVQ185 G65721 JE65721 TA65721 ACW65721 AMS65721 AWO65721 BGK65721 BQG65721 CAC65721 CJY65721 CTU65721 DDQ65721 DNM65721 DXI65721 EHE65721 ERA65721 FAW65721 FKS65721 FUO65721 GEK65721 GOG65721 GYC65721 HHY65721 HRU65721 IBQ65721 ILM65721 IVI65721 JFE65721 JPA65721 JYW65721 KIS65721 KSO65721 LCK65721 LMG65721 LWC65721 MFY65721 MPU65721 MZQ65721 NJM65721 NTI65721 ODE65721 ONA65721 OWW65721 PGS65721 PQO65721 QAK65721 QKG65721 QUC65721 RDY65721 RNU65721 RXQ65721 SHM65721 SRI65721 TBE65721 TLA65721 TUW65721 UES65721 UOO65721 UYK65721 VIG65721 VSC65721 WBY65721 WLU65721 WVQ65721 G131257 JE131257 TA131257 ACW131257 AMS131257 AWO131257 BGK131257 BQG131257 CAC131257 CJY131257 CTU131257 DDQ131257 DNM131257 DXI131257 EHE131257 ERA131257 FAW131257 FKS131257 FUO131257 GEK131257 GOG131257 GYC131257 HHY131257 HRU131257 IBQ131257 ILM131257 IVI131257 JFE131257 JPA131257 JYW131257 KIS131257 KSO131257 LCK131257 LMG131257 LWC131257 MFY131257 MPU131257 MZQ131257 NJM131257 NTI131257 ODE131257 ONA131257 OWW131257 PGS131257 PQO131257 QAK131257 QKG131257 QUC131257 RDY131257 RNU131257 RXQ131257 SHM131257 SRI131257 TBE131257 TLA131257 TUW131257 UES131257 UOO131257 UYK131257 VIG131257 VSC131257 WBY131257 WLU131257 WVQ131257 G196793 JE196793 TA196793 ACW196793 AMS196793 AWO196793 BGK196793 BQG196793 CAC196793 CJY196793 CTU196793 DDQ196793 DNM196793 DXI196793 EHE196793 ERA196793 FAW196793 FKS196793 FUO196793 GEK196793 GOG196793 GYC196793 HHY196793 HRU196793 IBQ196793 ILM196793 IVI196793 JFE196793 JPA196793 JYW196793 KIS196793 KSO196793 LCK196793 LMG196793 LWC196793 MFY196793 MPU196793 MZQ196793 NJM196793 NTI196793 ODE196793 ONA196793 OWW196793 PGS196793 PQO196793 QAK196793 QKG196793 QUC196793 RDY196793 RNU196793 RXQ196793 SHM196793 SRI196793 TBE196793 TLA196793 TUW196793 UES196793 UOO196793 UYK196793 VIG196793 VSC196793 WBY196793 WLU196793 WVQ196793 G262329 JE262329 TA262329 ACW262329 AMS262329 AWO262329 BGK262329 BQG262329 CAC262329 CJY262329 CTU262329 DDQ262329 DNM262329 DXI262329 EHE262329 ERA262329 FAW262329 FKS262329 FUO262329 GEK262329 GOG262329 GYC262329 HHY262329 HRU262329 IBQ262329 ILM262329 IVI262329 JFE262329 JPA262329 JYW262329 KIS262329 KSO262329 LCK262329 LMG262329 LWC262329 MFY262329 MPU262329 MZQ262329 NJM262329 NTI262329 ODE262329 ONA262329 OWW262329 PGS262329 PQO262329 QAK262329 QKG262329 QUC262329 RDY262329 RNU262329 RXQ262329 SHM262329 SRI262329 TBE262329 TLA262329 TUW262329 UES262329 UOO262329 UYK262329 VIG262329 VSC262329 WBY262329 WLU262329 WVQ262329 G327865 JE327865 TA327865 ACW327865 AMS327865 AWO327865 BGK327865 BQG327865 CAC327865 CJY327865 CTU327865 DDQ327865 DNM327865 DXI327865 EHE327865 ERA327865 FAW327865 FKS327865 FUO327865 GEK327865 GOG327865 GYC327865 HHY327865 HRU327865 IBQ327865 ILM327865 IVI327865 JFE327865 JPA327865 JYW327865 KIS327865 KSO327865 LCK327865 LMG327865 LWC327865 MFY327865 MPU327865 MZQ327865 NJM327865 NTI327865 ODE327865 ONA327865 OWW327865 PGS327865 PQO327865 QAK327865 QKG327865 QUC327865 RDY327865 RNU327865 RXQ327865 SHM327865 SRI327865 TBE327865 TLA327865 TUW327865 UES327865 UOO327865 UYK327865 VIG327865 VSC327865 WBY327865 WLU327865 WVQ327865 G393401 JE393401 TA393401 ACW393401 AMS393401 AWO393401 BGK393401 BQG393401 CAC393401 CJY393401 CTU393401 DDQ393401 DNM393401 DXI393401 EHE393401 ERA393401 FAW393401 FKS393401 FUO393401 GEK393401 GOG393401 GYC393401 HHY393401 HRU393401 IBQ393401 ILM393401 IVI393401 JFE393401 JPA393401 JYW393401 KIS393401 KSO393401 LCK393401 LMG393401 LWC393401 MFY393401 MPU393401 MZQ393401 NJM393401 NTI393401 ODE393401 ONA393401 OWW393401 PGS393401 PQO393401 QAK393401 QKG393401 QUC393401 RDY393401 RNU393401 RXQ393401 SHM393401 SRI393401 TBE393401 TLA393401 TUW393401 UES393401 UOO393401 UYK393401 VIG393401 VSC393401 WBY393401 WLU393401 WVQ393401 G458937 JE458937 TA458937 ACW458937 AMS458937 AWO458937 BGK458937 BQG458937 CAC458937 CJY458937 CTU458937 DDQ458937 DNM458937 DXI458937 EHE458937 ERA458937 FAW458937 FKS458937 FUO458937 GEK458937 GOG458937 GYC458937 HHY458937 HRU458937 IBQ458937 ILM458937 IVI458937 JFE458937 JPA458937 JYW458937 KIS458937 KSO458937 LCK458937 LMG458937 LWC458937 MFY458937 MPU458937 MZQ458937 NJM458937 NTI458937 ODE458937 ONA458937 OWW458937 PGS458937 PQO458937 QAK458937 QKG458937 QUC458937 RDY458937 RNU458937 RXQ458937 SHM458937 SRI458937 TBE458937 TLA458937 TUW458937 UES458937 UOO458937 UYK458937 VIG458937 VSC458937 WBY458937 WLU458937 WVQ458937 G524473 JE524473 TA524473 ACW524473 AMS524473 AWO524473 BGK524473 BQG524473 CAC524473 CJY524473 CTU524473 DDQ524473 DNM524473 DXI524473 EHE524473 ERA524473 FAW524473 FKS524473 FUO524473 GEK524473 GOG524473 GYC524473 HHY524473 HRU524473 IBQ524473 ILM524473 IVI524473 JFE524473 JPA524473 JYW524473 KIS524473 KSO524473 LCK524473 LMG524473 LWC524473 MFY524473 MPU524473 MZQ524473 NJM524473 NTI524473 ODE524473 ONA524473 OWW524473 PGS524473 PQO524473 QAK524473 QKG524473 QUC524473 RDY524473 RNU524473 RXQ524473 SHM524473 SRI524473 TBE524473 TLA524473 TUW524473 UES524473 UOO524473 UYK524473 VIG524473 VSC524473 WBY524473 WLU524473 WVQ524473 G590009 JE590009 TA590009 ACW590009 AMS590009 AWO590009 BGK590009 BQG590009 CAC590009 CJY590009 CTU590009 DDQ590009 DNM590009 DXI590009 EHE590009 ERA590009 FAW590009 FKS590009 FUO590009 GEK590009 GOG590009 GYC590009 HHY590009 HRU590009 IBQ590009 ILM590009 IVI590009 JFE590009 JPA590009 JYW590009 KIS590009 KSO590009 LCK590009 LMG590009 LWC590009 MFY590009 MPU590009 MZQ590009 NJM590009 NTI590009 ODE590009 ONA590009 OWW590009 PGS590009 PQO590009 QAK590009 QKG590009 QUC590009 RDY590009 RNU590009 RXQ590009 SHM590009 SRI590009 TBE590009 TLA590009 TUW590009 UES590009 UOO590009 UYK590009 VIG590009 VSC590009 WBY590009 WLU590009 WVQ590009 G655545 JE655545 TA655545 ACW655545 AMS655545 AWO655545 BGK655545 BQG655545 CAC655545 CJY655545 CTU655545 DDQ655545 DNM655545 DXI655545 EHE655545 ERA655545 FAW655545 FKS655545 FUO655545 GEK655545 GOG655545 GYC655545 HHY655545 HRU655545 IBQ655545 ILM655545 IVI655545 JFE655545 JPA655545 JYW655545 KIS655545 KSO655545 LCK655545 LMG655545 LWC655545 MFY655545 MPU655545 MZQ655545 NJM655545 NTI655545 ODE655545 ONA655545 OWW655545 PGS655545 PQO655545 QAK655545 QKG655545 QUC655545 RDY655545 RNU655545 RXQ655545 SHM655545 SRI655545 TBE655545 TLA655545 TUW655545 UES655545 UOO655545 UYK655545 VIG655545 VSC655545 WBY655545 WLU655545 WVQ655545 G721081 JE721081 TA721081 ACW721081 AMS721081 AWO721081 BGK721081 BQG721081 CAC721081 CJY721081 CTU721081 DDQ721081 DNM721081 DXI721081 EHE721081 ERA721081 FAW721081 FKS721081 FUO721081 GEK721081 GOG721081 GYC721081 HHY721081 HRU721081 IBQ721081 ILM721081 IVI721081 JFE721081 JPA721081 JYW721081 KIS721081 KSO721081 LCK721081 LMG721081 LWC721081 MFY721081 MPU721081 MZQ721081 NJM721081 NTI721081 ODE721081 ONA721081 OWW721081 PGS721081 PQO721081 QAK721081 QKG721081 QUC721081 RDY721081 RNU721081 RXQ721081 SHM721081 SRI721081 TBE721081 TLA721081 TUW721081 UES721081 UOO721081 UYK721081 VIG721081 VSC721081 WBY721081 WLU721081 WVQ721081 G786617 JE786617 TA786617 ACW786617 AMS786617 AWO786617 BGK786617 BQG786617 CAC786617 CJY786617 CTU786617 DDQ786617 DNM786617 DXI786617 EHE786617 ERA786617 FAW786617 FKS786617 FUO786617 GEK786617 GOG786617 GYC786617 HHY786617 HRU786617 IBQ786617 ILM786617 IVI786617 JFE786617 JPA786617 JYW786617 KIS786617 KSO786617 LCK786617 LMG786617 LWC786617 MFY786617 MPU786617 MZQ786617 NJM786617 NTI786617 ODE786617 ONA786617 OWW786617 PGS786617 PQO786617 QAK786617 QKG786617 QUC786617 RDY786617 RNU786617 RXQ786617 SHM786617 SRI786617 TBE786617 TLA786617 TUW786617 UES786617 UOO786617 UYK786617 VIG786617 VSC786617 WBY786617 WLU786617 WVQ786617 G852153 JE852153 TA852153 ACW852153 AMS852153 AWO852153 BGK852153 BQG852153 CAC852153 CJY852153 CTU852153 DDQ852153 DNM852153 DXI852153 EHE852153 ERA852153 FAW852153 FKS852153 FUO852153 GEK852153 GOG852153 GYC852153 HHY852153 HRU852153 IBQ852153 ILM852153 IVI852153 JFE852153 JPA852153 JYW852153 KIS852153 KSO852153 LCK852153 LMG852153 LWC852153 MFY852153 MPU852153 MZQ852153 NJM852153 NTI852153 ODE852153 ONA852153 OWW852153 PGS852153 PQO852153 QAK852153 QKG852153 QUC852153 RDY852153 RNU852153 RXQ852153 SHM852153 SRI852153 TBE852153 TLA852153 TUW852153 UES852153 UOO852153 UYK852153 VIG852153 VSC852153 WBY852153 WLU852153 WVQ852153 G917689 JE917689 TA917689 ACW917689 AMS917689 AWO917689 BGK917689 BQG917689 CAC917689 CJY917689 CTU917689 DDQ917689 DNM917689 DXI917689 EHE917689 ERA917689 FAW917689 FKS917689 FUO917689 GEK917689 GOG917689 GYC917689 HHY917689 HRU917689 IBQ917689 ILM917689 IVI917689 JFE917689 JPA917689 JYW917689 KIS917689 KSO917689 LCK917689 LMG917689 LWC917689 MFY917689 MPU917689 MZQ917689 NJM917689 NTI917689 ODE917689 ONA917689 OWW917689 PGS917689 PQO917689 QAK917689 QKG917689 QUC917689 RDY917689 RNU917689 RXQ917689 SHM917689 SRI917689 TBE917689 TLA917689 TUW917689 UES917689 UOO917689 UYK917689 VIG917689 VSC917689 WBY917689 WLU917689 WVQ917689 G983225 JE983225 TA983225 ACW983225 AMS983225 AWO983225 BGK983225 BQG983225 CAC983225 CJY983225 CTU983225 DDQ983225 DNM983225 DXI983225 EHE983225 ERA983225 FAW983225 FKS983225 FUO983225 GEK983225 GOG983225 GYC983225 HHY983225 HRU983225 IBQ983225 ILM983225 IVI983225 JFE983225 JPA983225 JYW983225 KIS983225 KSO983225 LCK983225 LMG983225 LWC983225 MFY983225 MPU983225 MZQ983225 NJM983225 NTI983225 ODE983225 ONA983225 OWW983225 PGS983225 PQO983225 QAK983225 QKG983225 QUC983225 RDY983225 RNU983225 RXQ983225 SHM983225 SRI983225 TBE983225 TLA983225 TUW983225 UES983225 UOO983225 UYK983225 VIG983225 VSC983225 WBY983225 WLU983225 WVQ983225 G193 JE193 TA193 ACW193 AMS193 AWO193 BGK193 BQG193 CAC193 CJY193 CTU193 DDQ193 DNM193 DXI193 EHE193 ERA193 FAW193 FKS193 FUO193 GEK193 GOG193 GYC193 HHY193 HRU193 IBQ193 ILM193 IVI193 JFE193 JPA193 JYW193 KIS193 KSO193 LCK193 LMG193 LWC193 MFY193 MPU193 MZQ193 NJM193 NTI193 ODE193 ONA193 OWW193 PGS193 PQO193 QAK193 QKG193 QUC193 RDY193 RNU193 RXQ193 SHM193 SRI193 TBE193 TLA193 TUW193 UES193 UOO193 UYK193 VIG193 VSC193 WBY193 WLU193 WVQ193 G65729 JE65729 TA65729 ACW65729 AMS65729 AWO65729 BGK65729 BQG65729 CAC65729 CJY65729 CTU65729 DDQ65729 DNM65729 DXI65729 EHE65729 ERA65729 FAW65729 FKS65729 FUO65729 GEK65729 GOG65729 GYC65729 HHY65729 HRU65729 IBQ65729 ILM65729 IVI65729 JFE65729 JPA65729 JYW65729 KIS65729 KSO65729 LCK65729 LMG65729 LWC65729 MFY65729 MPU65729 MZQ65729 NJM65729 NTI65729 ODE65729 ONA65729 OWW65729 PGS65729 PQO65729 QAK65729 QKG65729 QUC65729 RDY65729 RNU65729 RXQ65729 SHM65729 SRI65729 TBE65729 TLA65729 TUW65729 UES65729 UOO65729 UYK65729 VIG65729 VSC65729 WBY65729 WLU65729 WVQ65729 G131265 JE131265 TA131265 ACW131265 AMS131265 AWO131265 BGK131265 BQG131265 CAC131265 CJY131265 CTU131265 DDQ131265 DNM131265 DXI131265 EHE131265 ERA131265 FAW131265 FKS131265 FUO131265 GEK131265 GOG131265 GYC131265 HHY131265 HRU131265 IBQ131265 ILM131265 IVI131265 JFE131265 JPA131265 JYW131265 KIS131265 KSO131265 LCK131265 LMG131265 LWC131265 MFY131265 MPU131265 MZQ131265 NJM131265 NTI131265 ODE131265 ONA131265 OWW131265 PGS131265 PQO131265 QAK131265 QKG131265 QUC131265 RDY131265 RNU131265 RXQ131265 SHM131265 SRI131265 TBE131265 TLA131265 TUW131265 UES131265 UOO131265 UYK131265 VIG131265 VSC131265 WBY131265 WLU131265 WVQ131265 G196801 JE196801 TA196801 ACW196801 AMS196801 AWO196801 BGK196801 BQG196801 CAC196801 CJY196801 CTU196801 DDQ196801 DNM196801 DXI196801 EHE196801 ERA196801 FAW196801 FKS196801 FUO196801 GEK196801 GOG196801 GYC196801 HHY196801 HRU196801 IBQ196801 ILM196801 IVI196801 JFE196801 JPA196801 JYW196801 KIS196801 KSO196801 LCK196801 LMG196801 LWC196801 MFY196801 MPU196801 MZQ196801 NJM196801 NTI196801 ODE196801 ONA196801 OWW196801 PGS196801 PQO196801 QAK196801 QKG196801 QUC196801 RDY196801 RNU196801 RXQ196801 SHM196801 SRI196801 TBE196801 TLA196801 TUW196801 UES196801 UOO196801 UYK196801 VIG196801 VSC196801 WBY196801 WLU196801 WVQ196801 G262337 JE262337 TA262337 ACW262337 AMS262337 AWO262337 BGK262337 BQG262337 CAC262337 CJY262337 CTU262337 DDQ262337 DNM262337 DXI262337 EHE262337 ERA262337 FAW262337 FKS262337 FUO262337 GEK262337 GOG262337 GYC262337 HHY262337 HRU262337 IBQ262337 ILM262337 IVI262337 JFE262337 JPA262337 JYW262337 KIS262337 KSO262337 LCK262337 LMG262337 LWC262337 MFY262337 MPU262337 MZQ262337 NJM262337 NTI262337 ODE262337 ONA262337 OWW262337 PGS262337 PQO262337 QAK262337 QKG262337 QUC262337 RDY262337 RNU262337 RXQ262337 SHM262337 SRI262337 TBE262337 TLA262337 TUW262337 UES262337 UOO262337 UYK262337 VIG262337 VSC262337 WBY262337 WLU262337 WVQ262337 G327873 JE327873 TA327873 ACW327873 AMS327873 AWO327873 BGK327873 BQG327873 CAC327873 CJY327873 CTU327873 DDQ327873 DNM327873 DXI327873 EHE327873 ERA327873 FAW327873 FKS327873 FUO327873 GEK327873 GOG327873 GYC327873 HHY327873 HRU327873 IBQ327873 ILM327873 IVI327873 JFE327873 JPA327873 JYW327873 KIS327873 KSO327873 LCK327873 LMG327873 LWC327873 MFY327873 MPU327873 MZQ327873 NJM327873 NTI327873 ODE327873 ONA327873 OWW327873 PGS327873 PQO327873 QAK327873 QKG327873 QUC327873 RDY327873 RNU327873 RXQ327873 SHM327873 SRI327873 TBE327873 TLA327873 TUW327873 UES327873 UOO327873 UYK327873 VIG327873 VSC327873 WBY327873 WLU327873 WVQ327873 G393409 JE393409 TA393409 ACW393409 AMS393409 AWO393409 BGK393409 BQG393409 CAC393409 CJY393409 CTU393409 DDQ393409 DNM393409 DXI393409 EHE393409 ERA393409 FAW393409 FKS393409 FUO393409 GEK393409 GOG393409 GYC393409 HHY393409 HRU393409 IBQ393409 ILM393409 IVI393409 JFE393409 JPA393409 JYW393409 KIS393409 KSO393409 LCK393409 LMG393409 LWC393409 MFY393409 MPU393409 MZQ393409 NJM393409 NTI393409 ODE393409 ONA393409 OWW393409 PGS393409 PQO393409 QAK393409 QKG393409 QUC393409 RDY393409 RNU393409 RXQ393409 SHM393409 SRI393409 TBE393409 TLA393409 TUW393409 UES393409 UOO393409 UYK393409 VIG393409 VSC393409 WBY393409 WLU393409 WVQ393409 G458945 JE458945 TA458945 ACW458945 AMS458945 AWO458945 BGK458945 BQG458945 CAC458945 CJY458945 CTU458945 DDQ458945 DNM458945 DXI458945 EHE458945 ERA458945 FAW458945 FKS458945 FUO458945 GEK458945 GOG458945 GYC458945 HHY458945 HRU458945 IBQ458945 ILM458945 IVI458945 JFE458945 JPA458945 JYW458945 KIS458945 KSO458945 LCK458945 LMG458945 LWC458945 MFY458945 MPU458945 MZQ458945 NJM458945 NTI458945 ODE458945 ONA458945 OWW458945 PGS458945 PQO458945 QAK458945 QKG458945 QUC458945 RDY458945 RNU458945 RXQ458945 SHM458945 SRI458945 TBE458945 TLA458945 TUW458945 UES458945 UOO458945 UYK458945 VIG458945 VSC458945 WBY458945 WLU458945 WVQ458945 G524481 JE524481 TA524481 ACW524481 AMS524481 AWO524481 BGK524481 BQG524481 CAC524481 CJY524481 CTU524481 DDQ524481 DNM524481 DXI524481 EHE524481 ERA524481 FAW524481 FKS524481 FUO524481 GEK524481 GOG524481 GYC524481 HHY524481 HRU524481 IBQ524481 ILM524481 IVI524481 JFE524481 JPA524481 JYW524481 KIS524481 KSO524481 LCK524481 LMG524481 LWC524481 MFY524481 MPU524481 MZQ524481 NJM524481 NTI524481 ODE524481 ONA524481 OWW524481 PGS524481 PQO524481 QAK524481 QKG524481 QUC524481 RDY524481 RNU524481 RXQ524481 SHM524481 SRI524481 TBE524481 TLA524481 TUW524481 UES524481 UOO524481 UYK524481 VIG524481 VSC524481 WBY524481 WLU524481 WVQ524481 G590017 JE590017 TA590017 ACW590017 AMS590017 AWO590017 BGK590017 BQG590017 CAC590017 CJY590017 CTU590017 DDQ590017 DNM590017 DXI590017 EHE590017 ERA590017 FAW590017 FKS590017 FUO590017 GEK590017 GOG590017 GYC590017 HHY590017 HRU590017 IBQ590017 ILM590017 IVI590017 JFE590017 JPA590017 JYW590017 KIS590017 KSO590017 LCK590017 LMG590017 LWC590017 MFY590017 MPU590017 MZQ590017 NJM590017 NTI590017 ODE590017 ONA590017 OWW590017 PGS590017 PQO590017 QAK590017 QKG590017 QUC590017 RDY590017 RNU590017 RXQ590017 SHM590017 SRI590017 TBE590017 TLA590017 TUW590017 UES590017 UOO590017 UYK590017 VIG590017 VSC590017 WBY590017 WLU590017 WVQ590017 G655553 JE655553 TA655553 ACW655553 AMS655553 AWO655553 BGK655553 BQG655553 CAC655553 CJY655553 CTU655553 DDQ655553 DNM655553 DXI655553 EHE655553 ERA655553 FAW655553 FKS655553 FUO655553 GEK655553 GOG655553 GYC655553 HHY655553 HRU655553 IBQ655553 ILM655553 IVI655553 JFE655553 JPA655553 JYW655553 KIS655553 KSO655553 LCK655553 LMG655553 LWC655553 MFY655553 MPU655553 MZQ655553 NJM655553 NTI655553 ODE655553 ONA655553 OWW655553 PGS655553 PQO655553 QAK655553 QKG655553 QUC655553 RDY655553 RNU655553 RXQ655553 SHM655553 SRI655553 TBE655553 TLA655553 TUW655553 UES655553 UOO655553 UYK655553 VIG655553 VSC655553 WBY655553 WLU655553 WVQ655553 G721089 JE721089 TA721089 ACW721089 AMS721089 AWO721089 BGK721089 BQG721089 CAC721089 CJY721089 CTU721089 DDQ721089 DNM721089 DXI721089 EHE721089 ERA721089 FAW721089 FKS721089 FUO721089 GEK721089 GOG721089 GYC721089 HHY721089 HRU721089 IBQ721089 ILM721089 IVI721089 JFE721089 JPA721089 JYW721089 KIS721089 KSO721089 LCK721089 LMG721089 LWC721089 MFY721089 MPU721089 MZQ721089 NJM721089 NTI721089 ODE721089 ONA721089 OWW721089 PGS721089 PQO721089 QAK721089 QKG721089 QUC721089 RDY721089 RNU721089 RXQ721089 SHM721089 SRI721089 TBE721089 TLA721089 TUW721089 UES721089 UOO721089 UYK721089 VIG721089 VSC721089 WBY721089 WLU721089 WVQ721089 G786625 JE786625 TA786625 ACW786625 AMS786625 AWO786625 BGK786625 BQG786625 CAC786625 CJY786625 CTU786625 DDQ786625 DNM786625 DXI786625 EHE786625 ERA786625 FAW786625 FKS786625 FUO786625 GEK786625 GOG786625 GYC786625 HHY786625 HRU786625 IBQ786625 ILM786625 IVI786625 JFE786625 JPA786625 JYW786625 KIS786625 KSO786625 LCK786625 LMG786625 LWC786625 MFY786625 MPU786625 MZQ786625 NJM786625 NTI786625 ODE786625 ONA786625 OWW786625 PGS786625 PQO786625 QAK786625 QKG786625 QUC786625 RDY786625 RNU786625 RXQ786625 SHM786625 SRI786625 TBE786625 TLA786625 TUW786625 UES786625 UOO786625 UYK786625 VIG786625 VSC786625 WBY786625 WLU786625 WVQ786625 G852161 JE852161 TA852161 ACW852161 AMS852161 AWO852161 BGK852161 BQG852161 CAC852161 CJY852161 CTU852161 DDQ852161 DNM852161 DXI852161 EHE852161 ERA852161 FAW852161 FKS852161 FUO852161 GEK852161 GOG852161 GYC852161 HHY852161 HRU852161 IBQ852161 ILM852161 IVI852161 JFE852161 JPA852161 JYW852161 KIS852161 KSO852161 LCK852161 LMG852161 LWC852161 MFY852161 MPU852161 MZQ852161 NJM852161 NTI852161 ODE852161 ONA852161 OWW852161 PGS852161 PQO852161 QAK852161 QKG852161 QUC852161 RDY852161 RNU852161 RXQ852161 SHM852161 SRI852161 TBE852161 TLA852161 TUW852161 UES852161 UOO852161 UYK852161 VIG852161 VSC852161 WBY852161 WLU852161 WVQ852161 G917697 JE917697 TA917697 ACW917697 AMS917697 AWO917697 BGK917697 BQG917697 CAC917697 CJY917697 CTU917697 DDQ917697 DNM917697 DXI917697 EHE917697 ERA917697 FAW917697 FKS917697 FUO917697 GEK917697 GOG917697 GYC917697 HHY917697 HRU917697 IBQ917697 ILM917697 IVI917697 JFE917697 JPA917697 JYW917697 KIS917697 KSO917697 LCK917697 LMG917697 LWC917697 MFY917697 MPU917697 MZQ917697 NJM917697 NTI917697 ODE917697 ONA917697 OWW917697 PGS917697 PQO917697 QAK917697 QKG917697 QUC917697 RDY917697 RNU917697 RXQ917697 SHM917697 SRI917697 TBE917697 TLA917697 TUW917697 UES917697 UOO917697 UYK917697 VIG917697 VSC917697 WBY917697 WLU917697 WVQ917697 G983233 JE983233 TA983233 ACW983233 AMS983233 AWO983233 BGK983233 BQG983233 CAC983233 CJY983233 CTU983233 DDQ983233 DNM983233 DXI983233 EHE983233 ERA983233 FAW983233 FKS983233 FUO983233 GEK983233 GOG983233 GYC983233 HHY983233 HRU983233 IBQ983233 ILM983233 IVI983233 JFE983233 JPA983233 JYW983233 KIS983233 KSO983233 LCK983233 LMG983233 LWC983233 MFY983233 MPU983233 MZQ983233 NJM983233 NTI983233 ODE983233 ONA983233 OWW983233 PGS983233 PQO983233 QAK983233 QKG983233 QUC983233 RDY983233 RNU983233 RXQ983233 SHM983233 SRI983233 TBE983233 TLA983233 TUW983233 UES983233 UOO983233 UYK983233 VIG983233 VSC983233 WBY983233 WLU983233 WVQ983233 G220 JE220 TA220 ACW220 AMS220 AWO220 BGK220 BQG220 CAC220 CJY220 CTU220 DDQ220 DNM220 DXI220 EHE220 ERA220 FAW220 FKS220 FUO220 GEK220 GOG220 GYC220 HHY220 HRU220 IBQ220 ILM220 IVI220 JFE220 JPA220 JYW220 KIS220 KSO220 LCK220 LMG220 LWC220 MFY220 MPU220 MZQ220 NJM220 NTI220 ODE220 ONA220 OWW220 PGS220 PQO220 QAK220 QKG220 QUC220 RDY220 RNU220 RXQ220 SHM220 SRI220 TBE220 TLA220 TUW220 UES220 UOO220 UYK220 VIG220 VSC220 WBY220 WLU220 WVQ220 G65756 JE65756 TA65756 ACW65756 AMS65756 AWO65756 BGK65756 BQG65756 CAC65756 CJY65756 CTU65756 DDQ65756 DNM65756 DXI65756 EHE65756 ERA65756 FAW65756 FKS65756 FUO65756 GEK65756 GOG65756 GYC65756 HHY65756 HRU65756 IBQ65756 ILM65756 IVI65756 JFE65756 JPA65756 JYW65756 KIS65756 KSO65756 LCK65756 LMG65756 LWC65756 MFY65756 MPU65756 MZQ65756 NJM65756 NTI65756 ODE65756 ONA65756 OWW65756 PGS65756 PQO65756 QAK65756 QKG65756 QUC65756 RDY65756 RNU65756 RXQ65756 SHM65756 SRI65756 TBE65756 TLA65756 TUW65756 UES65756 UOO65756 UYK65756 VIG65756 VSC65756 WBY65756 WLU65756 WVQ65756 G131292 JE131292 TA131292 ACW131292 AMS131292 AWO131292 BGK131292 BQG131292 CAC131292 CJY131292 CTU131292 DDQ131292 DNM131292 DXI131292 EHE131292 ERA131292 FAW131292 FKS131292 FUO131292 GEK131292 GOG131292 GYC131292 HHY131292 HRU131292 IBQ131292 ILM131292 IVI131292 JFE131292 JPA131292 JYW131292 KIS131292 KSO131292 LCK131292 LMG131292 LWC131292 MFY131292 MPU131292 MZQ131292 NJM131292 NTI131292 ODE131292 ONA131292 OWW131292 PGS131292 PQO131292 QAK131292 QKG131292 QUC131292 RDY131292 RNU131292 RXQ131292 SHM131292 SRI131292 TBE131292 TLA131292 TUW131292 UES131292 UOO131292 UYK131292 VIG131292 VSC131292 WBY131292 WLU131292 WVQ131292 G196828 JE196828 TA196828 ACW196828 AMS196828 AWO196828 BGK196828 BQG196828 CAC196828 CJY196828 CTU196828 DDQ196828 DNM196828 DXI196828 EHE196828 ERA196828 FAW196828 FKS196828 FUO196828 GEK196828 GOG196828 GYC196828 HHY196828 HRU196828 IBQ196828 ILM196828 IVI196828 JFE196828 JPA196828 JYW196828 KIS196828 KSO196828 LCK196828 LMG196828 LWC196828 MFY196828 MPU196828 MZQ196828 NJM196828 NTI196828 ODE196828 ONA196828 OWW196828 PGS196828 PQO196828 QAK196828 QKG196828 QUC196828 RDY196828 RNU196828 RXQ196828 SHM196828 SRI196828 TBE196828 TLA196828 TUW196828 UES196828 UOO196828 UYK196828 VIG196828 VSC196828 WBY196828 WLU196828 WVQ196828 G262364 JE262364 TA262364 ACW262364 AMS262364 AWO262364 BGK262364 BQG262364 CAC262364 CJY262364 CTU262364 DDQ262364 DNM262364 DXI262364 EHE262364 ERA262364 FAW262364 FKS262364 FUO262364 GEK262364 GOG262364 GYC262364 HHY262364 HRU262364 IBQ262364 ILM262364 IVI262364 JFE262364 JPA262364 JYW262364 KIS262364 KSO262364 LCK262364 LMG262364 LWC262364 MFY262364 MPU262364 MZQ262364 NJM262364 NTI262364 ODE262364 ONA262364 OWW262364 PGS262364 PQO262364 QAK262364 QKG262364 QUC262364 RDY262364 RNU262364 RXQ262364 SHM262364 SRI262364 TBE262364 TLA262364 TUW262364 UES262364 UOO262364 UYK262364 VIG262364 VSC262364 WBY262364 WLU262364 WVQ262364 G327900 JE327900 TA327900 ACW327900 AMS327900 AWO327900 BGK327900 BQG327900 CAC327900 CJY327900 CTU327900 DDQ327900 DNM327900 DXI327900 EHE327900 ERA327900 FAW327900 FKS327900 FUO327900 GEK327900 GOG327900 GYC327900 HHY327900 HRU327900 IBQ327900 ILM327900 IVI327900 JFE327900 JPA327900 JYW327900 KIS327900 KSO327900 LCK327900 LMG327900 LWC327900 MFY327900 MPU327900 MZQ327900 NJM327900 NTI327900 ODE327900 ONA327900 OWW327900 PGS327900 PQO327900 QAK327900 QKG327900 QUC327900 RDY327900 RNU327900 RXQ327900 SHM327900 SRI327900 TBE327900 TLA327900 TUW327900 UES327900 UOO327900 UYK327900 VIG327900 VSC327900 WBY327900 WLU327900 WVQ327900 G393436 JE393436 TA393436 ACW393436 AMS393436 AWO393436 BGK393436 BQG393436 CAC393436 CJY393436 CTU393436 DDQ393436 DNM393436 DXI393436 EHE393436 ERA393436 FAW393436 FKS393436 FUO393436 GEK393436 GOG393436 GYC393436 HHY393436 HRU393436 IBQ393436 ILM393436 IVI393436 JFE393436 JPA393436 JYW393436 KIS393436 KSO393436 LCK393436 LMG393436 LWC393436 MFY393436 MPU393436 MZQ393436 NJM393436 NTI393436 ODE393436 ONA393436 OWW393436 PGS393436 PQO393436 QAK393436 QKG393436 QUC393436 RDY393436 RNU393436 RXQ393436 SHM393436 SRI393436 TBE393436 TLA393436 TUW393436 UES393436 UOO393436 UYK393436 VIG393436 VSC393436 WBY393436 WLU393436 WVQ393436 G458972 JE458972 TA458972 ACW458972 AMS458972 AWO458972 BGK458972 BQG458972 CAC458972 CJY458972 CTU458972 DDQ458972 DNM458972 DXI458972 EHE458972 ERA458972 FAW458972 FKS458972 FUO458972 GEK458972 GOG458972 GYC458972 HHY458972 HRU458972 IBQ458972 ILM458972 IVI458972 JFE458972 JPA458972 JYW458972 KIS458972 KSO458972 LCK458972 LMG458972 LWC458972 MFY458972 MPU458972 MZQ458972 NJM458972 NTI458972 ODE458972 ONA458972 OWW458972 PGS458972 PQO458972 QAK458972 QKG458972 QUC458972 RDY458972 RNU458972 RXQ458972 SHM458972 SRI458972 TBE458972 TLA458972 TUW458972 UES458972 UOO458972 UYK458972 VIG458972 VSC458972 WBY458972 WLU458972 WVQ458972 G524508 JE524508 TA524508 ACW524508 AMS524508 AWO524508 BGK524508 BQG524508 CAC524508 CJY524508 CTU524508 DDQ524508 DNM524508 DXI524508 EHE524508 ERA524508 FAW524508 FKS524508 FUO524508 GEK524508 GOG524508 GYC524508 HHY524508 HRU524508 IBQ524508 ILM524508 IVI524508 JFE524508 JPA524508 JYW524508 KIS524508 KSO524508 LCK524508 LMG524508 LWC524508 MFY524508 MPU524508 MZQ524508 NJM524508 NTI524508 ODE524508 ONA524508 OWW524508 PGS524508 PQO524508 QAK524508 QKG524508 QUC524508 RDY524508 RNU524508 RXQ524508 SHM524508 SRI524508 TBE524508 TLA524508 TUW524508 UES524508 UOO524508 UYK524508 VIG524508 VSC524508 WBY524508 WLU524508 WVQ524508 G590044 JE590044 TA590044 ACW590044 AMS590044 AWO590044 BGK590044 BQG590044 CAC590044 CJY590044 CTU590044 DDQ590044 DNM590044 DXI590044 EHE590044 ERA590044 FAW590044 FKS590044 FUO590044 GEK590044 GOG590044 GYC590044 HHY590044 HRU590044 IBQ590044 ILM590044 IVI590044 JFE590044 JPA590044 JYW590044 KIS590044 KSO590044 LCK590044 LMG590044 LWC590044 MFY590044 MPU590044 MZQ590044 NJM590044 NTI590044 ODE590044 ONA590044 OWW590044 PGS590044 PQO590044 QAK590044 QKG590044 QUC590044 RDY590044 RNU590044 RXQ590044 SHM590044 SRI590044 TBE590044 TLA590044 TUW590044 UES590044 UOO590044 UYK590044 VIG590044 VSC590044 WBY590044 WLU590044 WVQ590044 G655580 JE655580 TA655580 ACW655580 AMS655580 AWO655580 BGK655580 BQG655580 CAC655580 CJY655580 CTU655580 DDQ655580 DNM655580 DXI655580 EHE655580 ERA655580 FAW655580 FKS655580 FUO655580 GEK655580 GOG655580 GYC655580 HHY655580 HRU655580 IBQ655580 ILM655580 IVI655580 JFE655580 JPA655580 JYW655580 KIS655580 KSO655580 LCK655580 LMG655580 LWC655580 MFY655580 MPU655580 MZQ655580 NJM655580 NTI655580 ODE655580 ONA655580 OWW655580 PGS655580 PQO655580 QAK655580 QKG655580 QUC655580 RDY655580 RNU655580 RXQ655580 SHM655580 SRI655580 TBE655580 TLA655580 TUW655580 UES655580 UOO655580 UYK655580 VIG655580 VSC655580 WBY655580 WLU655580 WVQ655580 G721116 JE721116 TA721116 ACW721116 AMS721116 AWO721116 BGK721116 BQG721116 CAC721116 CJY721116 CTU721116 DDQ721116 DNM721116 DXI721116 EHE721116 ERA721116 FAW721116 FKS721116 FUO721116 GEK721116 GOG721116 GYC721116 HHY721116 HRU721116 IBQ721116 ILM721116 IVI721116 JFE721116 JPA721116 JYW721116 KIS721116 KSO721116 LCK721116 LMG721116 LWC721116 MFY721116 MPU721116 MZQ721116 NJM721116 NTI721116 ODE721116 ONA721116 OWW721116 PGS721116 PQO721116 QAK721116 QKG721116 QUC721116 RDY721116 RNU721116 RXQ721116 SHM721116 SRI721116 TBE721116 TLA721116 TUW721116 UES721116 UOO721116 UYK721116 VIG721116 VSC721116 WBY721116 WLU721116 WVQ721116 G786652 JE786652 TA786652 ACW786652 AMS786652 AWO786652 BGK786652 BQG786652 CAC786652 CJY786652 CTU786652 DDQ786652 DNM786652 DXI786652 EHE786652 ERA786652 FAW786652 FKS786652 FUO786652 GEK786652 GOG786652 GYC786652 HHY786652 HRU786652 IBQ786652 ILM786652 IVI786652 JFE786652 JPA786652 JYW786652 KIS786652 KSO786652 LCK786652 LMG786652 LWC786652 MFY786652 MPU786652 MZQ786652 NJM786652 NTI786652 ODE786652 ONA786652 OWW786652 PGS786652 PQO786652 QAK786652 QKG786652 QUC786652 RDY786652 RNU786652 RXQ786652 SHM786652 SRI786652 TBE786652 TLA786652 TUW786652 UES786652 UOO786652 UYK786652 VIG786652 VSC786652 WBY786652 WLU786652 WVQ786652 G852188 JE852188 TA852188 ACW852188 AMS852188 AWO852188 BGK852188 BQG852188 CAC852188 CJY852188 CTU852188 DDQ852188 DNM852188 DXI852188 EHE852188 ERA852188 FAW852188 FKS852188 FUO852188 GEK852188 GOG852188 GYC852188 HHY852188 HRU852188 IBQ852188 ILM852188 IVI852188 JFE852188 JPA852188 JYW852188 KIS852188 KSO852188 LCK852188 LMG852188 LWC852188 MFY852188 MPU852188 MZQ852188 NJM852188 NTI852188 ODE852188 ONA852188 OWW852188 PGS852188 PQO852188 QAK852188 QKG852188 QUC852188 RDY852188 RNU852188 RXQ852188 SHM852188 SRI852188 TBE852188 TLA852188 TUW852188 UES852188 UOO852188 UYK852188 VIG852188 VSC852188 WBY852188 WLU852188 WVQ852188 G917724 JE917724 TA917724 ACW917724 AMS917724 AWO917724 BGK917724 BQG917724 CAC917724 CJY917724 CTU917724 DDQ917724 DNM917724 DXI917724 EHE917724 ERA917724 FAW917724 FKS917724 FUO917724 GEK917724 GOG917724 GYC917724 HHY917724 HRU917724 IBQ917724 ILM917724 IVI917724 JFE917724 JPA917724 JYW917724 KIS917724 KSO917724 LCK917724 LMG917724 LWC917724 MFY917724 MPU917724 MZQ917724 NJM917724 NTI917724 ODE917724 ONA917724 OWW917724 PGS917724 PQO917724 QAK917724 QKG917724 QUC917724 RDY917724 RNU917724 RXQ917724 SHM917724 SRI917724 TBE917724 TLA917724 TUW917724 UES917724 UOO917724 UYK917724 VIG917724 VSC917724 WBY917724 WLU917724 WVQ917724 G983260 JE983260 TA983260 ACW983260 AMS983260 AWO983260 BGK983260 BQG983260 CAC983260 CJY983260 CTU983260 DDQ983260 DNM983260 DXI983260 EHE983260 ERA983260 FAW983260 FKS983260 FUO983260 GEK983260 GOG983260 GYC983260 HHY983260 HRU983260 IBQ983260 ILM983260 IVI983260 JFE983260 JPA983260 JYW983260 KIS983260 KSO983260 LCK983260 LMG983260 LWC983260 MFY983260 MPU983260 MZQ983260 NJM983260 NTI983260 ODE983260 ONA983260 OWW983260 PGS983260 PQO983260 QAK983260 QKG983260 QUC983260 RDY983260 RNU983260 RXQ983260 SHM983260 SRI983260 TBE983260 TLA983260 TUW983260 UES983260 UOO983260 UYK983260 VIG983260 VSC983260 WBY983260 WLU983260 WVQ983260 G233 JE233 TA233 ACW233 AMS233 AWO233 BGK233 BQG233 CAC233 CJY233 CTU233 DDQ233 DNM233 DXI233 EHE233 ERA233 FAW233 FKS233 FUO233 GEK233 GOG233 GYC233 HHY233 HRU233 IBQ233 ILM233 IVI233 JFE233 JPA233 JYW233 KIS233 KSO233 LCK233 LMG233 LWC233 MFY233 MPU233 MZQ233 NJM233 NTI233 ODE233 ONA233 OWW233 PGS233 PQO233 QAK233 QKG233 QUC233 RDY233 RNU233 RXQ233 SHM233 SRI233 TBE233 TLA233 TUW233 UES233 UOO233 UYK233 VIG233 VSC233 WBY233 WLU233 WVQ233 G65769 JE65769 TA65769 ACW65769 AMS65769 AWO65769 BGK65769 BQG65769 CAC65769 CJY65769 CTU65769 DDQ65769 DNM65769 DXI65769 EHE65769 ERA65769 FAW65769 FKS65769 FUO65769 GEK65769 GOG65769 GYC65769 HHY65769 HRU65769 IBQ65769 ILM65769 IVI65769 JFE65769 JPA65769 JYW65769 KIS65769 KSO65769 LCK65769 LMG65769 LWC65769 MFY65769 MPU65769 MZQ65769 NJM65769 NTI65769 ODE65769 ONA65769 OWW65769 PGS65769 PQO65769 QAK65769 QKG65769 QUC65769 RDY65769 RNU65769 RXQ65769 SHM65769 SRI65769 TBE65769 TLA65769 TUW65769 UES65769 UOO65769 UYK65769 VIG65769 VSC65769 WBY65769 WLU65769 WVQ65769 G131305 JE131305 TA131305 ACW131305 AMS131305 AWO131305 BGK131305 BQG131305 CAC131305 CJY131305 CTU131305 DDQ131305 DNM131305 DXI131305 EHE131305 ERA131305 FAW131305 FKS131305 FUO131305 GEK131305 GOG131305 GYC131305 HHY131305 HRU131305 IBQ131305 ILM131305 IVI131305 JFE131305 JPA131305 JYW131305 KIS131305 KSO131305 LCK131305 LMG131305 LWC131305 MFY131305 MPU131305 MZQ131305 NJM131305 NTI131305 ODE131305 ONA131305 OWW131305 PGS131305 PQO131305 QAK131305 QKG131305 QUC131305 RDY131305 RNU131305 RXQ131305 SHM131305 SRI131305 TBE131305 TLA131305 TUW131305 UES131305 UOO131305 UYK131305 VIG131305 VSC131305 WBY131305 WLU131305 WVQ131305 G196841 JE196841 TA196841 ACW196841 AMS196841 AWO196841 BGK196841 BQG196841 CAC196841 CJY196841 CTU196841 DDQ196841 DNM196841 DXI196841 EHE196841 ERA196841 FAW196841 FKS196841 FUO196841 GEK196841 GOG196841 GYC196841 HHY196841 HRU196841 IBQ196841 ILM196841 IVI196841 JFE196841 JPA196841 JYW196841 KIS196841 KSO196841 LCK196841 LMG196841 LWC196841 MFY196841 MPU196841 MZQ196841 NJM196841 NTI196841 ODE196841 ONA196841 OWW196841 PGS196841 PQO196841 QAK196841 QKG196841 QUC196841 RDY196841 RNU196841 RXQ196841 SHM196841 SRI196841 TBE196841 TLA196841 TUW196841 UES196841 UOO196841 UYK196841 VIG196841 VSC196841 WBY196841 WLU196841 WVQ196841 G262377 JE262377 TA262377 ACW262377 AMS262377 AWO262377 BGK262377 BQG262377 CAC262377 CJY262377 CTU262377 DDQ262377 DNM262377 DXI262377 EHE262377 ERA262377 FAW262377 FKS262377 FUO262377 GEK262377 GOG262377 GYC262377 HHY262377 HRU262377 IBQ262377 ILM262377 IVI262377 JFE262377 JPA262377 JYW262377 KIS262377 KSO262377 LCK262377 LMG262377 LWC262377 MFY262377 MPU262377 MZQ262377 NJM262377 NTI262377 ODE262377 ONA262377 OWW262377 PGS262377 PQO262377 QAK262377 QKG262377 QUC262377 RDY262377 RNU262377 RXQ262377 SHM262377 SRI262377 TBE262377 TLA262377 TUW262377 UES262377 UOO262377 UYK262377 VIG262377 VSC262377 WBY262377 WLU262377 WVQ262377 G327913 JE327913 TA327913 ACW327913 AMS327913 AWO327913 BGK327913 BQG327913 CAC327913 CJY327913 CTU327913 DDQ327913 DNM327913 DXI327913 EHE327913 ERA327913 FAW327913 FKS327913 FUO327913 GEK327913 GOG327913 GYC327913 HHY327913 HRU327913 IBQ327913 ILM327913 IVI327913 JFE327913 JPA327913 JYW327913 KIS327913 KSO327913 LCK327913 LMG327913 LWC327913 MFY327913 MPU327913 MZQ327913 NJM327913 NTI327913 ODE327913 ONA327913 OWW327913 PGS327913 PQO327913 QAK327913 QKG327913 QUC327913 RDY327913 RNU327913 RXQ327913 SHM327913 SRI327913 TBE327913 TLA327913 TUW327913 UES327913 UOO327913 UYK327913 VIG327913 VSC327913 WBY327913 WLU327913 WVQ327913 G393449 JE393449 TA393449 ACW393449 AMS393449 AWO393449 BGK393449 BQG393449 CAC393449 CJY393449 CTU393449 DDQ393449 DNM393449 DXI393449 EHE393449 ERA393449 FAW393449 FKS393449 FUO393449 GEK393449 GOG393449 GYC393449 HHY393449 HRU393449 IBQ393449 ILM393449 IVI393449 JFE393449 JPA393449 JYW393449 KIS393449 KSO393449 LCK393449 LMG393449 LWC393449 MFY393449 MPU393449 MZQ393449 NJM393449 NTI393449 ODE393449 ONA393449 OWW393449 PGS393449 PQO393449 QAK393449 QKG393449 QUC393449 RDY393449 RNU393449 RXQ393449 SHM393449 SRI393449 TBE393449 TLA393449 TUW393449 UES393449 UOO393449 UYK393449 VIG393449 VSC393449 WBY393449 WLU393449 WVQ393449 G458985 JE458985 TA458985 ACW458985 AMS458985 AWO458985 BGK458985 BQG458985 CAC458985 CJY458985 CTU458985 DDQ458985 DNM458985 DXI458985 EHE458985 ERA458985 FAW458985 FKS458985 FUO458985 GEK458985 GOG458985 GYC458985 HHY458985 HRU458985 IBQ458985 ILM458985 IVI458985 JFE458985 JPA458985 JYW458985 KIS458985 KSO458985 LCK458985 LMG458985 LWC458985 MFY458985 MPU458985 MZQ458985 NJM458985 NTI458985 ODE458985 ONA458985 OWW458985 PGS458985 PQO458985 QAK458985 QKG458985 QUC458985 RDY458985 RNU458985 RXQ458985 SHM458985 SRI458985 TBE458985 TLA458985 TUW458985 UES458985 UOO458985 UYK458985 VIG458985 VSC458985 WBY458985 WLU458985 WVQ458985 G524521 JE524521 TA524521 ACW524521 AMS524521 AWO524521 BGK524521 BQG524521 CAC524521 CJY524521 CTU524521 DDQ524521 DNM524521 DXI524521 EHE524521 ERA524521 FAW524521 FKS524521 FUO524521 GEK524521 GOG524521 GYC524521 HHY524521 HRU524521 IBQ524521 ILM524521 IVI524521 JFE524521 JPA524521 JYW524521 KIS524521 KSO524521 LCK524521 LMG524521 LWC524521 MFY524521 MPU524521 MZQ524521 NJM524521 NTI524521 ODE524521 ONA524521 OWW524521 PGS524521 PQO524521 QAK524521 QKG524521 QUC524521 RDY524521 RNU524521 RXQ524521 SHM524521 SRI524521 TBE524521 TLA524521 TUW524521 UES524521 UOO524521 UYK524521 VIG524521 VSC524521 WBY524521 WLU524521 WVQ524521 G590057 JE590057 TA590057 ACW590057 AMS590057 AWO590057 BGK590057 BQG590057 CAC590057 CJY590057 CTU590057 DDQ590057 DNM590057 DXI590057 EHE590057 ERA590057 FAW590057 FKS590057 FUO590057 GEK590057 GOG590057 GYC590057 HHY590057 HRU590057 IBQ590057 ILM590057 IVI590057 JFE590057 JPA590057 JYW590057 KIS590057 KSO590057 LCK590057 LMG590057 LWC590057 MFY590057 MPU590057 MZQ590057 NJM590057 NTI590057 ODE590057 ONA590057 OWW590057 PGS590057 PQO590057 QAK590057 QKG590057 QUC590057 RDY590057 RNU590057 RXQ590057 SHM590057 SRI590057 TBE590057 TLA590057 TUW590057 UES590057 UOO590057 UYK590057 VIG590057 VSC590057 WBY590057 WLU590057 WVQ590057 G655593 JE655593 TA655593 ACW655593 AMS655593 AWO655593 BGK655593 BQG655593 CAC655593 CJY655593 CTU655593 DDQ655593 DNM655593 DXI655593 EHE655593 ERA655593 FAW655593 FKS655593 FUO655593 GEK655593 GOG655593 GYC655593 HHY655593 HRU655593 IBQ655593 ILM655593 IVI655593 JFE655593 JPA655593 JYW655593 KIS655593 KSO655593 LCK655593 LMG655593 LWC655593 MFY655593 MPU655593 MZQ655593 NJM655593 NTI655593 ODE655593 ONA655593 OWW655593 PGS655593 PQO655593 QAK655593 QKG655593 QUC655593 RDY655593 RNU655593 RXQ655593 SHM655593 SRI655593 TBE655593 TLA655593 TUW655593 UES655593 UOO655593 UYK655593 VIG655593 VSC655593 WBY655593 WLU655593 WVQ655593 G721129 JE721129 TA721129 ACW721129 AMS721129 AWO721129 BGK721129 BQG721129 CAC721129 CJY721129 CTU721129 DDQ721129 DNM721129 DXI721129 EHE721129 ERA721129 FAW721129 FKS721129 FUO721129 GEK721129 GOG721129 GYC721129 HHY721129 HRU721129 IBQ721129 ILM721129 IVI721129 JFE721129 JPA721129 JYW721129 KIS721129 KSO721129 LCK721129 LMG721129 LWC721129 MFY721129 MPU721129 MZQ721129 NJM721129 NTI721129 ODE721129 ONA721129 OWW721129 PGS721129 PQO721129 QAK721129 QKG721129 QUC721129 RDY721129 RNU721129 RXQ721129 SHM721129 SRI721129 TBE721129 TLA721129 TUW721129 UES721129 UOO721129 UYK721129 VIG721129 VSC721129 WBY721129 WLU721129 WVQ721129 G786665 JE786665 TA786665 ACW786665 AMS786665 AWO786665 BGK786665 BQG786665 CAC786665 CJY786665 CTU786665 DDQ786665 DNM786665 DXI786665 EHE786665 ERA786665 FAW786665 FKS786665 FUO786665 GEK786665 GOG786665 GYC786665 HHY786665 HRU786665 IBQ786665 ILM786665 IVI786665 JFE786665 JPA786665 JYW786665 KIS786665 KSO786665 LCK786665 LMG786665 LWC786665 MFY786665 MPU786665 MZQ786665 NJM786665 NTI786665 ODE786665 ONA786665 OWW786665 PGS786665 PQO786665 QAK786665 QKG786665 QUC786665 RDY786665 RNU786665 RXQ786665 SHM786665 SRI786665 TBE786665 TLA786665 TUW786665 UES786665 UOO786665 UYK786665 VIG786665 VSC786665 WBY786665 WLU786665 WVQ786665 G852201 JE852201 TA852201 ACW852201 AMS852201 AWO852201 BGK852201 BQG852201 CAC852201 CJY852201 CTU852201 DDQ852201 DNM852201 DXI852201 EHE852201 ERA852201 FAW852201 FKS852201 FUO852201 GEK852201 GOG852201 GYC852201 HHY852201 HRU852201 IBQ852201 ILM852201 IVI852201 JFE852201 JPA852201 JYW852201 KIS852201 KSO852201 LCK852201 LMG852201 LWC852201 MFY852201 MPU852201 MZQ852201 NJM852201 NTI852201 ODE852201 ONA852201 OWW852201 PGS852201 PQO852201 QAK852201 QKG852201 QUC852201 RDY852201 RNU852201 RXQ852201 SHM852201 SRI852201 TBE852201 TLA852201 TUW852201 UES852201 UOO852201 UYK852201 VIG852201 VSC852201 WBY852201 WLU852201 WVQ852201 G917737 JE917737 TA917737 ACW917737 AMS917737 AWO917737 BGK917737 BQG917737 CAC917737 CJY917737 CTU917737 DDQ917737 DNM917737 DXI917737 EHE917737 ERA917737 FAW917737 FKS917737 FUO917737 GEK917737 GOG917737 GYC917737 HHY917737 HRU917737 IBQ917737 ILM917737 IVI917737 JFE917737 JPA917737 JYW917737 KIS917737 KSO917737 LCK917737 LMG917737 LWC917737 MFY917737 MPU917737 MZQ917737 NJM917737 NTI917737 ODE917737 ONA917737 OWW917737 PGS917737 PQO917737 QAK917737 QKG917737 QUC917737 RDY917737 RNU917737 RXQ917737 SHM917737 SRI917737 TBE917737 TLA917737 TUW917737 UES917737 UOO917737 UYK917737 VIG917737 VSC917737 WBY917737 WLU917737 WVQ917737 G983273 JE983273 TA983273 ACW983273 AMS983273 AWO983273 BGK983273 BQG983273 CAC983273 CJY983273 CTU983273 DDQ983273 DNM983273 DXI983273 EHE983273 ERA983273 FAW983273 FKS983273 FUO983273 GEK983273 GOG983273 GYC983273 HHY983273 HRU983273 IBQ983273 ILM983273 IVI983273 JFE983273 JPA983273 JYW983273 KIS983273 KSO983273 LCK983273 LMG983273 LWC983273 MFY983273 MPU983273 MZQ983273 NJM983273 NTI983273 ODE983273 ONA983273 OWW983273 PGS983273 PQO983273 QAK983273 QKG983273 QUC983273 RDY983273 RNU983273 RXQ983273 SHM983273 SRI983273 TBE983273 TLA983273 TUW983273 UES983273 UOO983273 UYK983273 VIG983273 VSC983273 WBY983273 WLU983273 WVQ983273 G245 JE245 TA245 ACW245 AMS245 AWO245 BGK245 BQG245 CAC245 CJY245 CTU245 DDQ245 DNM245 DXI245 EHE245 ERA245 FAW245 FKS245 FUO245 GEK245 GOG245 GYC245 HHY245 HRU245 IBQ245 ILM245 IVI245 JFE245 JPA245 JYW245 KIS245 KSO245 LCK245 LMG245 LWC245 MFY245 MPU245 MZQ245 NJM245 NTI245 ODE245 ONA245 OWW245 PGS245 PQO245 QAK245 QKG245 QUC245 RDY245 RNU245 RXQ245 SHM245 SRI245 TBE245 TLA245 TUW245 UES245 UOO245 UYK245 VIG245 VSC245 WBY245 WLU245 WVQ245 G65781 JE65781 TA65781 ACW65781 AMS65781 AWO65781 BGK65781 BQG65781 CAC65781 CJY65781 CTU65781 DDQ65781 DNM65781 DXI65781 EHE65781 ERA65781 FAW65781 FKS65781 FUO65781 GEK65781 GOG65781 GYC65781 HHY65781 HRU65781 IBQ65781 ILM65781 IVI65781 JFE65781 JPA65781 JYW65781 KIS65781 KSO65781 LCK65781 LMG65781 LWC65781 MFY65781 MPU65781 MZQ65781 NJM65781 NTI65781 ODE65781 ONA65781 OWW65781 PGS65781 PQO65781 QAK65781 QKG65781 QUC65781 RDY65781 RNU65781 RXQ65781 SHM65781 SRI65781 TBE65781 TLA65781 TUW65781 UES65781 UOO65781 UYK65781 VIG65781 VSC65781 WBY65781 WLU65781 WVQ65781 G131317 JE131317 TA131317 ACW131317 AMS131317 AWO131317 BGK131317 BQG131317 CAC131317 CJY131317 CTU131317 DDQ131317 DNM131317 DXI131317 EHE131317 ERA131317 FAW131317 FKS131317 FUO131317 GEK131317 GOG131317 GYC131317 HHY131317 HRU131317 IBQ131317 ILM131317 IVI131317 JFE131317 JPA131317 JYW131317 KIS131317 KSO131317 LCK131317 LMG131317 LWC131317 MFY131317 MPU131317 MZQ131317 NJM131317 NTI131317 ODE131317 ONA131317 OWW131317 PGS131317 PQO131317 QAK131317 QKG131317 QUC131317 RDY131317 RNU131317 RXQ131317 SHM131317 SRI131317 TBE131317 TLA131317 TUW131317 UES131317 UOO131317 UYK131317 VIG131317 VSC131317 WBY131317 WLU131317 WVQ131317 G196853 JE196853 TA196853 ACW196853 AMS196853 AWO196853 BGK196853 BQG196853 CAC196853 CJY196853 CTU196853 DDQ196853 DNM196853 DXI196853 EHE196853 ERA196853 FAW196853 FKS196853 FUO196853 GEK196853 GOG196853 GYC196853 HHY196853 HRU196853 IBQ196853 ILM196853 IVI196853 JFE196853 JPA196853 JYW196853 KIS196853 KSO196853 LCK196853 LMG196853 LWC196853 MFY196853 MPU196853 MZQ196853 NJM196853 NTI196853 ODE196853 ONA196853 OWW196853 PGS196853 PQO196853 QAK196853 QKG196853 QUC196853 RDY196853 RNU196853 RXQ196853 SHM196853 SRI196853 TBE196853 TLA196853 TUW196853 UES196853 UOO196853 UYK196853 VIG196853 VSC196853 WBY196853 WLU196853 WVQ196853 G262389 JE262389 TA262389 ACW262389 AMS262389 AWO262389 BGK262389 BQG262389 CAC262389 CJY262389 CTU262389 DDQ262389 DNM262389 DXI262389 EHE262389 ERA262389 FAW262389 FKS262389 FUO262389 GEK262389 GOG262389 GYC262389 HHY262389 HRU262389 IBQ262389 ILM262389 IVI262389 JFE262389 JPA262389 JYW262389 KIS262389 KSO262389 LCK262389 LMG262389 LWC262389 MFY262389 MPU262389 MZQ262389 NJM262389 NTI262389 ODE262389 ONA262389 OWW262389 PGS262389 PQO262389 QAK262389 QKG262389 QUC262389 RDY262389 RNU262389 RXQ262389 SHM262389 SRI262389 TBE262389 TLA262389 TUW262389 UES262389 UOO262389 UYK262389 VIG262389 VSC262389 WBY262389 WLU262389 WVQ262389 G327925 JE327925 TA327925 ACW327925 AMS327925 AWO327925 BGK327925 BQG327925 CAC327925 CJY327925 CTU327925 DDQ327925 DNM327925 DXI327925 EHE327925 ERA327925 FAW327925 FKS327925 FUO327925 GEK327925 GOG327925 GYC327925 HHY327925 HRU327925 IBQ327925 ILM327925 IVI327925 JFE327925 JPA327925 JYW327925 KIS327925 KSO327925 LCK327925 LMG327925 LWC327925 MFY327925 MPU327925 MZQ327925 NJM327925 NTI327925 ODE327925 ONA327925 OWW327925 PGS327925 PQO327925 QAK327925 QKG327925 QUC327925 RDY327925 RNU327925 RXQ327925 SHM327925 SRI327925 TBE327925 TLA327925 TUW327925 UES327925 UOO327925 UYK327925 VIG327925 VSC327925 WBY327925 WLU327925 WVQ327925 G393461 JE393461 TA393461 ACW393461 AMS393461 AWO393461 BGK393461 BQG393461 CAC393461 CJY393461 CTU393461 DDQ393461 DNM393461 DXI393461 EHE393461 ERA393461 FAW393461 FKS393461 FUO393461 GEK393461 GOG393461 GYC393461 HHY393461 HRU393461 IBQ393461 ILM393461 IVI393461 JFE393461 JPA393461 JYW393461 KIS393461 KSO393461 LCK393461 LMG393461 LWC393461 MFY393461 MPU393461 MZQ393461 NJM393461 NTI393461 ODE393461 ONA393461 OWW393461 PGS393461 PQO393461 QAK393461 QKG393461 QUC393461 RDY393461 RNU393461 RXQ393461 SHM393461 SRI393461 TBE393461 TLA393461 TUW393461 UES393461 UOO393461 UYK393461 VIG393461 VSC393461 WBY393461 WLU393461 WVQ393461 G458997 JE458997 TA458997 ACW458997 AMS458997 AWO458997 BGK458997 BQG458997 CAC458997 CJY458997 CTU458997 DDQ458997 DNM458997 DXI458997 EHE458997 ERA458997 FAW458997 FKS458997 FUO458997 GEK458997 GOG458997 GYC458997 HHY458997 HRU458997 IBQ458997 ILM458997 IVI458997 JFE458997 JPA458997 JYW458997 KIS458997 KSO458997 LCK458997 LMG458997 LWC458997 MFY458997 MPU458997 MZQ458997 NJM458997 NTI458997 ODE458997 ONA458997 OWW458997 PGS458997 PQO458997 QAK458997 QKG458997 QUC458997 RDY458997 RNU458997 RXQ458997 SHM458997 SRI458997 TBE458997 TLA458997 TUW458997 UES458997 UOO458997 UYK458997 VIG458997 VSC458997 WBY458997 WLU458997 WVQ458997 G524533 JE524533 TA524533 ACW524533 AMS524533 AWO524533 BGK524533 BQG524533 CAC524533 CJY524533 CTU524533 DDQ524533 DNM524533 DXI524533 EHE524533 ERA524533 FAW524533 FKS524533 FUO524533 GEK524533 GOG524533 GYC524533 HHY524533 HRU524533 IBQ524533 ILM524533 IVI524533 JFE524533 JPA524533 JYW524533 KIS524533 KSO524533 LCK524533 LMG524533 LWC524533 MFY524533 MPU524533 MZQ524533 NJM524533 NTI524533 ODE524533 ONA524533 OWW524533 PGS524533 PQO524533 QAK524533 QKG524533 QUC524533 RDY524533 RNU524533 RXQ524533 SHM524533 SRI524533 TBE524533 TLA524533 TUW524533 UES524533 UOO524533 UYK524533 VIG524533 VSC524533 WBY524533 WLU524533 WVQ524533 G590069 JE590069 TA590069 ACW590069 AMS590069 AWO590069 BGK590069 BQG590069 CAC590069 CJY590069 CTU590069 DDQ590069 DNM590069 DXI590069 EHE590069 ERA590069 FAW590069 FKS590069 FUO590069 GEK590069 GOG590069 GYC590069 HHY590069 HRU590069 IBQ590069 ILM590069 IVI590069 JFE590069 JPA590069 JYW590069 KIS590069 KSO590069 LCK590069 LMG590069 LWC590069 MFY590069 MPU590069 MZQ590069 NJM590069 NTI590069 ODE590069 ONA590069 OWW590069 PGS590069 PQO590069 QAK590069 QKG590069 QUC590069 RDY590069 RNU590069 RXQ590069 SHM590069 SRI590069 TBE590069 TLA590069 TUW590069 UES590069 UOO590069 UYK590069 VIG590069 VSC590069 WBY590069 WLU590069 WVQ590069 G655605 JE655605 TA655605 ACW655605 AMS655605 AWO655605 BGK655605 BQG655605 CAC655605 CJY655605 CTU655605 DDQ655605 DNM655605 DXI655605 EHE655605 ERA655605 FAW655605 FKS655605 FUO655605 GEK655605 GOG655605 GYC655605 HHY655605 HRU655605 IBQ655605 ILM655605 IVI655605 JFE655605 JPA655605 JYW655605 KIS655605 KSO655605 LCK655605 LMG655605 LWC655605 MFY655605 MPU655605 MZQ655605 NJM655605 NTI655605 ODE655605 ONA655605 OWW655605 PGS655605 PQO655605 QAK655605 QKG655605 QUC655605 RDY655605 RNU655605 RXQ655605 SHM655605 SRI655605 TBE655605 TLA655605 TUW655605 UES655605 UOO655605 UYK655605 VIG655605 VSC655605 WBY655605 WLU655605 WVQ655605 G721141 JE721141 TA721141 ACW721141 AMS721141 AWO721141 BGK721141 BQG721141 CAC721141 CJY721141 CTU721141 DDQ721141 DNM721141 DXI721141 EHE721141 ERA721141 FAW721141 FKS721141 FUO721141 GEK721141 GOG721141 GYC721141 HHY721141 HRU721141 IBQ721141 ILM721141 IVI721141 JFE721141 JPA721141 JYW721141 KIS721141 KSO721141 LCK721141 LMG721141 LWC721141 MFY721141 MPU721141 MZQ721141 NJM721141 NTI721141 ODE721141 ONA721141 OWW721141 PGS721141 PQO721141 QAK721141 QKG721141 QUC721141 RDY721141 RNU721141 RXQ721141 SHM721141 SRI721141 TBE721141 TLA721141 TUW721141 UES721141 UOO721141 UYK721141 VIG721141 VSC721141 WBY721141 WLU721141 WVQ721141 G786677 JE786677 TA786677 ACW786677 AMS786677 AWO786677 BGK786677 BQG786677 CAC786677 CJY786677 CTU786677 DDQ786677 DNM786677 DXI786677 EHE786677 ERA786677 FAW786677 FKS786677 FUO786677 GEK786677 GOG786677 GYC786677 HHY786677 HRU786677 IBQ786677 ILM786677 IVI786677 JFE786677 JPA786677 JYW786677 KIS786677 KSO786677 LCK786677 LMG786677 LWC786677 MFY786677 MPU786677 MZQ786677 NJM786677 NTI786677 ODE786677 ONA786677 OWW786677 PGS786677 PQO786677 QAK786677 QKG786677 QUC786677 RDY786677 RNU786677 RXQ786677 SHM786677 SRI786677 TBE786677 TLA786677 TUW786677 UES786677 UOO786677 UYK786677 VIG786677 VSC786677 WBY786677 WLU786677 WVQ786677 G852213 JE852213 TA852213 ACW852213 AMS852213 AWO852213 BGK852213 BQG852213 CAC852213 CJY852213 CTU852213 DDQ852213 DNM852213 DXI852213 EHE852213 ERA852213 FAW852213 FKS852213 FUO852213 GEK852213 GOG852213 GYC852213 HHY852213 HRU852213 IBQ852213 ILM852213 IVI852213 JFE852213 JPA852213 JYW852213 KIS852213 KSO852213 LCK852213 LMG852213 LWC852213 MFY852213 MPU852213 MZQ852213 NJM852213 NTI852213 ODE852213 ONA852213 OWW852213 PGS852213 PQO852213 QAK852213 QKG852213 QUC852213 RDY852213 RNU852213 RXQ852213 SHM852213 SRI852213 TBE852213 TLA852213 TUW852213 UES852213 UOO852213 UYK852213 VIG852213 VSC852213 WBY852213 WLU852213 WVQ852213 G917749 JE917749 TA917749 ACW917749 AMS917749 AWO917749 BGK917749 BQG917749 CAC917749 CJY917749 CTU917749 DDQ917749 DNM917749 DXI917749 EHE917749 ERA917749 FAW917749 FKS917749 FUO917749 GEK917749 GOG917749 GYC917749 HHY917749 HRU917749 IBQ917749 ILM917749 IVI917749 JFE917749 JPA917749 JYW917749 KIS917749 KSO917749 LCK917749 LMG917749 LWC917749 MFY917749 MPU917749 MZQ917749 NJM917749 NTI917749 ODE917749 ONA917749 OWW917749 PGS917749 PQO917749 QAK917749 QKG917749 QUC917749 RDY917749 RNU917749 RXQ917749 SHM917749 SRI917749 TBE917749 TLA917749 TUW917749 UES917749 UOO917749 UYK917749 VIG917749 VSC917749 WBY917749 WLU917749 WVQ917749 G983285 JE983285 TA983285 ACW983285 AMS983285 AWO983285 BGK983285 BQG983285 CAC983285 CJY983285 CTU983285 DDQ983285 DNM983285 DXI983285 EHE983285 ERA983285 FAW983285 FKS983285 FUO983285 GEK983285 GOG983285 GYC983285 HHY983285 HRU983285 IBQ983285 ILM983285 IVI983285 JFE983285 JPA983285 JYW983285 KIS983285 KSO983285 LCK983285 LMG983285 LWC983285 MFY983285 MPU983285 MZQ983285 NJM983285 NTI983285 ODE983285 ONA983285 OWW983285 PGS983285 PQO983285 QAK983285 QKG983285 QUC983285 RDY983285 RNU983285 RXQ983285 SHM983285 SRI983285 TBE983285 TLA983285 TUW983285 UES983285 UOO983285 UYK983285 VIG983285 VSC983285 WBY983285 WLU983285 WVQ983285 G253 JE253 TA253 ACW253 AMS253 AWO253 BGK253 BQG253 CAC253 CJY253 CTU253 DDQ253 DNM253 DXI253 EHE253 ERA253 FAW253 FKS253 FUO253 GEK253 GOG253 GYC253 HHY253 HRU253 IBQ253 ILM253 IVI253 JFE253 JPA253 JYW253 KIS253 KSO253 LCK253 LMG253 LWC253 MFY253 MPU253 MZQ253 NJM253 NTI253 ODE253 ONA253 OWW253 PGS253 PQO253 QAK253 QKG253 QUC253 RDY253 RNU253 RXQ253 SHM253 SRI253 TBE253 TLA253 TUW253 UES253 UOO253 UYK253 VIG253 VSC253 WBY253 WLU253 WVQ253 G65789 JE65789 TA65789 ACW65789 AMS65789 AWO65789 BGK65789 BQG65789 CAC65789 CJY65789 CTU65789 DDQ65789 DNM65789 DXI65789 EHE65789 ERA65789 FAW65789 FKS65789 FUO65789 GEK65789 GOG65789 GYC65789 HHY65789 HRU65789 IBQ65789 ILM65789 IVI65789 JFE65789 JPA65789 JYW65789 KIS65789 KSO65789 LCK65789 LMG65789 LWC65789 MFY65789 MPU65789 MZQ65789 NJM65789 NTI65789 ODE65789 ONA65789 OWW65789 PGS65789 PQO65789 QAK65789 QKG65789 QUC65789 RDY65789 RNU65789 RXQ65789 SHM65789 SRI65789 TBE65789 TLA65789 TUW65789 UES65789 UOO65789 UYK65789 VIG65789 VSC65789 WBY65789 WLU65789 WVQ65789 G131325 JE131325 TA131325 ACW131325 AMS131325 AWO131325 BGK131325 BQG131325 CAC131325 CJY131325 CTU131325 DDQ131325 DNM131325 DXI131325 EHE131325 ERA131325 FAW131325 FKS131325 FUO131325 GEK131325 GOG131325 GYC131325 HHY131325 HRU131325 IBQ131325 ILM131325 IVI131325 JFE131325 JPA131325 JYW131325 KIS131325 KSO131325 LCK131325 LMG131325 LWC131325 MFY131325 MPU131325 MZQ131325 NJM131325 NTI131325 ODE131325 ONA131325 OWW131325 PGS131325 PQO131325 QAK131325 QKG131325 QUC131325 RDY131325 RNU131325 RXQ131325 SHM131325 SRI131325 TBE131325 TLA131325 TUW131325 UES131325 UOO131325 UYK131325 VIG131325 VSC131325 WBY131325 WLU131325 WVQ131325 G196861 JE196861 TA196861 ACW196861 AMS196861 AWO196861 BGK196861 BQG196861 CAC196861 CJY196861 CTU196861 DDQ196861 DNM196861 DXI196861 EHE196861 ERA196861 FAW196861 FKS196861 FUO196861 GEK196861 GOG196861 GYC196861 HHY196861 HRU196861 IBQ196861 ILM196861 IVI196861 JFE196861 JPA196861 JYW196861 KIS196861 KSO196861 LCK196861 LMG196861 LWC196861 MFY196861 MPU196861 MZQ196861 NJM196861 NTI196861 ODE196861 ONA196861 OWW196861 PGS196861 PQO196861 QAK196861 QKG196861 QUC196861 RDY196861 RNU196861 RXQ196861 SHM196861 SRI196861 TBE196861 TLA196861 TUW196861 UES196861 UOO196861 UYK196861 VIG196861 VSC196861 WBY196861 WLU196861 WVQ196861 G262397 JE262397 TA262397 ACW262397 AMS262397 AWO262397 BGK262397 BQG262397 CAC262397 CJY262397 CTU262397 DDQ262397 DNM262397 DXI262397 EHE262397 ERA262397 FAW262397 FKS262397 FUO262397 GEK262397 GOG262397 GYC262397 HHY262397 HRU262397 IBQ262397 ILM262397 IVI262397 JFE262397 JPA262397 JYW262397 KIS262397 KSO262397 LCK262397 LMG262397 LWC262397 MFY262397 MPU262397 MZQ262397 NJM262397 NTI262397 ODE262397 ONA262397 OWW262397 PGS262397 PQO262397 QAK262397 QKG262397 QUC262397 RDY262397 RNU262397 RXQ262397 SHM262397 SRI262397 TBE262397 TLA262397 TUW262397 UES262397 UOO262397 UYK262397 VIG262397 VSC262397 WBY262397 WLU262397 WVQ262397 G327933 JE327933 TA327933 ACW327933 AMS327933 AWO327933 BGK327933 BQG327933 CAC327933 CJY327933 CTU327933 DDQ327933 DNM327933 DXI327933 EHE327933 ERA327933 FAW327933 FKS327933 FUO327933 GEK327933 GOG327933 GYC327933 HHY327933 HRU327933 IBQ327933 ILM327933 IVI327933 JFE327933 JPA327933 JYW327933 KIS327933 KSO327933 LCK327933 LMG327933 LWC327933 MFY327933 MPU327933 MZQ327933 NJM327933 NTI327933 ODE327933 ONA327933 OWW327933 PGS327933 PQO327933 QAK327933 QKG327933 QUC327933 RDY327933 RNU327933 RXQ327933 SHM327933 SRI327933 TBE327933 TLA327933 TUW327933 UES327933 UOO327933 UYK327933 VIG327933 VSC327933 WBY327933 WLU327933 WVQ327933 G393469 JE393469 TA393469 ACW393469 AMS393469 AWO393469 BGK393469 BQG393469 CAC393469 CJY393469 CTU393469 DDQ393469 DNM393469 DXI393469 EHE393469 ERA393469 FAW393469 FKS393469 FUO393469 GEK393469 GOG393469 GYC393469 HHY393469 HRU393469 IBQ393469 ILM393469 IVI393469 JFE393469 JPA393469 JYW393469 KIS393469 KSO393469 LCK393469 LMG393469 LWC393469 MFY393469 MPU393469 MZQ393469 NJM393469 NTI393469 ODE393469 ONA393469 OWW393469 PGS393469 PQO393469 QAK393469 QKG393469 QUC393469 RDY393469 RNU393469 RXQ393469 SHM393469 SRI393469 TBE393469 TLA393469 TUW393469 UES393469 UOO393469 UYK393469 VIG393469 VSC393469 WBY393469 WLU393469 WVQ393469 G459005 JE459005 TA459005 ACW459005 AMS459005 AWO459005 BGK459005 BQG459005 CAC459005 CJY459005 CTU459005 DDQ459005 DNM459005 DXI459005 EHE459005 ERA459005 FAW459005 FKS459005 FUO459005 GEK459005 GOG459005 GYC459005 HHY459005 HRU459005 IBQ459005 ILM459005 IVI459005 JFE459005 JPA459005 JYW459005 KIS459005 KSO459005 LCK459005 LMG459005 LWC459005 MFY459005 MPU459005 MZQ459005 NJM459005 NTI459005 ODE459005 ONA459005 OWW459005 PGS459005 PQO459005 QAK459005 QKG459005 QUC459005 RDY459005 RNU459005 RXQ459005 SHM459005 SRI459005 TBE459005 TLA459005 TUW459005 UES459005 UOO459005 UYK459005 VIG459005 VSC459005 WBY459005 WLU459005 WVQ459005 G524541 JE524541 TA524541 ACW524541 AMS524541 AWO524541 BGK524541 BQG524541 CAC524541 CJY524541 CTU524541 DDQ524541 DNM524541 DXI524541 EHE524541 ERA524541 FAW524541 FKS524541 FUO524541 GEK524541 GOG524541 GYC524541 HHY524541 HRU524541 IBQ524541 ILM524541 IVI524541 JFE524541 JPA524541 JYW524541 KIS524541 KSO524541 LCK524541 LMG524541 LWC524541 MFY524541 MPU524541 MZQ524541 NJM524541 NTI524541 ODE524541 ONA524541 OWW524541 PGS524541 PQO524541 QAK524541 QKG524541 QUC524541 RDY524541 RNU524541 RXQ524541 SHM524541 SRI524541 TBE524541 TLA524541 TUW524541 UES524541 UOO524541 UYK524541 VIG524541 VSC524541 WBY524541 WLU524541 WVQ524541 G590077 JE590077 TA590077 ACW590077 AMS590077 AWO590077 BGK590077 BQG590077 CAC590077 CJY590077 CTU590077 DDQ590077 DNM590077 DXI590077 EHE590077 ERA590077 FAW590077 FKS590077 FUO590077 GEK590077 GOG590077 GYC590077 HHY590077 HRU590077 IBQ590077 ILM590077 IVI590077 JFE590077 JPA590077 JYW590077 KIS590077 KSO590077 LCK590077 LMG590077 LWC590077 MFY590077 MPU590077 MZQ590077 NJM590077 NTI590077 ODE590077 ONA590077 OWW590077 PGS590077 PQO590077 QAK590077 QKG590077 QUC590077 RDY590077 RNU590077 RXQ590077 SHM590077 SRI590077 TBE590077 TLA590077 TUW590077 UES590077 UOO590077 UYK590077 VIG590077 VSC590077 WBY590077 WLU590077 WVQ590077 G655613 JE655613 TA655613 ACW655613 AMS655613 AWO655613 BGK655613 BQG655613 CAC655613 CJY655613 CTU655613 DDQ655613 DNM655613 DXI655613 EHE655613 ERA655613 FAW655613 FKS655613 FUO655613 GEK655613 GOG655613 GYC655613 HHY655613 HRU655613 IBQ655613 ILM655613 IVI655613 JFE655613 JPA655613 JYW655613 KIS655613 KSO655613 LCK655613 LMG655613 LWC655613 MFY655613 MPU655613 MZQ655613 NJM655613 NTI655613 ODE655613 ONA655613 OWW655613 PGS655613 PQO655613 QAK655613 QKG655613 QUC655613 RDY655613 RNU655613 RXQ655613 SHM655613 SRI655613 TBE655613 TLA655613 TUW655613 UES655613 UOO655613 UYK655613 VIG655613 VSC655613 WBY655613 WLU655613 WVQ655613 G721149 JE721149 TA721149 ACW721149 AMS721149 AWO721149 BGK721149 BQG721149 CAC721149 CJY721149 CTU721149 DDQ721149 DNM721149 DXI721149 EHE721149 ERA721149 FAW721149 FKS721149 FUO721149 GEK721149 GOG721149 GYC721149 HHY721149 HRU721149 IBQ721149 ILM721149 IVI721149 JFE721149 JPA721149 JYW721149 KIS721149 KSO721149 LCK721149 LMG721149 LWC721149 MFY721149 MPU721149 MZQ721149 NJM721149 NTI721149 ODE721149 ONA721149 OWW721149 PGS721149 PQO721149 QAK721149 QKG721149 QUC721149 RDY721149 RNU721149 RXQ721149 SHM721149 SRI721149 TBE721149 TLA721149 TUW721149 UES721149 UOO721149 UYK721149 VIG721149 VSC721149 WBY721149 WLU721149 WVQ721149 G786685 JE786685 TA786685 ACW786685 AMS786685 AWO786685 BGK786685 BQG786685 CAC786685 CJY786685 CTU786685 DDQ786685 DNM786685 DXI786685 EHE786685 ERA786685 FAW786685 FKS786685 FUO786685 GEK786685 GOG786685 GYC786685 HHY786685 HRU786685 IBQ786685 ILM786685 IVI786685 JFE786685 JPA786685 JYW786685 KIS786685 KSO786685 LCK786685 LMG786685 LWC786685 MFY786685 MPU786685 MZQ786685 NJM786685 NTI786685 ODE786685 ONA786685 OWW786685 PGS786685 PQO786685 QAK786685 QKG786685 QUC786685 RDY786685 RNU786685 RXQ786685 SHM786685 SRI786685 TBE786685 TLA786685 TUW786685 UES786685 UOO786685 UYK786685 VIG786685 VSC786685 WBY786685 WLU786685 WVQ786685 G852221 JE852221 TA852221 ACW852221 AMS852221 AWO852221 BGK852221 BQG852221 CAC852221 CJY852221 CTU852221 DDQ852221 DNM852221 DXI852221 EHE852221 ERA852221 FAW852221 FKS852221 FUO852221 GEK852221 GOG852221 GYC852221 HHY852221 HRU852221 IBQ852221 ILM852221 IVI852221 JFE852221 JPA852221 JYW852221 KIS852221 KSO852221 LCK852221 LMG852221 LWC852221 MFY852221 MPU852221 MZQ852221 NJM852221 NTI852221 ODE852221 ONA852221 OWW852221 PGS852221 PQO852221 QAK852221 QKG852221 QUC852221 RDY852221 RNU852221 RXQ852221 SHM852221 SRI852221 TBE852221 TLA852221 TUW852221 UES852221 UOO852221 UYK852221 VIG852221 VSC852221 WBY852221 WLU852221 WVQ852221 G917757 JE917757 TA917757 ACW917757 AMS917757 AWO917757 BGK917757 BQG917757 CAC917757 CJY917757 CTU917757 DDQ917757 DNM917757 DXI917757 EHE917757 ERA917757 FAW917757 FKS917757 FUO917757 GEK917757 GOG917757 GYC917757 HHY917757 HRU917757 IBQ917757 ILM917757 IVI917757 JFE917757 JPA917757 JYW917757 KIS917757 KSO917757 LCK917757 LMG917757 LWC917757 MFY917757 MPU917757 MZQ917757 NJM917757 NTI917757 ODE917757 ONA917757 OWW917757 PGS917757 PQO917757 QAK917757 QKG917757 QUC917757 RDY917757 RNU917757 RXQ917757 SHM917757 SRI917757 TBE917757 TLA917757 TUW917757 UES917757 UOO917757 UYK917757 VIG917757 VSC917757 WBY917757 WLU917757 WVQ917757 G983293 JE983293 TA983293 ACW983293 AMS983293 AWO983293 BGK983293 BQG983293 CAC983293 CJY983293 CTU983293 DDQ983293 DNM983293 DXI983293 EHE983293 ERA983293 FAW983293 FKS983293 FUO983293 GEK983293 GOG983293 GYC983293 HHY983293 HRU983293 IBQ983293 ILM983293 IVI983293 JFE983293 JPA983293 JYW983293 KIS983293 KSO983293 LCK983293 LMG983293 LWC983293 MFY983293 MPU983293 MZQ983293 NJM983293 NTI983293 ODE983293 ONA983293 OWW983293 PGS983293 PQO983293 QAK983293 QKG983293 QUC983293 RDY983293 RNU983293 RXQ983293 SHM983293 SRI983293 TBE983293 TLA983293 TUW983293 UES983293 UOO983293 UYK983293 VIG983293 VSC983293 WBY983293 WLU983293 WVQ983293 G268 JE268 TA268 ACW268 AMS268 AWO268 BGK268 BQG268 CAC268 CJY268 CTU268 DDQ268 DNM268 DXI268 EHE268 ERA268 FAW268 FKS268 FUO268 GEK268 GOG268 GYC268 HHY268 HRU268 IBQ268 ILM268 IVI268 JFE268 JPA268 JYW268 KIS268 KSO268 LCK268 LMG268 LWC268 MFY268 MPU268 MZQ268 NJM268 NTI268 ODE268 ONA268 OWW268 PGS268 PQO268 QAK268 QKG268 QUC268 RDY268 RNU268 RXQ268 SHM268 SRI268 TBE268 TLA268 TUW268 UES268 UOO268 UYK268 VIG268 VSC268 WBY268 WLU268 WVQ268 G65804 JE65804 TA65804 ACW65804 AMS65804 AWO65804 BGK65804 BQG65804 CAC65804 CJY65804 CTU65804 DDQ65804 DNM65804 DXI65804 EHE65804 ERA65804 FAW65804 FKS65804 FUO65804 GEK65804 GOG65804 GYC65804 HHY65804 HRU65804 IBQ65804 ILM65804 IVI65804 JFE65804 JPA65804 JYW65804 KIS65804 KSO65804 LCK65804 LMG65804 LWC65804 MFY65804 MPU65804 MZQ65804 NJM65804 NTI65804 ODE65804 ONA65804 OWW65804 PGS65804 PQO65804 QAK65804 QKG65804 QUC65804 RDY65804 RNU65804 RXQ65804 SHM65804 SRI65804 TBE65804 TLA65804 TUW65804 UES65804 UOO65804 UYK65804 VIG65804 VSC65804 WBY65804 WLU65804 WVQ65804 G131340 JE131340 TA131340 ACW131340 AMS131340 AWO131340 BGK131340 BQG131340 CAC131340 CJY131340 CTU131340 DDQ131340 DNM131340 DXI131340 EHE131340 ERA131340 FAW131340 FKS131340 FUO131340 GEK131340 GOG131340 GYC131340 HHY131340 HRU131340 IBQ131340 ILM131340 IVI131340 JFE131340 JPA131340 JYW131340 KIS131340 KSO131340 LCK131340 LMG131340 LWC131340 MFY131340 MPU131340 MZQ131340 NJM131340 NTI131340 ODE131340 ONA131340 OWW131340 PGS131340 PQO131340 QAK131340 QKG131340 QUC131340 RDY131340 RNU131340 RXQ131340 SHM131340 SRI131340 TBE131340 TLA131340 TUW131340 UES131340 UOO131340 UYK131340 VIG131340 VSC131340 WBY131340 WLU131340 WVQ131340 G196876 JE196876 TA196876 ACW196876 AMS196876 AWO196876 BGK196876 BQG196876 CAC196876 CJY196876 CTU196876 DDQ196876 DNM196876 DXI196876 EHE196876 ERA196876 FAW196876 FKS196876 FUO196876 GEK196876 GOG196876 GYC196876 HHY196876 HRU196876 IBQ196876 ILM196876 IVI196876 JFE196876 JPA196876 JYW196876 KIS196876 KSO196876 LCK196876 LMG196876 LWC196876 MFY196876 MPU196876 MZQ196876 NJM196876 NTI196876 ODE196876 ONA196876 OWW196876 PGS196876 PQO196876 QAK196876 QKG196876 QUC196876 RDY196876 RNU196876 RXQ196876 SHM196876 SRI196876 TBE196876 TLA196876 TUW196876 UES196876 UOO196876 UYK196876 VIG196876 VSC196876 WBY196876 WLU196876 WVQ196876 G262412 JE262412 TA262412 ACW262412 AMS262412 AWO262412 BGK262412 BQG262412 CAC262412 CJY262412 CTU262412 DDQ262412 DNM262412 DXI262412 EHE262412 ERA262412 FAW262412 FKS262412 FUO262412 GEK262412 GOG262412 GYC262412 HHY262412 HRU262412 IBQ262412 ILM262412 IVI262412 JFE262412 JPA262412 JYW262412 KIS262412 KSO262412 LCK262412 LMG262412 LWC262412 MFY262412 MPU262412 MZQ262412 NJM262412 NTI262412 ODE262412 ONA262412 OWW262412 PGS262412 PQO262412 QAK262412 QKG262412 QUC262412 RDY262412 RNU262412 RXQ262412 SHM262412 SRI262412 TBE262412 TLA262412 TUW262412 UES262412 UOO262412 UYK262412 VIG262412 VSC262412 WBY262412 WLU262412 WVQ262412 G327948 JE327948 TA327948 ACW327948 AMS327948 AWO327948 BGK327948 BQG327948 CAC327948 CJY327948 CTU327948 DDQ327948 DNM327948 DXI327948 EHE327948 ERA327948 FAW327948 FKS327948 FUO327948 GEK327948 GOG327948 GYC327948 HHY327948 HRU327948 IBQ327948 ILM327948 IVI327948 JFE327948 JPA327948 JYW327948 KIS327948 KSO327948 LCK327948 LMG327948 LWC327948 MFY327948 MPU327948 MZQ327948 NJM327948 NTI327948 ODE327948 ONA327948 OWW327948 PGS327948 PQO327948 QAK327948 QKG327948 QUC327948 RDY327948 RNU327948 RXQ327948 SHM327948 SRI327948 TBE327948 TLA327948 TUW327948 UES327948 UOO327948 UYK327948 VIG327948 VSC327948 WBY327948 WLU327948 WVQ327948 G393484 JE393484 TA393484 ACW393484 AMS393484 AWO393484 BGK393484 BQG393484 CAC393484 CJY393484 CTU393484 DDQ393484 DNM393484 DXI393484 EHE393484 ERA393484 FAW393484 FKS393484 FUO393484 GEK393484 GOG393484 GYC393484 HHY393484 HRU393484 IBQ393484 ILM393484 IVI393484 JFE393484 JPA393484 JYW393484 KIS393484 KSO393484 LCK393484 LMG393484 LWC393484 MFY393484 MPU393484 MZQ393484 NJM393484 NTI393484 ODE393484 ONA393484 OWW393484 PGS393484 PQO393484 QAK393484 QKG393484 QUC393484 RDY393484 RNU393484 RXQ393484 SHM393484 SRI393484 TBE393484 TLA393484 TUW393484 UES393484 UOO393484 UYK393484 VIG393484 VSC393484 WBY393484 WLU393484 WVQ393484 G459020 JE459020 TA459020 ACW459020 AMS459020 AWO459020 BGK459020 BQG459020 CAC459020 CJY459020 CTU459020 DDQ459020 DNM459020 DXI459020 EHE459020 ERA459020 FAW459020 FKS459020 FUO459020 GEK459020 GOG459020 GYC459020 HHY459020 HRU459020 IBQ459020 ILM459020 IVI459020 JFE459020 JPA459020 JYW459020 KIS459020 KSO459020 LCK459020 LMG459020 LWC459020 MFY459020 MPU459020 MZQ459020 NJM459020 NTI459020 ODE459020 ONA459020 OWW459020 PGS459020 PQO459020 QAK459020 QKG459020 QUC459020 RDY459020 RNU459020 RXQ459020 SHM459020 SRI459020 TBE459020 TLA459020 TUW459020 UES459020 UOO459020 UYK459020 VIG459020 VSC459020 WBY459020 WLU459020 WVQ459020 G524556 JE524556 TA524556 ACW524556 AMS524556 AWO524556 BGK524556 BQG524556 CAC524556 CJY524556 CTU524556 DDQ524556 DNM524556 DXI524556 EHE524556 ERA524556 FAW524556 FKS524556 FUO524556 GEK524556 GOG524556 GYC524556 HHY524556 HRU524556 IBQ524556 ILM524556 IVI524556 JFE524556 JPA524556 JYW524556 KIS524556 KSO524556 LCK524556 LMG524556 LWC524556 MFY524556 MPU524556 MZQ524556 NJM524556 NTI524556 ODE524556 ONA524556 OWW524556 PGS524556 PQO524556 QAK524556 QKG524556 QUC524556 RDY524556 RNU524556 RXQ524556 SHM524556 SRI524556 TBE524556 TLA524556 TUW524556 UES524556 UOO524556 UYK524556 VIG524556 VSC524556 WBY524556 WLU524556 WVQ524556 G590092 JE590092 TA590092 ACW590092 AMS590092 AWO590092 BGK590092 BQG590092 CAC590092 CJY590092 CTU590092 DDQ590092 DNM590092 DXI590092 EHE590092 ERA590092 FAW590092 FKS590092 FUO590092 GEK590092 GOG590092 GYC590092 HHY590092 HRU590092 IBQ590092 ILM590092 IVI590092 JFE590092 JPA590092 JYW590092 KIS590092 KSO590092 LCK590092 LMG590092 LWC590092 MFY590092 MPU590092 MZQ590092 NJM590092 NTI590092 ODE590092 ONA590092 OWW590092 PGS590092 PQO590092 QAK590092 QKG590092 QUC590092 RDY590092 RNU590092 RXQ590092 SHM590092 SRI590092 TBE590092 TLA590092 TUW590092 UES590092 UOO590092 UYK590092 VIG590092 VSC590092 WBY590092 WLU590092 WVQ590092 G655628 JE655628 TA655628 ACW655628 AMS655628 AWO655628 BGK655628 BQG655628 CAC655628 CJY655628 CTU655628 DDQ655628 DNM655628 DXI655628 EHE655628 ERA655628 FAW655628 FKS655628 FUO655628 GEK655628 GOG655628 GYC655628 HHY655628 HRU655628 IBQ655628 ILM655628 IVI655628 JFE655628 JPA655628 JYW655628 KIS655628 KSO655628 LCK655628 LMG655628 LWC655628 MFY655628 MPU655628 MZQ655628 NJM655628 NTI655628 ODE655628 ONA655628 OWW655628 PGS655628 PQO655628 QAK655628 QKG655628 QUC655628 RDY655628 RNU655628 RXQ655628 SHM655628 SRI655628 TBE655628 TLA655628 TUW655628 UES655628 UOO655628 UYK655628 VIG655628 VSC655628 WBY655628 WLU655628 WVQ655628 G721164 JE721164 TA721164 ACW721164 AMS721164 AWO721164 BGK721164 BQG721164 CAC721164 CJY721164 CTU721164 DDQ721164 DNM721164 DXI721164 EHE721164 ERA721164 FAW721164 FKS721164 FUO721164 GEK721164 GOG721164 GYC721164 HHY721164 HRU721164 IBQ721164 ILM721164 IVI721164 JFE721164 JPA721164 JYW721164 KIS721164 KSO721164 LCK721164 LMG721164 LWC721164 MFY721164 MPU721164 MZQ721164 NJM721164 NTI721164 ODE721164 ONA721164 OWW721164 PGS721164 PQO721164 QAK721164 QKG721164 QUC721164 RDY721164 RNU721164 RXQ721164 SHM721164 SRI721164 TBE721164 TLA721164 TUW721164 UES721164 UOO721164 UYK721164 VIG721164 VSC721164 WBY721164 WLU721164 WVQ721164 G786700 JE786700 TA786700 ACW786700 AMS786700 AWO786700 BGK786700 BQG786700 CAC786700 CJY786700 CTU786700 DDQ786700 DNM786700 DXI786700 EHE786700 ERA786700 FAW786700 FKS786700 FUO786700 GEK786700 GOG786700 GYC786700 HHY786700 HRU786700 IBQ786700 ILM786700 IVI786700 JFE786700 JPA786700 JYW786700 KIS786700 KSO786700 LCK786700 LMG786700 LWC786700 MFY786700 MPU786700 MZQ786700 NJM786700 NTI786700 ODE786700 ONA786700 OWW786700 PGS786700 PQO786700 QAK786700 QKG786700 QUC786700 RDY786700 RNU786700 RXQ786700 SHM786700 SRI786700 TBE786700 TLA786700 TUW786700 UES786700 UOO786700 UYK786700 VIG786700 VSC786700 WBY786700 WLU786700 WVQ786700 G852236 JE852236 TA852236 ACW852236 AMS852236 AWO852236 BGK852236 BQG852236 CAC852236 CJY852236 CTU852236 DDQ852236 DNM852236 DXI852236 EHE852236 ERA852236 FAW852236 FKS852236 FUO852236 GEK852236 GOG852236 GYC852236 HHY852236 HRU852236 IBQ852236 ILM852236 IVI852236 JFE852236 JPA852236 JYW852236 KIS852236 KSO852236 LCK852236 LMG852236 LWC852236 MFY852236 MPU852236 MZQ852236 NJM852236 NTI852236 ODE852236 ONA852236 OWW852236 PGS852236 PQO852236 QAK852236 QKG852236 QUC852236 RDY852236 RNU852236 RXQ852236 SHM852236 SRI852236 TBE852236 TLA852236 TUW852236 UES852236 UOO852236 UYK852236 VIG852236 VSC852236 WBY852236 WLU852236 WVQ852236 G917772 JE917772 TA917772 ACW917772 AMS917772 AWO917772 BGK917772 BQG917772 CAC917772 CJY917772 CTU917772 DDQ917772 DNM917772 DXI917772 EHE917772 ERA917772 FAW917772 FKS917772 FUO917772 GEK917772 GOG917772 GYC917772 HHY917772 HRU917772 IBQ917772 ILM917772 IVI917772 JFE917772 JPA917772 JYW917772 KIS917772 KSO917772 LCK917772 LMG917772 LWC917772 MFY917772 MPU917772 MZQ917772 NJM917772 NTI917772 ODE917772 ONA917772 OWW917772 PGS917772 PQO917772 QAK917772 QKG917772 QUC917772 RDY917772 RNU917772 RXQ917772 SHM917772 SRI917772 TBE917772 TLA917772 TUW917772 UES917772 UOO917772 UYK917772 VIG917772 VSC917772 WBY917772 WLU917772 WVQ917772 G983308 JE983308 TA983308 ACW983308 AMS983308 AWO983308 BGK983308 BQG983308 CAC983308 CJY983308 CTU983308 DDQ983308 DNM983308 DXI983308 EHE983308 ERA983308 FAW983308 FKS983308 FUO983308 GEK983308 GOG983308 GYC983308 HHY983308 HRU983308 IBQ983308 ILM983308 IVI983308 JFE983308 JPA983308 JYW983308 KIS983308 KSO983308 LCK983308 LMG983308 LWC983308 MFY983308 MPU983308 MZQ983308 NJM983308 NTI983308 ODE983308 ONA983308 OWW983308 PGS983308 PQO983308 QAK983308 QKG983308 QUC983308 RDY983308 RNU983308 RXQ983308 SHM983308 SRI983308 TBE983308 TLA983308 TUW983308 UES983308 UOO983308 UYK983308 VIG983308 VSC983308 WBY983308 WLU983308 WVQ983308 G286 JE286 TA286 ACW286 AMS286 AWO286 BGK286 BQG286 CAC286 CJY286 CTU286 DDQ286 DNM286 DXI286 EHE286 ERA286 FAW286 FKS286 FUO286 GEK286 GOG286 GYC286 HHY286 HRU286 IBQ286 ILM286 IVI286 JFE286 JPA286 JYW286 KIS286 KSO286 LCK286 LMG286 LWC286 MFY286 MPU286 MZQ286 NJM286 NTI286 ODE286 ONA286 OWW286 PGS286 PQO286 QAK286 QKG286 QUC286 RDY286 RNU286 RXQ286 SHM286 SRI286 TBE286 TLA286 TUW286 UES286 UOO286 UYK286 VIG286 VSC286 WBY286 WLU286 WVQ286 G65822 JE65822 TA65822 ACW65822 AMS65822 AWO65822 BGK65822 BQG65822 CAC65822 CJY65822 CTU65822 DDQ65822 DNM65822 DXI65822 EHE65822 ERA65822 FAW65822 FKS65822 FUO65822 GEK65822 GOG65822 GYC65822 HHY65822 HRU65822 IBQ65822 ILM65822 IVI65822 JFE65822 JPA65822 JYW65822 KIS65822 KSO65822 LCK65822 LMG65822 LWC65822 MFY65822 MPU65822 MZQ65822 NJM65822 NTI65822 ODE65822 ONA65822 OWW65822 PGS65822 PQO65822 QAK65822 QKG65822 QUC65822 RDY65822 RNU65822 RXQ65822 SHM65822 SRI65822 TBE65822 TLA65822 TUW65822 UES65822 UOO65822 UYK65822 VIG65822 VSC65822 WBY65822 WLU65822 WVQ65822 G131358 JE131358 TA131358 ACW131358 AMS131358 AWO131358 BGK131358 BQG131358 CAC131358 CJY131358 CTU131358 DDQ131358 DNM131358 DXI131358 EHE131358 ERA131358 FAW131358 FKS131358 FUO131358 GEK131358 GOG131358 GYC131358 HHY131358 HRU131358 IBQ131358 ILM131358 IVI131358 JFE131358 JPA131358 JYW131358 KIS131358 KSO131358 LCK131358 LMG131358 LWC131358 MFY131358 MPU131358 MZQ131358 NJM131358 NTI131358 ODE131358 ONA131358 OWW131358 PGS131358 PQO131358 QAK131358 QKG131358 QUC131358 RDY131358 RNU131358 RXQ131358 SHM131358 SRI131358 TBE131358 TLA131358 TUW131358 UES131358 UOO131358 UYK131358 VIG131358 VSC131358 WBY131358 WLU131358 WVQ131358 G196894 JE196894 TA196894 ACW196894 AMS196894 AWO196894 BGK196894 BQG196894 CAC196894 CJY196894 CTU196894 DDQ196894 DNM196894 DXI196894 EHE196894 ERA196894 FAW196894 FKS196894 FUO196894 GEK196894 GOG196894 GYC196894 HHY196894 HRU196894 IBQ196894 ILM196894 IVI196894 JFE196894 JPA196894 JYW196894 KIS196894 KSO196894 LCK196894 LMG196894 LWC196894 MFY196894 MPU196894 MZQ196894 NJM196894 NTI196894 ODE196894 ONA196894 OWW196894 PGS196894 PQO196894 QAK196894 QKG196894 QUC196894 RDY196894 RNU196894 RXQ196894 SHM196894 SRI196894 TBE196894 TLA196894 TUW196894 UES196894 UOO196894 UYK196894 VIG196894 VSC196894 WBY196894 WLU196894 WVQ196894 G262430 JE262430 TA262430 ACW262430 AMS262430 AWO262430 BGK262430 BQG262430 CAC262430 CJY262430 CTU262430 DDQ262430 DNM262430 DXI262430 EHE262430 ERA262430 FAW262430 FKS262430 FUO262430 GEK262430 GOG262430 GYC262430 HHY262430 HRU262430 IBQ262430 ILM262430 IVI262430 JFE262430 JPA262430 JYW262430 KIS262430 KSO262430 LCK262430 LMG262430 LWC262430 MFY262430 MPU262430 MZQ262430 NJM262430 NTI262430 ODE262430 ONA262430 OWW262430 PGS262430 PQO262430 QAK262430 QKG262430 QUC262430 RDY262430 RNU262430 RXQ262430 SHM262430 SRI262430 TBE262430 TLA262430 TUW262430 UES262430 UOO262430 UYK262430 VIG262430 VSC262430 WBY262430 WLU262430 WVQ262430 G327966 JE327966 TA327966 ACW327966 AMS327966 AWO327966 BGK327966 BQG327966 CAC327966 CJY327966 CTU327966 DDQ327966 DNM327966 DXI327966 EHE327966 ERA327966 FAW327966 FKS327966 FUO327966 GEK327966 GOG327966 GYC327966 HHY327966 HRU327966 IBQ327966 ILM327966 IVI327966 JFE327966 JPA327966 JYW327966 KIS327966 KSO327966 LCK327966 LMG327966 LWC327966 MFY327966 MPU327966 MZQ327966 NJM327966 NTI327966 ODE327966 ONA327966 OWW327966 PGS327966 PQO327966 QAK327966 QKG327966 QUC327966 RDY327966 RNU327966 RXQ327966 SHM327966 SRI327966 TBE327966 TLA327966 TUW327966 UES327966 UOO327966 UYK327966 VIG327966 VSC327966 WBY327966 WLU327966 WVQ327966 G393502 JE393502 TA393502 ACW393502 AMS393502 AWO393502 BGK393502 BQG393502 CAC393502 CJY393502 CTU393502 DDQ393502 DNM393502 DXI393502 EHE393502 ERA393502 FAW393502 FKS393502 FUO393502 GEK393502 GOG393502 GYC393502 HHY393502 HRU393502 IBQ393502 ILM393502 IVI393502 JFE393502 JPA393502 JYW393502 KIS393502 KSO393502 LCK393502 LMG393502 LWC393502 MFY393502 MPU393502 MZQ393502 NJM393502 NTI393502 ODE393502 ONA393502 OWW393502 PGS393502 PQO393502 QAK393502 QKG393502 QUC393502 RDY393502 RNU393502 RXQ393502 SHM393502 SRI393502 TBE393502 TLA393502 TUW393502 UES393502 UOO393502 UYK393502 VIG393502 VSC393502 WBY393502 WLU393502 WVQ393502 G459038 JE459038 TA459038 ACW459038 AMS459038 AWO459038 BGK459038 BQG459038 CAC459038 CJY459038 CTU459038 DDQ459038 DNM459038 DXI459038 EHE459038 ERA459038 FAW459038 FKS459038 FUO459038 GEK459038 GOG459038 GYC459038 HHY459038 HRU459038 IBQ459038 ILM459038 IVI459038 JFE459038 JPA459038 JYW459038 KIS459038 KSO459038 LCK459038 LMG459038 LWC459038 MFY459038 MPU459038 MZQ459038 NJM459038 NTI459038 ODE459038 ONA459038 OWW459038 PGS459038 PQO459038 QAK459038 QKG459038 QUC459038 RDY459038 RNU459038 RXQ459038 SHM459038 SRI459038 TBE459038 TLA459038 TUW459038 UES459038 UOO459038 UYK459038 VIG459038 VSC459038 WBY459038 WLU459038 WVQ459038 G524574 JE524574 TA524574 ACW524574 AMS524574 AWO524574 BGK524574 BQG524574 CAC524574 CJY524574 CTU524574 DDQ524574 DNM524574 DXI524574 EHE524574 ERA524574 FAW524574 FKS524574 FUO524574 GEK524574 GOG524574 GYC524574 HHY524574 HRU524574 IBQ524574 ILM524574 IVI524574 JFE524574 JPA524574 JYW524574 KIS524574 KSO524574 LCK524574 LMG524574 LWC524574 MFY524574 MPU524574 MZQ524574 NJM524574 NTI524574 ODE524574 ONA524574 OWW524574 PGS524574 PQO524574 QAK524574 QKG524574 QUC524574 RDY524574 RNU524574 RXQ524574 SHM524574 SRI524574 TBE524574 TLA524574 TUW524574 UES524574 UOO524574 UYK524574 VIG524574 VSC524574 WBY524574 WLU524574 WVQ524574 G590110 JE590110 TA590110 ACW590110 AMS590110 AWO590110 BGK590110 BQG590110 CAC590110 CJY590110 CTU590110 DDQ590110 DNM590110 DXI590110 EHE590110 ERA590110 FAW590110 FKS590110 FUO590110 GEK590110 GOG590110 GYC590110 HHY590110 HRU590110 IBQ590110 ILM590110 IVI590110 JFE590110 JPA590110 JYW590110 KIS590110 KSO590110 LCK590110 LMG590110 LWC590110 MFY590110 MPU590110 MZQ590110 NJM590110 NTI590110 ODE590110 ONA590110 OWW590110 PGS590110 PQO590110 QAK590110 QKG590110 QUC590110 RDY590110 RNU590110 RXQ590110 SHM590110 SRI590110 TBE590110 TLA590110 TUW590110 UES590110 UOO590110 UYK590110 VIG590110 VSC590110 WBY590110 WLU590110 WVQ590110 G655646 JE655646 TA655646 ACW655646 AMS655646 AWO655646 BGK655646 BQG655646 CAC655646 CJY655646 CTU655646 DDQ655646 DNM655646 DXI655646 EHE655646 ERA655646 FAW655646 FKS655646 FUO655646 GEK655646 GOG655646 GYC655646 HHY655646 HRU655646 IBQ655646 ILM655646 IVI655646 JFE655646 JPA655646 JYW655646 KIS655646 KSO655646 LCK655646 LMG655646 LWC655646 MFY655646 MPU655646 MZQ655646 NJM655646 NTI655646 ODE655646 ONA655646 OWW655646 PGS655646 PQO655646 QAK655646 QKG655646 QUC655646 RDY655646 RNU655646 RXQ655646 SHM655646 SRI655646 TBE655646 TLA655646 TUW655646 UES655646 UOO655646 UYK655646 VIG655646 VSC655646 WBY655646 WLU655646 WVQ655646 G721182 JE721182 TA721182 ACW721182 AMS721182 AWO721182 BGK721182 BQG721182 CAC721182 CJY721182 CTU721182 DDQ721182 DNM721182 DXI721182 EHE721182 ERA721182 FAW721182 FKS721182 FUO721182 GEK721182 GOG721182 GYC721182 HHY721182 HRU721182 IBQ721182 ILM721182 IVI721182 JFE721182 JPA721182 JYW721182 KIS721182 KSO721182 LCK721182 LMG721182 LWC721182 MFY721182 MPU721182 MZQ721182 NJM721182 NTI721182 ODE721182 ONA721182 OWW721182 PGS721182 PQO721182 QAK721182 QKG721182 QUC721182 RDY721182 RNU721182 RXQ721182 SHM721182 SRI721182 TBE721182 TLA721182 TUW721182 UES721182 UOO721182 UYK721182 VIG721182 VSC721182 WBY721182 WLU721182 WVQ721182 G786718 JE786718 TA786718 ACW786718 AMS786718 AWO786718 BGK786718 BQG786718 CAC786718 CJY786718 CTU786718 DDQ786718 DNM786718 DXI786718 EHE786718 ERA786718 FAW786718 FKS786718 FUO786718 GEK786718 GOG786718 GYC786718 HHY786718 HRU786718 IBQ786718 ILM786718 IVI786718 JFE786718 JPA786718 JYW786718 KIS786718 KSO786718 LCK786718 LMG786718 LWC786718 MFY786718 MPU786718 MZQ786718 NJM786718 NTI786718 ODE786718 ONA786718 OWW786718 PGS786718 PQO786718 QAK786718 QKG786718 QUC786718 RDY786718 RNU786718 RXQ786718 SHM786718 SRI786718 TBE786718 TLA786718 TUW786718 UES786718 UOO786718 UYK786718 VIG786718 VSC786718 WBY786718 WLU786718 WVQ786718 G852254 JE852254 TA852254 ACW852254 AMS852254 AWO852254 BGK852254 BQG852254 CAC852254 CJY852254 CTU852254 DDQ852254 DNM852254 DXI852254 EHE852254 ERA852254 FAW852254 FKS852254 FUO852254 GEK852254 GOG852254 GYC852254 HHY852254 HRU852254 IBQ852254 ILM852254 IVI852254 JFE852254 JPA852254 JYW852254 KIS852254 KSO852254 LCK852254 LMG852254 LWC852254 MFY852254 MPU852254 MZQ852254 NJM852254 NTI852254 ODE852254 ONA852254 OWW852254 PGS852254 PQO852254 QAK852254 QKG852254 QUC852254 RDY852254 RNU852254 RXQ852254 SHM852254 SRI852254 TBE852254 TLA852254 TUW852254 UES852254 UOO852254 UYK852254 VIG852254 VSC852254 WBY852254 WLU852254 WVQ852254 G917790 JE917790 TA917790 ACW917790 AMS917790 AWO917790 BGK917790 BQG917790 CAC917790 CJY917790 CTU917790 DDQ917790 DNM917790 DXI917790 EHE917790 ERA917790 FAW917790 FKS917790 FUO917790 GEK917790 GOG917790 GYC917790 HHY917790 HRU917790 IBQ917790 ILM917790 IVI917790 JFE917790 JPA917790 JYW917790 KIS917790 KSO917790 LCK917790 LMG917790 LWC917790 MFY917790 MPU917790 MZQ917790 NJM917790 NTI917790 ODE917790 ONA917790 OWW917790 PGS917790 PQO917790 QAK917790 QKG917790 QUC917790 RDY917790 RNU917790 RXQ917790 SHM917790 SRI917790 TBE917790 TLA917790 TUW917790 UES917790 UOO917790 UYK917790 VIG917790 VSC917790 WBY917790 WLU917790 WVQ917790 G983326 JE983326 TA983326 ACW983326 AMS983326 AWO983326 BGK983326 BQG983326 CAC983326 CJY983326 CTU983326 DDQ983326 DNM983326 DXI983326 EHE983326 ERA983326 FAW983326 FKS983326 FUO983326 GEK983326 GOG983326 GYC983326 HHY983326 HRU983326 IBQ983326 ILM983326 IVI983326 JFE983326 JPA983326 JYW983326 KIS983326 KSO983326 LCK983326 LMG983326 LWC983326 MFY983326 MPU983326 MZQ983326 NJM983326 NTI983326 ODE983326 ONA983326 OWW983326 PGS983326 PQO983326 QAK983326 QKG983326 QUC983326 RDY983326 RNU983326 RXQ983326 SHM983326 SRI983326 TBE983326 TLA983326 TUW983326 UES983326 UOO983326 UYK983326 VIG983326 VSC983326 WBY983326 WLU983326 WVQ983326 G294 JE294 TA294 ACW294 AMS294 AWO294 BGK294 BQG294 CAC294 CJY294 CTU294 DDQ294 DNM294 DXI294 EHE294 ERA294 FAW294 FKS294 FUO294 GEK294 GOG294 GYC294 HHY294 HRU294 IBQ294 ILM294 IVI294 JFE294 JPA294 JYW294 KIS294 KSO294 LCK294 LMG294 LWC294 MFY294 MPU294 MZQ294 NJM294 NTI294 ODE294 ONA294 OWW294 PGS294 PQO294 QAK294 QKG294 QUC294 RDY294 RNU294 RXQ294 SHM294 SRI294 TBE294 TLA294 TUW294 UES294 UOO294 UYK294 VIG294 VSC294 WBY294 WLU294 WVQ294 G65830 JE65830 TA65830 ACW65830 AMS65830 AWO65830 BGK65830 BQG65830 CAC65830 CJY65830 CTU65830 DDQ65830 DNM65830 DXI65830 EHE65830 ERA65830 FAW65830 FKS65830 FUO65830 GEK65830 GOG65830 GYC65830 HHY65830 HRU65830 IBQ65830 ILM65830 IVI65830 JFE65830 JPA65830 JYW65830 KIS65830 KSO65830 LCK65830 LMG65830 LWC65830 MFY65830 MPU65830 MZQ65830 NJM65830 NTI65830 ODE65830 ONA65830 OWW65830 PGS65830 PQO65830 QAK65830 QKG65830 QUC65830 RDY65830 RNU65830 RXQ65830 SHM65830 SRI65830 TBE65830 TLA65830 TUW65830 UES65830 UOO65830 UYK65830 VIG65830 VSC65830 WBY65830 WLU65830 WVQ65830 G131366 JE131366 TA131366 ACW131366 AMS131366 AWO131366 BGK131366 BQG131366 CAC131366 CJY131366 CTU131366 DDQ131366 DNM131366 DXI131366 EHE131366 ERA131366 FAW131366 FKS131366 FUO131366 GEK131366 GOG131366 GYC131366 HHY131366 HRU131366 IBQ131366 ILM131366 IVI131366 JFE131366 JPA131366 JYW131366 KIS131366 KSO131366 LCK131366 LMG131366 LWC131366 MFY131366 MPU131366 MZQ131366 NJM131366 NTI131366 ODE131366 ONA131366 OWW131366 PGS131366 PQO131366 QAK131366 QKG131366 QUC131366 RDY131366 RNU131366 RXQ131366 SHM131366 SRI131366 TBE131366 TLA131366 TUW131366 UES131366 UOO131366 UYK131366 VIG131366 VSC131366 WBY131366 WLU131366 WVQ131366 G196902 JE196902 TA196902 ACW196902 AMS196902 AWO196902 BGK196902 BQG196902 CAC196902 CJY196902 CTU196902 DDQ196902 DNM196902 DXI196902 EHE196902 ERA196902 FAW196902 FKS196902 FUO196902 GEK196902 GOG196902 GYC196902 HHY196902 HRU196902 IBQ196902 ILM196902 IVI196902 JFE196902 JPA196902 JYW196902 KIS196902 KSO196902 LCK196902 LMG196902 LWC196902 MFY196902 MPU196902 MZQ196902 NJM196902 NTI196902 ODE196902 ONA196902 OWW196902 PGS196902 PQO196902 QAK196902 QKG196902 QUC196902 RDY196902 RNU196902 RXQ196902 SHM196902 SRI196902 TBE196902 TLA196902 TUW196902 UES196902 UOO196902 UYK196902 VIG196902 VSC196902 WBY196902 WLU196902 WVQ196902 G262438 JE262438 TA262438 ACW262438 AMS262438 AWO262438 BGK262438 BQG262438 CAC262438 CJY262438 CTU262438 DDQ262438 DNM262438 DXI262438 EHE262438 ERA262438 FAW262438 FKS262438 FUO262438 GEK262438 GOG262438 GYC262438 HHY262438 HRU262438 IBQ262438 ILM262438 IVI262438 JFE262438 JPA262438 JYW262438 KIS262438 KSO262438 LCK262438 LMG262438 LWC262438 MFY262438 MPU262438 MZQ262438 NJM262438 NTI262438 ODE262438 ONA262438 OWW262438 PGS262438 PQO262438 QAK262438 QKG262438 QUC262438 RDY262438 RNU262438 RXQ262438 SHM262438 SRI262438 TBE262438 TLA262438 TUW262438 UES262438 UOO262438 UYK262438 VIG262438 VSC262438 WBY262438 WLU262438 WVQ262438 G327974 JE327974 TA327974 ACW327974 AMS327974 AWO327974 BGK327974 BQG327974 CAC327974 CJY327974 CTU327974 DDQ327974 DNM327974 DXI327974 EHE327974 ERA327974 FAW327974 FKS327974 FUO327974 GEK327974 GOG327974 GYC327974 HHY327974 HRU327974 IBQ327974 ILM327974 IVI327974 JFE327974 JPA327974 JYW327974 KIS327974 KSO327974 LCK327974 LMG327974 LWC327974 MFY327974 MPU327974 MZQ327974 NJM327974 NTI327974 ODE327974 ONA327974 OWW327974 PGS327974 PQO327974 QAK327974 QKG327974 QUC327974 RDY327974 RNU327974 RXQ327974 SHM327974 SRI327974 TBE327974 TLA327974 TUW327974 UES327974 UOO327974 UYK327974 VIG327974 VSC327974 WBY327974 WLU327974 WVQ327974 G393510 JE393510 TA393510 ACW393510 AMS393510 AWO393510 BGK393510 BQG393510 CAC393510 CJY393510 CTU393510 DDQ393510 DNM393510 DXI393510 EHE393510 ERA393510 FAW393510 FKS393510 FUO393510 GEK393510 GOG393510 GYC393510 HHY393510 HRU393510 IBQ393510 ILM393510 IVI393510 JFE393510 JPA393510 JYW393510 KIS393510 KSO393510 LCK393510 LMG393510 LWC393510 MFY393510 MPU393510 MZQ393510 NJM393510 NTI393510 ODE393510 ONA393510 OWW393510 PGS393510 PQO393510 QAK393510 QKG393510 QUC393510 RDY393510 RNU393510 RXQ393510 SHM393510 SRI393510 TBE393510 TLA393510 TUW393510 UES393510 UOO393510 UYK393510 VIG393510 VSC393510 WBY393510 WLU393510 WVQ393510 G459046 JE459046 TA459046 ACW459046 AMS459046 AWO459046 BGK459046 BQG459046 CAC459046 CJY459046 CTU459046 DDQ459046 DNM459046 DXI459046 EHE459046 ERA459046 FAW459046 FKS459046 FUO459046 GEK459046 GOG459046 GYC459046 HHY459046 HRU459046 IBQ459046 ILM459046 IVI459046 JFE459046 JPA459046 JYW459046 KIS459046 KSO459046 LCK459046 LMG459046 LWC459046 MFY459046 MPU459046 MZQ459046 NJM459046 NTI459046 ODE459046 ONA459046 OWW459046 PGS459046 PQO459046 QAK459046 QKG459046 QUC459046 RDY459046 RNU459046 RXQ459046 SHM459046 SRI459046 TBE459046 TLA459046 TUW459046 UES459046 UOO459046 UYK459046 VIG459046 VSC459046 WBY459046 WLU459046 WVQ459046 G524582 JE524582 TA524582 ACW524582 AMS524582 AWO524582 BGK524582 BQG524582 CAC524582 CJY524582 CTU524582 DDQ524582 DNM524582 DXI524582 EHE524582 ERA524582 FAW524582 FKS524582 FUO524582 GEK524582 GOG524582 GYC524582 HHY524582 HRU524582 IBQ524582 ILM524582 IVI524582 JFE524582 JPA524582 JYW524582 KIS524582 KSO524582 LCK524582 LMG524582 LWC524582 MFY524582 MPU524582 MZQ524582 NJM524582 NTI524582 ODE524582 ONA524582 OWW524582 PGS524582 PQO524582 QAK524582 QKG524582 QUC524582 RDY524582 RNU524582 RXQ524582 SHM524582 SRI524582 TBE524582 TLA524582 TUW524582 UES524582 UOO524582 UYK524582 VIG524582 VSC524582 WBY524582 WLU524582 WVQ524582 G590118 JE590118 TA590118 ACW590118 AMS590118 AWO590118 BGK590118 BQG590118 CAC590118 CJY590118 CTU590118 DDQ590118 DNM590118 DXI590118 EHE590118 ERA590118 FAW590118 FKS590118 FUO590118 GEK590118 GOG590118 GYC590118 HHY590118 HRU590118 IBQ590118 ILM590118 IVI590118 JFE590118 JPA590118 JYW590118 KIS590118 KSO590118 LCK590118 LMG590118 LWC590118 MFY590118 MPU590118 MZQ590118 NJM590118 NTI590118 ODE590118 ONA590118 OWW590118 PGS590118 PQO590118 QAK590118 QKG590118 QUC590118 RDY590118 RNU590118 RXQ590118 SHM590118 SRI590118 TBE590118 TLA590118 TUW590118 UES590118 UOO590118 UYK590118 VIG590118 VSC590118 WBY590118 WLU590118 WVQ590118 G655654 JE655654 TA655654 ACW655654 AMS655654 AWO655654 BGK655654 BQG655654 CAC655654 CJY655654 CTU655654 DDQ655654 DNM655654 DXI655654 EHE655654 ERA655654 FAW655654 FKS655654 FUO655654 GEK655654 GOG655654 GYC655654 HHY655654 HRU655654 IBQ655654 ILM655654 IVI655654 JFE655654 JPA655654 JYW655654 KIS655654 KSO655654 LCK655654 LMG655654 LWC655654 MFY655654 MPU655654 MZQ655654 NJM655654 NTI655654 ODE655654 ONA655654 OWW655654 PGS655654 PQO655654 QAK655654 QKG655654 QUC655654 RDY655654 RNU655654 RXQ655654 SHM655654 SRI655654 TBE655654 TLA655654 TUW655654 UES655654 UOO655654 UYK655654 VIG655654 VSC655654 WBY655654 WLU655654 WVQ655654 G721190 JE721190 TA721190 ACW721190 AMS721190 AWO721190 BGK721190 BQG721190 CAC721190 CJY721190 CTU721190 DDQ721190 DNM721190 DXI721190 EHE721190 ERA721190 FAW721190 FKS721190 FUO721190 GEK721190 GOG721190 GYC721190 HHY721190 HRU721190 IBQ721190 ILM721190 IVI721190 JFE721190 JPA721190 JYW721190 KIS721190 KSO721190 LCK721190 LMG721190 LWC721190 MFY721190 MPU721190 MZQ721190 NJM721190 NTI721190 ODE721190 ONA721190 OWW721190 PGS721190 PQO721190 QAK721190 QKG721190 QUC721190 RDY721190 RNU721190 RXQ721190 SHM721190 SRI721190 TBE721190 TLA721190 TUW721190 UES721190 UOO721190 UYK721190 VIG721190 VSC721190 WBY721190 WLU721190 WVQ721190 G786726 JE786726 TA786726 ACW786726 AMS786726 AWO786726 BGK786726 BQG786726 CAC786726 CJY786726 CTU786726 DDQ786726 DNM786726 DXI786726 EHE786726 ERA786726 FAW786726 FKS786726 FUO786726 GEK786726 GOG786726 GYC786726 HHY786726 HRU786726 IBQ786726 ILM786726 IVI786726 JFE786726 JPA786726 JYW786726 KIS786726 KSO786726 LCK786726 LMG786726 LWC786726 MFY786726 MPU786726 MZQ786726 NJM786726 NTI786726 ODE786726 ONA786726 OWW786726 PGS786726 PQO786726 QAK786726 QKG786726 QUC786726 RDY786726 RNU786726 RXQ786726 SHM786726 SRI786726 TBE786726 TLA786726 TUW786726 UES786726 UOO786726 UYK786726 VIG786726 VSC786726 WBY786726 WLU786726 WVQ786726 G852262 JE852262 TA852262 ACW852262 AMS852262 AWO852262 BGK852262 BQG852262 CAC852262 CJY852262 CTU852262 DDQ852262 DNM852262 DXI852262 EHE852262 ERA852262 FAW852262 FKS852262 FUO852262 GEK852262 GOG852262 GYC852262 HHY852262 HRU852262 IBQ852262 ILM852262 IVI852262 JFE852262 JPA852262 JYW852262 KIS852262 KSO852262 LCK852262 LMG852262 LWC852262 MFY852262 MPU852262 MZQ852262 NJM852262 NTI852262 ODE852262 ONA852262 OWW852262 PGS852262 PQO852262 QAK852262 QKG852262 QUC852262 RDY852262 RNU852262 RXQ852262 SHM852262 SRI852262 TBE852262 TLA852262 TUW852262 UES852262 UOO852262 UYK852262 VIG852262 VSC852262 WBY852262 WLU852262 WVQ852262 G917798 JE917798 TA917798 ACW917798 AMS917798 AWO917798 BGK917798 BQG917798 CAC917798 CJY917798 CTU917798 DDQ917798 DNM917798 DXI917798 EHE917798 ERA917798 FAW917798 FKS917798 FUO917798 GEK917798 GOG917798 GYC917798 HHY917798 HRU917798 IBQ917798 ILM917798 IVI917798 JFE917798 JPA917798 JYW917798 KIS917798 KSO917798 LCK917798 LMG917798 LWC917798 MFY917798 MPU917798 MZQ917798 NJM917798 NTI917798 ODE917798 ONA917798 OWW917798 PGS917798 PQO917798 QAK917798 QKG917798 QUC917798 RDY917798 RNU917798 RXQ917798 SHM917798 SRI917798 TBE917798 TLA917798 TUW917798 UES917798 UOO917798 UYK917798 VIG917798 VSC917798 WBY917798 WLU917798 WVQ917798 G983334 JE983334 TA983334 ACW983334 AMS983334 AWO983334 BGK983334 BQG983334 CAC983334 CJY983334 CTU983334 DDQ983334 DNM983334 DXI983334 EHE983334 ERA983334 FAW983334 FKS983334 FUO983334 GEK983334 GOG983334 GYC983334 HHY983334 HRU983334 IBQ983334 ILM983334 IVI983334 JFE983334 JPA983334 JYW983334 KIS983334 KSO983334 LCK983334 LMG983334 LWC983334 MFY983334 MPU983334 MZQ983334 NJM983334 NTI983334 ODE983334 ONA983334 OWW983334 PGS983334 PQO983334 QAK983334 QKG983334 QUC983334 RDY983334 RNU983334 RXQ983334 SHM983334 SRI983334 TBE983334 TLA983334 TUW983334 UES983334 UOO983334 UYK983334 VIG983334 VSC983334 WBY983334 WLU983334 WVQ983334 G328 JE328 TA328 ACW328 AMS328 AWO328 BGK328 BQG328 CAC328 CJY328 CTU328 DDQ328 DNM328 DXI328 EHE328 ERA328 FAW328 FKS328 FUO328 GEK328 GOG328 GYC328 HHY328 HRU328 IBQ328 ILM328 IVI328 JFE328 JPA328 JYW328 KIS328 KSO328 LCK328 LMG328 LWC328 MFY328 MPU328 MZQ328 NJM328 NTI328 ODE328 ONA328 OWW328 PGS328 PQO328 QAK328 QKG328 QUC328 RDY328 RNU328 RXQ328 SHM328 SRI328 TBE328 TLA328 TUW328 UES328 UOO328 UYK328 VIG328 VSC328 WBY328 WLU328 WVQ328 G65864 JE65864 TA65864 ACW65864 AMS65864 AWO65864 BGK65864 BQG65864 CAC65864 CJY65864 CTU65864 DDQ65864 DNM65864 DXI65864 EHE65864 ERA65864 FAW65864 FKS65864 FUO65864 GEK65864 GOG65864 GYC65864 HHY65864 HRU65864 IBQ65864 ILM65864 IVI65864 JFE65864 JPA65864 JYW65864 KIS65864 KSO65864 LCK65864 LMG65864 LWC65864 MFY65864 MPU65864 MZQ65864 NJM65864 NTI65864 ODE65864 ONA65864 OWW65864 PGS65864 PQO65864 QAK65864 QKG65864 QUC65864 RDY65864 RNU65864 RXQ65864 SHM65864 SRI65864 TBE65864 TLA65864 TUW65864 UES65864 UOO65864 UYK65864 VIG65864 VSC65864 WBY65864 WLU65864 WVQ65864 G131400 JE131400 TA131400 ACW131400 AMS131400 AWO131400 BGK131400 BQG131400 CAC131400 CJY131400 CTU131400 DDQ131400 DNM131400 DXI131400 EHE131400 ERA131400 FAW131400 FKS131400 FUO131400 GEK131400 GOG131400 GYC131400 HHY131400 HRU131400 IBQ131400 ILM131400 IVI131400 JFE131400 JPA131400 JYW131400 KIS131400 KSO131400 LCK131400 LMG131400 LWC131400 MFY131400 MPU131400 MZQ131400 NJM131400 NTI131400 ODE131400 ONA131400 OWW131400 PGS131400 PQO131400 QAK131400 QKG131400 QUC131400 RDY131400 RNU131400 RXQ131400 SHM131400 SRI131400 TBE131400 TLA131400 TUW131400 UES131400 UOO131400 UYK131400 VIG131400 VSC131400 WBY131400 WLU131400 WVQ131400 G196936 JE196936 TA196936 ACW196936 AMS196936 AWO196936 BGK196936 BQG196936 CAC196936 CJY196936 CTU196936 DDQ196936 DNM196936 DXI196936 EHE196936 ERA196936 FAW196936 FKS196936 FUO196936 GEK196936 GOG196936 GYC196936 HHY196936 HRU196936 IBQ196936 ILM196936 IVI196936 JFE196936 JPA196936 JYW196936 KIS196936 KSO196936 LCK196936 LMG196936 LWC196936 MFY196936 MPU196936 MZQ196936 NJM196936 NTI196936 ODE196936 ONA196936 OWW196936 PGS196936 PQO196936 QAK196936 QKG196936 QUC196936 RDY196936 RNU196936 RXQ196936 SHM196936 SRI196936 TBE196936 TLA196936 TUW196936 UES196936 UOO196936 UYK196936 VIG196936 VSC196936 WBY196936 WLU196936 WVQ196936 G262472 JE262472 TA262472 ACW262472 AMS262472 AWO262472 BGK262472 BQG262472 CAC262472 CJY262472 CTU262472 DDQ262472 DNM262472 DXI262472 EHE262472 ERA262472 FAW262472 FKS262472 FUO262472 GEK262472 GOG262472 GYC262472 HHY262472 HRU262472 IBQ262472 ILM262472 IVI262472 JFE262472 JPA262472 JYW262472 KIS262472 KSO262472 LCK262472 LMG262472 LWC262472 MFY262472 MPU262472 MZQ262472 NJM262472 NTI262472 ODE262472 ONA262472 OWW262472 PGS262472 PQO262472 QAK262472 QKG262472 QUC262472 RDY262472 RNU262472 RXQ262472 SHM262472 SRI262472 TBE262472 TLA262472 TUW262472 UES262472 UOO262472 UYK262472 VIG262472 VSC262472 WBY262472 WLU262472 WVQ262472 G328008 JE328008 TA328008 ACW328008 AMS328008 AWO328008 BGK328008 BQG328008 CAC328008 CJY328008 CTU328008 DDQ328008 DNM328008 DXI328008 EHE328008 ERA328008 FAW328008 FKS328008 FUO328008 GEK328008 GOG328008 GYC328008 HHY328008 HRU328008 IBQ328008 ILM328008 IVI328008 JFE328008 JPA328008 JYW328008 KIS328008 KSO328008 LCK328008 LMG328008 LWC328008 MFY328008 MPU328008 MZQ328008 NJM328008 NTI328008 ODE328008 ONA328008 OWW328008 PGS328008 PQO328008 QAK328008 QKG328008 QUC328008 RDY328008 RNU328008 RXQ328008 SHM328008 SRI328008 TBE328008 TLA328008 TUW328008 UES328008 UOO328008 UYK328008 VIG328008 VSC328008 WBY328008 WLU328008 WVQ328008 G393544 JE393544 TA393544 ACW393544 AMS393544 AWO393544 BGK393544 BQG393544 CAC393544 CJY393544 CTU393544 DDQ393544 DNM393544 DXI393544 EHE393544 ERA393544 FAW393544 FKS393544 FUO393544 GEK393544 GOG393544 GYC393544 HHY393544 HRU393544 IBQ393544 ILM393544 IVI393544 JFE393544 JPA393544 JYW393544 KIS393544 KSO393544 LCK393544 LMG393544 LWC393544 MFY393544 MPU393544 MZQ393544 NJM393544 NTI393544 ODE393544 ONA393544 OWW393544 PGS393544 PQO393544 QAK393544 QKG393544 QUC393544 RDY393544 RNU393544 RXQ393544 SHM393544 SRI393544 TBE393544 TLA393544 TUW393544 UES393544 UOO393544 UYK393544 VIG393544 VSC393544 WBY393544 WLU393544 WVQ393544 G459080 JE459080 TA459080 ACW459080 AMS459080 AWO459080 BGK459080 BQG459080 CAC459080 CJY459080 CTU459080 DDQ459080 DNM459080 DXI459080 EHE459080 ERA459080 FAW459080 FKS459080 FUO459080 GEK459080 GOG459080 GYC459080 HHY459080 HRU459080 IBQ459080 ILM459080 IVI459080 JFE459080 JPA459080 JYW459080 KIS459080 KSO459080 LCK459080 LMG459080 LWC459080 MFY459080 MPU459080 MZQ459080 NJM459080 NTI459080 ODE459080 ONA459080 OWW459080 PGS459080 PQO459080 QAK459080 QKG459080 QUC459080 RDY459080 RNU459080 RXQ459080 SHM459080 SRI459080 TBE459080 TLA459080 TUW459080 UES459080 UOO459080 UYK459080 VIG459080 VSC459080 WBY459080 WLU459080 WVQ459080 G524616 JE524616 TA524616 ACW524616 AMS524616 AWO524616 BGK524616 BQG524616 CAC524616 CJY524616 CTU524616 DDQ524616 DNM524616 DXI524616 EHE524616 ERA524616 FAW524616 FKS524616 FUO524616 GEK524616 GOG524616 GYC524616 HHY524616 HRU524616 IBQ524616 ILM524616 IVI524616 JFE524616 JPA524616 JYW524616 KIS524616 KSO524616 LCK524616 LMG524616 LWC524616 MFY524616 MPU524616 MZQ524616 NJM524616 NTI524616 ODE524616 ONA524616 OWW524616 PGS524616 PQO524616 QAK524616 QKG524616 QUC524616 RDY524616 RNU524616 RXQ524616 SHM524616 SRI524616 TBE524616 TLA524616 TUW524616 UES524616 UOO524616 UYK524616 VIG524616 VSC524616 WBY524616 WLU524616 WVQ524616 G590152 JE590152 TA590152 ACW590152 AMS590152 AWO590152 BGK590152 BQG590152 CAC590152 CJY590152 CTU590152 DDQ590152 DNM590152 DXI590152 EHE590152 ERA590152 FAW590152 FKS590152 FUO590152 GEK590152 GOG590152 GYC590152 HHY590152 HRU590152 IBQ590152 ILM590152 IVI590152 JFE590152 JPA590152 JYW590152 KIS590152 KSO590152 LCK590152 LMG590152 LWC590152 MFY590152 MPU590152 MZQ590152 NJM590152 NTI590152 ODE590152 ONA590152 OWW590152 PGS590152 PQO590152 QAK590152 QKG590152 QUC590152 RDY590152 RNU590152 RXQ590152 SHM590152 SRI590152 TBE590152 TLA590152 TUW590152 UES590152 UOO590152 UYK590152 VIG590152 VSC590152 WBY590152 WLU590152 WVQ590152 G655688 JE655688 TA655688 ACW655688 AMS655688 AWO655688 BGK655688 BQG655688 CAC655688 CJY655688 CTU655688 DDQ655688 DNM655688 DXI655688 EHE655688 ERA655688 FAW655688 FKS655688 FUO655688 GEK655688 GOG655688 GYC655688 HHY655688 HRU655688 IBQ655688 ILM655688 IVI655688 JFE655688 JPA655688 JYW655688 KIS655688 KSO655688 LCK655688 LMG655688 LWC655688 MFY655688 MPU655688 MZQ655688 NJM655688 NTI655688 ODE655688 ONA655688 OWW655688 PGS655688 PQO655688 QAK655688 QKG655688 QUC655688 RDY655688 RNU655688 RXQ655688 SHM655688 SRI655688 TBE655688 TLA655688 TUW655688 UES655688 UOO655688 UYK655688 VIG655688 VSC655688 WBY655688 WLU655688 WVQ655688 G721224 JE721224 TA721224 ACW721224 AMS721224 AWO721224 BGK721224 BQG721224 CAC721224 CJY721224 CTU721224 DDQ721224 DNM721224 DXI721224 EHE721224 ERA721224 FAW721224 FKS721224 FUO721224 GEK721224 GOG721224 GYC721224 HHY721224 HRU721224 IBQ721224 ILM721224 IVI721224 JFE721224 JPA721224 JYW721224 KIS721224 KSO721224 LCK721224 LMG721224 LWC721224 MFY721224 MPU721224 MZQ721224 NJM721224 NTI721224 ODE721224 ONA721224 OWW721224 PGS721224 PQO721224 QAK721224 QKG721224 QUC721224 RDY721224 RNU721224 RXQ721224 SHM721224 SRI721224 TBE721224 TLA721224 TUW721224 UES721224 UOO721224 UYK721224 VIG721224 VSC721224 WBY721224 WLU721224 WVQ721224 G786760 JE786760 TA786760 ACW786760 AMS786760 AWO786760 BGK786760 BQG786760 CAC786760 CJY786760 CTU786760 DDQ786760 DNM786760 DXI786760 EHE786760 ERA786760 FAW786760 FKS786760 FUO786760 GEK786760 GOG786760 GYC786760 HHY786760 HRU786760 IBQ786760 ILM786760 IVI786760 JFE786760 JPA786760 JYW786760 KIS786760 KSO786760 LCK786760 LMG786760 LWC786760 MFY786760 MPU786760 MZQ786760 NJM786760 NTI786760 ODE786760 ONA786760 OWW786760 PGS786760 PQO786760 QAK786760 QKG786760 QUC786760 RDY786760 RNU786760 RXQ786760 SHM786760 SRI786760 TBE786760 TLA786760 TUW786760 UES786760 UOO786760 UYK786760 VIG786760 VSC786760 WBY786760 WLU786760 WVQ786760 G852296 JE852296 TA852296 ACW852296 AMS852296 AWO852296 BGK852296 BQG852296 CAC852296 CJY852296 CTU852296 DDQ852296 DNM852296 DXI852296 EHE852296 ERA852296 FAW852296 FKS852296 FUO852296 GEK852296 GOG852296 GYC852296 HHY852296 HRU852296 IBQ852296 ILM852296 IVI852296 JFE852296 JPA852296 JYW852296 KIS852296 KSO852296 LCK852296 LMG852296 LWC852296 MFY852296 MPU852296 MZQ852296 NJM852296 NTI852296 ODE852296 ONA852296 OWW852296 PGS852296 PQO852296 QAK852296 QKG852296 QUC852296 RDY852296 RNU852296 RXQ852296 SHM852296 SRI852296 TBE852296 TLA852296 TUW852296 UES852296 UOO852296 UYK852296 VIG852296 VSC852296 WBY852296 WLU852296 WVQ852296 G917832 JE917832 TA917832 ACW917832 AMS917832 AWO917832 BGK917832 BQG917832 CAC917832 CJY917832 CTU917832 DDQ917832 DNM917832 DXI917832 EHE917832 ERA917832 FAW917832 FKS917832 FUO917832 GEK917832 GOG917832 GYC917832 HHY917832 HRU917832 IBQ917832 ILM917832 IVI917832 JFE917832 JPA917832 JYW917832 KIS917832 KSO917832 LCK917832 LMG917832 LWC917832 MFY917832 MPU917832 MZQ917832 NJM917832 NTI917832 ODE917832 ONA917832 OWW917832 PGS917832 PQO917832 QAK917832 QKG917832 QUC917832 RDY917832 RNU917832 RXQ917832 SHM917832 SRI917832 TBE917832 TLA917832 TUW917832 UES917832 UOO917832 UYK917832 VIG917832 VSC917832 WBY917832 WLU917832 WVQ917832 G983368 JE983368 TA983368 ACW983368 AMS983368 AWO983368 BGK983368 BQG983368 CAC983368 CJY983368 CTU983368 DDQ983368 DNM983368 DXI983368 EHE983368 ERA983368 FAW983368 FKS983368 FUO983368 GEK983368 GOG983368 GYC983368 HHY983368 HRU983368 IBQ983368 ILM983368 IVI983368 JFE983368 JPA983368 JYW983368 KIS983368 KSO983368 LCK983368 LMG983368 LWC983368 MFY983368 MPU983368 MZQ983368 NJM983368 NTI983368 ODE983368 ONA983368 OWW983368 PGS983368 PQO983368 QAK983368 QKG983368 QUC983368 RDY983368 RNU983368 RXQ983368 SHM983368 SRI983368 TBE983368 TLA983368 TUW983368 UES983368 UOO983368 UYK983368 VIG983368 VSC983368 WBY983368 WLU983368 WVQ983368 G381 JE381 TA381 ACW381 AMS381 AWO381 BGK381 BQG381 CAC381 CJY381 CTU381 DDQ381 DNM381 DXI381 EHE381 ERA381 FAW381 FKS381 FUO381 GEK381 GOG381 GYC381 HHY381 HRU381 IBQ381 ILM381 IVI381 JFE381 JPA381 JYW381 KIS381 KSO381 LCK381 LMG381 LWC381 MFY381 MPU381 MZQ381 NJM381 NTI381 ODE381 ONA381 OWW381 PGS381 PQO381 QAK381 QKG381 QUC381 RDY381 RNU381 RXQ381 SHM381 SRI381 TBE381 TLA381 TUW381 UES381 UOO381 UYK381 VIG381 VSC381 WBY381 WLU381 WVQ381 G65917 JE65917 TA65917 ACW65917 AMS65917 AWO65917 BGK65917 BQG65917 CAC65917 CJY65917 CTU65917 DDQ65917 DNM65917 DXI65917 EHE65917 ERA65917 FAW65917 FKS65917 FUO65917 GEK65917 GOG65917 GYC65917 HHY65917 HRU65917 IBQ65917 ILM65917 IVI65917 JFE65917 JPA65917 JYW65917 KIS65917 KSO65917 LCK65917 LMG65917 LWC65917 MFY65917 MPU65917 MZQ65917 NJM65917 NTI65917 ODE65917 ONA65917 OWW65917 PGS65917 PQO65917 QAK65917 QKG65917 QUC65917 RDY65917 RNU65917 RXQ65917 SHM65917 SRI65917 TBE65917 TLA65917 TUW65917 UES65917 UOO65917 UYK65917 VIG65917 VSC65917 WBY65917 WLU65917 WVQ65917 G131453 JE131453 TA131453 ACW131453 AMS131453 AWO131453 BGK131453 BQG131453 CAC131453 CJY131453 CTU131453 DDQ131453 DNM131453 DXI131453 EHE131453 ERA131453 FAW131453 FKS131453 FUO131453 GEK131453 GOG131453 GYC131453 HHY131453 HRU131453 IBQ131453 ILM131453 IVI131453 JFE131453 JPA131453 JYW131453 KIS131453 KSO131453 LCK131453 LMG131453 LWC131453 MFY131453 MPU131453 MZQ131453 NJM131453 NTI131453 ODE131453 ONA131453 OWW131453 PGS131453 PQO131453 QAK131453 QKG131453 QUC131453 RDY131453 RNU131453 RXQ131453 SHM131453 SRI131453 TBE131453 TLA131453 TUW131453 UES131453 UOO131453 UYK131453 VIG131453 VSC131453 WBY131453 WLU131453 WVQ131453 G196989 JE196989 TA196989 ACW196989 AMS196989 AWO196989 BGK196989 BQG196989 CAC196989 CJY196989 CTU196989 DDQ196989 DNM196989 DXI196989 EHE196989 ERA196989 FAW196989 FKS196989 FUO196989 GEK196989 GOG196989 GYC196989 HHY196989 HRU196989 IBQ196989 ILM196989 IVI196989 JFE196989 JPA196989 JYW196989 KIS196989 KSO196989 LCK196989 LMG196989 LWC196989 MFY196989 MPU196989 MZQ196989 NJM196989 NTI196989 ODE196989 ONA196989 OWW196989 PGS196989 PQO196989 QAK196989 QKG196989 QUC196989 RDY196989 RNU196989 RXQ196989 SHM196989 SRI196989 TBE196989 TLA196989 TUW196989 UES196989 UOO196989 UYK196989 VIG196989 VSC196989 WBY196989 WLU196989 WVQ196989 G262525 JE262525 TA262525 ACW262525 AMS262525 AWO262525 BGK262525 BQG262525 CAC262525 CJY262525 CTU262525 DDQ262525 DNM262525 DXI262525 EHE262525 ERA262525 FAW262525 FKS262525 FUO262525 GEK262525 GOG262525 GYC262525 HHY262525 HRU262525 IBQ262525 ILM262525 IVI262525 JFE262525 JPA262525 JYW262525 KIS262525 KSO262525 LCK262525 LMG262525 LWC262525 MFY262525 MPU262525 MZQ262525 NJM262525 NTI262525 ODE262525 ONA262525 OWW262525 PGS262525 PQO262525 QAK262525 QKG262525 QUC262525 RDY262525 RNU262525 RXQ262525 SHM262525 SRI262525 TBE262525 TLA262525 TUW262525 UES262525 UOO262525 UYK262525 VIG262525 VSC262525 WBY262525 WLU262525 WVQ262525 G328061 JE328061 TA328061 ACW328061 AMS328061 AWO328061 BGK328061 BQG328061 CAC328061 CJY328061 CTU328061 DDQ328061 DNM328061 DXI328061 EHE328061 ERA328061 FAW328061 FKS328061 FUO328061 GEK328061 GOG328061 GYC328061 HHY328061 HRU328061 IBQ328061 ILM328061 IVI328061 JFE328061 JPA328061 JYW328061 KIS328061 KSO328061 LCK328061 LMG328061 LWC328061 MFY328061 MPU328061 MZQ328061 NJM328061 NTI328061 ODE328061 ONA328061 OWW328061 PGS328061 PQO328061 QAK328061 QKG328061 QUC328061 RDY328061 RNU328061 RXQ328061 SHM328061 SRI328061 TBE328061 TLA328061 TUW328061 UES328061 UOO328061 UYK328061 VIG328061 VSC328061 WBY328061 WLU328061 WVQ328061 G393597 JE393597 TA393597 ACW393597 AMS393597 AWO393597 BGK393597 BQG393597 CAC393597 CJY393597 CTU393597 DDQ393597 DNM393597 DXI393597 EHE393597 ERA393597 FAW393597 FKS393597 FUO393597 GEK393597 GOG393597 GYC393597 HHY393597 HRU393597 IBQ393597 ILM393597 IVI393597 JFE393597 JPA393597 JYW393597 KIS393597 KSO393597 LCK393597 LMG393597 LWC393597 MFY393597 MPU393597 MZQ393597 NJM393597 NTI393597 ODE393597 ONA393597 OWW393597 PGS393597 PQO393597 QAK393597 QKG393597 QUC393597 RDY393597 RNU393597 RXQ393597 SHM393597 SRI393597 TBE393597 TLA393597 TUW393597 UES393597 UOO393597 UYK393597 VIG393597 VSC393597 WBY393597 WLU393597 WVQ393597 G459133 JE459133 TA459133 ACW459133 AMS459133 AWO459133 BGK459133 BQG459133 CAC459133 CJY459133 CTU459133 DDQ459133 DNM459133 DXI459133 EHE459133 ERA459133 FAW459133 FKS459133 FUO459133 GEK459133 GOG459133 GYC459133 HHY459133 HRU459133 IBQ459133 ILM459133 IVI459133 JFE459133 JPA459133 JYW459133 KIS459133 KSO459133 LCK459133 LMG459133 LWC459133 MFY459133 MPU459133 MZQ459133 NJM459133 NTI459133 ODE459133 ONA459133 OWW459133 PGS459133 PQO459133 QAK459133 QKG459133 QUC459133 RDY459133 RNU459133 RXQ459133 SHM459133 SRI459133 TBE459133 TLA459133 TUW459133 UES459133 UOO459133 UYK459133 VIG459133 VSC459133 WBY459133 WLU459133 WVQ459133 G524669 JE524669 TA524669 ACW524669 AMS524669 AWO524669 BGK524669 BQG524669 CAC524669 CJY524669 CTU524669 DDQ524669 DNM524669 DXI524669 EHE524669 ERA524669 FAW524669 FKS524669 FUO524669 GEK524669 GOG524669 GYC524669 HHY524669 HRU524669 IBQ524669 ILM524669 IVI524669 JFE524669 JPA524669 JYW524669 KIS524669 KSO524669 LCK524669 LMG524669 LWC524669 MFY524669 MPU524669 MZQ524669 NJM524669 NTI524669 ODE524669 ONA524669 OWW524669 PGS524669 PQO524669 QAK524669 QKG524669 QUC524669 RDY524669 RNU524669 RXQ524669 SHM524669 SRI524669 TBE524669 TLA524669 TUW524669 UES524669 UOO524669 UYK524669 VIG524669 VSC524669 WBY524669 WLU524669 WVQ524669 G590205 JE590205 TA590205 ACW590205 AMS590205 AWO590205 BGK590205 BQG590205 CAC590205 CJY590205 CTU590205 DDQ590205 DNM590205 DXI590205 EHE590205 ERA590205 FAW590205 FKS590205 FUO590205 GEK590205 GOG590205 GYC590205 HHY590205 HRU590205 IBQ590205 ILM590205 IVI590205 JFE590205 JPA590205 JYW590205 KIS590205 KSO590205 LCK590205 LMG590205 LWC590205 MFY590205 MPU590205 MZQ590205 NJM590205 NTI590205 ODE590205 ONA590205 OWW590205 PGS590205 PQO590205 QAK590205 QKG590205 QUC590205 RDY590205 RNU590205 RXQ590205 SHM590205 SRI590205 TBE590205 TLA590205 TUW590205 UES590205 UOO590205 UYK590205 VIG590205 VSC590205 WBY590205 WLU590205 WVQ590205 G655741 JE655741 TA655741 ACW655741 AMS655741 AWO655741 BGK655741 BQG655741 CAC655741 CJY655741 CTU655741 DDQ655741 DNM655741 DXI655741 EHE655741 ERA655741 FAW655741 FKS655741 FUO655741 GEK655741 GOG655741 GYC655741 HHY655741 HRU655741 IBQ655741 ILM655741 IVI655741 JFE655741 JPA655741 JYW655741 KIS655741 KSO655741 LCK655741 LMG655741 LWC655741 MFY655741 MPU655741 MZQ655741 NJM655741 NTI655741 ODE655741 ONA655741 OWW655741 PGS655741 PQO655741 QAK655741 QKG655741 QUC655741 RDY655741 RNU655741 RXQ655741 SHM655741 SRI655741 TBE655741 TLA655741 TUW655741 UES655741 UOO655741 UYK655741 VIG655741 VSC655741 WBY655741 WLU655741 WVQ655741 G721277 JE721277 TA721277 ACW721277 AMS721277 AWO721277 BGK721277 BQG721277 CAC721277 CJY721277 CTU721277 DDQ721277 DNM721277 DXI721277 EHE721277 ERA721277 FAW721277 FKS721277 FUO721277 GEK721277 GOG721277 GYC721277 HHY721277 HRU721277 IBQ721277 ILM721277 IVI721277 JFE721277 JPA721277 JYW721277 KIS721277 KSO721277 LCK721277 LMG721277 LWC721277 MFY721277 MPU721277 MZQ721277 NJM721277 NTI721277 ODE721277 ONA721277 OWW721277 PGS721277 PQO721277 QAK721277 QKG721277 QUC721277 RDY721277 RNU721277 RXQ721277 SHM721277 SRI721277 TBE721277 TLA721277 TUW721277 UES721277 UOO721277 UYK721277 VIG721277 VSC721277 WBY721277 WLU721277 WVQ721277 G786813 JE786813 TA786813 ACW786813 AMS786813 AWO786813 BGK786813 BQG786813 CAC786813 CJY786813 CTU786813 DDQ786813 DNM786813 DXI786813 EHE786813 ERA786813 FAW786813 FKS786813 FUO786813 GEK786813 GOG786813 GYC786813 HHY786813 HRU786813 IBQ786813 ILM786813 IVI786813 JFE786813 JPA786813 JYW786813 KIS786813 KSO786813 LCK786813 LMG786813 LWC786813 MFY786813 MPU786813 MZQ786813 NJM786813 NTI786813 ODE786813 ONA786813 OWW786813 PGS786813 PQO786813 QAK786813 QKG786813 QUC786813 RDY786813 RNU786813 RXQ786813 SHM786813 SRI786813 TBE786813 TLA786813 TUW786813 UES786813 UOO786813 UYK786813 VIG786813 VSC786813 WBY786813 WLU786813 WVQ786813 G852349 JE852349 TA852349 ACW852349 AMS852349 AWO852349 BGK852349 BQG852349 CAC852349 CJY852349 CTU852349 DDQ852349 DNM852349 DXI852349 EHE852349 ERA852349 FAW852349 FKS852349 FUO852349 GEK852349 GOG852349 GYC852349 HHY852349 HRU852349 IBQ852349 ILM852349 IVI852349 JFE852349 JPA852349 JYW852349 KIS852349 KSO852349 LCK852349 LMG852349 LWC852349 MFY852349 MPU852349 MZQ852349 NJM852349 NTI852349 ODE852349 ONA852349 OWW852349 PGS852349 PQO852349 QAK852349 QKG852349 QUC852349 RDY852349 RNU852349 RXQ852349 SHM852349 SRI852349 TBE852349 TLA852349 TUW852349 UES852349 UOO852349 UYK852349 VIG852349 VSC852349 WBY852349 WLU852349 WVQ852349 G917885 JE917885 TA917885 ACW917885 AMS917885 AWO917885 BGK917885 BQG917885 CAC917885 CJY917885 CTU917885 DDQ917885 DNM917885 DXI917885 EHE917885 ERA917885 FAW917885 FKS917885 FUO917885 GEK917885 GOG917885 GYC917885 HHY917885 HRU917885 IBQ917885 ILM917885 IVI917885 JFE917885 JPA917885 JYW917885 KIS917885 KSO917885 LCK917885 LMG917885 LWC917885 MFY917885 MPU917885 MZQ917885 NJM917885 NTI917885 ODE917885 ONA917885 OWW917885 PGS917885 PQO917885 QAK917885 QKG917885 QUC917885 RDY917885 RNU917885 RXQ917885 SHM917885 SRI917885 TBE917885 TLA917885 TUW917885 UES917885 UOO917885 UYK917885 VIG917885 VSC917885 WBY917885 WLU917885 WVQ917885 G983421 JE983421 TA983421 ACW983421 AMS983421 AWO983421 BGK983421 BQG983421 CAC983421 CJY983421 CTU983421 DDQ983421 DNM983421 DXI983421 EHE983421 ERA983421 FAW983421 FKS983421 FUO983421 GEK983421 GOG983421 GYC983421 HHY983421 HRU983421 IBQ983421 ILM983421 IVI983421 JFE983421 JPA983421 JYW983421 KIS983421 KSO983421 LCK983421 LMG983421 LWC983421 MFY983421 MPU983421 MZQ983421 NJM983421 NTI983421 ODE983421 ONA983421 OWW983421 PGS983421 PQO983421 QAK983421 QKG983421 QUC983421 RDY983421 RNU983421 RXQ983421 SHM983421 SRI983421 TBE983421 TLA983421 TUW983421 UES983421 UOO983421 UYK983421 VIG983421 VSC983421 WBY983421 WLU983421 WVQ983421 G349 JE349 TA349 ACW349 AMS349 AWO349 BGK349 BQG349 CAC349 CJY349 CTU349 DDQ349 DNM349 DXI349 EHE349 ERA349 FAW349 FKS349 FUO349 GEK349 GOG349 GYC349 HHY349 HRU349 IBQ349 ILM349 IVI349 JFE349 JPA349 JYW349 KIS349 KSO349 LCK349 LMG349 LWC349 MFY349 MPU349 MZQ349 NJM349 NTI349 ODE349 ONA349 OWW349 PGS349 PQO349 QAK349 QKG349 QUC349 RDY349 RNU349 RXQ349 SHM349 SRI349 TBE349 TLA349 TUW349 UES349 UOO349 UYK349 VIG349 VSC349 WBY349 WLU349 WVQ349 G65885 JE65885 TA65885 ACW65885 AMS65885 AWO65885 BGK65885 BQG65885 CAC65885 CJY65885 CTU65885 DDQ65885 DNM65885 DXI65885 EHE65885 ERA65885 FAW65885 FKS65885 FUO65885 GEK65885 GOG65885 GYC65885 HHY65885 HRU65885 IBQ65885 ILM65885 IVI65885 JFE65885 JPA65885 JYW65885 KIS65885 KSO65885 LCK65885 LMG65885 LWC65885 MFY65885 MPU65885 MZQ65885 NJM65885 NTI65885 ODE65885 ONA65885 OWW65885 PGS65885 PQO65885 QAK65885 QKG65885 QUC65885 RDY65885 RNU65885 RXQ65885 SHM65885 SRI65885 TBE65885 TLA65885 TUW65885 UES65885 UOO65885 UYK65885 VIG65885 VSC65885 WBY65885 WLU65885 WVQ65885 G131421 JE131421 TA131421 ACW131421 AMS131421 AWO131421 BGK131421 BQG131421 CAC131421 CJY131421 CTU131421 DDQ131421 DNM131421 DXI131421 EHE131421 ERA131421 FAW131421 FKS131421 FUO131421 GEK131421 GOG131421 GYC131421 HHY131421 HRU131421 IBQ131421 ILM131421 IVI131421 JFE131421 JPA131421 JYW131421 KIS131421 KSO131421 LCK131421 LMG131421 LWC131421 MFY131421 MPU131421 MZQ131421 NJM131421 NTI131421 ODE131421 ONA131421 OWW131421 PGS131421 PQO131421 QAK131421 QKG131421 QUC131421 RDY131421 RNU131421 RXQ131421 SHM131421 SRI131421 TBE131421 TLA131421 TUW131421 UES131421 UOO131421 UYK131421 VIG131421 VSC131421 WBY131421 WLU131421 WVQ131421 G196957 JE196957 TA196957 ACW196957 AMS196957 AWO196957 BGK196957 BQG196957 CAC196957 CJY196957 CTU196957 DDQ196957 DNM196957 DXI196957 EHE196957 ERA196957 FAW196957 FKS196957 FUO196957 GEK196957 GOG196957 GYC196957 HHY196957 HRU196957 IBQ196957 ILM196957 IVI196957 JFE196957 JPA196957 JYW196957 KIS196957 KSO196957 LCK196957 LMG196957 LWC196957 MFY196957 MPU196957 MZQ196957 NJM196957 NTI196957 ODE196957 ONA196957 OWW196957 PGS196957 PQO196957 QAK196957 QKG196957 QUC196957 RDY196957 RNU196957 RXQ196957 SHM196957 SRI196957 TBE196957 TLA196957 TUW196957 UES196957 UOO196957 UYK196957 VIG196957 VSC196957 WBY196957 WLU196957 WVQ196957 G262493 JE262493 TA262493 ACW262493 AMS262493 AWO262493 BGK262493 BQG262493 CAC262493 CJY262493 CTU262493 DDQ262493 DNM262493 DXI262493 EHE262493 ERA262493 FAW262493 FKS262493 FUO262493 GEK262493 GOG262493 GYC262493 HHY262493 HRU262493 IBQ262493 ILM262493 IVI262493 JFE262493 JPA262493 JYW262493 KIS262493 KSO262493 LCK262493 LMG262493 LWC262493 MFY262493 MPU262493 MZQ262493 NJM262493 NTI262493 ODE262493 ONA262493 OWW262493 PGS262493 PQO262493 QAK262493 QKG262493 QUC262493 RDY262493 RNU262493 RXQ262493 SHM262493 SRI262493 TBE262493 TLA262493 TUW262493 UES262493 UOO262493 UYK262493 VIG262493 VSC262493 WBY262493 WLU262493 WVQ262493 G328029 JE328029 TA328029 ACW328029 AMS328029 AWO328029 BGK328029 BQG328029 CAC328029 CJY328029 CTU328029 DDQ328029 DNM328029 DXI328029 EHE328029 ERA328029 FAW328029 FKS328029 FUO328029 GEK328029 GOG328029 GYC328029 HHY328029 HRU328029 IBQ328029 ILM328029 IVI328029 JFE328029 JPA328029 JYW328029 KIS328029 KSO328029 LCK328029 LMG328029 LWC328029 MFY328029 MPU328029 MZQ328029 NJM328029 NTI328029 ODE328029 ONA328029 OWW328029 PGS328029 PQO328029 QAK328029 QKG328029 QUC328029 RDY328029 RNU328029 RXQ328029 SHM328029 SRI328029 TBE328029 TLA328029 TUW328029 UES328029 UOO328029 UYK328029 VIG328029 VSC328029 WBY328029 WLU328029 WVQ328029 G393565 JE393565 TA393565 ACW393565 AMS393565 AWO393565 BGK393565 BQG393565 CAC393565 CJY393565 CTU393565 DDQ393565 DNM393565 DXI393565 EHE393565 ERA393565 FAW393565 FKS393565 FUO393565 GEK393565 GOG393565 GYC393565 HHY393565 HRU393565 IBQ393565 ILM393565 IVI393565 JFE393565 JPA393565 JYW393565 KIS393565 KSO393565 LCK393565 LMG393565 LWC393565 MFY393565 MPU393565 MZQ393565 NJM393565 NTI393565 ODE393565 ONA393565 OWW393565 PGS393565 PQO393565 QAK393565 QKG393565 QUC393565 RDY393565 RNU393565 RXQ393565 SHM393565 SRI393565 TBE393565 TLA393565 TUW393565 UES393565 UOO393565 UYK393565 VIG393565 VSC393565 WBY393565 WLU393565 WVQ393565 G459101 JE459101 TA459101 ACW459101 AMS459101 AWO459101 BGK459101 BQG459101 CAC459101 CJY459101 CTU459101 DDQ459101 DNM459101 DXI459101 EHE459101 ERA459101 FAW459101 FKS459101 FUO459101 GEK459101 GOG459101 GYC459101 HHY459101 HRU459101 IBQ459101 ILM459101 IVI459101 JFE459101 JPA459101 JYW459101 KIS459101 KSO459101 LCK459101 LMG459101 LWC459101 MFY459101 MPU459101 MZQ459101 NJM459101 NTI459101 ODE459101 ONA459101 OWW459101 PGS459101 PQO459101 QAK459101 QKG459101 QUC459101 RDY459101 RNU459101 RXQ459101 SHM459101 SRI459101 TBE459101 TLA459101 TUW459101 UES459101 UOO459101 UYK459101 VIG459101 VSC459101 WBY459101 WLU459101 WVQ459101 G524637 JE524637 TA524637 ACW524637 AMS524637 AWO524637 BGK524637 BQG524637 CAC524637 CJY524637 CTU524637 DDQ524637 DNM524637 DXI524637 EHE524637 ERA524637 FAW524637 FKS524637 FUO524637 GEK524637 GOG524637 GYC524637 HHY524637 HRU524637 IBQ524637 ILM524637 IVI524637 JFE524637 JPA524637 JYW524637 KIS524637 KSO524637 LCK524637 LMG524637 LWC524637 MFY524637 MPU524637 MZQ524637 NJM524637 NTI524637 ODE524637 ONA524637 OWW524637 PGS524637 PQO524637 QAK524637 QKG524637 QUC524637 RDY524637 RNU524637 RXQ524637 SHM524637 SRI524637 TBE524637 TLA524637 TUW524637 UES524637 UOO524637 UYK524637 VIG524637 VSC524637 WBY524637 WLU524637 WVQ524637 G590173 JE590173 TA590173 ACW590173 AMS590173 AWO590173 BGK590173 BQG590173 CAC590173 CJY590173 CTU590173 DDQ590173 DNM590173 DXI590173 EHE590173 ERA590173 FAW590173 FKS590173 FUO590173 GEK590173 GOG590173 GYC590173 HHY590173 HRU590173 IBQ590173 ILM590173 IVI590173 JFE590173 JPA590173 JYW590173 KIS590173 KSO590173 LCK590173 LMG590173 LWC590173 MFY590173 MPU590173 MZQ590173 NJM590173 NTI590173 ODE590173 ONA590173 OWW590173 PGS590173 PQO590173 QAK590173 QKG590173 QUC590173 RDY590173 RNU590173 RXQ590173 SHM590173 SRI590173 TBE590173 TLA590173 TUW590173 UES590173 UOO590173 UYK590173 VIG590173 VSC590173 WBY590173 WLU590173 WVQ590173 G655709 JE655709 TA655709 ACW655709 AMS655709 AWO655709 BGK655709 BQG655709 CAC655709 CJY655709 CTU655709 DDQ655709 DNM655709 DXI655709 EHE655709 ERA655709 FAW655709 FKS655709 FUO655709 GEK655709 GOG655709 GYC655709 HHY655709 HRU655709 IBQ655709 ILM655709 IVI655709 JFE655709 JPA655709 JYW655709 KIS655709 KSO655709 LCK655709 LMG655709 LWC655709 MFY655709 MPU655709 MZQ655709 NJM655709 NTI655709 ODE655709 ONA655709 OWW655709 PGS655709 PQO655709 QAK655709 QKG655709 QUC655709 RDY655709 RNU655709 RXQ655709 SHM655709 SRI655709 TBE655709 TLA655709 TUW655709 UES655709 UOO655709 UYK655709 VIG655709 VSC655709 WBY655709 WLU655709 WVQ655709 G721245 JE721245 TA721245 ACW721245 AMS721245 AWO721245 BGK721245 BQG721245 CAC721245 CJY721245 CTU721245 DDQ721245 DNM721245 DXI721245 EHE721245 ERA721245 FAW721245 FKS721245 FUO721245 GEK721245 GOG721245 GYC721245 HHY721245 HRU721245 IBQ721245 ILM721245 IVI721245 JFE721245 JPA721245 JYW721245 KIS721245 KSO721245 LCK721245 LMG721245 LWC721245 MFY721245 MPU721245 MZQ721245 NJM721245 NTI721245 ODE721245 ONA721245 OWW721245 PGS721245 PQO721245 QAK721245 QKG721245 QUC721245 RDY721245 RNU721245 RXQ721245 SHM721245 SRI721245 TBE721245 TLA721245 TUW721245 UES721245 UOO721245 UYK721245 VIG721245 VSC721245 WBY721245 WLU721245 WVQ721245 G786781 JE786781 TA786781 ACW786781 AMS786781 AWO786781 BGK786781 BQG786781 CAC786781 CJY786781 CTU786781 DDQ786781 DNM786781 DXI786781 EHE786781 ERA786781 FAW786781 FKS786781 FUO786781 GEK786781 GOG786781 GYC786781 HHY786781 HRU786781 IBQ786781 ILM786781 IVI786781 JFE786781 JPA786781 JYW786781 KIS786781 KSO786781 LCK786781 LMG786781 LWC786781 MFY786781 MPU786781 MZQ786781 NJM786781 NTI786781 ODE786781 ONA786781 OWW786781 PGS786781 PQO786781 QAK786781 QKG786781 QUC786781 RDY786781 RNU786781 RXQ786781 SHM786781 SRI786781 TBE786781 TLA786781 TUW786781 UES786781 UOO786781 UYK786781 VIG786781 VSC786781 WBY786781 WLU786781 WVQ786781 G852317 JE852317 TA852317 ACW852317 AMS852317 AWO852317 BGK852317 BQG852317 CAC852317 CJY852317 CTU852317 DDQ852317 DNM852317 DXI852317 EHE852317 ERA852317 FAW852317 FKS852317 FUO852317 GEK852317 GOG852317 GYC852317 HHY852317 HRU852317 IBQ852317 ILM852317 IVI852317 JFE852317 JPA852317 JYW852317 KIS852317 KSO852317 LCK852317 LMG852317 LWC852317 MFY852317 MPU852317 MZQ852317 NJM852317 NTI852317 ODE852317 ONA852317 OWW852317 PGS852317 PQO852317 QAK852317 QKG852317 QUC852317 RDY852317 RNU852317 RXQ852317 SHM852317 SRI852317 TBE852317 TLA852317 TUW852317 UES852317 UOO852317 UYK852317 VIG852317 VSC852317 WBY852317 WLU852317 WVQ852317 G917853 JE917853 TA917853 ACW917853 AMS917853 AWO917853 BGK917853 BQG917853 CAC917853 CJY917853 CTU917853 DDQ917853 DNM917853 DXI917853 EHE917853 ERA917853 FAW917853 FKS917853 FUO917853 GEK917853 GOG917853 GYC917853 HHY917853 HRU917853 IBQ917853 ILM917853 IVI917853 JFE917853 JPA917853 JYW917853 KIS917853 KSO917853 LCK917853 LMG917853 LWC917853 MFY917853 MPU917853 MZQ917853 NJM917853 NTI917853 ODE917853 ONA917853 OWW917853 PGS917853 PQO917853 QAK917853 QKG917853 QUC917853 RDY917853 RNU917853 RXQ917853 SHM917853 SRI917853 TBE917853 TLA917853 TUW917853 UES917853 UOO917853 UYK917853 VIG917853 VSC917853 WBY917853 WLU917853 WVQ917853 G983389 JE983389 TA983389 ACW983389 AMS983389 AWO983389 BGK983389 BQG983389 CAC983389 CJY983389 CTU983389 DDQ983389 DNM983389 DXI983389 EHE983389 ERA983389 FAW983389 FKS983389 FUO983389 GEK983389 GOG983389 GYC983389 HHY983389 HRU983389 IBQ983389 ILM983389 IVI983389 JFE983389 JPA983389 JYW983389 KIS983389 KSO983389 LCK983389 LMG983389 LWC983389 MFY983389 MPU983389 MZQ983389 NJM983389 NTI983389 ODE983389 ONA983389 OWW983389 PGS983389 PQO983389 QAK983389 QKG983389 QUC983389 RDY983389 RNU983389 RXQ983389 SHM983389 SRI983389 TBE983389 TLA983389 TUW983389 UES983389 UOO983389 UYK983389 VIG983389 VSC983389 WBY983389 WLU983389 WVQ983389 G366 JE366 TA366 ACW366 AMS366 AWO366 BGK366 BQG366 CAC366 CJY366 CTU366 DDQ366 DNM366 DXI366 EHE366 ERA366 FAW366 FKS366 FUO366 GEK366 GOG366 GYC366 HHY366 HRU366 IBQ366 ILM366 IVI366 JFE366 JPA366 JYW366 KIS366 KSO366 LCK366 LMG366 LWC366 MFY366 MPU366 MZQ366 NJM366 NTI366 ODE366 ONA366 OWW366 PGS366 PQO366 QAK366 QKG366 QUC366 RDY366 RNU366 RXQ366 SHM366 SRI366 TBE366 TLA366 TUW366 UES366 UOO366 UYK366 VIG366 VSC366 WBY366 WLU366 WVQ366 G65902 JE65902 TA65902 ACW65902 AMS65902 AWO65902 BGK65902 BQG65902 CAC65902 CJY65902 CTU65902 DDQ65902 DNM65902 DXI65902 EHE65902 ERA65902 FAW65902 FKS65902 FUO65902 GEK65902 GOG65902 GYC65902 HHY65902 HRU65902 IBQ65902 ILM65902 IVI65902 JFE65902 JPA65902 JYW65902 KIS65902 KSO65902 LCK65902 LMG65902 LWC65902 MFY65902 MPU65902 MZQ65902 NJM65902 NTI65902 ODE65902 ONA65902 OWW65902 PGS65902 PQO65902 QAK65902 QKG65902 QUC65902 RDY65902 RNU65902 RXQ65902 SHM65902 SRI65902 TBE65902 TLA65902 TUW65902 UES65902 UOO65902 UYK65902 VIG65902 VSC65902 WBY65902 WLU65902 WVQ65902 G131438 JE131438 TA131438 ACW131438 AMS131438 AWO131438 BGK131438 BQG131438 CAC131438 CJY131438 CTU131438 DDQ131438 DNM131438 DXI131438 EHE131438 ERA131438 FAW131438 FKS131438 FUO131438 GEK131438 GOG131438 GYC131438 HHY131438 HRU131438 IBQ131438 ILM131438 IVI131438 JFE131438 JPA131438 JYW131438 KIS131438 KSO131438 LCK131438 LMG131438 LWC131438 MFY131438 MPU131438 MZQ131438 NJM131438 NTI131438 ODE131438 ONA131438 OWW131438 PGS131438 PQO131438 QAK131438 QKG131438 QUC131438 RDY131438 RNU131438 RXQ131438 SHM131438 SRI131438 TBE131438 TLA131438 TUW131438 UES131438 UOO131438 UYK131438 VIG131438 VSC131438 WBY131438 WLU131438 WVQ131438 G196974 JE196974 TA196974 ACW196974 AMS196974 AWO196974 BGK196974 BQG196974 CAC196974 CJY196974 CTU196974 DDQ196974 DNM196974 DXI196974 EHE196974 ERA196974 FAW196974 FKS196974 FUO196974 GEK196974 GOG196974 GYC196974 HHY196974 HRU196974 IBQ196974 ILM196974 IVI196974 JFE196974 JPA196974 JYW196974 KIS196974 KSO196974 LCK196974 LMG196974 LWC196974 MFY196974 MPU196974 MZQ196974 NJM196974 NTI196974 ODE196974 ONA196974 OWW196974 PGS196974 PQO196974 QAK196974 QKG196974 QUC196974 RDY196974 RNU196974 RXQ196974 SHM196974 SRI196974 TBE196974 TLA196974 TUW196974 UES196974 UOO196974 UYK196974 VIG196974 VSC196974 WBY196974 WLU196974 WVQ196974 G262510 JE262510 TA262510 ACW262510 AMS262510 AWO262510 BGK262510 BQG262510 CAC262510 CJY262510 CTU262510 DDQ262510 DNM262510 DXI262510 EHE262510 ERA262510 FAW262510 FKS262510 FUO262510 GEK262510 GOG262510 GYC262510 HHY262510 HRU262510 IBQ262510 ILM262510 IVI262510 JFE262510 JPA262510 JYW262510 KIS262510 KSO262510 LCK262510 LMG262510 LWC262510 MFY262510 MPU262510 MZQ262510 NJM262510 NTI262510 ODE262510 ONA262510 OWW262510 PGS262510 PQO262510 QAK262510 QKG262510 QUC262510 RDY262510 RNU262510 RXQ262510 SHM262510 SRI262510 TBE262510 TLA262510 TUW262510 UES262510 UOO262510 UYK262510 VIG262510 VSC262510 WBY262510 WLU262510 WVQ262510 G328046 JE328046 TA328046 ACW328046 AMS328046 AWO328046 BGK328046 BQG328046 CAC328046 CJY328046 CTU328046 DDQ328046 DNM328046 DXI328046 EHE328046 ERA328046 FAW328046 FKS328046 FUO328046 GEK328046 GOG328046 GYC328046 HHY328046 HRU328046 IBQ328046 ILM328046 IVI328046 JFE328046 JPA328046 JYW328046 KIS328046 KSO328046 LCK328046 LMG328046 LWC328046 MFY328046 MPU328046 MZQ328046 NJM328046 NTI328046 ODE328046 ONA328046 OWW328046 PGS328046 PQO328046 QAK328046 QKG328046 QUC328046 RDY328046 RNU328046 RXQ328046 SHM328046 SRI328046 TBE328046 TLA328046 TUW328046 UES328046 UOO328046 UYK328046 VIG328046 VSC328046 WBY328046 WLU328046 WVQ328046 G393582 JE393582 TA393582 ACW393582 AMS393582 AWO393582 BGK393582 BQG393582 CAC393582 CJY393582 CTU393582 DDQ393582 DNM393582 DXI393582 EHE393582 ERA393582 FAW393582 FKS393582 FUO393582 GEK393582 GOG393582 GYC393582 HHY393582 HRU393582 IBQ393582 ILM393582 IVI393582 JFE393582 JPA393582 JYW393582 KIS393582 KSO393582 LCK393582 LMG393582 LWC393582 MFY393582 MPU393582 MZQ393582 NJM393582 NTI393582 ODE393582 ONA393582 OWW393582 PGS393582 PQO393582 QAK393582 QKG393582 QUC393582 RDY393582 RNU393582 RXQ393582 SHM393582 SRI393582 TBE393582 TLA393582 TUW393582 UES393582 UOO393582 UYK393582 VIG393582 VSC393582 WBY393582 WLU393582 WVQ393582 G459118 JE459118 TA459118 ACW459118 AMS459118 AWO459118 BGK459118 BQG459118 CAC459118 CJY459118 CTU459118 DDQ459118 DNM459118 DXI459118 EHE459118 ERA459118 FAW459118 FKS459118 FUO459118 GEK459118 GOG459118 GYC459118 HHY459118 HRU459118 IBQ459118 ILM459118 IVI459118 JFE459118 JPA459118 JYW459118 KIS459118 KSO459118 LCK459118 LMG459118 LWC459118 MFY459118 MPU459118 MZQ459118 NJM459118 NTI459118 ODE459118 ONA459118 OWW459118 PGS459118 PQO459118 QAK459118 QKG459118 QUC459118 RDY459118 RNU459118 RXQ459118 SHM459118 SRI459118 TBE459118 TLA459118 TUW459118 UES459118 UOO459118 UYK459118 VIG459118 VSC459118 WBY459118 WLU459118 WVQ459118 G524654 JE524654 TA524654 ACW524654 AMS524654 AWO524654 BGK524654 BQG524654 CAC524654 CJY524654 CTU524654 DDQ524654 DNM524654 DXI524654 EHE524654 ERA524654 FAW524654 FKS524654 FUO524654 GEK524654 GOG524654 GYC524654 HHY524654 HRU524654 IBQ524654 ILM524654 IVI524654 JFE524654 JPA524654 JYW524654 KIS524654 KSO524654 LCK524654 LMG524654 LWC524654 MFY524654 MPU524654 MZQ524654 NJM524654 NTI524654 ODE524654 ONA524654 OWW524654 PGS524654 PQO524654 QAK524654 QKG524654 QUC524654 RDY524654 RNU524654 RXQ524654 SHM524654 SRI524654 TBE524654 TLA524654 TUW524654 UES524654 UOO524654 UYK524654 VIG524654 VSC524654 WBY524654 WLU524654 WVQ524654 G590190 JE590190 TA590190 ACW590190 AMS590190 AWO590190 BGK590190 BQG590190 CAC590190 CJY590190 CTU590190 DDQ590190 DNM590190 DXI590190 EHE590190 ERA590190 FAW590190 FKS590190 FUO590190 GEK590190 GOG590190 GYC590190 HHY590190 HRU590190 IBQ590190 ILM590190 IVI590190 JFE590190 JPA590190 JYW590190 KIS590190 KSO590190 LCK590190 LMG590190 LWC590190 MFY590190 MPU590190 MZQ590190 NJM590190 NTI590190 ODE590190 ONA590190 OWW590190 PGS590190 PQO590190 QAK590190 QKG590190 QUC590190 RDY590190 RNU590190 RXQ590190 SHM590190 SRI590190 TBE590190 TLA590190 TUW590190 UES590190 UOO590190 UYK590190 VIG590190 VSC590190 WBY590190 WLU590190 WVQ590190 G655726 JE655726 TA655726 ACW655726 AMS655726 AWO655726 BGK655726 BQG655726 CAC655726 CJY655726 CTU655726 DDQ655726 DNM655726 DXI655726 EHE655726 ERA655726 FAW655726 FKS655726 FUO655726 GEK655726 GOG655726 GYC655726 HHY655726 HRU655726 IBQ655726 ILM655726 IVI655726 JFE655726 JPA655726 JYW655726 KIS655726 KSO655726 LCK655726 LMG655726 LWC655726 MFY655726 MPU655726 MZQ655726 NJM655726 NTI655726 ODE655726 ONA655726 OWW655726 PGS655726 PQO655726 QAK655726 QKG655726 QUC655726 RDY655726 RNU655726 RXQ655726 SHM655726 SRI655726 TBE655726 TLA655726 TUW655726 UES655726 UOO655726 UYK655726 VIG655726 VSC655726 WBY655726 WLU655726 WVQ655726 G721262 JE721262 TA721262 ACW721262 AMS721262 AWO721262 BGK721262 BQG721262 CAC721262 CJY721262 CTU721262 DDQ721262 DNM721262 DXI721262 EHE721262 ERA721262 FAW721262 FKS721262 FUO721262 GEK721262 GOG721262 GYC721262 HHY721262 HRU721262 IBQ721262 ILM721262 IVI721262 JFE721262 JPA721262 JYW721262 KIS721262 KSO721262 LCK721262 LMG721262 LWC721262 MFY721262 MPU721262 MZQ721262 NJM721262 NTI721262 ODE721262 ONA721262 OWW721262 PGS721262 PQO721262 QAK721262 QKG721262 QUC721262 RDY721262 RNU721262 RXQ721262 SHM721262 SRI721262 TBE721262 TLA721262 TUW721262 UES721262 UOO721262 UYK721262 VIG721262 VSC721262 WBY721262 WLU721262 WVQ721262 G786798 JE786798 TA786798 ACW786798 AMS786798 AWO786798 BGK786798 BQG786798 CAC786798 CJY786798 CTU786798 DDQ786798 DNM786798 DXI786798 EHE786798 ERA786798 FAW786798 FKS786798 FUO786798 GEK786798 GOG786798 GYC786798 HHY786798 HRU786798 IBQ786798 ILM786798 IVI786798 JFE786798 JPA786798 JYW786798 KIS786798 KSO786798 LCK786798 LMG786798 LWC786798 MFY786798 MPU786798 MZQ786798 NJM786798 NTI786798 ODE786798 ONA786798 OWW786798 PGS786798 PQO786798 QAK786798 QKG786798 QUC786798 RDY786798 RNU786798 RXQ786798 SHM786798 SRI786798 TBE786798 TLA786798 TUW786798 UES786798 UOO786798 UYK786798 VIG786798 VSC786798 WBY786798 WLU786798 WVQ786798 G852334 JE852334 TA852334 ACW852334 AMS852334 AWO852334 BGK852334 BQG852334 CAC852334 CJY852334 CTU852334 DDQ852334 DNM852334 DXI852334 EHE852334 ERA852334 FAW852334 FKS852334 FUO852334 GEK852334 GOG852334 GYC852334 HHY852334 HRU852334 IBQ852334 ILM852334 IVI852334 JFE852334 JPA852334 JYW852334 KIS852334 KSO852334 LCK852334 LMG852334 LWC852334 MFY852334 MPU852334 MZQ852334 NJM852334 NTI852334 ODE852334 ONA852334 OWW852334 PGS852334 PQO852334 QAK852334 QKG852334 QUC852334 RDY852334 RNU852334 RXQ852334 SHM852334 SRI852334 TBE852334 TLA852334 TUW852334 UES852334 UOO852334 UYK852334 VIG852334 VSC852334 WBY852334 WLU852334 WVQ852334 G917870 JE917870 TA917870 ACW917870 AMS917870 AWO917870 BGK917870 BQG917870 CAC917870 CJY917870 CTU917870 DDQ917870 DNM917870 DXI917870 EHE917870 ERA917870 FAW917870 FKS917870 FUO917870 GEK917870 GOG917870 GYC917870 HHY917870 HRU917870 IBQ917870 ILM917870 IVI917870 JFE917870 JPA917870 JYW917870 KIS917870 KSO917870 LCK917870 LMG917870 LWC917870 MFY917870 MPU917870 MZQ917870 NJM917870 NTI917870 ODE917870 ONA917870 OWW917870 PGS917870 PQO917870 QAK917870 QKG917870 QUC917870 RDY917870 RNU917870 RXQ917870 SHM917870 SRI917870 TBE917870 TLA917870 TUW917870 UES917870 UOO917870 UYK917870 VIG917870 VSC917870 WBY917870 WLU917870 WVQ917870 G983406 JE983406 TA983406 ACW983406 AMS983406 AWO983406 BGK983406 BQG983406 CAC983406 CJY983406 CTU983406 DDQ983406 DNM983406 DXI983406 EHE983406 ERA983406 FAW983406 FKS983406 FUO983406 GEK983406 GOG983406 GYC983406 HHY983406 HRU983406 IBQ983406 ILM983406 IVI983406 JFE983406 JPA983406 JYW983406 KIS983406 KSO983406 LCK983406 LMG983406 LWC983406 MFY983406 MPU983406 MZQ983406 NJM983406 NTI983406 ODE983406 ONA983406 OWW983406 PGS983406 PQO983406 QAK983406 QKG983406 QUC983406 RDY983406 RNU983406 RXQ983406 SHM983406 SRI983406 TBE983406 TLA983406 TUW983406 UES983406 UOO983406 UYK983406 VIG983406 VSC983406 WBY983406 WLU983406 WVQ983406 G336 JE336 TA336 ACW336 AMS336 AWO336 BGK336 BQG336 CAC336 CJY336 CTU336 DDQ336 DNM336 DXI336 EHE336 ERA336 FAW336 FKS336 FUO336 GEK336 GOG336 GYC336 HHY336 HRU336 IBQ336 ILM336 IVI336 JFE336 JPA336 JYW336 KIS336 KSO336 LCK336 LMG336 LWC336 MFY336 MPU336 MZQ336 NJM336 NTI336 ODE336 ONA336 OWW336 PGS336 PQO336 QAK336 QKG336 QUC336 RDY336 RNU336 RXQ336 SHM336 SRI336 TBE336 TLA336 TUW336 UES336 UOO336 UYK336 VIG336 VSC336 WBY336 WLU336 WVQ336 G65872 JE65872 TA65872 ACW65872 AMS65872 AWO65872 BGK65872 BQG65872 CAC65872 CJY65872 CTU65872 DDQ65872 DNM65872 DXI65872 EHE65872 ERA65872 FAW65872 FKS65872 FUO65872 GEK65872 GOG65872 GYC65872 HHY65872 HRU65872 IBQ65872 ILM65872 IVI65872 JFE65872 JPA65872 JYW65872 KIS65872 KSO65872 LCK65872 LMG65872 LWC65872 MFY65872 MPU65872 MZQ65872 NJM65872 NTI65872 ODE65872 ONA65872 OWW65872 PGS65872 PQO65872 QAK65872 QKG65872 QUC65872 RDY65872 RNU65872 RXQ65872 SHM65872 SRI65872 TBE65872 TLA65872 TUW65872 UES65872 UOO65872 UYK65872 VIG65872 VSC65872 WBY65872 WLU65872 WVQ65872 G131408 JE131408 TA131408 ACW131408 AMS131408 AWO131408 BGK131408 BQG131408 CAC131408 CJY131408 CTU131408 DDQ131408 DNM131408 DXI131408 EHE131408 ERA131408 FAW131408 FKS131408 FUO131408 GEK131408 GOG131408 GYC131408 HHY131408 HRU131408 IBQ131408 ILM131408 IVI131408 JFE131408 JPA131408 JYW131408 KIS131408 KSO131408 LCK131408 LMG131408 LWC131408 MFY131408 MPU131408 MZQ131408 NJM131408 NTI131408 ODE131408 ONA131408 OWW131408 PGS131408 PQO131408 QAK131408 QKG131408 QUC131408 RDY131408 RNU131408 RXQ131408 SHM131408 SRI131408 TBE131408 TLA131408 TUW131408 UES131408 UOO131408 UYK131408 VIG131408 VSC131408 WBY131408 WLU131408 WVQ131408 G196944 JE196944 TA196944 ACW196944 AMS196944 AWO196944 BGK196944 BQG196944 CAC196944 CJY196944 CTU196944 DDQ196944 DNM196944 DXI196944 EHE196944 ERA196944 FAW196944 FKS196944 FUO196944 GEK196944 GOG196944 GYC196944 HHY196944 HRU196944 IBQ196944 ILM196944 IVI196944 JFE196944 JPA196944 JYW196944 KIS196944 KSO196944 LCK196944 LMG196944 LWC196944 MFY196944 MPU196944 MZQ196944 NJM196944 NTI196944 ODE196944 ONA196944 OWW196944 PGS196944 PQO196944 QAK196944 QKG196944 QUC196944 RDY196944 RNU196944 RXQ196944 SHM196944 SRI196944 TBE196944 TLA196944 TUW196944 UES196944 UOO196944 UYK196944 VIG196944 VSC196944 WBY196944 WLU196944 WVQ196944 G262480 JE262480 TA262480 ACW262480 AMS262480 AWO262480 BGK262480 BQG262480 CAC262480 CJY262480 CTU262480 DDQ262480 DNM262480 DXI262480 EHE262480 ERA262480 FAW262480 FKS262480 FUO262480 GEK262480 GOG262480 GYC262480 HHY262480 HRU262480 IBQ262480 ILM262480 IVI262480 JFE262480 JPA262480 JYW262480 KIS262480 KSO262480 LCK262480 LMG262480 LWC262480 MFY262480 MPU262480 MZQ262480 NJM262480 NTI262480 ODE262480 ONA262480 OWW262480 PGS262480 PQO262480 QAK262480 QKG262480 QUC262480 RDY262480 RNU262480 RXQ262480 SHM262480 SRI262480 TBE262480 TLA262480 TUW262480 UES262480 UOO262480 UYK262480 VIG262480 VSC262480 WBY262480 WLU262480 WVQ262480 G328016 JE328016 TA328016 ACW328016 AMS328016 AWO328016 BGK328016 BQG328016 CAC328016 CJY328016 CTU328016 DDQ328016 DNM328016 DXI328016 EHE328016 ERA328016 FAW328016 FKS328016 FUO328016 GEK328016 GOG328016 GYC328016 HHY328016 HRU328016 IBQ328016 ILM328016 IVI328016 JFE328016 JPA328016 JYW328016 KIS328016 KSO328016 LCK328016 LMG328016 LWC328016 MFY328016 MPU328016 MZQ328016 NJM328016 NTI328016 ODE328016 ONA328016 OWW328016 PGS328016 PQO328016 QAK328016 QKG328016 QUC328016 RDY328016 RNU328016 RXQ328016 SHM328016 SRI328016 TBE328016 TLA328016 TUW328016 UES328016 UOO328016 UYK328016 VIG328016 VSC328016 WBY328016 WLU328016 WVQ328016 G393552 JE393552 TA393552 ACW393552 AMS393552 AWO393552 BGK393552 BQG393552 CAC393552 CJY393552 CTU393552 DDQ393552 DNM393552 DXI393552 EHE393552 ERA393552 FAW393552 FKS393552 FUO393552 GEK393552 GOG393552 GYC393552 HHY393552 HRU393552 IBQ393552 ILM393552 IVI393552 JFE393552 JPA393552 JYW393552 KIS393552 KSO393552 LCK393552 LMG393552 LWC393552 MFY393552 MPU393552 MZQ393552 NJM393552 NTI393552 ODE393552 ONA393552 OWW393552 PGS393552 PQO393552 QAK393552 QKG393552 QUC393552 RDY393552 RNU393552 RXQ393552 SHM393552 SRI393552 TBE393552 TLA393552 TUW393552 UES393552 UOO393552 UYK393552 VIG393552 VSC393552 WBY393552 WLU393552 WVQ393552 G459088 JE459088 TA459088 ACW459088 AMS459088 AWO459088 BGK459088 BQG459088 CAC459088 CJY459088 CTU459088 DDQ459088 DNM459088 DXI459088 EHE459088 ERA459088 FAW459088 FKS459088 FUO459088 GEK459088 GOG459088 GYC459088 HHY459088 HRU459088 IBQ459088 ILM459088 IVI459088 JFE459088 JPA459088 JYW459088 KIS459088 KSO459088 LCK459088 LMG459088 LWC459088 MFY459088 MPU459088 MZQ459088 NJM459088 NTI459088 ODE459088 ONA459088 OWW459088 PGS459088 PQO459088 QAK459088 QKG459088 QUC459088 RDY459088 RNU459088 RXQ459088 SHM459088 SRI459088 TBE459088 TLA459088 TUW459088 UES459088 UOO459088 UYK459088 VIG459088 VSC459088 WBY459088 WLU459088 WVQ459088 G524624 JE524624 TA524624 ACW524624 AMS524624 AWO524624 BGK524624 BQG524624 CAC524624 CJY524624 CTU524624 DDQ524624 DNM524624 DXI524624 EHE524624 ERA524624 FAW524624 FKS524624 FUO524624 GEK524624 GOG524624 GYC524624 HHY524624 HRU524624 IBQ524624 ILM524624 IVI524624 JFE524624 JPA524624 JYW524624 KIS524624 KSO524624 LCK524624 LMG524624 LWC524624 MFY524624 MPU524624 MZQ524624 NJM524624 NTI524624 ODE524624 ONA524624 OWW524624 PGS524624 PQO524624 QAK524624 QKG524624 QUC524624 RDY524624 RNU524624 RXQ524624 SHM524624 SRI524624 TBE524624 TLA524624 TUW524624 UES524624 UOO524624 UYK524624 VIG524624 VSC524624 WBY524624 WLU524624 WVQ524624 G590160 JE590160 TA590160 ACW590160 AMS590160 AWO590160 BGK590160 BQG590160 CAC590160 CJY590160 CTU590160 DDQ590160 DNM590160 DXI590160 EHE590160 ERA590160 FAW590160 FKS590160 FUO590160 GEK590160 GOG590160 GYC590160 HHY590160 HRU590160 IBQ590160 ILM590160 IVI590160 JFE590160 JPA590160 JYW590160 KIS590160 KSO590160 LCK590160 LMG590160 LWC590160 MFY590160 MPU590160 MZQ590160 NJM590160 NTI590160 ODE590160 ONA590160 OWW590160 PGS590160 PQO590160 QAK590160 QKG590160 QUC590160 RDY590160 RNU590160 RXQ590160 SHM590160 SRI590160 TBE590160 TLA590160 TUW590160 UES590160 UOO590160 UYK590160 VIG590160 VSC590160 WBY590160 WLU590160 WVQ590160 G655696 JE655696 TA655696 ACW655696 AMS655696 AWO655696 BGK655696 BQG655696 CAC655696 CJY655696 CTU655696 DDQ655696 DNM655696 DXI655696 EHE655696 ERA655696 FAW655696 FKS655696 FUO655696 GEK655696 GOG655696 GYC655696 HHY655696 HRU655696 IBQ655696 ILM655696 IVI655696 JFE655696 JPA655696 JYW655696 KIS655696 KSO655696 LCK655696 LMG655696 LWC655696 MFY655696 MPU655696 MZQ655696 NJM655696 NTI655696 ODE655696 ONA655696 OWW655696 PGS655696 PQO655696 QAK655696 QKG655696 QUC655696 RDY655696 RNU655696 RXQ655696 SHM655696 SRI655696 TBE655696 TLA655696 TUW655696 UES655696 UOO655696 UYK655696 VIG655696 VSC655696 WBY655696 WLU655696 WVQ655696 G721232 JE721232 TA721232 ACW721232 AMS721232 AWO721232 BGK721232 BQG721232 CAC721232 CJY721232 CTU721232 DDQ721232 DNM721232 DXI721232 EHE721232 ERA721232 FAW721232 FKS721232 FUO721232 GEK721232 GOG721232 GYC721232 HHY721232 HRU721232 IBQ721232 ILM721232 IVI721232 JFE721232 JPA721232 JYW721232 KIS721232 KSO721232 LCK721232 LMG721232 LWC721232 MFY721232 MPU721232 MZQ721232 NJM721232 NTI721232 ODE721232 ONA721232 OWW721232 PGS721232 PQO721232 QAK721232 QKG721232 QUC721232 RDY721232 RNU721232 RXQ721232 SHM721232 SRI721232 TBE721232 TLA721232 TUW721232 UES721232 UOO721232 UYK721232 VIG721232 VSC721232 WBY721232 WLU721232 WVQ721232 G786768 JE786768 TA786768 ACW786768 AMS786768 AWO786768 BGK786768 BQG786768 CAC786768 CJY786768 CTU786768 DDQ786768 DNM786768 DXI786768 EHE786768 ERA786768 FAW786768 FKS786768 FUO786768 GEK786768 GOG786768 GYC786768 HHY786768 HRU786768 IBQ786768 ILM786768 IVI786768 JFE786768 JPA786768 JYW786768 KIS786768 KSO786768 LCK786768 LMG786768 LWC786768 MFY786768 MPU786768 MZQ786768 NJM786768 NTI786768 ODE786768 ONA786768 OWW786768 PGS786768 PQO786768 QAK786768 QKG786768 QUC786768 RDY786768 RNU786768 RXQ786768 SHM786768 SRI786768 TBE786768 TLA786768 TUW786768 UES786768 UOO786768 UYK786768 VIG786768 VSC786768 WBY786768 WLU786768 WVQ786768 G852304 JE852304 TA852304 ACW852304 AMS852304 AWO852304 BGK852304 BQG852304 CAC852304 CJY852304 CTU852304 DDQ852304 DNM852304 DXI852304 EHE852304 ERA852304 FAW852304 FKS852304 FUO852304 GEK852304 GOG852304 GYC852304 HHY852304 HRU852304 IBQ852304 ILM852304 IVI852304 JFE852304 JPA852304 JYW852304 KIS852304 KSO852304 LCK852304 LMG852304 LWC852304 MFY852304 MPU852304 MZQ852304 NJM852304 NTI852304 ODE852304 ONA852304 OWW852304 PGS852304 PQO852304 QAK852304 QKG852304 QUC852304 RDY852304 RNU852304 RXQ852304 SHM852304 SRI852304 TBE852304 TLA852304 TUW852304 UES852304 UOO852304 UYK852304 VIG852304 VSC852304 WBY852304 WLU852304 WVQ852304 G917840 JE917840 TA917840 ACW917840 AMS917840 AWO917840 BGK917840 BQG917840 CAC917840 CJY917840 CTU917840 DDQ917840 DNM917840 DXI917840 EHE917840 ERA917840 FAW917840 FKS917840 FUO917840 GEK917840 GOG917840 GYC917840 HHY917840 HRU917840 IBQ917840 ILM917840 IVI917840 JFE917840 JPA917840 JYW917840 KIS917840 KSO917840 LCK917840 LMG917840 LWC917840 MFY917840 MPU917840 MZQ917840 NJM917840 NTI917840 ODE917840 ONA917840 OWW917840 PGS917840 PQO917840 QAK917840 QKG917840 QUC917840 RDY917840 RNU917840 RXQ917840 SHM917840 SRI917840 TBE917840 TLA917840 TUW917840 UES917840 UOO917840 UYK917840 VIG917840 VSC917840 WBY917840 WLU917840 WVQ917840 G983376 JE983376 TA983376 ACW983376 AMS983376 AWO983376 BGK983376 BQG983376 CAC983376 CJY983376 CTU983376 DDQ983376 DNM983376 DXI983376 EHE983376 ERA983376 FAW983376 FKS983376 FUO983376 GEK983376 GOG983376 GYC983376 HHY983376 HRU983376 IBQ983376 ILM983376 IVI983376 JFE983376 JPA983376 JYW983376 KIS983376 KSO983376 LCK983376 LMG983376 LWC983376 MFY983376 MPU983376 MZQ983376 NJM983376 NTI983376 ODE983376 ONA983376 OWW983376 PGS983376 PQO983376 QAK983376 QKG983376 QUC983376 RDY983376 RNU983376 RXQ983376 SHM983376 SRI983376 TBE983376 TLA983376 TUW983376 UES983376 UOO983376 UYK983376 VIG983376 VSC983376 WBY983376 WLU983376 WVQ983376 G307 JE307 TA307 ACW307 AMS307 AWO307 BGK307 BQG307 CAC307 CJY307 CTU307 DDQ307 DNM307 DXI307 EHE307 ERA307 FAW307 FKS307 FUO307 GEK307 GOG307 GYC307 HHY307 HRU307 IBQ307 ILM307 IVI307 JFE307 JPA307 JYW307 KIS307 KSO307 LCK307 LMG307 LWC307 MFY307 MPU307 MZQ307 NJM307 NTI307 ODE307 ONA307 OWW307 PGS307 PQO307 QAK307 QKG307 QUC307 RDY307 RNU307 RXQ307 SHM307 SRI307 TBE307 TLA307 TUW307 UES307 UOO307 UYK307 VIG307 VSC307 WBY307 WLU307 WVQ307 G65843 JE65843 TA65843 ACW65843 AMS65843 AWO65843 BGK65843 BQG65843 CAC65843 CJY65843 CTU65843 DDQ65843 DNM65843 DXI65843 EHE65843 ERA65843 FAW65843 FKS65843 FUO65843 GEK65843 GOG65843 GYC65843 HHY65843 HRU65843 IBQ65843 ILM65843 IVI65843 JFE65843 JPA65843 JYW65843 KIS65843 KSO65843 LCK65843 LMG65843 LWC65843 MFY65843 MPU65843 MZQ65843 NJM65843 NTI65843 ODE65843 ONA65843 OWW65843 PGS65843 PQO65843 QAK65843 QKG65843 QUC65843 RDY65843 RNU65843 RXQ65843 SHM65843 SRI65843 TBE65843 TLA65843 TUW65843 UES65843 UOO65843 UYK65843 VIG65843 VSC65843 WBY65843 WLU65843 WVQ65843 G131379 JE131379 TA131379 ACW131379 AMS131379 AWO131379 BGK131379 BQG131379 CAC131379 CJY131379 CTU131379 DDQ131379 DNM131379 DXI131379 EHE131379 ERA131379 FAW131379 FKS131379 FUO131379 GEK131379 GOG131379 GYC131379 HHY131379 HRU131379 IBQ131379 ILM131379 IVI131379 JFE131379 JPA131379 JYW131379 KIS131379 KSO131379 LCK131379 LMG131379 LWC131379 MFY131379 MPU131379 MZQ131379 NJM131379 NTI131379 ODE131379 ONA131379 OWW131379 PGS131379 PQO131379 QAK131379 QKG131379 QUC131379 RDY131379 RNU131379 RXQ131379 SHM131379 SRI131379 TBE131379 TLA131379 TUW131379 UES131379 UOO131379 UYK131379 VIG131379 VSC131379 WBY131379 WLU131379 WVQ131379 G196915 JE196915 TA196915 ACW196915 AMS196915 AWO196915 BGK196915 BQG196915 CAC196915 CJY196915 CTU196915 DDQ196915 DNM196915 DXI196915 EHE196915 ERA196915 FAW196915 FKS196915 FUO196915 GEK196915 GOG196915 GYC196915 HHY196915 HRU196915 IBQ196915 ILM196915 IVI196915 JFE196915 JPA196915 JYW196915 KIS196915 KSO196915 LCK196915 LMG196915 LWC196915 MFY196915 MPU196915 MZQ196915 NJM196915 NTI196915 ODE196915 ONA196915 OWW196915 PGS196915 PQO196915 QAK196915 QKG196915 QUC196915 RDY196915 RNU196915 RXQ196915 SHM196915 SRI196915 TBE196915 TLA196915 TUW196915 UES196915 UOO196915 UYK196915 VIG196915 VSC196915 WBY196915 WLU196915 WVQ196915 G262451 JE262451 TA262451 ACW262451 AMS262451 AWO262451 BGK262451 BQG262451 CAC262451 CJY262451 CTU262451 DDQ262451 DNM262451 DXI262451 EHE262451 ERA262451 FAW262451 FKS262451 FUO262451 GEK262451 GOG262451 GYC262451 HHY262451 HRU262451 IBQ262451 ILM262451 IVI262451 JFE262451 JPA262451 JYW262451 KIS262451 KSO262451 LCK262451 LMG262451 LWC262451 MFY262451 MPU262451 MZQ262451 NJM262451 NTI262451 ODE262451 ONA262451 OWW262451 PGS262451 PQO262451 QAK262451 QKG262451 QUC262451 RDY262451 RNU262451 RXQ262451 SHM262451 SRI262451 TBE262451 TLA262451 TUW262451 UES262451 UOO262451 UYK262451 VIG262451 VSC262451 WBY262451 WLU262451 WVQ262451 G327987 JE327987 TA327987 ACW327987 AMS327987 AWO327987 BGK327987 BQG327987 CAC327987 CJY327987 CTU327987 DDQ327987 DNM327987 DXI327987 EHE327987 ERA327987 FAW327987 FKS327987 FUO327987 GEK327987 GOG327987 GYC327987 HHY327987 HRU327987 IBQ327987 ILM327987 IVI327987 JFE327987 JPA327987 JYW327987 KIS327987 KSO327987 LCK327987 LMG327987 LWC327987 MFY327987 MPU327987 MZQ327987 NJM327987 NTI327987 ODE327987 ONA327987 OWW327987 PGS327987 PQO327987 QAK327987 QKG327987 QUC327987 RDY327987 RNU327987 RXQ327987 SHM327987 SRI327987 TBE327987 TLA327987 TUW327987 UES327987 UOO327987 UYK327987 VIG327987 VSC327987 WBY327987 WLU327987 WVQ327987 G393523 JE393523 TA393523 ACW393523 AMS393523 AWO393523 BGK393523 BQG393523 CAC393523 CJY393523 CTU393523 DDQ393523 DNM393523 DXI393523 EHE393523 ERA393523 FAW393523 FKS393523 FUO393523 GEK393523 GOG393523 GYC393523 HHY393523 HRU393523 IBQ393523 ILM393523 IVI393523 JFE393523 JPA393523 JYW393523 KIS393523 KSO393523 LCK393523 LMG393523 LWC393523 MFY393523 MPU393523 MZQ393523 NJM393523 NTI393523 ODE393523 ONA393523 OWW393523 PGS393523 PQO393523 QAK393523 QKG393523 QUC393523 RDY393523 RNU393523 RXQ393523 SHM393523 SRI393523 TBE393523 TLA393523 TUW393523 UES393523 UOO393523 UYK393523 VIG393523 VSC393523 WBY393523 WLU393523 WVQ393523 G459059 JE459059 TA459059 ACW459059 AMS459059 AWO459059 BGK459059 BQG459059 CAC459059 CJY459059 CTU459059 DDQ459059 DNM459059 DXI459059 EHE459059 ERA459059 FAW459059 FKS459059 FUO459059 GEK459059 GOG459059 GYC459059 HHY459059 HRU459059 IBQ459059 ILM459059 IVI459059 JFE459059 JPA459059 JYW459059 KIS459059 KSO459059 LCK459059 LMG459059 LWC459059 MFY459059 MPU459059 MZQ459059 NJM459059 NTI459059 ODE459059 ONA459059 OWW459059 PGS459059 PQO459059 QAK459059 QKG459059 QUC459059 RDY459059 RNU459059 RXQ459059 SHM459059 SRI459059 TBE459059 TLA459059 TUW459059 UES459059 UOO459059 UYK459059 VIG459059 VSC459059 WBY459059 WLU459059 WVQ459059 G524595 JE524595 TA524595 ACW524595 AMS524595 AWO524595 BGK524595 BQG524595 CAC524595 CJY524595 CTU524595 DDQ524595 DNM524595 DXI524595 EHE524595 ERA524595 FAW524595 FKS524595 FUO524595 GEK524595 GOG524595 GYC524595 HHY524595 HRU524595 IBQ524595 ILM524595 IVI524595 JFE524595 JPA524595 JYW524595 KIS524595 KSO524595 LCK524595 LMG524595 LWC524595 MFY524595 MPU524595 MZQ524595 NJM524595 NTI524595 ODE524595 ONA524595 OWW524595 PGS524595 PQO524595 QAK524595 QKG524595 QUC524595 RDY524595 RNU524595 RXQ524595 SHM524595 SRI524595 TBE524595 TLA524595 TUW524595 UES524595 UOO524595 UYK524595 VIG524595 VSC524595 WBY524595 WLU524595 WVQ524595 G590131 JE590131 TA590131 ACW590131 AMS590131 AWO590131 BGK590131 BQG590131 CAC590131 CJY590131 CTU590131 DDQ590131 DNM590131 DXI590131 EHE590131 ERA590131 FAW590131 FKS590131 FUO590131 GEK590131 GOG590131 GYC590131 HHY590131 HRU590131 IBQ590131 ILM590131 IVI590131 JFE590131 JPA590131 JYW590131 KIS590131 KSO590131 LCK590131 LMG590131 LWC590131 MFY590131 MPU590131 MZQ590131 NJM590131 NTI590131 ODE590131 ONA590131 OWW590131 PGS590131 PQO590131 QAK590131 QKG590131 QUC590131 RDY590131 RNU590131 RXQ590131 SHM590131 SRI590131 TBE590131 TLA590131 TUW590131 UES590131 UOO590131 UYK590131 VIG590131 VSC590131 WBY590131 WLU590131 WVQ590131 G655667 JE655667 TA655667 ACW655667 AMS655667 AWO655667 BGK655667 BQG655667 CAC655667 CJY655667 CTU655667 DDQ655667 DNM655667 DXI655667 EHE655667 ERA655667 FAW655667 FKS655667 FUO655667 GEK655667 GOG655667 GYC655667 HHY655667 HRU655667 IBQ655667 ILM655667 IVI655667 JFE655667 JPA655667 JYW655667 KIS655667 KSO655667 LCK655667 LMG655667 LWC655667 MFY655667 MPU655667 MZQ655667 NJM655667 NTI655667 ODE655667 ONA655667 OWW655667 PGS655667 PQO655667 QAK655667 QKG655667 QUC655667 RDY655667 RNU655667 RXQ655667 SHM655667 SRI655667 TBE655667 TLA655667 TUW655667 UES655667 UOO655667 UYK655667 VIG655667 VSC655667 WBY655667 WLU655667 WVQ655667 G721203 JE721203 TA721203 ACW721203 AMS721203 AWO721203 BGK721203 BQG721203 CAC721203 CJY721203 CTU721203 DDQ721203 DNM721203 DXI721203 EHE721203 ERA721203 FAW721203 FKS721203 FUO721203 GEK721203 GOG721203 GYC721203 HHY721203 HRU721203 IBQ721203 ILM721203 IVI721203 JFE721203 JPA721203 JYW721203 KIS721203 KSO721203 LCK721203 LMG721203 LWC721203 MFY721203 MPU721203 MZQ721203 NJM721203 NTI721203 ODE721203 ONA721203 OWW721203 PGS721203 PQO721203 QAK721203 QKG721203 QUC721203 RDY721203 RNU721203 RXQ721203 SHM721203 SRI721203 TBE721203 TLA721203 TUW721203 UES721203 UOO721203 UYK721203 VIG721203 VSC721203 WBY721203 WLU721203 WVQ721203 G786739 JE786739 TA786739 ACW786739 AMS786739 AWO786739 BGK786739 BQG786739 CAC786739 CJY786739 CTU786739 DDQ786739 DNM786739 DXI786739 EHE786739 ERA786739 FAW786739 FKS786739 FUO786739 GEK786739 GOG786739 GYC786739 HHY786739 HRU786739 IBQ786739 ILM786739 IVI786739 JFE786739 JPA786739 JYW786739 KIS786739 KSO786739 LCK786739 LMG786739 LWC786739 MFY786739 MPU786739 MZQ786739 NJM786739 NTI786739 ODE786739 ONA786739 OWW786739 PGS786739 PQO786739 QAK786739 QKG786739 QUC786739 RDY786739 RNU786739 RXQ786739 SHM786739 SRI786739 TBE786739 TLA786739 TUW786739 UES786739 UOO786739 UYK786739 VIG786739 VSC786739 WBY786739 WLU786739 WVQ786739 G852275 JE852275 TA852275 ACW852275 AMS852275 AWO852275 BGK852275 BQG852275 CAC852275 CJY852275 CTU852275 DDQ852275 DNM852275 DXI852275 EHE852275 ERA852275 FAW852275 FKS852275 FUO852275 GEK852275 GOG852275 GYC852275 HHY852275 HRU852275 IBQ852275 ILM852275 IVI852275 JFE852275 JPA852275 JYW852275 KIS852275 KSO852275 LCK852275 LMG852275 LWC852275 MFY852275 MPU852275 MZQ852275 NJM852275 NTI852275 ODE852275 ONA852275 OWW852275 PGS852275 PQO852275 QAK852275 QKG852275 QUC852275 RDY852275 RNU852275 RXQ852275 SHM852275 SRI852275 TBE852275 TLA852275 TUW852275 UES852275 UOO852275 UYK852275 VIG852275 VSC852275 WBY852275 WLU852275 WVQ852275 G917811 JE917811 TA917811 ACW917811 AMS917811 AWO917811 BGK917811 BQG917811 CAC917811 CJY917811 CTU917811 DDQ917811 DNM917811 DXI917811 EHE917811 ERA917811 FAW917811 FKS917811 FUO917811 GEK917811 GOG917811 GYC917811 HHY917811 HRU917811 IBQ917811 ILM917811 IVI917811 JFE917811 JPA917811 JYW917811 KIS917811 KSO917811 LCK917811 LMG917811 LWC917811 MFY917811 MPU917811 MZQ917811 NJM917811 NTI917811 ODE917811 ONA917811 OWW917811 PGS917811 PQO917811 QAK917811 QKG917811 QUC917811 RDY917811 RNU917811 RXQ917811 SHM917811 SRI917811 TBE917811 TLA917811 TUW917811 UES917811 UOO917811 UYK917811 VIG917811 VSC917811 WBY917811 WLU917811 WVQ917811 G983347 JE983347 TA983347 ACW983347 AMS983347 AWO983347 BGK983347 BQG983347 CAC983347 CJY983347 CTU983347 DDQ983347 DNM983347 DXI983347 EHE983347 ERA983347 FAW983347 FKS983347 FUO983347 GEK983347 GOG983347 GYC983347 HHY983347 HRU983347 IBQ983347 ILM983347 IVI983347 JFE983347 JPA983347 JYW983347 KIS983347 KSO983347 LCK983347 LMG983347 LWC983347 MFY983347 MPU983347 MZQ983347 NJM983347 NTI983347 ODE983347 ONA983347 OWW983347 PGS983347 PQO983347 QAK983347 QKG983347 QUC983347 RDY983347 RNU983347 RXQ983347 SHM983347 SRI983347 TBE983347 TLA983347 TUW983347 UES983347 UOO983347 UYK983347 VIG983347 VSC983347 WBY983347 WLU983347 WVQ983347 G315 JE315 TA315 ACW315 AMS315 AWO315 BGK315 BQG315 CAC315 CJY315 CTU315 DDQ315 DNM315 DXI315 EHE315 ERA315 FAW315 FKS315 FUO315 GEK315 GOG315 GYC315 HHY315 HRU315 IBQ315 ILM315 IVI315 JFE315 JPA315 JYW315 KIS315 KSO315 LCK315 LMG315 LWC315 MFY315 MPU315 MZQ315 NJM315 NTI315 ODE315 ONA315 OWW315 PGS315 PQO315 QAK315 QKG315 QUC315 RDY315 RNU315 RXQ315 SHM315 SRI315 TBE315 TLA315 TUW315 UES315 UOO315 UYK315 VIG315 VSC315 WBY315 WLU315 WVQ315 G65851 JE65851 TA65851 ACW65851 AMS65851 AWO65851 BGK65851 BQG65851 CAC65851 CJY65851 CTU65851 DDQ65851 DNM65851 DXI65851 EHE65851 ERA65851 FAW65851 FKS65851 FUO65851 GEK65851 GOG65851 GYC65851 HHY65851 HRU65851 IBQ65851 ILM65851 IVI65851 JFE65851 JPA65851 JYW65851 KIS65851 KSO65851 LCK65851 LMG65851 LWC65851 MFY65851 MPU65851 MZQ65851 NJM65851 NTI65851 ODE65851 ONA65851 OWW65851 PGS65851 PQO65851 QAK65851 QKG65851 QUC65851 RDY65851 RNU65851 RXQ65851 SHM65851 SRI65851 TBE65851 TLA65851 TUW65851 UES65851 UOO65851 UYK65851 VIG65851 VSC65851 WBY65851 WLU65851 WVQ65851 G131387 JE131387 TA131387 ACW131387 AMS131387 AWO131387 BGK131387 BQG131387 CAC131387 CJY131387 CTU131387 DDQ131387 DNM131387 DXI131387 EHE131387 ERA131387 FAW131387 FKS131387 FUO131387 GEK131387 GOG131387 GYC131387 HHY131387 HRU131387 IBQ131387 ILM131387 IVI131387 JFE131387 JPA131387 JYW131387 KIS131387 KSO131387 LCK131387 LMG131387 LWC131387 MFY131387 MPU131387 MZQ131387 NJM131387 NTI131387 ODE131387 ONA131387 OWW131387 PGS131387 PQO131387 QAK131387 QKG131387 QUC131387 RDY131387 RNU131387 RXQ131387 SHM131387 SRI131387 TBE131387 TLA131387 TUW131387 UES131387 UOO131387 UYK131387 VIG131387 VSC131387 WBY131387 WLU131387 WVQ131387 G196923 JE196923 TA196923 ACW196923 AMS196923 AWO196923 BGK196923 BQG196923 CAC196923 CJY196923 CTU196923 DDQ196923 DNM196923 DXI196923 EHE196923 ERA196923 FAW196923 FKS196923 FUO196923 GEK196923 GOG196923 GYC196923 HHY196923 HRU196923 IBQ196923 ILM196923 IVI196923 JFE196923 JPA196923 JYW196923 KIS196923 KSO196923 LCK196923 LMG196923 LWC196923 MFY196923 MPU196923 MZQ196923 NJM196923 NTI196923 ODE196923 ONA196923 OWW196923 PGS196923 PQO196923 QAK196923 QKG196923 QUC196923 RDY196923 RNU196923 RXQ196923 SHM196923 SRI196923 TBE196923 TLA196923 TUW196923 UES196923 UOO196923 UYK196923 VIG196923 VSC196923 WBY196923 WLU196923 WVQ196923 G262459 JE262459 TA262459 ACW262459 AMS262459 AWO262459 BGK262459 BQG262459 CAC262459 CJY262459 CTU262459 DDQ262459 DNM262459 DXI262459 EHE262459 ERA262459 FAW262459 FKS262459 FUO262459 GEK262459 GOG262459 GYC262459 HHY262459 HRU262459 IBQ262459 ILM262459 IVI262459 JFE262459 JPA262459 JYW262459 KIS262459 KSO262459 LCK262459 LMG262459 LWC262459 MFY262459 MPU262459 MZQ262459 NJM262459 NTI262459 ODE262459 ONA262459 OWW262459 PGS262459 PQO262459 QAK262459 QKG262459 QUC262459 RDY262459 RNU262459 RXQ262459 SHM262459 SRI262459 TBE262459 TLA262459 TUW262459 UES262459 UOO262459 UYK262459 VIG262459 VSC262459 WBY262459 WLU262459 WVQ262459 G327995 JE327995 TA327995 ACW327995 AMS327995 AWO327995 BGK327995 BQG327995 CAC327995 CJY327995 CTU327995 DDQ327995 DNM327995 DXI327995 EHE327995 ERA327995 FAW327995 FKS327995 FUO327995 GEK327995 GOG327995 GYC327995 HHY327995 HRU327995 IBQ327995 ILM327995 IVI327995 JFE327995 JPA327995 JYW327995 KIS327995 KSO327995 LCK327995 LMG327995 LWC327995 MFY327995 MPU327995 MZQ327995 NJM327995 NTI327995 ODE327995 ONA327995 OWW327995 PGS327995 PQO327995 QAK327995 QKG327995 QUC327995 RDY327995 RNU327995 RXQ327995 SHM327995 SRI327995 TBE327995 TLA327995 TUW327995 UES327995 UOO327995 UYK327995 VIG327995 VSC327995 WBY327995 WLU327995 WVQ327995 G393531 JE393531 TA393531 ACW393531 AMS393531 AWO393531 BGK393531 BQG393531 CAC393531 CJY393531 CTU393531 DDQ393531 DNM393531 DXI393531 EHE393531 ERA393531 FAW393531 FKS393531 FUO393531 GEK393531 GOG393531 GYC393531 HHY393531 HRU393531 IBQ393531 ILM393531 IVI393531 JFE393531 JPA393531 JYW393531 KIS393531 KSO393531 LCK393531 LMG393531 LWC393531 MFY393531 MPU393531 MZQ393531 NJM393531 NTI393531 ODE393531 ONA393531 OWW393531 PGS393531 PQO393531 QAK393531 QKG393531 QUC393531 RDY393531 RNU393531 RXQ393531 SHM393531 SRI393531 TBE393531 TLA393531 TUW393531 UES393531 UOO393531 UYK393531 VIG393531 VSC393531 WBY393531 WLU393531 WVQ393531 G459067 JE459067 TA459067 ACW459067 AMS459067 AWO459067 BGK459067 BQG459067 CAC459067 CJY459067 CTU459067 DDQ459067 DNM459067 DXI459067 EHE459067 ERA459067 FAW459067 FKS459067 FUO459067 GEK459067 GOG459067 GYC459067 HHY459067 HRU459067 IBQ459067 ILM459067 IVI459067 JFE459067 JPA459067 JYW459067 KIS459067 KSO459067 LCK459067 LMG459067 LWC459067 MFY459067 MPU459067 MZQ459067 NJM459067 NTI459067 ODE459067 ONA459067 OWW459067 PGS459067 PQO459067 QAK459067 QKG459067 QUC459067 RDY459067 RNU459067 RXQ459067 SHM459067 SRI459067 TBE459067 TLA459067 TUW459067 UES459067 UOO459067 UYK459067 VIG459067 VSC459067 WBY459067 WLU459067 WVQ459067 G524603 JE524603 TA524603 ACW524603 AMS524603 AWO524603 BGK524603 BQG524603 CAC524603 CJY524603 CTU524603 DDQ524603 DNM524603 DXI524603 EHE524603 ERA524603 FAW524603 FKS524603 FUO524603 GEK524603 GOG524603 GYC524603 HHY524603 HRU524603 IBQ524603 ILM524603 IVI524603 JFE524603 JPA524603 JYW524603 KIS524603 KSO524603 LCK524603 LMG524603 LWC524603 MFY524603 MPU524603 MZQ524603 NJM524603 NTI524603 ODE524603 ONA524603 OWW524603 PGS524603 PQO524603 QAK524603 QKG524603 QUC524603 RDY524603 RNU524603 RXQ524603 SHM524603 SRI524603 TBE524603 TLA524603 TUW524603 UES524603 UOO524603 UYK524603 VIG524603 VSC524603 WBY524603 WLU524603 WVQ524603 G590139 JE590139 TA590139 ACW590139 AMS590139 AWO590139 BGK590139 BQG590139 CAC590139 CJY590139 CTU590139 DDQ590139 DNM590139 DXI590139 EHE590139 ERA590139 FAW590139 FKS590139 FUO590139 GEK590139 GOG590139 GYC590139 HHY590139 HRU590139 IBQ590139 ILM590139 IVI590139 JFE590139 JPA590139 JYW590139 KIS590139 KSO590139 LCK590139 LMG590139 LWC590139 MFY590139 MPU590139 MZQ590139 NJM590139 NTI590139 ODE590139 ONA590139 OWW590139 PGS590139 PQO590139 QAK590139 QKG590139 QUC590139 RDY590139 RNU590139 RXQ590139 SHM590139 SRI590139 TBE590139 TLA590139 TUW590139 UES590139 UOO590139 UYK590139 VIG590139 VSC590139 WBY590139 WLU590139 WVQ590139 G655675 JE655675 TA655675 ACW655675 AMS655675 AWO655675 BGK655675 BQG655675 CAC655675 CJY655675 CTU655675 DDQ655675 DNM655675 DXI655675 EHE655675 ERA655675 FAW655675 FKS655675 FUO655675 GEK655675 GOG655675 GYC655675 HHY655675 HRU655675 IBQ655675 ILM655675 IVI655675 JFE655675 JPA655675 JYW655675 KIS655675 KSO655675 LCK655675 LMG655675 LWC655675 MFY655675 MPU655675 MZQ655675 NJM655675 NTI655675 ODE655675 ONA655675 OWW655675 PGS655675 PQO655675 QAK655675 QKG655675 QUC655675 RDY655675 RNU655675 RXQ655675 SHM655675 SRI655675 TBE655675 TLA655675 TUW655675 UES655675 UOO655675 UYK655675 VIG655675 VSC655675 WBY655675 WLU655675 WVQ655675 G721211 JE721211 TA721211 ACW721211 AMS721211 AWO721211 BGK721211 BQG721211 CAC721211 CJY721211 CTU721211 DDQ721211 DNM721211 DXI721211 EHE721211 ERA721211 FAW721211 FKS721211 FUO721211 GEK721211 GOG721211 GYC721211 HHY721211 HRU721211 IBQ721211 ILM721211 IVI721211 JFE721211 JPA721211 JYW721211 KIS721211 KSO721211 LCK721211 LMG721211 LWC721211 MFY721211 MPU721211 MZQ721211 NJM721211 NTI721211 ODE721211 ONA721211 OWW721211 PGS721211 PQO721211 QAK721211 QKG721211 QUC721211 RDY721211 RNU721211 RXQ721211 SHM721211 SRI721211 TBE721211 TLA721211 TUW721211 UES721211 UOO721211 UYK721211 VIG721211 VSC721211 WBY721211 WLU721211 WVQ721211 G786747 JE786747 TA786747 ACW786747 AMS786747 AWO786747 BGK786747 BQG786747 CAC786747 CJY786747 CTU786747 DDQ786747 DNM786747 DXI786747 EHE786747 ERA786747 FAW786747 FKS786747 FUO786747 GEK786747 GOG786747 GYC786747 HHY786747 HRU786747 IBQ786747 ILM786747 IVI786747 JFE786747 JPA786747 JYW786747 KIS786747 KSO786747 LCK786747 LMG786747 LWC786747 MFY786747 MPU786747 MZQ786747 NJM786747 NTI786747 ODE786747 ONA786747 OWW786747 PGS786747 PQO786747 QAK786747 QKG786747 QUC786747 RDY786747 RNU786747 RXQ786747 SHM786747 SRI786747 TBE786747 TLA786747 TUW786747 UES786747 UOO786747 UYK786747 VIG786747 VSC786747 WBY786747 WLU786747 WVQ786747 G852283 JE852283 TA852283 ACW852283 AMS852283 AWO852283 BGK852283 BQG852283 CAC852283 CJY852283 CTU852283 DDQ852283 DNM852283 DXI852283 EHE852283 ERA852283 FAW852283 FKS852283 FUO852283 GEK852283 GOG852283 GYC852283 HHY852283 HRU852283 IBQ852283 ILM852283 IVI852283 JFE852283 JPA852283 JYW852283 KIS852283 KSO852283 LCK852283 LMG852283 LWC852283 MFY852283 MPU852283 MZQ852283 NJM852283 NTI852283 ODE852283 ONA852283 OWW852283 PGS852283 PQO852283 QAK852283 QKG852283 QUC852283 RDY852283 RNU852283 RXQ852283 SHM852283 SRI852283 TBE852283 TLA852283 TUW852283 UES852283 UOO852283 UYK852283 VIG852283 VSC852283 WBY852283 WLU852283 WVQ852283 G917819 JE917819 TA917819 ACW917819 AMS917819 AWO917819 BGK917819 BQG917819 CAC917819 CJY917819 CTU917819 DDQ917819 DNM917819 DXI917819 EHE917819 ERA917819 FAW917819 FKS917819 FUO917819 GEK917819 GOG917819 GYC917819 HHY917819 HRU917819 IBQ917819 ILM917819 IVI917819 JFE917819 JPA917819 JYW917819 KIS917819 KSO917819 LCK917819 LMG917819 LWC917819 MFY917819 MPU917819 MZQ917819 NJM917819 NTI917819 ODE917819 ONA917819 OWW917819 PGS917819 PQO917819 QAK917819 QKG917819 QUC917819 RDY917819 RNU917819 RXQ917819 SHM917819 SRI917819 TBE917819 TLA917819 TUW917819 UES917819 UOO917819 UYK917819 VIG917819 VSC917819 WBY917819 WLU917819 WVQ917819 G983355 JE983355 TA983355 ACW983355 AMS983355 AWO983355 BGK983355 BQG983355 CAC983355 CJY983355 CTU983355 DDQ983355 DNM983355 DXI983355 EHE983355 ERA983355 FAW983355 FKS983355 FUO983355 GEK983355 GOG983355 GYC983355 HHY983355 HRU983355 IBQ983355 ILM983355 IVI983355 JFE983355 JPA983355 JYW983355 KIS983355 KSO983355 LCK983355 LMG983355 LWC983355 MFY983355 MPU983355 MZQ983355 NJM983355 NTI983355 ODE983355 ONA983355 OWW983355 PGS983355 PQO983355 QAK983355 QKG983355 QUC983355 RDY983355 RNU983355 RXQ983355 SHM983355 SRI983355 TBE983355 TLA983355 TUW983355 UES983355 UOO983355 UYK983355 VIG983355 VSC983355 WBY983355 WLU983355 WVQ983355 G118 JE118 TA118 ACW118 AMS118 AWO118 BGK118 BQG118 CAC118 CJY118 CTU118 DDQ118 DNM118 DXI118 EHE118 ERA118 FAW118 FKS118 FUO118 GEK118 GOG118 GYC118 HHY118 HRU118 IBQ118 ILM118 IVI118 JFE118 JPA118 JYW118 KIS118 KSO118 LCK118 LMG118 LWC118 MFY118 MPU118 MZQ118 NJM118 NTI118 ODE118 ONA118 OWW118 PGS118 PQO118 QAK118 QKG118 QUC118 RDY118 RNU118 RXQ118 SHM118 SRI118 TBE118 TLA118 TUW118 UES118 UOO118 UYK118 VIG118 VSC118 WBY118 WLU118 WVQ118 G65654 JE65654 TA65654 ACW65654 AMS65654 AWO65654 BGK65654 BQG65654 CAC65654 CJY65654 CTU65654 DDQ65654 DNM65654 DXI65654 EHE65654 ERA65654 FAW65654 FKS65654 FUO65654 GEK65654 GOG65654 GYC65654 HHY65654 HRU65654 IBQ65654 ILM65654 IVI65654 JFE65654 JPA65654 JYW65654 KIS65654 KSO65654 LCK65654 LMG65654 LWC65654 MFY65654 MPU65654 MZQ65654 NJM65654 NTI65654 ODE65654 ONA65654 OWW65654 PGS65654 PQO65654 QAK65654 QKG65654 QUC65654 RDY65654 RNU65654 RXQ65654 SHM65654 SRI65654 TBE65654 TLA65654 TUW65654 UES65654 UOO65654 UYK65654 VIG65654 VSC65654 WBY65654 WLU65654 WVQ65654 G131190 JE131190 TA131190 ACW131190 AMS131190 AWO131190 BGK131190 BQG131190 CAC131190 CJY131190 CTU131190 DDQ131190 DNM131190 DXI131190 EHE131190 ERA131190 FAW131190 FKS131190 FUO131190 GEK131190 GOG131190 GYC131190 HHY131190 HRU131190 IBQ131190 ILM131190 IVI131190 JFE131190 JPA131190 JYW131190 KIS131190 KSO131190 LCK131190 LMG131190 LWC131190 MFY131190 MPU131190 MZQ131190 NJM131190 NTI131190 ODE131190 ONA131190 OWW131190 PGS131190 PQO131190 QAK131190 QKG131190 QUC131190 RDY131190 RNU131190 RXQ131190 SHM131190 SRI131190 TBE131190 TLA131190 TUW131190 UES131190 UOO131190 UYK131190 VIG131190 VSC131190 WBY131190 WLU131190 WVQ131190 G196726 JE196726 TA196726 ACW196726 AMS196726 AWO196726 BGK196726 BQG196726 CAC196726 CJY196726 CTU196726 DDQ196726 DNM196726 DXI196726 EHE196726 ERA196726 FAW196726 FKS196726 FUO196726 GEK196726 GOG196726 GYC196726 HHY196726 HRU196726 IBQ196726 ILM196726 IVI196726 JFE196726 JPA196726 JYW196726 KIS196726 KSO196726 LCK196726 LMG196726 LWC196726 MFY196726 MPU196726 MZQ196726 NJM196726 NTI196726 ODE196726 ONA196726 OWW196726 PGS196726 PQO196726 QAK196726 QKG196726 QUC196726 RDY196726 RNU196726 RXQ196726 SHM196726 SRI196726 TBE196726 TLA196726 TUW196726 UES196726 UOO196726 UYK196726 VIG196726 VSC196726 WBY196726 WLU196726 WVQ196726 G262262 JE262262 TA262262 ACW262262 AMS262262 AWO262262 BGK262262 BQG262262 CAC262262 CJY262262 CTU262262 DDQ262262 DNM262262 DXI262262 EHE262262 ERA262262 FAW262262 FKS262262 FUO262262 GEK262262 GOG262262 GYC262262 HHY262262 HRU262262 IBQ262262 ILM262262 IVI262262 JFE262262 JPA262262 JYW262262 KIS262262 KSO262262 LCK262262 LMG262262 LWC262262 MFY262262 MPU262262 MZQ262262 NJM262262 NTI262262 ODE262262 ONA262262 OWW262262 PGS262262 PQO262262 QAK262262 QKG262262 QUC262262 RDY262262 RNU262262 RXQ262262 SHM262262 SRI262262 TBE262262 TLA262262 TUW262262 UES262262 UOO262262 UYK262262 VIG262262 VSC262262 WBY262262 WLU262262 WVQ262262 G327798 JE327798 TA327798 ACW327798 AMS327798 AWO327798 BGK327798 BQG327798 CAC327798 CJY327798 CTU327798 DDQ327798 DNM327798 DXI327798 EHE327798 ERA327798 FAW327798 FKS327798 FUO327798 GEK327798 GOG327798 GYC327798 HHY327798 HRU327798 IBQ327798 ILM327798 IVI327798 JFE327798 JPA327798 JYW327798 KIS327798 KSO327798 LCK327798 LMG327798 LWC327798 MFY327798 MPU327798 MZQ327798 NJM327798 NTI327798 ODE327798 ONA327798 OWW327798 PGS327798 PQO327798 QAK327798 QKG327798 QUC327798 RDY327798 RNU327798 RXQ327798 SHM327798 SRI327798 TBE327798 TLA327798 TUW327798 UES327798 UOO327798 UYK327798 VIG327798 VSC327798 WBY327798 WLU327798 WVQ327798 G393334 JE393334 TA393334 ACW393334 AMS393334 AWO393334 BGK393334 BQG393334 CAC393334 CJY393334 CTU393334 DDQ393334 DNM393334 DXI393334 EHE393334 ERA393334 FAW393334 FKS393334 FUO393334 GEK393334 GOG393334 GYC393334 HHY393334 HRU393334 IBQ393334 ILM393334 IVI393334 JFE393334 JPA393334 JYW393334 KIS393334 KSO393334 LCK393334 LMG393334 LWC393334 MFY393334 MPU393334 MZQ393334 NJM393334 NTI393334 ODE393334 ONA393334 OWW393334 PGS393334 PQO393334 QAK393334 QKG393334 QUC393334 RDY393334 RNU393334 RXQ393334 SHM393334 SRI393334 TBE393334 TLA393334 TUW393334 UES393334 UOO393334 UYK393334 VIG393334 VSC393334 WBY393334 WLU393334 WVQ393334 G458870 JE458870 TA458870 ACW458870 AMS458870 AWO458870 BGK458870 BQG458870 CAC458870 CJY458870 CTU458870 DDQ458870 DNM458870 DXI458870 EHE458870 ERA458870 FAW458870 FKS458870 FUO458870 GEK458870 GOG458870 GYC458870 HHY458870 HRU458870 IBQ458870 ILM458870 IVI458870 JFE458870 JPA458870 JYW458870 KIS458870 KSO458870 LCK458870 LMG458870 LWC458870 MFY458870 MPU458870 MZQ458870 NJM458870 NTI458870 ODE458870 ONA458870 OWW458870 PGS458870 PQO458870 QAK458870 QKG458870 QUC458870 RDY458870 RNU458870 RXQ458870 SHM458870 SRI458870 TBE458870 TLA458870 TUW458870 UES458870 UOO458870 UYK458870 VIG458870 VSC458870 WBY458870 WLU458870 WVQ458870 G524406 JE524406 TA524406 ACW524406 AMS524406 AWO524406 BGK524406 BQG524406 CAC524406 CJY524406 CTU524406 DDQ524406 DNM524406 DXI524406 EHE524406 ERA524406 FAW524406 FKS524406 FUO524406 GEK524406 GOG524406 GYC524406 HHY524406 HRU524406 IBQ524406 ILM524406 IVI524406 JFE524406 JPA524406 JYW524406 KIS524406 KSO524406 LCK524406 LMG524406 LWC524406 MFY524406 MPU524406 MZQ524406 NJM524406 NTI524406 ODE524406 ONA524406 OWW524406 PGS524406 PQO524406 QAK524406 QKG524406 QUC524406 RDY524406 RNU524406 RXQ524406 SHM524406 SRI524406 TBE524406 TLA524406 TUW524406 UES524406 UOO524406 UYK524406 VIG524406 VSC524406 WBY524406 WLU524406 WVQ524406 G589942 JE589942 TA589942 ACW589942 AMS589942 AWO589942 BGK589942 BQG589942 CAC589942 CJY589942 CTU589942 DDQ589942 DNM589942 DXI589942 EHE589942 ERA589942 FAW589942 FKS589942 FUO589942 GEK589942 GOG589942 GYC589942 HHY589942 HRU589942 IBQ589942 ILM589942 IVI589942 JFE589942 JPA589942 JYW589942 KIS589942 KSO589942 LCK589942 LMG589942 LWC589942 MFY589942 MPU589942 MZQ589942 NJM589942 NTI589942 ODE589942 ONA589942 OWW589942 PGS589942 PQO589942 QAK589942 QKG589942 QUC589942 RDY589942 RNU589942 RXQ589942 SHM589942 SRI589942 TBE589942 TLA589942 TUW589942 UES589942 UOO589942 UYK589942 VIG589942 VSC589942 WBY589942 WLU589942 WVQ589942 G655478 JE655478 TA655478 ACW655478 AMS655478 AWO655478 BGK655478 BQG655478 CAC655478 CJY655478 CTU655478 DDQ655478 DNM655478 DXI655478 EHE655478 ERA655478 FAW655478 FKS655478 FUO655478 GEK655478 GOG655478 GYC655478 HHY655478 HRU655478 IBQ655478 ILM655478 IVI655478 JFE655478 JPA655478 JYW655478 KIS655478 KSO655478 LCK655478 LMG655478 LWC655478 MFY655478 MPU655478 MZQ655478 NJM655478 NTI655478 ODE655478 ONA655478 OWW655478 PGS655478 PQO655478 QAK655478 QKG655478 QUC655478 RDY655478 RNU655478 RXQ655478 SHM655478 SRI655478 TBE655478 TLA655478 TUW655478 UES655478 UOO655478 UYK655478 VIG655478 VSC655478 WBY655478 WLU655478 WVQ655478 G721014 JE721014 TA721014 ACW721014 AMS721014 AWO721014 BGK721014 BQG721014 CAC721014 CJY721014 CTU721014 DDQ721014 DNM721014 DXI721014 EHE721014 ERA721014 FAW721014 FKS721014 FUO721014 GEK721014 GOG721014 GYC721014 HHY721014 HRU721014 IBQ721014 ILM721014 IVI721014 JFE721014 JPA721014 JYW721014 KIS721014 KSO721014 LCK721014 LMG721014 LWC721014 MFY721014 MPU721014 MZQ721014 NJM721014 NTI721014 ODE721014 ONA721014 OWW721014 PGS721014 PQO721014 QAK721014 QKG721014 QUC721014 RDY721014 RNU721014 RXQ721014 SHM721014 SRI721014 TBE721014 TLA721014 TUW721014 UES721014 UOO721014 UYK721014 VIG721014 VSC721014 WBY721014 WLU721014 WVQ721014 G786550 JE786550 TA786550 ACW786550 AMS786550 AWO786550 BGK786550 BQG786550 CAC786550 CJY786550 CTU786550 DDQ786550 DNM786550 DXI786550 EHE786550 ERA786550 FAW786550 FKS786550 FUO786550 GEK786550 GOG786550 GYC786550 HHY786550 HRU786550 IBQ786550 ILM786550 IVI786550 JFE786550 JPA786550 JYW786550 KIS786550 KSO786550 LCK786550 LMG786550 LWC786550 MFY786550 MPU786550 MZQ786550 NJM786550 NTI786550 ODE786550 ONA786550 OWW786550 PGS786550 PQO786550 QAK786550 QKG786550 QUC786550 RDY786550 RNU786550 RXQ786550 SHM786550 SRI786550 TBE786550 TLA786550 TUW786550 UES786550 UOO786550 UYK786550 VIG786550 VSC786550 WBY786550 WLU786550 WVQ786550 G852086 JE852086 TA852086 ACW852086 AMS852086 AWO852086 BGK852086 BQG852086 CAC852086 CJY852086 CTU852086 DDQ852086 DNM852086 DXI852086 EHE852086 ERA852086 FAW852086 FKS852086 FUO852086 GEK852086 GOG852086 GYC852086 HHY852086 HRU852086 IBQ852086 ILM852086 IVI852086 JFE852086 JPA852086 JYW852086 KIS852086 KSO852086 LCK852086 LMG852086 LWC852086 MFY852086 MPU852086 MZQ852086 NJM852086 NTI852086 ODE852086 ONA852086 OWW852086 PGS852086 PQO852086 QAK852086 QKG852086 QUC852086 RDY852086 RNU852086 RXQ852086 SHM852086 SRI852086 TBE852086 TLA852086 TUW852086 UES852086 UOO852086 UYK852086 VIG852086 VSC852086 WBY852086 WLU852086 WVQ852086 G917622 JE917622 TA917622 ACW917622 AMS917622 AWO917622 BGK917622 BQG917622 CAC917622 CJY917622 CTU917622 DDQ917622 DNM917622 DXI917622 EHE917622 ERA917622 FAW917622 FKS917622 FUO917622 GEK917622 GOG917622 GYC917622 HHY917622 HRU917622 IBQ917622 ILM917622 IVI917622 JFE917622 JPA917622 JYW917622 KIS917622 KSO917622 LCK917622 LMG917622 LWC917622 MFY917622 MPU917622 MZQ917622 NJM917622 NTI917622 ODE917622 ONA917622 OWW917622 PGS917622 PQO917622 QAK917622 QKG917622 QUC917622 RDY917622 RNU917622 RXQ917622 SHM917622 SRI917622 TBE917622 TLA917622 TUW917622 UES917622 UOO917622 UYK917622 VIG917622 VSC917622 WBY917622 WLU917622 WVQ917622 G983158 JE983158 TA983158 ACW983158 AMS983158 AWO983158 BGK983158 BQG983158 CAC983158 CJY983158 CTU983158 DDQ983158 DNM983158 DXI983158 EHE983158 ERA983158 FAW983158 FKS983158 FUO983158 GEK983158 GOG983158 GYC983158 HHY983158 HRU983158 IBQ983158 ILM983158 IVI983158 JFE983158 JPA983158 JYW983158 KIS983158 KSO983158 LCK983158 LMG983158 LWC983158 MFY983158 MPU983158 MZQ983158 NJM983158 NTI983158 ODE983158 ONA983158 OWW983158 PGS983158 PQO983158 QAK983158 QKG983158 QUC983158 RDY983158 RNU983158 RXQ983158 SHM983158 SRI983158 TBE983158 TLA983158 TUW983158 UES983158 UOO983158 UYK983158 VIG983158 VSC983158 WBY983158 WLU983158 WVQ983158 G126 JE126 TA126 ACW126 AMS126 AWO126 BGK126 BQG126 CAC126 CJY126 CTU126 DDQ126 DNM126 DXI126 EHE126 ERA126 FAW126 FKS126 FUO126 GEK126 GOG126 GYC126 HHY126 HRU126 IBQ126 ILM126 IVI126 JFE126 JPA126 JYW126 KIS126 KSO126 LCK126 LMG126 LWC126 MFY126 MPU126 MZQ126 NJM126 NTI126 ODE126 ONA126 OWW126 PGS126 PQO126 QAK126 QKG126 QUC126 RDY126 RNU126 RXQ126 SHM126 SRI126 TBE126 TLA126 TUW126 UES126 UOO126 UYK126 VIG126 VSC126 WBY126 WLU126 WVQ126 G65662 JE65662 TA65662 ACW65662 AMS65662 AWO65662 BGK65662 BQG65662 CAC65662 CJY65662 CTU65662 DDQ65662 DNM65662 DXI65662 EHE65662 ERA65662 FAW65662 FKS65662 FUO65662 GEK65662 GOG65662 GYC65662 HHY65662 HRU65662 IBQ65662 ILM65662 IVI65662 JFE65662 JPA65662 JYW65662 KIS65662 KSO65662 LCK65662 LMG65662 LWC65662 MFY65662 MPU65662 MZQ65662 NJM65662 NTI65662 ODE65662 ONA65662 OWW65662 PGS65662 PQO65662 QAK65662 QKG65662 QUC65662 RDY65662 RNU65662 RXQ65662 SHM65662 SRI65662 TBE65662 TLA65662 TUW65662 UES65662 UOO65662 UYK65662 VIG65662 VSC65662 WBY65662 WLU65662 WVQ65662 G131198 JE131198 TA131198 ACW131198 AMS131198 AWO131198 BGK131198 BQG131198 CAC131198 CJY131198 CTU131198 DDQ131198 DNM131198 DXI131198 EHE131198 ERA131198 FAW131198 FKS131198 FUO131198 GEK131198 GOG131198 GYC131198 HHY131198 HRU131198 IBQ131198 ILM131198 IVI131198 JFE131198 JPA131198 JYW131198 KIS131198 KSO131198 LCK131198 LMG131198 LWC131198 MFY131198 MPU131198 MZQ131198 NJM131198 NTI131198 ODE131198 ONA131198 OWW131198 PGS131198 PQO131198 QAK131198 QKG131198 QUC131198 RDY131198 RNU131198 RXQ131198 SHM131198 SRI131198 TBE131198 TLA131198 TUW131198 UES131198 UOO131198 UYK131198 VIG131198 VSC131198 WBY131198 WLU131198 WVQ131198 G196734 JE196734 TA196734 ACW196734 AMS196734 AWO196734 BGK196734 BQG196734 CAC196734 CJY196734 CTU196734 DDQ196734 DNM196734 DXI196734 EHE196734 ERA196734 FAW196734 FKS196734 FUO196734 GEK196734 GOG196734 GYC196734 HHY196734 HRU196734 IBQ196734 ILM196734 IVI196734 JFE196734 JPA196734 JYW196734 KIS196734 KSO196734 LCK196734 LMG196734 LWC196734 MFY196734 MPU196734 MZQ196734 NJM196734 NTI196734 ODE196734 ONA196734 OWW196734 PGS196734 PQO196734 QAK196734 QKG196734 QUC196734 RDY196734 RNU196734 RXQ196734 SHM196734 SRI196734 TBE196734 TLA196734 TUW196734 UES196734 UOO196734 UYK196734 VIG196734 VSC196734 WBY196734 WLU196734 WVQ196734 G262270 JE262270 TA262270 ACW262270 AMS262270 AWO262270 BGK262270 BQG262270 CAC262270 CJY262270 CTU262270 DDQ262270 DNM262270 DXI262270 EHE262270 ERA262270 FAW262270 FKS262270 FUO262270 GEK262270 GOG262270 GYC262270 HHY262270 HRU262270 IBQ262270 ILM262270 IVI262270 JFE262270 JPA262270 JYW262270 KIS262270 KSO262270 LCK262270 LMG262270 LWC262270 MFY262270 MPU262270 MZQ262270 NJM262270 NTI262270 ODE262270 ONA262270 OWW262270 PGS262270 PQO262270 QAK262270 QKG262270 QUC262270 RDY262270 RNU262270 RXQ262270 SHM262270 SRI262270 TBE262270 TLA262270 TUW262270 UES262270 UOO262270 UYK262270 VIG262270 VSC262270 WBY262270 WLU262270 WVQ262270 G327806 JE327806 TA327806 ACW327806 AMS327806 AWO327806 BGK327806 BQG327806 CAC327806 CJY327806 CTU327806 DDQ327806 DNM327806 DXI327806 EHE327806 ERA327806 FAW327806 FKS327806 FUO327806 GEK327806 GOG327806 GYC327806 HHY327806 HRU327806 IBQ327806 ILM327806 IVI327806 JFE327806 JPA327806 JYW327806 KIS327806 KSO327806 LCK327806 LMG327806 LWC327806 MFY327806 MPU327806 MZQ327806 NJM327806 NTI327806 ODE327806 ONA327806 OWW327806 PGS327806 PQO327806 QAK327806 QKG327806 QUC327806 RDY327806 RNU327806 RXQ327806 SHM327806 SRI327806 TBE327806 TLA327806 TUW327806 UES327806 UOO327806 UYK327806 VIG327806 VSC327806 WBY327806 WLU327806 WVQ327806 G393342 JE393342 TA393342 ACW393342 AMS393342 AWO393342 BGK393342 BQG393342 CAC393342 CJY393342 CTU393342 DDQ393342 DNM393342 DXI393342 EHE393342 ERA393342 FAW393342 FKS393342 FUO393342 GEK393342 GOG393342 GYC393342 HHY393342 HRU393342 IBQ393342 ILM393342 IVI393342 JFE393342 JPA393342 JYW393342 KIS393342 KSO393342 LCK393342 LMG393342 LWC393342 MFY393342 MPU393342 MZQ393342 NJM393342 NTI393342 ODE393342 ONA393342 OWW393342 PGS393342 PQO393342 QAK393342 QKG393342 QUC393342 RDY393342 RNU393342 RXQ393342 SHM393342 SRI393342 TBE393342 TLA393342 TUW393342 UES393342 UOO393342 UYK393342 VIG393342 VSC393342 WBY393342 WLU393342 WVQ393342 G458878 JE458878 TA458878 ACW458878 AMS458878 AWO458878 BGK458878 BQG458878 CAC458878 CJY458878 CTU458878 DDQ458878 DNM458878 DXI458878 EHE458878 ERA458878 FAW458878 FKS458878 FUO458878 GEK458878 GOG458878 GYC458878 HHY458878 HRU458878 IBQ458878 ILM458878 IVI458878 JFE458878 JPA458878 JYW458878 KIS458878 KSO458878 LCK458878 LMG458878 LWC458878 MFY458878 MPU458878 MZQ458878 NJM458878 NTI458878 ODE458878 ONA458878 OWW458878 PGS458878 PQO458878 QAK458878 QKG458878 QUC458878 RDY458878 RNU458878 RXQ458878 SHM458878 SRI458878 TBE458878 TLA458878 TUW458878 UES458878 UOO458878 UYK458878 VIG458878 VSC458878 WBY458878 WLU458878 WVQ458878 G524414 JE524414 TA524414 ACW524414 AMS524414 AWO524414 BGK524414 BQG524414 CAC524414 CJY524414 CTU524414 DDQ524414 DNM524414 DXI524414 EHE524414 ERA524414 FAW524414 FKS524414 FUO524414 GEK524414 GOG524414 GYC524414 HHY524414 HRU524414 IBQ524414 ILM524414 IVI524414 JFE524414 JPA524414 JYW524414 KIS524414 KSO524414 LCK524414 LMG524414 LWC524414 MFY524414 MPU524414 MZQ524414 NJM524414 NTI524414 ODE524414 ONA524414 OWW524414 PGS524414 PQO524414 QAK524414 QKG524414 QUC524414 RDY524414 RNU524414 RXQ524414 SHM524414 SRI524414 TBE524414 TLA524414 TUW524414 UES524414 UOO524414 UYK524414 VIG524414 VSC524414 WBY524414 WLU524414 WVQ524414 G589950 JE589950 TA589950 ACW589950 AMS589950 AWO589950 BGK589950 BQG589950 CAC589950 CJY589950 CTU589950 DDQ589950 DNM589950 DXI589950 EHE589950 ERA589950 FAW589950 FKS589950 FUO589950 GEK589950 GOG589950 GYC589950 HHY589950 HRU589950 IBQ589950 ILM589950 IVI589950 JFE589950 JPA589950 JYW589950 KIS589950 KSO589950 LCK589950 LMG589950 LWC589950 MFY589950 MPU589950 MZQ589950 NJM589950 NTI589950 ODE589950 ONA589950 OWW589950 PGS589950 PQO589950 QAK589950 QKG589950 QUC589950 RDY589950 RNU589950 RXQ589950 SHM589950 SRI589950 TBE589950 TLA589950 TUW589950 UES589950 UOO589950 UYK589950 VIG589950 VSC589950 WBY589950 WLU589950 WVQ589950 G655486 JE655486 TA655486 ACW655486 AMS655486 AWO655486 BGK655486 BQG655486 CAC655486 CJY655486 CTU655486 DDQ655486 DNM655486 DXI655486 EHE655486 ERA655486 FAW655486 FKS655486 FUO655486 GEK655486 GOG655486 GYC655486 HHY655486 HRU655486 IBQ655486 ILM655486 IVI655486 JFE655486 JPA655486 JYW655486 KIS655486 KSO655486 LCK655486 LMG655486 LWC655486 MFY655486 MPU655486 MZQ655486 NJM655486 NTI655486 ODE655486 ONA655486 OWW655486 PGS655486 PQO655486 QAK655486 QKG655486 QUC655486 RDY655486 RNU655486 RXQ655486 SHM655486 SRI655486 TBE655486 TLA655486 TUW655486 UES655486 UOO655486 UYK655486 VIG655486 VSC655486 WBY655486 WLU655486 WVQ655486 G721022 JE721022 TA721022 ACW721022 AMS721022 AWO721022 BGK721022 BQG721022 CAC721022 CJY721022 CTU721022 DDQ721022 DNM721022 DXI721022 EHE721022 ERA721022 FAW721022 FKS721022 FUO721022 GEK721022 GOG721022 GYC721022 HHY721022 HRU721022 IBQ721022 ILM721022 IVI721022 JFE721022 JPA721022 JYW721022 KIS721022 KSO721022 LCK721022 LMG721022 LWC721022 MFY721022 MPU721022 MZQ721022 NJM721022 NTI721022 ODE721022 ONA721022 OWW721022 PGS721022 PQO721022 QAK721022 QKG721022 QUC721022 RDY721022 RNU721022 RXQ721022 SHM721022 SRI721022 TBE721022 TLA721022 TUW721022 UES721022 UOO721022 UYK721022 VIG721022 VSC721022 WBY721022 WLU721022 WVQ721022 G786558 JE786558 TA786558 ACW786558 AMS786558 AWO786558 BGK786558 BQG786558 CAC786558 CJY786558 CTU786558 DDQ786558 DNM786558 DXI786558 EHE786558 ERA786558 FAW786558 FKS786558 FUO786558 GEK786558 GOG786558 GYC786558 HHY786558 HRU786558 IBQ786558 ILM786558 IVI786558 JFE786558 JPA786558 JYW786558 KIS786558 KSO786558 LCK786558 LMG786558 LWC786558 MFY786558 MPU786558 MZQ786558 NJM786558 NTI786558 ODE786558 ONA786558 OWW786558 PGS786558 PQO786558 QAK786558 QKG786558 QUC786558 RDY786558 RNU786558 RXQ786558 SHM786558 SRI786558 TBE786558 TLA786558 TUW786558 UES786558 UOO786558 UYK786558 VIG786558 VSC786558 WBY786558 WLU786558 WVQ786558 G852094 JE852094 TA852094 ACW852094 AMS852094 AWO852094 BGK852094 BQG852094 CAC852094 CJY852094 CTU852094 DDQ852094 DNM852094 DXI852094 EHE852094 ERA852094 FAW852094 FKS852094 FUO852094 GEK852094 GOG852094 GYC852094 HHY852094 HRU852094 IBQ852094 ILM852094 IVI852094 JFE852094 JPA852094 JYW852094 KIS852094 KSO852094 LCK852094 LMG852094 LWC852094 MFY852094 MPU852094 MZQ852094 NJM852094 NTI852094 ODE852094 ONA852094 OWW852094 PGS852094 PQO852094 QAK852094 QKG852094 QUC852094 RDY852094 RNU852094 RXQ852094 SHM852094 SRI852094 TBE852094 TLA852094 TUW852094 UES852094 UOO852094 UYK852094 VIG852094 VSC852094 WBY852094 WLU852094 WVQ852094 G917630 JE917630 TA917630 ACW917630 AMS917630 AWO917630 BGK917630 BQG917630 CAC917630 CJY917630 CTU917630 DDQ917630 DNM917630 DXI917630 EHE917630 ERA917630 FAW917630 FKS917630 FUO917630 GEK917630 GOG917630 GYC917630 HHY917630 HRU917630 IBQ917630 ILM917630 IVI917630 JFE917630 JPA917630 JYW917630 KIS917630 KSO917630 LCK917630 LMG917630 LWC917630 MFY917630 MPU917630 MZQ917630 NJM917630 NTI917630 ODE917630 ONA917630 OWW917630 PGS917630 PQO917630 QAK917630 QKG917630 QUC917630 RDY917630 RNU917630 RXQ917630 SHM917630 SRI917630 TBE917630 TLA917630 TUW917630 UES917630 UOO917630 UYK917630 VIG917630 VSC917630 WBY917630 WLU917630 WVQ917630 G983166 JE983166 TA983166 ACW983166 AMS983166 AWO983166 BGK983166 BQG983166 CAC983166 CJY983166 CTU983166 DDQ983166 DNM983166 DXI983166 EHE983166 ERA983166 FAW983166 FKS983166 FUO983166 GEK983166 GOG983166 GYC983166 HHY983166 HRU983166 IBQ983166 ILM983166 IVI983166 JFE983166 JPA983166 JYW983166 KIS983166 KSO983166 LCK983166 LMG983166 LWC983166 MFY983166 MPU983166 MZQ983166 NJM983166 NTI983166 ODE983166 ONA983166 OWW983166 PGS983166 PQO983166 QAK983166 QKG983166 QUC983166 RDY983166 RNU983166 RXQ983166 SHM983166 SRI983166 TBE983166 TLA983166 TUW983166 UES983166 UOO983166 UYK983166 VIG983166 VSC983166 WBY983166 WLU983166 WVQ983166 G134 JE134 TA134 ACW134 AMS134 AWO134 BGK134 BQG134 CAC134 CJY134 CTU134 DDQ134 DNM134 DXI134 EHE134 ERA134 FAW134 FKS134 FUO134 GEK134 GOG134 GYC134 HHY134 HRU134 IBQ134 ILM134 IVI134 JFE134 JPA134 JYW134 KIS134 KSO134 LCK134 LMG134 LWC134 MFY134 MPU134 MZQ134 NJM134 NTI134 ODE134 ONA134 OWW134 PGS134 PQO134 QAK134 QKG134 QUC134 RDY134 RNU134 RXQ134 SHM134 SRI134 TBE134 TLA134 TUW134 UES134 UOO134 UYK134 VIG134 VSC134 WBY134 WLU134 WVQ134 G65670 JE65670 TA65670 ACW65670 AMS65670 AWO65670 BGK65670 BQG65670 CAC65670 CJY65670 CTU65670 DDQ65670 DNM65670 DXI65670 EHE65670 ERA65670 FAW65670 FKS65670 FUO65670 GEK65670 GOG65670 GYC65670 HHY65670 HRU65670 IBQ65670 ILM65670 IVI65670 JFE65670 JPA65670 JYW65670 KIS65670 KSO65670 LCK65670 LMG65670 LWC65670 MFY65670 MPU65670 MZQ65670 NJM65670 NTI65670 ODE65670 ONA65670 OWW65670 PGS65670 PQO65670 QAK65670 QKG65670 QUC65670 RDY65670 RNU65670 RXQ65670 SHM65670 SRI65670 TBE65670 TLA65670 TUW65670 UES65670 UOO65670 UYK65670 VIG65670 VSC65670 WBY65670 WLU65670 WVQ65670 G131206 JE131206 TA131206 ACW131206 AMS131206 AWO131206 BGK131206 BQG131206 CAC131206 CJY131206 CTU131206 DDQ131206 DNM131206 DXI131206 EHE131206 ERA131206 FAW131206 FKS131206 FUO131206 GEK131206 GOG131206 GYC131206 HHY131206 HRU131206 IBQ131206 ILM131206 IVI131206 JFE131206 JPA131206 JYW131206 KIS131206 KSO131206 LCK131206 LMG131206 LWC131206 MFY131206 MPU131206 MZQ131206 NJM131206 NTI131206 ODE131206 ONA131206 OWW131206 PGS131206 PQO131206 QAK131206 QKG131206 QUC131206 RDY131206 RNU131206 RXQ131206 SHM131206 SRI131206 TBE131206 TLA131206 TUW131206 UES131206 UOO131206 UYK131206 VIG131206 VSC131206 WBY131206 WLU131206 WVQ131206 G196742 JE196742 TA196742 ACW196742 AMS196742 AWO196742 BGK196742 BQG196742 CAC196742 CJY196742 CTU196742 DDQ196742 DNM196742 DXI196742 EHE196742 ERA196742 FAW196742 FKS196742 FUO196742 GEK196742 GOG196742 GYC196742 HHY196742 HRU196742 IBQ196742 ILM196742 IVI196742 JFE196742 JPA196742 JYW196742 KIS196742 KSO196742 LCK196742 LMG196742 LWC196742 MFY196742 MPU196742 MZQ196742 NJM196742 NTI196742 ODE196742 ONA196742 OWW196742 PGS196742 PQO196742 QAK196742 QKG196742 QUC196742 RDY196742 RNU196742 RXQ196742 SHM196742 SRI196742 TBE196742 TLA196742 TUW196742 UES196742 UOO196742 UYK196742 VIG196742 VSC196742 WBY196742 WLU196742 WVQ196742 G262278 JE262278 TA262278 ACW262278 AMS262278 AWO262278 BGK262278 BQG262278 CAC262278 CJY262278 CTU262278 DDQ262278 DNM262278 DXI262278 EHE262278 ERA262278 FAW262278 FKS262278 FUO262278 GEK262278 GOG262278 GYC262278 HHY262278 HRU262278 IBQ262278 ILM262278 IVI262278 JFE262278 JPA262278 JYW262278 KIS262278 KSO262278 LCK262278 LMG262278 LWC262278 MFY262278 MPU262278 MZQ262278 NJM262278 NTI262278 ODE262278 ONA262278 OWW262278 PGS262278 PQO262278 QAK262278 QKG262278 QUC262278 RDY262278 RNU262278 RXQ262278 SHM262278 SRI262278 TBE262278 TLA262278 TUW262278 UES262278 UOO262278 UYK262278 VIG262278 VSC262278 WBY262278 WLU262278 WVQ262278 G327814 JE327814 TA327814 ACW327814 AMS327814 AWO327814 BGK327814 BQG327814 CAC327814 CJY327814 CTU327814 DDQ327814 DNM327814 DXI327814 EHE327814 ERA327814 FAW327814 FKS327814 FUO327814 GEK327814 GOG327814 GYC327814 HHY327814 HRU327814 IBQ327814 ILM327814 IVI327814 JFE327814 JPA327814 JYW327814 KIS327814 KSO327814 LCK327814 LMG327814 LWC327814 MFY327814 MPU327814 MZQ327814 NJM327814 NTI327814 ODE327814 ONA327814 OWW327814 PGS327814 PQO327814 QAK327814 QKG327814 QUC327814 RDY327814 RNU327814 RXQ327814 SHM327814 SRI327814 TBE327814 TLA327814 TUW327814 UES327814 UOO327814 UYK327814 VIG327814 VSC327814 WBY327814 WLU327814 WVQ327814 G393350 JE393350 TA393350 ACW393350 AMS393350 AWO393350 BGK393350 BQG393350 CAC393350 CJY393350 CTU393350 DDQ393350 DNM393350 DXI393350 EHE393350 ERA393350 FAW393350 FKS393350 FUO393350 GEK393350 GOG393350 GYC393350 HHY393350 HRU393350 IBQ393350 ILM393350 IVI393350 JFE393350 JPA393350 JYW393350 KIS393350 KSO393350 LCK393350 LMG393350 LWC393350 MFY393350 MPU393350 MZQ393350 NJM393350 NTI393350 ODE393350 ONA393350 OWW393350 PGS393350 PQO393350 QAK393350 QKG393350 QUC393350 RDY393350 RNU393350 RXQ393350 SHM393350 SRI393350 TBE393350 TLA393350 TUW393350 UES393350 UOO393350 UYK393350 VIG393350 VSC393350 WBY393350 WLU393350 WVQ393350 G458886 JE458886 TA458886 ACW458886 AMS458886 AWO458886 BGK458886 BQG458886 CAC458886 CJY458886 CTU458886 DDQ458886 DNM458886 DXI458886 EHE458886 ERA458886 FAW458886 FKS458886 FUO458886 GEK458886 GOG458886 GYC458886 HHY458886 HRU458886 IBQ458886 ILM458886 IVI458886 JFE458886 JPA458886 JYW458886 KIS458886 KSO458886 LCK458886 LMG458886 LWC458886 MFY458886 MPU458886 MZQ458886 NJM458886 NTI458886 ODE458886 ONA458886 OWW458886 PGS458886 PQO458886 QAK458886 QKG458886 QUC458886 RDY458886 RNU458886 RXQ458886 SHM458886 SRI458886 TBE458886 TLA458886 TUW458886 UES458886 UOO458886 UYK458886 VIG458886 VSC458886 WBY458886 WLU458886 WVQ458886 G524422 JE524422 TA524422 ACW524422 AMS524422 AWO524422 BGK524422 BQG524422 CAC524422 CJY524422 CTU524422 DDQ524422 DNM524422 DXI524422 EHE524422 ERA524422 FAW524422 FKS524422 FUO524422 GEK524422 GOG524422 GYC524422 HHY524422 HRU524422 IBQ524422 ILM524422 IVI524422 JFE524422 JPA524422 JYW524422 KIS524422 KSO524422 LCK524422 LMG524422 LWC524422 MFY524422 MPU524422 MZQ524422 NJM524422 NTI524422 ODE524422 ONA524422 OWW524422 PGS524422 PQO524422 QAK524422 QKG524422 QUC524422 RDY524422 RNU524422 RXQ524422 SHM524422 SRI524422 TBE524422 TLA524422 TUW524422 UES524422 UOO524422 UYK524422 VIG524422 VSC524422 WBY524422 WLU524422 WVQ524422 G589958 JE589958 TA589958 ACW589958 AMS589958 AWO589958 BGK589958 BQG589958 CAC589958 CJY589958 CTU589958 DDQ589958 DNM589958 DXI589958 EHE589958 ERA589958 FAW589958 FKS589958 FUO589958 GEK589958 GOG589958 GYC589958 HHY589958 HRU589958 IBQ589958 ILM589958 IVI589958 JFE589958 JPA589958 JYW589958 KIS589958 KSO589958 LCK589958 LMG589958 LWC589958 MFY589958 MPU589958 MZQ589958 NJM589958 NTI589958 ODE589958 ONA589958 OWW589958 PGS589958 PQO589958 QAK589958 QKG589958 QUC589958 RDY589958 RNU589958 RXQ589958 SHM589958 SRI589958 TBE589958 TLA589958 TUW589958 UES589958 UOO589958 UYK589958 VIG589958 VSC589958 WBY589958 WLU589958 WVQ589958 G655494 JE655494 TA655494 ACW655494 AMS655494 AWO655494 BGK655494 BQG655494 CAC655494 CJY655494 CTU655494 DDQ655494 DNM655494 DXI655494 EHE655494 ERA655494 FAW655494 FKS655494 FUO655494 GEK655494 GOG655494 GYC655494 HHY655494 HRU655494 IBQ655494 ILM655494 IVI655494 JFE655494 JPA655494 JYW655494 KIS655494 KSO655494 LCK655494 LMG655494 LWC655494 MFY655494 MPU655494 MZQ655494 NJM655494 NTI655494 ODE655494 ONA655494 OWW655494 PGS655494 PQO655494 QAK655494 QKG655494 QUC655494 RDY655494 RNU655494 RXQ655494 SHM655494 SRI655494 TBE655494 TLA655494 TUW655494 UES655494 UOO655494 UYK655494 VIG655494 VSC655494 WBY655494 WLU655494 WVQ655494 G721030 JE721030 TA721030 ACW721030 AMS721030 AWO721030 BGK721030 BQG721030 CAC721030 CJY721030 CTU721030 DDQ721030 DNM721030 DXI721030 EHE721030 ERA721030 FAW721030 FKS721030 FUO721030 GEK721030 GOG721030 GYC721030 HHY721030 HRU721030 IBQ721030 ILM721030 IVI721030 JFE721030 JPA721030 JYW721030 KIS721030 KSO721030 LCK721030 LMG721030 LWC721030 MFY721030 MPU721030 MZQ721030 NJM721030 NTI721030 ODE721030 ONA721030 OWW721030 PGS721030 PQO721030 QAK721030 QKG721030 QUC721030 RDY721030 RNU721030 RXQ721030 SHM721030 SRI721030 TBE721030 TLA721030 TUW721030 UES721030 UOO721030 UYK721030 VIG721030 VSC721030 WBY721030 WLU721030 WVQ721030 G786566 JE786566 TA786566 ACW786566 AMS786566 AWO786566 BGK786566 BQG786566 CAC786566 CJY786566 CTU786566 DDQ786566 DNM786566 DXI786566 EHE786566 ERA786566 FAW786566 FKS786566 FUO786566 GEK786566 GOG786566 GYC786566 HHY786566 HRU786566 IBQ786566 ILM786566 IVI786566 JFE786566 JPA786566 JYW786566 KIS786566 KSO786566 LCK786566 LMG786566 LWC786566 MFY786566 MPU786566 MZQ786566 NJM786566 NTI786566 ODE786566 ONA786566 OWW786566 PGS786566 PQO786566 QAK786566 QKG786566 QUC786566 RDY786566 RNU786566 RXQ786566 SHM786566 SRI786566 TBE786566 TLA786566 TUW786566 UES786566 UOO786566 UYK786566 VIG786566 VSC786566 WBY786566 WLU786566 WVQ786566 G852102 JE852102 TA852102 ACW852102 AMS852102 AWO852102 BGK852102 BQG852102 CAC852102 CJY852102 CTU852102 DDQ852102 DNM852102 DXI852102 EHE852102 ERA852102 FAW852102 FKS852102 FUO852102 GEK852102 GOG852102 GYC852102 HHY852102 HRU852102 IBQ852102 ILM852102 IVI852102 JFE852102 JPA852102 JYW852102 KIS852102 KSO852102 LCK852102 LMG852102 LWC852102 MFY852102 MPU852102 MZQ852102 NJM852102 NTI852102 ODE852102 ONA852102 OWW852102 PGS852102 PQO852102 QAK852102 QKG852102 QUC852102 RDY852102 RNU852102 RXQ852102 SHM852102 SRI852102 TBE852102 TLA852102 TUW852102 UES852102 UOO852102 UYK852102 VIG852102 VSC852102 WBY852102 WLU852102 WVQ852102 G917638 JE917638 TA917638 ACW917638 AMS917638 AWO917638 BGK917638 BQG917638 CAC917638 CJY917638 CTU917638 DDQ917638 DNM917638 DXI917638 EHE917638 ERA917638 FAW917638 FKS917638 FUO917638 GEK917638 GOG917638 GYC917638 HHY917638 HRU917638 IBQ917638 ILM917638 IVI917638 JFE917638 JPA917638 JYW917638 KIS917638 KSO917638 LCK917638 LMG917638 LWC917638 MFY917638 MPU917638 MZQ917638 NJM917638 NTI917638 ODE917638 ONA917638 OWW917638 PGS917638 PQO917638 QAK917638 QKG917638 QUC917638 RDY917638 RNU917638 RXQ917638 SHM917638 SRI917638 TBE917638 TLA917638 TUW917638 UES917638 UOO917638 UYK917638 VIG917638 VSC917638 WBY917638 WLU917638 WVQ917638 G983174 JE983174 TA983174 ACW983174 AMS983174 AWO983174 BGK983174 BQG983174 CAC983174 CJY983174 CTU983174 DDQ983174 DNM983174 DXI983174 EHE983174 ERA983174 FAW983174 FKS983174 FUO983174 GEK983174 GOG983174 GYC983174 HHY983174 HRU983174 IBQ983174 ILM983174 IVI983174 JFE983174 JPA983174 JYW983174 KIS983174 KSO983174 LCK983174 LMG983174 LWC983174 MFY983174 MPU983174 MZQ983174 NJM983174 NTI983174 ODE983174 ONA983174 OWW983174 PGS983174 PQO983174 QAK983174 QKG983174 QUC983174 RDY983174 RNU983174 RXQ983174 SHM983174 SRI983174 TBE983174 TLA983174 TUW983174 UES983174 UOO983174 UYK983174 VIG983174 VSC983174 WBY983174 WLU983174 WVQ983174</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XFD392"/>
  <sheetViews>
    <sheetView zoomScale="70" zoomScaleNormal="70" workbookViewId="0">
      <selection activeCell="R19" sqref="R19"/>
    </sheetView>
  </sheetViews>
  <sheetFormatPr defaultRowHeight="24.75"/>
  <cols>
    <col min="1" max="1" width="4.85546875" style="1193" customWidth="1"/>
    <col min="2" max="2" width="63" style="1194" customWidth="1"/>
    <col min="3" max="3" width="12" style="1195" customWidth="1"/>
    <col min="4" max="4" width="13.140625" style="1195" customWidth="1"/>
    <col min="5" max="5" width="13.5703125" style="1195" customWidth="1"/>
    <col min="6" max="6" width="10.85546875" style="1196" customWidth="1"/>
    <col min="7" max="7" width="15" style="1196" customWidth="1"/>
    <col min="8" max="8" width="15.7109375" style="1196" customWidth="1"/>
    <col min="9" max="9" width="20.42578125" style="1197" customWidth="1"/>
    <col min="10" max="10" width="2.7109375" style="1198" customWidth="1"/>
    <col min="11" max="11" width="3.140625" style="1198" customWidth="1"/>
    <col min="12" max="12" width="32.42578125" style="1198" customWidth="1"/>
    <col min="13" max="13" width="9" style="1198" customWidth="1"/>
    <col min="14" max="14" width="11.140625" style="1199" customWidth="1"/>
    <col min="15" max="15" width="30.28515625" style="1196" customWidth="1"/>
    <col min="16" max="16" width="10.140625" style="1196" customWidth="1"/>
    <col min="17" max="17" width="11.140625" style="1196" customWidth="1"/>
    <col min="18" max="18" width="30" style="1196" customWidth="1"/>
    <col min="19" max="19" width="8.85546875" style="1197" customWidth="1"/>
    <col min="20" max="20" width="11.140625" style="1198" customWidth="1"/>
    <col min="21" max="21" width="1.7109375" style="1198" customWidth="1"/>
    <col min="22" max="22" width="8.85546875" style="1196" customWidth="1"/>
    <col min="23" max="23" width="9.85546875" style="1197" customWidth="1"/>
    <col min="24" max="24" width="8.85546875" style="1196" customWidth="1"/>
    <col min="25" max="25" width="54.7109375" style="1197" customWidth="1"/>
    <col min="26" max="26" width="10.85546875" style="1198" customWidth="1"/>
    <col min="27" max="27" width="8.7109375" style="1198" customWidth="1"/>
    <col min="28" max="28" width="12.28515625" style="1198" customWidth="1"/>
    <col min="29" max="29" width="8.85546875" style="1196" customWidth="1"/>
    <col min="30" max="30" width="9.85546875" style="1197" customWidth="1"/>
    <col min="31" max="31" width="8.85546875" style="1196" customWidth="1"/>
    <col min="32" max="32" width="54.7109375" style="1197" customWidth="1"/>
    <col min="33" max="33" width="10.85546875" style="1197" customWidth="1"/>
    <col min="34" max="34" width="8.7109375" style="1197" customWidth="1"/>
    <col min="35" max="35" width="13.28515625" style="1197" customWidth="1"/>
    <col min="36" max="36" width="8.85546875" style="1196" customWidth="1"/>
    <col min="37" max="37" width="9.85546875" style="1197" customWidth="1"/>
    <col min="38" max="38" width="8.85546875" style="1196" customWidth="1"/>
    <col min="39" max="39" width="54.7109375" style="1197" customWidth="1"/>
    <col min="40" max="40" width="12.140625" style="1198" customWidth="1"/>
    <col min="41" max="41" width="8.7109375" style="1198" customWidth="1"/>
    <col min="42" max="42" width="11.28515625" style="1198" customWidth="1"/>
    <col min="43" max="43" width="8.85546875" style="1196" customWidth="1"/>
    <col min="44" max="44" width="9.140625" style="1197"/>
    <col min="45" max="45" width="8.85546875" style="1196" customWidth="1"/>
    <col min="46" max="46" width="54.7109375" style="1197" customWidth="1"/>
    <col min="47" max="47" width="13.7109375" style="1198" customWidth="1"/>
    <col min="48" max="48" width="8.7109375" style="1198" customWidth="1"/>
    <col min="49" max="49" width="14.7109375" style="1198" customWidth="1"/>
    <col min="50" max="50" width="8.85546875" style="1196" customWidth="1"/>
    <col min="51" max="51" width="9.85546875" style="1197" customWidth="1"/>
    <col min="52" max="52" width="8.85546875" style="1196" customWidth="1"/>
    <col min="53" max="53" width="54.7109375" style="1197" customWidth="1"/>
    <col min="54" max="54" width="12.42578125" style="1198" customWidth="1"/>
    <col min="55" max="55" width="8.7109375" style="1198" customWidth="1"/>
    <col min="56" max="56" width="13.42578125" style="1198" customWidth="1"/>
    <col min="57" max="57" width="8.85546875" style="1196" customWidth="1"/>
    <col min="58" max="58" width="9.140625" style="1197" customWidth="1"/>
    <col min="59" max="59" width="8.85546875" style="1196" customWidth="1"/>
    <col min="60" max="60" width="54.7109375" style="1197" customWidth="1"/>
    <col min="61" max="61" width="10.7109375" style="1197" customWidth="1"/>
    <col min="62" max="62" width="8.7109375" style="1197" customWidth="1"/>
    <col min="63" max="63" width="13" style="1197" customWidth="1"/>
    <col min="64" max="64" width="8.85546875" style="1196" customWidth="1"/>
    <col min="65" max="65" width="9.140625" style="1197" customWidth="1"/>
    <col min="66" max="66" width="8.85546875" style="1196" customWidth="1"/>
    <col min="67" max="67" width="54.7109375" style="1197" customWidth="1"/>
    <col min="68" max="68" width="10.85546875" style="1198" customWidth="1"/>
    <col min="69" max="69" width="8.7109375" style="1198" customWidth="1"/>
    <col min="70" max="70" width="13" style="1198" customWidth="1"/>
    <col min="71" max="71" width="8.85546875" style="1196" customWidth="1"/>
    <col min="72" max="72" width="9.85546875" style="1197" customWidth="1"/>
    <col min="73" max="73" width="8.85546875" style="1196" customWidth="1"/>
    <col min="74" max="259" width="9.140625" style="1197"/>
    <col min="260" max="260" width="63" style="1197" customWidth="1"/>
    <col min="261" max="263" width="17.140625" style="1197" customWidth="1"/>
    <col min="264" max="267" width="15" style="1197" customWidth="1"/>
    <col min="268" max="268" width="13.140625" style="1197" customWidth="1"/>
    <col min="269" max="269" width="8.7109375" style="1197" customWidth="1"/>
    <col min="270" max="270" width="12.85546875" style="1197" customWidth="1"/>
    <col min="271" max="271" width="8.85546875" style="1197" customWidth="1"/>
    <col min="272" max="272" width="9.85546875" style="1197" customWidth="1"/>
    <col min="273" max="273" width="8.85546875" style="1197" customWidth="1"/>
    <col min="274" max="274" width="54.7109375" style="1197" customWidth="1"/>
    <col min="275" max="275" width="10.85546875" style="1197" customWidth="1"/>
    <col min="276" max="276" width="8.7109375" style="1197" customWidth="1"/>
    <col min="277" max="277" width="12.140625" style="1197" customWidth="1"/>
    <col min="278" max="278" width="8.85546875" style="1197" customWidth="1"/>
    <col min="279" max="279" width="9.85546875" style="1197" customWidth="1"/>
    <col min="280" max="280" width="8.85546875" style="1197" customWidth="1"/>
    <col min="281" max="281" width="54.7109375" style="1197" customWidth="1"/>
    <col min="282" max="282" width="10.85546875" style="1197" customWidth="1"/>
    <col min="283" max="283" width="8.7109375" style="1197" customWidth="1"/>
    <col min="284" max="284" width="12.28515625" style="1197" customWidth="1"/>
    <col min="285" max="285" width="8.85546875" style="1197" customWidth="1"/>
    <col min="286" max="286" width="9.85546875" style="1197" customWidth="1"/>
    <col min="287" max="287" width="8.85546875" style="1197" customWidth="1"/>
    <col min="288" max="288" width="54.7109375" style="1197" customWidth="1"/>
    <col min="289" max="289" width="10.85546875" style="1197" customWidth="1"/>
    <col min="290" max="290" width="8.7109375" style="1197" customWidth="1"/>
    <col min="291" max="291" width="13.28515625" style="1197" customWidth="1"/>
    <col min="292" max="292" width="8.85546875" style="1197" customWidth="1"/>
    <col min="293" max="293" width="9.85546875" style="1197" customWidth="1"/>
    <col min="294" max="294" width="8.85546875" style="1197" customWidth="1"/>
    <col min="295" max="295" width="54.7109375" style="1197" customWidth="1"/>
    <col min="296" max="296" width="12.140625" style="1197" customWidth="1"/>
    <col min="297" max="297" width="8.7109375" style="1197" customWidth="1"/>
    <col min="298" max="298" width="11.28515625" style="1197" customWidth="1"/>
    <col min="299" max="299" width="8.85546875" style="1197" customWidth="1"/>
    <col min="300" max="300" width="9.140625" style="1197"/>
    <col min="301" max="301" width="8.85546875" style="1197" customWidth="1"/>
    <col min="302" max="302" width="54.7109375" style="1197" customWidth="1"/>
    <col min="303" max="303" width="13.7109375" style="1197" customWidth="1"/>
    <col min="304" max="304" width="8.7109375" style="1197" customWidth="1"/>
    <col min="305" max="305" width="14.7109375" style="1197" customWidth="1"/>
    <col min="306" max="306" width="8.85546875" style="1197" customWidth="1"/>
    <col min="307" max="307" width="9.85546875" style="1197" customWidth="1"/>
    <col min="308" max="308" width="8.85546875" style="1197" customWidth="1"/>
    <col min="309" max="309" width="54.7109375" style="1197" customWidth="1"/>
    <col min="310" max="310" width="12.42578125" style="1197" customWidth="1"/>
    <col min="311" max="311" width="8.7109375" style="1197" customWidth="1"/>
    <col min="312" max="312" width="13.42578125" style="1197" customWidth="1"/>
    <col min="313" max="313" width="8.85546875" style="1197" customWidth="1"/>
    <col min="314" max="314" width="9.140625" style="1197" customWidth="1"/>
    <col min="315" max="315" width="8.85546875" style="1197" customWidth="1"/>
    <col min="316" max="316" width="54.7109375" style="1197" customWidth="1"/>
    <col min="317" max="317" width="10.7109375" style="1197" customWidth="1"/>
    <col min="318" max="318" width="8.7109375" style="1197" customWidth="1"/>
    <col min="319" max="319" width="13" style="1197" customWidth="1"/>
    <col min="320" max="320" width="8.85546875" style="1197" customWidth="1"/>
    <col min="321" max="321" width="9.140625" style="1197" customWidth="1"/>
    <col min="322" max="322" width="8.85546875" style="1197" customWidth="1"/>
    <col min="323" max="323" width="54.7109375" style="1197" customWidth="1"/>
    <col min="324" max="324" width="10.85546875" style="1197" customWidth="1"/>
    <col min="325" max="325" width="8.7109375" style="1197" customWidth="1"/>
    <col min="326" max="326" width="13" style="1197" customWidth="1"/>
    <col min="327" max="327" width="8.85546875" style="1197" customWidth="1"/>
    <col min="328" max="328" width="9.85546875" style="1197" customWidth="1"/>
    <col min="329" max="329" width="8.85546875" style="1197" customWidth="1"/>
    <col min="330" max="515" width="9.140625" style="1197"/>
    <col min="516" max="516" width="63" style="1197" customWidth="1"/>
    <col min="517" max="519" width="17.140625" style="1197" customWidth="1"/>
    <col min="520" max="523" width="15" style="1197" customWidth="1"/>
    <col min="524" max="524" width="13.140625" style="1197" customWidth="1"/>
    <col min="525" max="525" width="8.7109375" style="1197" customWidth="1"/>
    <col min="526" max="526" width="12.85546875" style="1197" customWidth="1"/>
    <col min="527" max="527" width="8.85546875" style="1197" customWidth="1"/>
    <col min="528" max="528" width="9.85546875" style="1197" customWidth="1"/>
    <col min="529" max="529" width="8.85546875" style="1197" customWidth="1"/>
    <col min="530" max="530" width="54.7109375" style="1197" customWidth="1"/>
    <col min="531" max="531" width="10.85546875" style="1197" customWidth="1"/>
    <col min="532" max="532" width="8.7109375" style="1197" customWidth="1"/>
    <col min="533" max="533" width="12.140625" style="1197" customWidth="1"/>
    <col min="534" max="534" width="8.85546875" style="1197" customWidth="1"/>
    <col min="535" max="535" width="9.85546875" style="1197" customWidth="1"/>
    <col min="536" max="536" width="8.85546875" style="1197" customWidth="1"/>
    <col min="537" max="537" width="54.7109375" style="1197" customWidth="1"/>
    <col min="538" max="538" width="10.85546875" style="1197" customWidth="1"/>
    <col min="539" max="539" width="8.7109375" style="1197" customWidth="1"/>
    <col min="540" max="540" width="12.28515625" style="1197" customWidth="1"/>
    <col min="541" max="541" width="8.85546875" style="1197" customWidth="1"/>
    <col min="542" max="542" width="9.85546875" style="1197" customWidth="1"/>
    <col min="543" max="543" width="8.85546875" style="1197" customWidth="1"/>
    <col min="544" max="544" width="54.7109375" style="1197" customWidth="1"/>
    <col min="545" max="545" width="10.85546875" style="1197" customWidth="1"/>
    <col min="546" max="546" width="8.7109375" style="1197" customWidth="1"/>
    <col min="547" max="547" width="13.28515625" style="1197" customWidth="1"/>
    <col min="548" max="548" width="8.85546875" style="1197" customWidth="1"/>
    <col min="549" max="549" width="9.85546875" style="1197" customWidth="1"/>
    <col min="550" max="550" width="8.85546875" style="1197" customWidth="1"/>
    <col min="551" max="551" width="54.7109375" style="1197" customWidth="1"/>
    <col min="552" max="552" width="12.140625" style="1197" customWidth="1"/>
    <col min="553" max="553" width="8.7109375" style="1197" customWidth="1"/>
    <col min="554" max="554" width="11.28515625" style="1197" customWidth="1"/>
    <col min="555" max="555" width="8.85546875" style="1197" customWidth="1"/>
    <col min="556" max="556" width="9.140625" style="1197"/>
    <col min="557" max="557" width="8.85546875" style="1197" customWidth="1"/>
    <col min="558" max="558" width="54.7109375" style="1197" customWidth="1"/>
    <col min="559" max="559" width="13.7109375" style="1197" customWidth="1"/>
    <col min="560" max="560" width="8.7109375" style="1197" customWidth="1"/>
    <col min="561" max="561" width="14.7109375" style="1197" customWidth="1"/>
    <col min="562" max="562" width="8.85546875" style="1197" customWidth="1"/>
    <col min="563" max="563" width="9.85546875" style="1197" customWidth="1"/>
    <col min="564" max="564" width="8.85546875" style="1197" customWidth="1"/>
    <col min="565" max="565" width="54.7109375" style="1197" customWidth="1"/>
    <col min="566" max="566" width="12.42578125" style="1197" customWidth="1"/>
    <col min="567" max="567" width="8.7109375" style="1197" customWidth="1"/>
    <col min="568" max="568" width="13.42578125" style="1197" customWidth="1"/>
    <col min="569" max="569" width="8.85546875" style="1197" customWidth="1"/>
    <col min="570" max="570" width="9.140625" style="1197" customWidth="1"/>
    <col min="571" max="571" width="8.85546875" style="1197" customWidth="1"/>
    <col min="572" max="572" width="54.7109375" style="1197" customWidth="1"/>
    <col min="573" max="573" width="10.7109375" style="1197" customWidth="1"/>
    <col min="574" max="574" width="8.7109375" style="1197" customWidth="1"/>
    <col min="575" max="575" width="13" style="1197" customWidth="1"/>
    <col min="576" max="576" width="8.85546875" style="1197" customWidth="1"/>
    <col min="577" max="577" width="9.140625" style="1197" customWidth="1"/>
    <col min="578" max="578" width="8.85546875" style="1197" customWidth="1"/>
    <col min="579" max="579" width="54.7109375" style="1197" customWidth="1"/>
    <col min="580" max="580" width="10.85546875" style="1197" customWidth="1"/>
    <col min="581" max="581" width="8.7109375" style="1197" customWidth="1"/>
    <col min="582" max="582" width="13" style="1197" customWidth="1"/>
    <col min="583" max="583" width="8.85546875" style="1197" customWidth="1"/>
    <col min="584" max="584" width="9.85546875" style="1197" customWidth="1"/>
    <col min="585" max="585" width="8.85546875" style="1197" customWidth="1"/>
    <col min="586" max="771" width="9.140625" style="1197"/>
    <col min="772" max="772" width="63" style="1197" customWidth="1"/>
    <col min="773" max="775" width="17.140625" style="1197" customWidth="1"/>
    <col min="776" max="779" width="15" style="1197" customWidth="1"/>
    <col min="780" max="780" width="13.140625" style="1197" customWidth="1"/>
    <col min="781" max="781" width="8.7109375" style="1197" customWidth="1"/>
    <col min="782" max="782" width="12.85546875" style="1197" customWidth="1"/>
    <col min="783" max="783" width="8.85546875" style="1197" customWidth="1"/>
    <col min="784" max="784" width="9.85546875" style="1197" customWidth="1"/>
    <col min="785" max="785" width="8.85546875" style="1197" customWidth="1"/>
    <col min="786" max="786" width="54.7109375" style="1197" customWidth="1"/>
    <col min="787" max="787" width="10.85546875" style="1197" customWidth="1"/>
    <col min="788" max="788" width="8.7109375" style="1197" customWidth="1"/>
    <col min="789" max="789" width="12.140625" style="1197" customWidth="1"/>
    <col min="790" max="790" width="8.85546875" style="1197" customWidth="1"/>
    <col min="791" max="791" width="9.85546875" style="1197" customWidth="1"/>
    <col min="792" max="792" width="8.85546875" style="1197" customWidth="1"/>
    <col min="793" max="793" width="54.7109375" style="1197" customWidth="1"/>
    <col min="794" max="794" width="10.85546875" style="1197" customWidth="1"/>
    <col min="795" max="795" width="8.7109375" style="1197" customWidth="1"/>
    <col min="796" max="796" width="12.28515625" style="1197" customWidth="1"/>
    <col min="797" max="797" width="8.85546875" style="1197" customWidth="1"/>
    <col min="798" max="798" width="9.85546875" style="1197" customWidth="1"/>
    <col min="799" max="799" width="8.85546875" style="1197" customWidth="1"/>
    <col min="800" max="800" width="54.7109375" style="1197" customWidth="1"/>
    <col min="801" max="801" width="10.85546875" style="1197" customWidth="1"/>
    <col min="802" max="802" width="8.7109375" style="1197" customWidth="1"/>
    <col min="803" max="803" width="13.28515625" style="1197" customWidth="1"/>
    <col min="804" max="804" width="8.85546875" style="1197" customWidth="1"/>
    <col min="805" max="805" width="9.85546875" style="1197" customWidth="1"/>
    <col min="806" max="806" width="8.85546875" style="1197" customWidth="1"/>
    <col min="807" max="807" width="54.7109375" style="1197" customWidth="1"/>
    <col min="808" max="808" width="12.140625" style="1197" customWidth="1"/>
    <col min="809" max="809" width="8.7109375" style="1197" customWidth="1"/>
    <col min="810" max="810" width="11.28515625" style="1197" customWidth="1"/>
    <col min="811" max="811" width="8.85546875" style="1197" customWidth="1"/>
    <col min="812" max="812" width="9.140625" style="1197"/>
    <col min="813" max="813" width="8.85546875" style="1197" customWidth="1"/>
    <col min="814" max="814" width="54.7109375" style="1197" customWidth="1"/>
    <col min="815" max="815" width="13.7109375" style="1197" customWidth="1"/>
    <col min="816" max="816" width="8.7109375" style="1197" customWidth="1"/>
    <col min="817" max="817" width="14.7109375" style="1197" customWidth="1"/>
    <col min="818" max="818" width="8.85546875" style="1197" customWidth="1"/>
    <col min="819" max="819" width="9.85546875" style="1197" customWidth="1"/>
    <col min="820" max="820" width="8.85546875" style="1197" customWidth="1"/>
    <col min="821" max="821" width="54.7109375" style="1197" customWidth="1"/>
    <col min="822" max="822" width="12.42578125" style="1197" customWidth="1"/>
    <col min="823" max="823" width="8.7109375" style="1197" customWidth="1"/>
    <col min="824" max="824" width="13.42578125" style="1197" customWidth="1"/>
    <col min="825" max="825" width="8.85546875" style="1197" customWidth="1"/>
    <col min="826" max="826" width="9.140625" style="1197" customWidth="1"/>
    <col min="827" max="827" width="8.85546875" style="1197" customWidth="1"/>
    <col min="828" max="828" width="54.7109375" style="1197" customWidth="1"/>
    <col min="829" max="829" width="10.7109375" style="1197" customWidth="1"/>
    <col min="830" max="830" width="8.7109375" style="1197" customWidth="1"/>
    <col min="831" max="831" width="13" style="1197" customWidth="1"/>
    <col min="832" max="832" width="8.85546875" style="1197" customWidth="1"/>
    <col min="833" max="833" width="9.140625" style="1197" customWidth="1"/>
    <col min="834" max="834" width="8.85546875" style="1197" customWidth="1"/>
    <col min="835" max="835" width="54.7109375" style="1197" customWidth="1"/>
    <col min="836" max="836" width="10.85546875" style="1197" customWidth="1"/>
    <col min="837" max="837" width="8.7109375" style="1197" customWidth="1"/>
    <col min="838" max="838" width="13" style="1197" customWidth="1"/>
    <col min="839" max="839" width="8.85546875" style="1197" customWidth="1"/>
    <col min="840" max="840" width="9.85546875" style="1197" customWidth="1"/>
    <col min="841" max="841" width="8.85546875" style="1197" customWidth="1"/>
    <col min="842" max="1027" width="9.140625" style="1197"/>
    <col min="1028" max="1028" width="63" style="1197" customWidth="1"/>
    <col min="1029" max="1031" width="17.140625" style="1197" customWidth="1"/>
    <col min="1032" max="1035" width="15" style="1197" customWidth="1"/>
    <col min="1036" max="1036" width="13.140625" style="1197" customWidth="1"/>
    <col min="1037" max="1037" width="8.7109375" style="1197" customWidth="1"/>
    <col min="1038" max="1038" width="12.85546875" style="1197" customWidth="1"/>
    <col min="1039" max="1039" width="8.85546875" style="1197" customWidth="1"/>
    <col min="1040" max="1040" width="9.85546875" style="1197" customWidth="1"/>
    <col min="1041" max="1041" width="8.85546875" style="1197" customWidth="1"/>
    <col min="1042" max="1042" width="54.7109375" style="1197" customWidth="1"/>
    <col min="1043" max="1043" width="10.85546875" style="1197" customWidth="1"/>
    <col min="1044" max="1044" width="8.7109375" style="1197" customWidth="1"/>
    <col min="1045" max="1045" width="12.140625" style="1197" customWidth="1"/>
    <col min="1046" max="1046" width="8.85546875" style="1197" customWidth="1"/>
    <col min="1047" max="1047" width="9.85546875" style="1197" customWidth="1"/>
    <col min="1048" max="1048" width="8.85546875" style="1197" customWidth="1"/>
    <col min="1049" max="1049" width="54.7109375" style="1197" customWidth="1"/>
    <col min="1050" max="1050" width="10.85546875" style="1197" customWidth="1"/>
    <col min="1051" max="1051" width="8.7109375" style="1197" customWidth="1"/>
    <col min="1052" max="1052" width="12.28515625" style="1197" customWidth="1"/>
    <col min="1053" max="1053" width="8.85546875" style="1197" customWidth="1"/>
    <col min="1054" max="1054" width="9.85546875" style="1197" customWidth="1"/>
    <col min="1055" max="1055" width="8.85546875" style="1197" customWidth="1"/>
    <col min="1056" max="1056" width="54.7109375" style="1197" customWidth="1"/>
    <col min="1057" max="1057" width="10.85546875" style="1197" customWidth="1"/>
    <col min="1058" max="1058" width="8.7109375" style="1197" customWidth="1"/>
    <col min="1059" max="1059" width="13.28515625" style="1197" customWidth="1"/>
    <col min="1060" max="1060" width="8.85546875" style="1197" customWidth="1"/>
    <col min="1061" max="1061" width="9.85546875" style="1197" customWidth="1"/>
    <col min="1062" max="1062" width="8.85546875" style="1197" customWidth="1"/>
    <col min="1063" max="1063" width="54.7109375" style="1197" customWidth="1"/>
    <col min="1064" max="1064" width="12.140625" style="1197" customWidth="1"/>
    <col min="1065" max="1065" width="8.7109375" style="1197" customWidth="1"/>
    <col min="1066" max="1066" width="11.28515625" style="1197" customWidth="1"/>
    <col min="1067" max="1067" width="8.85546875" style="1197" customWidth="1"/>
    <col min="1068" max="1068" width="9.140625" style="1197"/>
    <col min="1069" max="1069" width="8.85546875" style="1197" customWidth="1"/>
    <col min="1070" max="1070" width="54.7109375" style="1197" customWidth="1"/>
    <col min="1071" max="1071" width="13.7109375" style="1197" customWidth="1"/>
    <col min="1072" max="1072" width="8.7109375" style="1197" customWidth="1"/>
    <col min="1073" max="1073" width="14.7109375" style="1197" customWidth="1"/>
    <col min="1074" max="1074" width="8.85546875" style="1197" customWidth="1"/>
    <col min="1075" max="1075" width="9.85546875" style="1197" customWidth="1"/>
    <col min="1076" max="1076" width="8.85546875" style="1197" customWidth="1"/>
    <col min="1077" max="1077" width="54.7109375" style="1197" customWidth="1"/>
    <col min="1078" max="1078" width="12.42578125" style="1197" customWidth="1"/>
    <col min="1079" max="1079" width="8.7109375" style="1197" customWidth="1"/>
    <col min="1080" max="1080" width="13.42578125" style="1197" customWidth="1"/>
    <col min="1081" max="1081" width="8.85546875" style="1197" customWidth="1"/>
    <col min="1082" max="1082" width="9.140625" style="1197" customWidth="1"/>
    <col min="1083" max="1083" width="8.85546875" style="1197" customWidth="1"/>
    <col min="1084" max="1084" width="54.7109375" style="1197" customWidth="1"/>
    <col min="1085" max="1085" width="10.7109375" style="1197" customWidth="1"/>
    <col min="1086" max="1086" width="8.7109375" style="1197" customWidth="1"/>
    <col min="1087" max="1087" width="13" style="1197" customWidth="1"/>
    <col min="1088" max="1088" width="8.85546875" style="1197" customWidth="1"/>
    <col min="1089" max="1089" width="9.140625" style="1197" customWidth="1"/>
    <col min="1090" max="1090" width="8.85546875" style="1197" customWidth="1"/>
    <col min="1091" max="1091" width="54.7109375" style="1197" customWidth="1"/>
    <col min="1092" max="1092" width="10.85546875" style="1197" customWidth="1"/>
    <col min="1093" max="1093" width="8.7109375" style="1197" customWidth="1"/>
    <col min="1094" max="1094" width="13" style="1197" customWidth="1"/>
    <col min="1095" max="1095" width="8.85546875" style="1197" customWidth="1"/>
    <col min="1096" max="1096" width="9.85546875" style="1197" customWidth="1"/>
    <col min="1097" max="1097" width="8.85546875" style="1197" customWidth="1"/>
    <col min="1098" max="1283" width="9.140625" style="1197"/>
    <col min="1284" max="1284" width="63" style="1197" customWidth="1"/>
    <col min="1285" max="1287" width="17.140625" style="1197" customWidth="1"/>
    <col min="1288" max="1291" width="15" style="1197" customWidth="1"/>
    <col min="1292" max="1292" width="13.140625" style="1197" customWidth="1"/>
    <col min="1293" max="1293" width="8.7109375" style="1197" customWidth="1"/>
    <col min="1294" max="1294" width="12.85546875" style="1197" customWidth="1"/>
    <col min="1295" max="1295" width="8.85546875" style="1197" customWidth="1"/>
    <col min="1296" max="1296" width="9.85546875" style="1197" customWidth="1"/>
    <col min="1297" max="1297" width="8.85546875" style="1197" customWidth="1"/>
    <col min="1298" max="1298" width="54.7109375" style="1197" customWidth="1"/>
    <col min="1299" max="1299" width="10.85546875" style="1197" customWidth="1"/>
    <col min="1300" max="1300" width="8.7109375" style="1197" customWidth="1"/>
    <col min="1301" max="1301" width="12.140625" style="1197" customWidth="1"/>
    <col min="1302" max="1302" width="8.85546875" style="1197" customWidth="1"/>
    <col min="1303" max="1303" width="9.85546875" style="1197" customWidth="1"/>
    <col min="1304" max="1304" width="8.85546875" style="1197" customWidth="1"/>
    <col min="1305" max="1305" width="54.7109375" style="1197" customWidth="1"/>
    <col min="1306" max="1306" width="10.85546875" style="1197" customWidth="1"/>
    <col min="1307" max="1307" width="8.7109375" style="1197" customWidth="1"/>
    <col min="1308" max="1308" width="12.28515625" style="1197" customWidth="1"/>
    <col min="1309" max="1309" width="8.85546875" style="1197" customWidth="1"/>
    <col min="1310" max="1310" width="9.85546875" style="1197" customWidth="1"/>
    <col min="1311" max="1311" width="8.85546875" style="1197" customWidth="1"/>
    <col min="1312" max="1312" width="54.7109375" style="1197" customWidth="1"/>
    <col min="1313" max="1313" width="10.85546875" style="1197" customWidth="1"/>
    <col min="1314" max="1314" width="8.7109375" style="1197" customWidth="1"/>
    <col min="1315" max="1315" width="13.28515625" style="1197" customWidth="1"/>
    <col min="1316" max="1316" width="8.85546875" style="1197" customWidth="1"/>
    <col min="1317" max="1317" width="9.85546875" style="1197" customWidth="1"/>
    <col min="1318" max="1318" width="8.85546875" style="1197" customWidth="1"/>
    <col min="1319" max="1319" width="54.7109375" style="1197" customWidth="1"/>
    <col min="1320" max="1320" width="12.140625" style="1197" customWidth="1"/>
    <col min="1321" max="1321" width="8.7109375" style="1197" customWidth="1"/>
    <col min="1322" max="1322" width="11.28515625" style="1197" customWidth="1"/>
    <col min="1323" max="1323" width="8.85546875" style="1197" customWidth="1"/>
    <col min="1324" max="1324" width="9.140625" style="1197"/>
    <col min="1325" max="1325" width="8.85546875" style="1197" customWidth="1"/>
    <col min="1326" max="1326" width="54.7109375" style="1197" customWidth="1"/>
    <col min="1327" max="1327" width="13.7109375" style="1197" customWidth="1"/>
    <col min="1328" max="1328" width="8.7109375" style="1197" customWidth="1"/>
    <col min="1329" max="1329" width="14.7109375" style="1197" customWidth="1"/>
    <col min="1330" max="1330" width="8.85546875" style="1197" customWidth="1"/>
    <col min="1331" max="1331" width="9.85546875" style="1197" customWidth="1"/>
    <col min="1332" max="1332" width="8.85546875" style="1197" customWidth="1"/>
    <col min="1333" max="1333" width="54.7109375" style="1197" customWidth="1"/>
    <col min="1334" max="1334" width="12.42578125" style="1197" customWidth="1"/>
    <col min="1335" max="1335" width="8.7109375" style="1197" customWidth="1"/>
    <col min="1336" max="1336" width="13.42578125" style="1197" customWidth="1"/>
    <col min="1337" max="1337" width="8.85546875" style="1197" customWidth="1"/>
    <col min="1338" max="1338" width="9.140625" style="1197" customWidth="1"/>
    <col min="1339" max="1339" width="8.85546875" style="1197" customWidth="1"/>
    <col min="1340" max="1340" width="54.7109375" style="1197" customWidth="1"/>
    <col min="1341" max="1341" width="10.7109375" style="1197" customWidth="1"/>
    <col min="1342" max="1342" width="8.7109375" style="1197" customWidth="1"/>
    <col min="1343" max="1343" width="13" style="1197" customWidth="1"/>
    <col min="1344" max="1344" width="8.85546875" style="1197" customWidth="1"/>
    <col min="1345" max="1345" width="9.140625" style="1197" customWidth="1"/>
    <col min="1346" max="1346" width="8.85546875" style="1197" customWidth="1"/>
    <col min="1347" max="1347" width="54.7109375" style="1197" customWidth="1"/>
    <col min="1348" max="1348" width="10.85546875" style="1197" customWidth="1"/>
    <col min="1349" max="1349" width="8.7109375" style="1197" customWidth="1"/>
    <col min="1350" max="1350" width="13" style="1197" customWidth="1"/>
    <col min="1351" max="1351" width="8.85546875" style="1197" customWidth="1"/>
    <col min="1352" max="1352" width="9.85546875" style="1197" customWidth="1"/>
    <col min="1353" max="1353" width="8.85546875" style="1197" customWidth="1"/>
    <col min="1354" max="1539" width="9.140625" style="1197"/>
    <col min="1540" max="1540" width="63" style="1197" customWidth="1"/>
    <col min="1541" max="1543" width="17.140625" style="1197" customWidth="1"/>
    <col min="1544" max="1547" width="15" style="1197" customWidth="1"/>
    <col min="1548" max="1548" width="13.140625" style="1197" customWidth="1"/>
    <col min="1549" max="1549" width="8.7109375" style="1197" customWidth="1"/>
    <col min="1550" max="1550" width="12.85546875" style="1197" customWidth="1"/>
    <col min="1551" max="1551" width="8.85546875" style="1197" customWidth="1"/>
    <col min="1552" max="1552" width="9.85546875" style="1197" customWidth="1"/>
    <col min="1553" max="1553" width="8.85546875" style="1197" customWidth="1"/>
    <col min="1554" max="1554" width="54.7109375" style="1197" customWidth="1"/>
    <col min="1555" max="1555" width="10.85546875" style="1197" customWidth="1"/>
    <col min="1556" max="1556" width="8.7109375" style="1197" customWidth="1"/>
    <col min="1557" max="1557" width="12.140625" style="1197" customWidth="1"/>
    <col min="1558" max="1558" width="8.85546875" style="1197" customWidth="1"/>
    <col min="1559" max="1559" width="9.85546875" style="1197" customWidth="1"/>
    <col min="1560" max="1560" width="8.85546875" style="1197" customWidth="1"/>
    <col min="1561" max="1561" width="54.7109375" style="1197" customWidth="1"/>
    <col min="1562" max="1562" width="10.85546875" style="1197" customWidth="1"/>
    <col min="1563" max="1563" width="8.7109375" style="1197" customWidth="1"/>
    <col min="1564" max="1564" width="12.28515625" style="1197" customWidth="1"/>
    <col min="1565" max="1565" width="8.85546875" style="1197" customWidth="1"/>
    <col min="1566" max="1566" width="9.85546875" style="1197" customWidth="1"/>
    <col min="1567" max="1567" width="8.85546875" style="1197" customWidth="1"/>
    <col min="1568" max="1568" width="54.7109375" style="1197" customWidth="1"/>
    <col min="1569" max="1569" width="10.85546875" style="1197" customWidth="1"/>
    <col min="1570" max="1570" width="8.7109375" style="1197" customWidth="1"/>
    <col min="1571" max="1571" width="13.28515625" style="1197" customWidth="1"/>
    <col min="1572" max="1572" width="8.85546875" style="1197" customWidth="1"/>
    <col min="1573" max="1573" width="9.85546875" style="1197" customWidth="1"/>
    <col min="1574" max="1574" width="8.85546875" style="1197" customWidth="1"/>
    <col min="1575" max="1575" width="54.7109375" style="1197" customWidth="1"/>
    <col min="1576" max="1576" width="12.140625" style="1197" customWidth="1"/>
    <col min="1577" max="1577" width="8.7109375" style="1197" customWidth="1"/>
    <col min="1578" max="1578" width="11.28515625" style="1197" customWidth="1"/>
    <col min="1579" max="1579" width="8.85546875" style="1197" customWidth="1"/>
    <col min="1580" max="1580" width="9.140625" style="1197"/>
    <col min="1581" max="1581" width="8.85546875" style="1197" customWidth="1"/>
    <col min="1582" max="1582" width="54.7109375" style="1197" customWidth="1"/>
    <col min="1583" max="1583" width="13.7109375" style="1197" customWidth="1"/>
    <col min="1584" max="1584" width="8.7109375" style="1197" customWidth="1"/>
    <col min="1585" max="1585" width="14.7109375" style="1197" customWidth="1"/>
    <col min="1586" max="1586" width="8.85546875" style="1197" customWidth="1"/>
    <col min="1587" max="1587" width="9.85546875" style="1197" customWidth="1"/>
    <col min="1588" max="1588" width="8.85546875" style="1197" customWidth="1"/>
    <col min="1589" max="1589" width="54.7109375" style="1197" customWidth="1"/>
    <col min="1590" max="1590" width="12.42578125" style="1197" customWidth="1"/>
    <col min="1591" max="1591" width="8.7109375" style="1197" customWidth="1"/>
    <col min="1592" max="1592" width="13.42578125" style="1197" customWidth="1"/>
    <col min="1593" max="1593" width="8.85546875" style="1197" customWidth="1"/>
    <col min="1594" max="1594" width="9.140625" style="1197" customWidth="1"/>
    <col min="1595" max="1595" width="8.85546875" style="1197" customWidth="1"/>
    <col min="1596" max="1596" width="54.7109375" style="1197" customWidth="1"/>
    <col min="1597" max="1597" width="10.7109375" style="1197" customWidth="1"/>
    <col min="1598" max="1598" width="8.7109375" style="1197" customWidth="1"/>
    <col min="1599" max="1599" width="13" style="1197" customWidth="1"/>
    <col min="1600" max="1600" width="8.85546875" style="1197" customWidth="1"/>
    <col min="1601" max="1601" width="9.140625" style="1197" customWidth="1"/>
    <col min="1602" max="1602" width="8.85546875" style="1197" customWidth="1"/>
    <col min="1603" max="1603" width="54.7109375" style="1197" customWidth="1"/>
    <col min="1604" max="1604" width="10.85546875" style="1197" customWidth="1"/>
    <col min="1605" max="1605" width="8.7109375" style="1197" customWidth="1"/>
    <col min="1606" max="1606" width="13" style="1197" customWidth="1"/>
    <col min="1607" max="1607" width="8.85546875" style="1197" customWidth="1"/>
    <col min="1608" max="1608" width="9.85546875" style="1197" customWidth="1"/>
    <col min="1609" max="1609" width="8.85546875" style="1197" customWidth="1"/>
    <col min="1610" max="1795" width="9.140625" style="1197"/>
    <col min="1796" max="1796" width="63" style="1197" customWidth="1"/>
    <col min="1797" max="1799" width="17.140625" style="1197" customWidth="1"/>
    <col min="1800" max="1803" width="15" style="1197" customWidth="1"/>
    <col min="1804" max="1804" width="13.140625" style="1197" customWidth="1"/>
    <col min="1805" max="1805" width="8.7109375" style="1197" customWidth="1"/>
    <col min="1806" max="1806" width="12.85546875" style="1197" customWidth="1"/>
    <col min="1807" max="1807" width="8.85546875" style="1197" customWidth="1"/>
    <col min="1808" max="1808" width="9.85546875" style="1197" customWidth="1"/>
    <col min="1809" max="1809" width="8.85546875" style="1197" customWidth="1"/>
    <col min="1810" max="1810" width="54.7109375" style="1197" customWidth="1"/>
    <col min="1811" max="1811" width="10.85546875" style="1197" customWidth="1"/>
    <col min="1812" max="1812" width="8.7109375" style="1197" customWidth="1"/>
    <col min="1813" max="1813" width="12.140625" style="1197" customWidth="1"/>
    <col min="1814" max="1814" width="8.85546875" style="1197" customWidth="1"/>
    <col min="1815" max="1815" width="9.85546875" style="1197" customWidth="1"/>
    <col min="1816" max="1816" width="8.85546875" style="1197" customWidth="1"/>
    <col min="1817" max="1817" width="54.7109375" style="1197" customWidth="1"/>
    <col min="1818" max="1818" width="10.85546875" style="1197" customWidth="1"/>
    <col min="1819" max="1819" width="8.7109375" style="1197" customWidth="1"/>
    <col min="1820" max="1820" width="12.28515625" style="1197" customWidth="1"/>
    <col min="1821" max="1821" width="8.85546875" style="1197" customWidth="1"/>
    <col min="1822" max="1822" width="9.85546875" style="1197" customWidth="1"/>
    <col min="1823" max="1823" width="8.85546875" style="1197" customWidth="1"/>
    <col min="1824" max="1824" width="54.7109375" style="1197" customWidth="1"/>
    <col min="1825" max="1825" width="10.85546875" style="1197" customWidth="1"/>
    <col min="1826" max="1826" width="8.7109375" style="1197" customWidth="1"/>
    <col min="1827" max="1827" width="13.28515625" style="1197" customWidth="1"/>
    <col min="1828" max="1828" width="8.85546875" style="1197" customWidth="1"/>
    <col min="1829" max="1829" width="9.85546875" style="1197" customWidth="1"/>
    <col min="1830" max="1830" width="8.85546875" style="1197" customWidth="1"/>
    <col min="1831" max="1831" width="54.7109375" style="1197" customWidth="1"/>
    <col min="1832" max="1832" width="12.140625" style="1197" customWidth="1"/>
    <col min="1833" max="1833" width="8.7109375" style="1197" customWidth="1"/>
    <col min="1834" max="1834" width="11.28515625" style="1197" customWidth="1"/>
    <col min="1835" max="1835" width="8.85546875" style="1197" customWidth="1"/>
    <col min="1836" max="1836" width="9.140625" style="1197"/>
    <col min="1837" max="1837" width="8.85546875" style="1197" customWidth="1"/>
    <col min="1838" max="1838" width="54.7109375" style="1197" customWidth="1"/>
    <col min="1839" max="1839" width="13.7109375" style="1197" customWidth="1"/>
    <col min="1840" max="1840" width="8.7109375" style="1197" customWidth="1"/>
    <col min="1841" max="1841" width="14.7109375" style="1197" customWidth="1"/>
    <col min="1842" max="1842" width="8.85546875" style="1197" customWidth="1"/>
    <col min="1843" max="1843" width="9.85546875" style="1197" customWidth="1"/>
    <col min="1844" max="1844" width="8.85546875" style="1197" customWidth="1"/>
    <col min="1845" max="1845" width="54.7109375" style="1197" customWidth="1"/>
    <col min="1846" max="1846" width="12.42578125" style="1197" customWidth="1"/>
    <col min="1847" max="1847" width="8.7109375" style="1197" customWidth="1"/>
    <col min="1848" max="1848" width="13.42578125" style="1197" customWidth="1"/>
    <col min="1849" max="1849" width="8.85546875" style="1197" customWidth="1"/>
    <col min="1850" max="1850" width="9.140625" style="1197" customWidth="1"/>
    <col min="1851" max="1851" width="8.85546875" style="1197" customWidth="1"/>
    <col min="1852" max="1852" width="54.7109375" style="1197" customWidth="1"/>
    <col min="1853" max="1853" width="10.7109375" style="1197" customWidth="1"/>
    <col min="1854" max="1854" width="8.7109375" style="1197" customWidth="1"/>
    <col min="1855" max="1855" width="13" style="1197" customWidth="1"/>
    <col min="1856" max="1856" width="8.85546875" style="1197" customWidth="1"/>
    <col min="1857" max="1857" width="9.140625" style="1197" customWidth="1"/>
    <col min="1858" max="1858" width="8.85546875" style="1197" customWidth="1"/>
    <col min="1859" max="1859" width="54.7109375" style="1197" customWidth="1"/>
    <col min="1860" max="1860" width="10.85546875" style="1197" customWidth="1"/>
    <col min="1861" max="1861" width="8.7109375" style="1197" customWidth="1"/>
    <col min="1862" max="1862" width="13" style="1197" customWidth="1"/>
    <col min="1863" max="1863" width="8.85546875" style="1197" customWidth="1"/>
    <col min="1864" max="1864" width="9.85546875" style="1197" customWidth="1"/>
    <col min="1865" max="1865" width="8.85546875" style="1197" customWidth="1"/>
    <col min="1866" max="2051" width="9.140625" style="1197"/>
    <col min="2052" max="2052" width="63" style="1197" customWidth="1"/>
    <col min="2053" max="2055" width="17.140625" style="1197" customWidth="1"/>
    <col min="2056" max="2059" width="15" style="1197" customWidth="1"/>
    <col min="2060" max="2060" width="13.140625" style="1197" customWidth="1"/>
    <col min="2061" max="2061" width="8.7109375" style="1197" customWidth="1"/>
    <col min="2062" max="2062" width="12.85546875" style="1197" customWidth="1"/>
    <col min="2063" max="2063" width="8.85546875" style="1197" customWidth="1"/>
    <col min="2064" max="2064" width="9.85546875" style="1197" customWidth="1"/>
    <col min="2065" max="2065" width="8.85546875" style="1197" customWidth="1"/>
    <col min="2066" max="2066" width="54.7109375" style="1197" customWidth="1"/>
    <col min="2067" max="2067" width="10.85546875" style="1197" customWidth="1"/>
    <col min="2068" max="2068" width="8.7109375" style="1197" customWidth="1"/>
    <col min="2069" max="2069" width="12.140625" style="1197" customWidth="1"/>
    <col min="2070" max="2070" width="8.85546875" style="1197" customWidth="1"/>
    <col min="2071" max="2071" width="9.85546875" style="1197" customWidth="1"/>
    <col min="2072" max="2072" width="8.85546875" style="1197" customWidth="1"/>
    <col min="2073" max="2073" width="54.7109375" style="1197" customWidth="1"/>
    <col min="2074" max="2074" width="10.85546875" style="1197" customWidth="1"/>
    <col min="2075" max="2075" width="8.7109375" style="1197" customWidth="1"/>
    <col min="2076" max="2076" width="12.28515625" style="1197" customWidth="1"/>
    <col min="2077" max="2077" width="8.85546875" style="1197" customWidth="1"/>
    <col min="2078" max="2078" width="9.85546875" style="1197" customWidth="1"/>
    <col min="2079" max="2079" width="8.85546875" style="1197" customWidth="1"/>
    <col min="2080" max="2080" width="54.7109375" style="1197" customWidth="1"/>
    <col min="2081" max="2081" width="10.85546875" style="1197" customWidth="1"/>
    <col min="2082" max="2082" width="8.7109375" style="1197" customWidth="1"/>
    <col min="2083" max="2083" width="13.28515625" style="1197" customWidth="1"/>
    <col min="2084" max="2084" width="8.85546875" style="1197" customWidth="1"/>
    <col min="2085" max="2085" width="9.85546875" style="1197" customWidth="1"/>
    <col min="2086" max="2086" width="8.85546875" style="1197" customWidth="1"/>
    <col min="2087" max="2087" width="54.7109375" style="1197" customWidth="1"/>
    <col min="2088" max="2088" width="12.140625" style="1197" customWidth="1"/>
    <col min="2089" max="2089" width="8.7109375" style="1197" customWidth="1"/>
    <col min="2090" max="2090" width="11.28515625" style="1197" customWidth="1"/>
    <col min="2091" max="2091" width="8.85546875" style="1197" customWidth="1"/>
    <col min="2092" max="2092" width="9.140625" style="1197"/>
    <col min="2093" max="2093" width="8.85546875" style="1197" customWidth="1"/>
    <col min="2094" max="2094" width="54.7109375" style="1197" customWidth="1"/>
    <col min="2095" max="2095" width="13.7109375" style="1197" customWidth="1"/>
    <col min="2096" max="2096" width="8.7109375" style="1197" customWidth="1"/>
    <col min="2097" max="2097" width="14.7109375" style="1197" customWidth="1"/>
    <col min="2098" max="2098" width="8.85546875" style="1197" customWidth="1"/>
    <col min="2099" max="2099" width="9.85546875" style="1197" customWidth="1"/>
    <col min="2100" max="2100" width="8.85546875" style="1197" customWidth="1"/>
    <col min="2101" max="2101" width="54.7109375" style="1197" customWidth="1"/>
    <col min="2102" max="2102" width="12.42578125" style="1197" customWidth="1"/>
    <col min="2103" max="2103" width="8.7109375" style="1197" customWidth="1"/>
    <col min="2104" max="2104" width="13.42578125" style="1197" customWidth="1"/>
    <col min="2105" max="2105" width="8.85546875" style="1197" customWidth="1"/>
    <col min="2106" max="2106" width="9.140625" style="1197" customWidth="1"/>
    <col min="2107" max="2107" width="8.85546875" style="1197" customWidth="1"/>
    <col min="2108" max="2108" width="54.7109375" style="1197" customWidth="1"/>
    <col min="2109" max="2109" width="10.7109375" style="1197" customWidth="1"/>
    <col min="2110" max="2110" width="8.7109375" style="1197" customWidth="1"/>
    <col min="2111" max="2111" width="13" style="1197" customWidth="1"/>
    <col min="2112" max="2112" width="8.85546875" style="1197" customWidth="1"/>
    <col min="2113" max="2113" width="9.140625" style="1197" customWidth="1"/>
    <col min="2114" max="2114" width="8.85546875" style="1197" customWidth="1"/>
    <col min="2115" max="2115" width="54.7109375" style="1197" customWidth="1"/>
    <col min="2116" max="2116" width="10.85546875" style="1197" customWidth="1"/>
    <col min="2117" max="2117" width="8.7109375" style="1197" customWidth="1"/>
    <col min="2118" max="2118" width="13" style="1197" customWidth="1"/>
    <col min="2119" max="2119" width="8.85546875" style="1197" customWidth="1"/>
    <col min="2120" max="2120" width="9.85546875" style="1197" customWidth="1"/>
    <col min="2121" max="2121" width="8.85546875" style="1197" customWidth="1"/>
    <col min="2122" max="2307" width="9.140625" style="1197"/>
    <col min="2308" max="2308" width="63" style="1197" customWidth="1"/>
    <col min="2309" max="2311" width="17.140625" style="1197" customWidth="1"/>
    <col min="2312" max="2315" width="15" style="1197" customWidth="1"/>
    <col min="2316" max="2316" width="13.140625" style="1197" customWidth="1"/>
    <col min="2317" max="2317" width="8.7109375" style="1197" customWidth="1"/>
    <col min="2318" max="2318" width="12.85546875" style="1197" customWidth="1"/>
    <col min="2319" max="2319" width="8.85546875" style="1197" customWidth="1"/>
    <col min="2320" max="2320" width="9.85546875" style="1197" customWidth="1"/>
    <col min="2321" max="2321" width="8.85546875" style="1197" customWidth="1"/>
    <col min="2322" max="2322" width="54.7109375" style="1197" customWidth="1"/>
    <col min="2323" max="2323" width="10.85546875" style="1197" customWidth="1"/>
    <col min="2324" max="2324" width="8.7109375" style="1197" customWidth="1"/>
    <col min="2325" max="2325" width="12.140625" style="1197" customWidth="1"/>
    <col min="2326" max="2326" width="8.85546875" style="1197" customWidth="1"/>
    <col min="2327" max="2327" width="9.85546875" style="1197" customWidth="1"/>
    <col min="2328" max="2328" width="8.85546875" style="1197" customWidth="1"/>
    <col min="2329" max="2329" width="54.7109375" style="1197" customWidth="1"/>
    <col min="2330" max="2330" width="10.85546875" style="1197" customWidth="1"/>
    <col min="2331" max="2331" width="8.7109375" style="1197" customWidth="1"/>
    <col min="2332" max="2332" width="12.28515625" style="1197" customWidth="1"/>
    <col min="2333" max="2333" width="8.85546875" style="1197" customWidth="1"/>
    <col min="2334" max="2334" width="9.85546875" style="1197" customWidth="1"/>
    <col min="2335" max="2335" width="8.85546875" style="1197" customWidth="1"/>
    <col min="2336" max="2336" width="54.7109375" style="1197" customWidth="1"/>
    <col min="2337" max="2337" width="10.85546875" style="1197" customWidth="1"/>
    <col min="2338" max="2338" width="8.7109375" style="1197" customWidth="1"/>
    <col min="2339" max="2339" width="13.28515625" style="1197" customWidth="1"/>
    <col min="2340" max="2340" width="8.85546875" style="1197" customWidth="1"/>
    <col min="2341" max="2341" width="9.85546875" style="1197" customWidth="1"/>
    <col min="2342" max="2342" width="8.85546875" style="1197" customWidth="1"/>
    <col min="2343" max="2343" width="54.7109375" style="1197" customWidth="1"/>
    <col min="2344" max="2344" width="12.140625" style="1197" customWidth="1"/>
    <col min="2345" max="2345" width="8.7109375" style="1197" customWidth="1"/>
    <col min="2346" max="2346" width="11.28515625" style="1197" customWidth="1"/>
    <col min="2347" max="2347" width="8.85546875" style="1197" customWidth="1"/>
    <col min="2348" max="2348" width="9.140625" style="1197"/>
    <col min="2349" max="2349" width="8.85546875" style="1197" customWidth="1"/>
    <col min="2350" max="2350" width="54.7109375" style="1197" customWidth="1"/>
    <col min="2351" max="2351" width="13.7109375" style="1197" customWidth="1"/>
    <col min="2352" max="2352" width="8.7109375" style="1197" customWidth="1"/>
    <col min="2353" max="2353" width="14.7109375" style="1197" customWidth="1"/>
    <col min="2354" max="2354" width="8.85546875" style="1197" customWidth="1"/>
    <col min="2355" max="2355" width="9.85546875" style="1197" customWidth="1"/>
    <col min="2356" max="2356" width="8.85546875" style="1197" customWidth="1"/>
    <col min="2357" max="2357" width="54.7109375" style="1197" customWidth="1"/>
    <col min="2358" max="2358" width="12.42578125" style="1197" customWidth="1"/>
    <col min="2359" max="2359" width="8.7109375" style="1197" customWidth="1"/>
    <col min="2360" max="2360" width="13.42578125" style="1197" customWidth="1"/>
    <col min="2361" max="2361" width="8.85546875" style="1197" customWidth="1"/>
    <col min="2362" max="2362" width="9.140625" style="1197" customWidth="1"/>
    <col min="2363" max="2363" width="8.85546875" style="1197" customWidth="1"/>
    <col min="2364" max="2364" width="54.7109375" style="1197" customWidth="1"/>
    <col min="2365" max="2365" width="10.7109375" style="1197" customWidth="1"/>
    <col min="2366" max="2366" width="8.7109375" style="1197" customWidth="1"/>
    <col min="2367" max="2367" width="13" style="1197" customWidth="1"/>
    <col min="2368" max="2368" width="8.85546875" style="1197" customWidth="1"/>
    <col min="2369" max="2369" width="9.140625" style="1197" customWidth="1"/>
    <col min="2370" max="2370" width="8.85546875" style="1197" customWidth="1"/>
    <col min="2371" max="2371" width="54.7109375" style="1197" customWidth="1"/>
    <col min="2372" max="2372" width="10.85546875" style="1197" customWidth="1"/>
    <col min="2373" max="2373" width="8.7109375" style="1197" customWidth="1"/>
    <col min="2374" max="2374" width="13" style="1197" customWidth="1"/>
    <col min="2375" max="2375" width="8.85546875" style="1197" customWidth="1"/>
    <col min="2376" max="2376" width="9.85546875" style="1197" customWidth="1"/>
    <col min="2377" max="2377" width="8.85546875" style="1197" customWidth="1"/>
    <col min="2378" max="2563" width="9.140625" style="1197"/>
    <col min="2564" max="2564" width="63" style="1197" customWidth="1"/>
    <col min="2565" max="2567" width="17.140625" style="1197" customWidth="1"/>
    <col min="2568" max="2571" width="15" style="1197" customWidth="1"/>
    <col min="2572" max="2572" width="13.140625" style="1197" customWidth="1"/>
    <col min="2573" max="2573" width="8.7109375" style="1197" customWidth="1"/>
    <col min="2574" max="2574" width="12.85546875" style="1197" customWidth="1"/>
    <col min="2575" max="2575" width="8.85546875" style="1197" customWidth="1"/>
    <col min="2576" max="2576" width="9.85546875" style="1197" customWidth="1"/>
    <col min="2577" max="2577" width="8.85546875" style="1197" customWidth="1"/>
    <col min="2578" max="2578" width="54.7109375" style="1197" customWidth="1"/>
    <col min="2579" max="2579" width="10.85546875" style="1197" customWidth="1"/>
    <col min="2580" max="2580" width="8.7109375" style="1197" customWidth="1"/>
    <col min="2581" max="2581" width="12.140625" style="1197" customWidth="1"/>
    <col min="2582" max="2582" width="8.85546875" style="1197" customWidth="1"/>
    <col min="2583" max="2583" width="9.85546875" style="1197" customWidth="1"/>
    <col min="2584" max="2584" width="8.85546875" style="1197" customWidth="1"/>
    <col min="2585" max="2585" width="54.7109375" style="1197" customWidth="1"/>
    <col min="2586" max="2586" width="10.85546875" style="1197" customWidth="1"/>
    <col min="2587" max="2587" width="8.7109375" style="1197" customWidth="1"/>
    <col min="2588" max="2588" width="12.28515625" style="1197" customWidth="1"/>
    <col min="2589" max="2589" width="8.85546875" style="1197" customWidth="1"/>
    <col min="2590" max="2590" width="9.85546875" style="1197" customWidth="1"/>
    <col min="2591" max="2591" width="8.85546875" style="1197" customWidth="1"/>
    <col min="2592" max="2592" width="54.7109375" style="1197" customWidth="1"/>
    <col min="2593" max="2593" width="10.85546875" style="1197" customWidth="1"/>
    <col min="2594" max="2594" width="8.7109375" style="1197" customWidth="1"/>
    <col min="2595" max="2595" width="13.28515625" style="1197" customWidth="1"/>
    <col min="2596" max="2596" width="8.85546875" style="1197" customWidth="1"/>
    <col min="2597" max="2597" width="9.85546875" style="1197" customWidth="1"/>
    <col min="2598" max="2598" width="8.85546875" style="1197" customWidth="1"/>
    <col min="2599" max="2599" width="54.7109375" style="1197" customWidth="1"/>
    <col min="2600" max="2600" width="12.140625" style="1197" customWidth="1"/>
    <col min="2601" max="2601" width="8.7109375" style="1197" customWidth="1"/>
    <col min="2602" max="2602" width="11.28515625" style="1197" customWidth="1"/>
    <col min="2603" max="2603" width="8.85546875" style="1197" customWidth="1"/>
    <col min="2604" max="2604" width="9.140625" style="1197"/>
    <col min="2605" max="2605" width="8.85546875" style="1197" customWidth="1"/>
    <col min="2606" max="2606" width="54.7109375" style="1197" customWidth="1"/>
    <col min="2607" max="2607" width="13.7109375" style="1197" customWidth="1"/>
    <col min="2608" max="2608" width="8.7109375" style="1197" customWidth="1"/>
    <col min="2609" max="2609" width="14.7109375" style="1197" customWidth="1"/>
    <col min="2610" max="2610" width="8.85546875" style="1197" customWidth="1"/>
    <col min="2611" max="2611" width="9.85546875" style="1197" customWidth="1"/>
    <col min="2612" max="2612" width="8.85546875" style="1197" customWidth="1"/>
    <col min="2613" max="2613" width="54.7109375" style="1197" customWidth="1"/>
    <col min="2614" max="2614" width="12.42578125" style="1197" customWidth="1"/>
    <col min="2615" max="2615" width="8.7109375" style="1197" customWidth="1"/>
    <col min="2616" max="2616" width="13.42578125" style="1197" customWidth="1"/>
    <col min="2617" max="2617" width="8.85546875" style="1197" customWidth="1"/>
    <col min="2618" max="2618" width="9.140625" style="1197" customWidth="1"/>
    <col min="2619" max="2619" width="8.85546875" style="1197" customWidth="1"/>
    <col min="2620" max="2620" width="54.7109375" style="1197" customWidth="1"/>
    <col min="2621" max="2621" width="10.7109375" style="1197" customWidth="1"/>
    <col min="2622" max="2622" width="8.7109375" style="1197" customWidth="1"/>
    <col min="2623" max="2623" width="13" style="1197" customWidth="1"/>
    <col min="2624" max="2624" width="8.85546875" style="1197" customWidth="1"/>
    <col min="2625" max="2625" width="9.140625" style="1197" customWidth="1"/>
    <col min="2626" max="2626" width="8.85546875" style="1197" customWidth="1"/>
    <col min="2627" max="2627" width="54.7109375" style="1197" customWidth="1"/>
    <col min="2628" max="2628" width="10.85546875" style="1197" customWidth="1"/>
    <col min="2629" max="2629" width="8.7109375" style="1197" customWidth="1"/>
    <col min="2630" max="2630" width="13" style="1197" customWidth="1"/>
    <col min="2631" max="2631" width="8.85546875" style="1197" customWidth="1"/>
    <col min="2632" max="2632" width="9.85546875" style="1197" customWidth="1"/>
    <col min="2633" max="2633" width="8.85546875" style="1197" customWidth="1"/>
    <col min="2634" max="2819" width="9.140625" style="1197"/>
    <col min="2820" max="2820" width="63" style="1197" customWidth="1"/>
    <col min="2821" max="2823" width="17.140625" style="1197" customWidth="1"/>
    <col min="2824" max="2827" width="15" style="1197" customWidth="1"/>
    <col min="2828" max="2828" width="13.140625" style="1197" customWidth="1"/>
    <col min="2829" max="2829" width="8.7109375" style="1197" customWidth="1"/>
    <col min="2830" max="2830" width="12.85546875" style="1197" customWidth="1"/>
    <col min="2831" max="2831" width="8.85546875" style="1197" customWidth="1"/>
    <col min="2832" max="2832" width="9.85546875" style="1197" customWidth="1"/>
    <col min="2833" max="2833" width="8.85546875" style="1197" customWidth="1"/>
    <col min="2834" max="2834" width="54.7109375" style="1197" customWidth="1"/>
    <col min="2835" max="2835" width="10.85546875" style="1197" customWidth="1"/>
    <col min="2836" max="2836" width="8.7109375" style="1197" customWidth="1"/>
    <col min="2837" max="2837" width="12.140625" style="1197" customWidth="1"/>
    <col min="2838" max="2838" width="8.85546875" style="1197" customWidth="1"/>
    <col min="2839" max="2839" width="9.85546875" style="1197" customWidth="1"/>
    <col min="2840" max="2840" width="8.85546875" style="1197" customWidth="1"/>
    <col min="2841" max="2841" width="54.7109375" style="1197" customWidth="1"/>
    <col min="2842" max="2842" width="10.85546875" style="1197" customWidth="1"/>
    <col min="2843" max="2843" width="8.7109375" style="1197" customWidth="1"/>
    <col min="2844" max="2844" width="12.28515625" style="1197" customWidth="1"/>
    <col min="2845" max="2845" width="8.85546875" style="1197" customWidth="1"/>
    <col min="2846" max="2846" width="9.85546875" style="1197" customWidth="1"/>
    <col min="2847" max="2847" width="8.85546875" style="1197" customWidth="1"/>
    <col min="2848" max="2848" width="54.7109375" style="1197" customWidth="1"/>
    <col min="2849" max="2849" width="10.85546875" style="1197" customWidth="1"/>
    <col min="2850" max="2850" width="8.7109375" style="1197" customWidth="1"/>
    <col min="2851" max="2851" width="13.28515625" style="1197" customWidth="1"/>
    <col min="2852" max="2852" width="8.85546875" style="1197" customWidth="1"/>
    <col min="2853" max="2853" width="9.85546875" style="1197" customWidth="1"/>
    <col min="2854" max="2854" width="8.85546875" style="1197" customWidth="1"/>
    <col min="2855" max="2855" width="54.7109375" style="1197" customWidth="1"/>
    <col min="2856" max="2856" width="12.140625" style="1197" customWidth="1"/>
    <col min="2857" max="2857" width="8.7109375" style="1197" customWidth="1"/>
    <col min="2858" max="2858" width="11.28515625" style="1197" customWidth="1"/>
    <col min="2859" max="2859" width="8.85546875" style="1197" customWidth="1"/>
    <col min="2860" max="2860" width="9.140625" style="1197"/>
    <col min="2861" max="2861" width="8.85546875" style="1197" customWidth="1"/>
    <col min="2862" max="2862" width="54.7109375" style="1197" customWidth="1"/>
    <col min="2863" max="2863" width="13.7109375" style="1197" customWidth="1"/>
    <col min="2864" max="2864" width="8.7109375" style="1197" customWidth="1"/>
    <col min="2865" max="2865" width="14.7109375" style="1197" customWidth="1"/>
    <col min="2866" max="2866" width="8.85546875" style="1197" customWidth="1"/>
    <col min="2867" max="2867" width="9.85546875" style="1197" customWidth="1"/>
    <col min="2868" max="2868" width="8.85546875" style="1197" customWidth="1"/>
    <col min="2869" max="2869" width="54.7109375" style="1197" customWidth="1"/>
    <col min="2870" max="2870" width="12.42578125" style="1197" customWidth="1"/>
    <col min="2871" max="2871" width="8.7109375" style="1197" customWidth="1"/>
    <col min="2872" max="2872" width="13.42578125" style="1197" customWidth="1"/>
    <col min="2873" max="2873" width="8.85546875" style="1197" customWidth="1"/>
    <col min="2874" max="2874" width="9.140625" style="1197" customWidth="1"/>
    <col min="2875" max="2875" width="8.85546875" style="1197" customWidth="1"/>
    <col min="2876" max="2876" width="54.7109375" style="1197" customWidth="1"/>
    <col min="2877" max="2877" width="10.7109375" style="1197" customWidth="1"/>
    <col min="2878" max="2878" width="8.7109375" style="1197" customWidth="1"/>
    <col min="2879" max="2879" width="13" style="1197" customWidth="1"/>
    <col min="2880" max="2880" width="8.85546875" style="1197" customWidth="1"/>
    <col min="2881" max="2881" width="9.140625" style="1197" customWidth="1"/>
    <col min="2882" max="2882" width="8.85546875" style="1197" customWidth="1"/>
    <col min="2883" max="2883" width="54.7109375" style="1197" customWidth="1"/>
    <col min="2884" max="2884" width="10.85546875" style="1197" customWidth="1"/>
    <col min="2885" max="2885" width="8.7109375" style="1197" customWidth="1"/>
    <col min="2886" max="2886" width="13" style="1197" customWidth="1"/>
    <col min="2887" max="2887" width="8.85546875" style="1197" customWidth="1"/>
    <col min="2888" max="2888" width="9.85546875" style="1197" customWidth="1"/>
    <col min="2889" max="2889" width="8.85546875" style="1197" customWidth="1"/>
    <col min="2890" max="3075" width="9.140625" style="1197"/>
    <col min="3076" max="3076" width="63" style="1197" customWidth="1"/>
    <col min="3077" max="3079" width="17.140625" style="1197" customWidth="1"/>
    <col min="3080" max="3083" width="15" style="1197" customWidth="1"/>
    <col min="3084" max="3084" width="13.140625" style="1197" customWidth="1"/>
    <col min="3085" max="3085" width="8.7109375" style="1197" customWidth="1"/>
    <col min="3086" max="3086" width="12.85546875" style="1197" customWidth="1"/>
    <col min="3087" max="3087" width="8.85546875" style="1197" customWidth="1"/>
    <col min="3088" max="3088" width="9.85546875" style="1197" customWidth="1"/>
    <col min="3089" max="3089" width="8.85546875" style="1197" customWidth="1"/>
    <col min="3090" max="3090" width="54.7109375" style="1197" customWidth="1"/>
    <col min="3091" max="3091" width="10.85546875" style="1197" customWidth="1"/>
    <col min="3092" max="3092" width="8.7109375" style="1197" customWidth="1"/>
    <col min="3093" max="3093" width="12.140625" style="1197" customWidth="1"/>
    <col min="3094" max="3094" width="8.85546875" style="1197" customWidth="1"/>
    <col min="3095" max="3095" width="9.85546875" style="1197" customWidth="1"/>
    <col min="3096" max="3096" width="8.85546875" style="1197" customWidth="1"/>
    <col min="3097" max="3097" width="54.7109375" style="1197" customWidth="1"/>
    <col min="3098" max="3098" width="10.85546875" style="1197" customWidth="1"/>
    <col min="3099" max="3099" width="8.7109375" style="1197" customWidth="1"/>
    <col min="3100" max="3100" width="12.28515625" style="1197" customWidth="1"/>
    <col min="3101" max="3101" width="8.85546875" style="1197" customWidth="1"/>
    <col min="3102" max="3102" width="9.85546875" style="1197" customWidth="1"/>
    <col min="3103" max="3103" width="8.85546875" style="1197" customWidth="1"/>
    <col min="3104" max="3104" width="54.7109375" style="1197" customWidth="1"/>
    <col min="3105" max="3105" width="10.85546875" style="1197" customWidth="1"/>
    <col min="3106" max="3106" width="8.7109375" style="1197" customWidth="1"/>
    <col min="3107" max="3107" width="13.28515625" style="1197" customWidth="1"/>
    <col min="3108" max="3108" width="8.85546875" style="1197" customWidth="1"/>
    <col min="3109" max="3109" width="9.85546875" style="1197" customWidth="1"/>
    <col min="3110" max="3110" width="8.85546875" style="1197" customWidth="1"/>
    <col min="3111" max="3111" width="54.7109375" style="1197" customWidth="1"/>
    <col min="3112" max="3112" width="12.140625" style="1197" customWidth="1"/>
    <col min="3113" max="3113" width="8.7109375" style="1197" customWidth="1"/>
    <col min="3114" max="3114" width="11.28515625" style="1197" customWidth="1"/>
    <col min="3115" max="3115" width="8.85546875" style="1197" customWidth="1"/>
    <col min="3116" max="3116" width="9.140625" style="1197"/>
    <col min="3117" max="3117" width="8.85546875" style="1197" customWidth="1"/>
    <col min="3118" max="3118" width="54.7109375" style="1197" customWidth="1"/>
    <col min="3119" max="3119" width="13.7109375" style="1197" customWidth="1"/>
    <col min="3120" max="3120" width="8.7109375" style="1197" customWidth="1"/>
    <col min="3121" max="3121" width="14.7109375" style="1197" customWidth="1"/>
    <col min="3122" max="3122" width="8.85546875" style="1197" customWidth="1"/>
    <col min="3123" max="3123" width="9.85546875" style="1197" customWidth="1"/>
    <col min="3124" max="3124" width="8.85546875" style="1197" customWidth="1"/>
    <col min="3125" max="3125" width="54.7109375" style="1197" customWidth="1"/>
    <col min="3126" max="3126" width="12.42578125" style="1197" customWidth="1"/>
    <col min="3127" max="3127" width="8.7109375" style="1197" customWidth="1"/>
    <col min="3128" max="3128" width="13.42578125" style="1197" customWidth="1"/>
    <col min="3129" max="3129" width="8.85546875" style="1197" customWidth="1"/>
    <col min="3130" max="3130" width="9.140625" style="1197" customWidth="1"/>
    <col min="3131" max="3131" width="8.85546875" style="1197" customWidth="1"/>
    <col min="3132" max="3132" width="54.7109375" style="1197" customWidth="1"/>
    <col min="3133" max="3133" width="10.7109375" style="1197" customWidth="1"/>
    <col min="3134" max="3134" width="8.7109375" style="1197" customWidth="1"/>
    <col min="3135" max="3135" width="13" style="1197" customWidth="1"/>
    <col min="3136" max="3136" width="8.85546875" style="1197" customWidth="1"/>
    <col min="3137" max="3137" width="9.140625" style="1197" customWidth="1"/>
    <col min="3138" max="3138" width="8.85546875" style="1197" customWidth="1"/>
    <col min="3139" max="3139" width="54.7109375" style="1197" customWidth="1"/>
    <col min="3140" max="3140" width="10.85546875" style="1197" customWidth="1"/>
    <col min="3141" max="3141" width="8.7109375" style="1197" customWidth="1"/>
    <col min="3142" max="3142" width="13" style="1197" customWidth="1"/>
    <col min="3143" max="3143" width="8.85546875" style="1197" customWidth="1"/>
    <col min="3144" max="3144" width="9.85546875" style="1197" customWidth="1"/>
    <col min="3145" max="3145" width="8.85546875" style="1197" customWidth="1"/>
    <col min="3146" max="3331" width="9.140625" style="1197"/>
    <col min="3332" max="3332" width="63" style="1197" customWidth="1"/>
    <col min="3333" max="3335" width="17.140625" style="1197" customWidth="1"/>
    <col min="3336" max="3339" width="15" style="1197" customWidth="1"/>
    <col min="3340" max="3340" width="13.140625" style="1197" customWidth="1"/>
    <col min="3341" max="3341" width="8.7109375" style="1197" customWidth="1"/>
    <col min="3342" max="3342" width="12.85546875" style="1197" customWidth="1"/>
    <col min="3343" max="3343" width="8.85546875" style="1197" customWidth="1"/>
    <col min="3344" max="3344" width="9.85546875" style="1197" customWidth="1"/>
    <col min="3345" max="3345" width="8.85546875" style="1197" customWidth="1"/>
    <col min="3346" max="3346" width="54.7109375" style="1197" customWidth="1"/>
    <col min="3347" max="3347" width="10.85546875" style="1197" customWidth="1"/>
    <col min="3348" max="3348" width="8.7109375" style="1197" customWidth="1"/>
    <col min="3349" max="3349" width="12.140625" style="1197" customWidth="1"/>
    <col min="3350" max="3350" width="8.85546875" style="1197" customWidth="1"/>
    <col min="3351" max="3351" width="9.85546875" style="1197" customWidth="1"/>
    <col min="3352" max="3352" width="8.85546875" style="1197" customWidth="1"/>
    <col min="3353" max="3353" width="54.7109375" style="1197" customWidth="1"/>
    <col min="3354" max="3354" width="10.85546875" style="1197" customWidth="1"/>
    <col min="3355" max="3355" width="8.7109375" style="1197" customWidth="1"/>
    <col min="3356" max="3356" width="12.28515625" style="1197" customWidth="1"/>
    <col min="3357" max="3357" width="8.85546875" style="1197" customWidth="1"/>
    <col min="3358" max="3358" width="9.85546875" style="1197" customWidth="1"/>
    <col min="3359" max="3359" width="8.85546875" style="1197" customWidth="1"/>
    <col min="3360" max="3360" width="54.7109375" style="1197" customWidth="1"/>
    <col min="3361" max="3361" width="10.85546875" style="1197" customWidth="1"/>
    <col min="3362" max="3362" width="8.7109375" style="1197" customWidth="1"/>
    <col min="3363" max="3363" width="13.28515625" style="1197" customWidth="1"/>
    <col min="3364" max="3364" width="8.85546875" style="1197" customWidth="1"/>
    <col min="3365" max="3365" width="9.85546875" style="1197" customWidth="1"/>
    <col min="3366" max="3366" width="8.85546875" style="1197" customWidth="1"/>
    <col min="3367" max="3367" width="54.7109375" style="1197" customWidth="1"/>
    <col min="3368" max="3368" width="12.140625" style="1197" customWidth="1"/>
    <col min="3369" max="3369" width="8.7109375" style="1197" customWidth="1"/>
    <col min="3370" max="3370" width="11.28515625" style="1197" customWidth="1"/>
    <col min="3371" max="3371" width="8.85546875" style="1197" customWidth="1"/>
    <col min="3372" max="3372" width="9.140625" style="1197"/>
    <col min="3373" max="3373" width="8.85546875" style="1197" customWidth="1"/>
    <col min="3374" max="3374" width="54.7109375" style="1197" customWidth="1"/>
    <col min="3375" max="3375" width="13.7109375" style="1197" customWidth="1"/>
    <col min="3376" max="3376" width="8.7109375" style="1197" customWidth="1"/>
    <col min="3377" max="3377" width="14.7109375" style="1197" customWidth="1"/>
    <col min="3378" max="3378" width="8.85546875" style="1197" customWidth="1"/>
    <col min="3379" max="3379" width="9.85546875" style="1197" customWidth="1"/>
    <col min="3380" max="3380" width="8.85546875" style="1197" customWidth="1"/>
    <col min="3381" max="3381" width="54.7109375" style="1197" customWidth="1"/>
    <col min="3382" max="3382" width="12.42578125" style="1197" customWidth="1"/>
    <col min="3383" max="3383" width="8.7109375" style="1197" customWidth="1"/>
    <col min="3384" max="3384" width="13.42578125" style="1197" customWidth="1"/>
    <col min="3385" max="3385" width="8.85546875" style="1197" customWidth="1"/>
    <col min="3386" max="3386" width="9.140625" style="1197" customWidth="1"/>
    <col min="3387" max="3387" width="8.85546875" style="1197" customWidth="1"/>
    <col min="3388" max="3388" width="54.7109375" style="1197" customWidth="1"/>
    <col min="3389" max="3389" width="10.7109375" style="1197" customWidth="1"/>
    <col min="3390" max="3390" width="8.7109375" style="1197" customWidth="1"/>
    <col min="3391" max="3391" width="13" style="1197" customWidth="1"/>
    <col min="3392" max="3392" width="8.85546875" style="1197" customWidth="1"/>
    <col min="3393" max="3393" width="9.140625" style="1197" customWidth="1"/>
    <col min="3394" max="3394" width="8.85546875" style="1197" customWidth="1"/>
    <col min="3395" max="3395" width="54.7109375" style="1197" customWidth="1"/>
    <col min="3396" max="3396" width="10.85546875" style="1197" customWidth="1"/>
    <col min="3397" max="3397" width="8.7109375" style="1197" customWidth="1"/>
    <col min="3398" max="3398" width="13" style="1197" customWidth="1"/>
    <col min="3399" max="3399" width="8.85546875" style="1197" customWidth="1"/>
    <col min="3400" max="3400" width="9.85546875" style="1197" customWidth="1"/>
    <col min="3401" max="3401" width="8.85546875" style="1197" customWidth="1"/>
    <col min="3402" max="3587" width="9.140625" style="1197"/>
    <col min="3588" max="3588" width="63" style="1197" customWidth="1"/>
    <col min="3589" max="3591" width="17.140625" style="1197" customWidth="1"/>
    <col min="3592" max="3595" width="15" style="1197" customWidth="1"/>
    <col min="3596" max="3596" width="13.140625" style="1197" customWidth="1"/>
    <col min="3597" max="3597" width="8.7109375" style="1197" customWidth="1"/>
    <col min="3598" max="3598" width="12.85546875" style="1197" customWidth="1"/>
    <col min="3599" max="3599" width="8.85546875" style="1197" customWidth="1"/>
    <col min="3600" max="3600" width="9.85546875" style="1197" customWidth="1"/>
    <col min="3601" max="3601" width="8.85546875" style="1197" customWidth="1"/>
    <col min="3602" max="3602" width="54.7109375" style="1197" customWidth="1"/>
    <col min="3603" max="3603" width="10.85546875" style="1197" customWidth="1"/>
    <col min="3604" max="3604" width="8.7109375" style="1197" customWidth="1"/>
    <col min="3605" max="3605" width="12.140625" style="1197" customWidth="1"/>
    <col min="3606" max="3606" width="8.85546875" style="1197" customWidth="1"/>
    <col min="3607" max="3607" width="9.85546875" style="1197" customWidth="1"/>
    <col min="3608" max="3608" width="8.85546875" style="1197" customWidth="1"/>
    <col min="3609" max="3609" width="54.7109375" style="1197" customWidth="1"/>
    <col min="3610" max="3610" width="10.85546875" style="1197" customWidth="1"/>
    <col min="3611" max="3611" width="8.7109375" style="1197" customWidth="1"/>
    <col min="3612" max="3612" width="12.28515625" style="1197" customWidth="1"/>
    <col min="3613" max="3613" width="8.85546875" style="1197" customWidth="1"/>
    <col min="3614" max="3614" width="9.85546875" style="1197" customWidth="1"/>
    <col min="3615" max="3615" width="8.85546875" style="1197" customWidth="1"/>
    <col min="3616" max="3616" width="54.7109375" style="1197" customWidth="1"/>
    <col min="3617" max="3617" width="10.85546875" style="1197" customWidth="1"/>
    <col min="3618" max="3618" width="8.7109375" style="1197" customWidth="1"/>
    <col min="3619" max="3619" width="13.28515625" style="1197" customWidth="1"/>
    <col min="3620" max="3620" width="8.85546875" style="1197" customWidth="1"/>
    <col min="3621" max="3621" width="9.85546875" style="1197" customWidth="1"/>
    <col min="3622" max="3622" width="8.85546875" style="1197" customWidth="1"/>
    <col min="3623" max="3623" width="54.7109375" style="1197" customWidth="1"/>
    <col min="3624" max="3624" width="12.140625" style="1197" customWidth="1"/>
    <col min="3625" max="3625" width="8.7109375" style="1197" customWidth="1"/>
    <col min="3626" max="3626" width="11.28515625" style="1197" customWidth="1"/>
    <col min="3627" max="3627" width="8.85546875" style="1197" customWidth="1"/>
    <col min="3628" max="3628" width="9.140625" style="1197"/>
    <col min="3629" max="3629" width="8.85546875" style="1197" customWidth="1"/>
    <col min="3630" max="3630" width="54.7109375" style="1197" customWidth="1"/>
    <col min="3631" max="3631" width="13.7109375" style="1197" customWidth="1"/>
    <col min="3632" max="3632" width="8.7109375" style="1197" customWidth="1"/>
    <col min="3633" max="3633" width="14.7109375" style="1197" customWidth="1"/>
    <col min="3634" max="3634" width="8.85546875" style="1197" customWidth="1"/>
    <col min="3635" max="3635" width="9.85546875" style="1197" customWidth="1"/>
    <col min="3636" max="3636" width="8.85546875" style="1197" customWidth="1"/>
    <col min="3637" max="3637" width="54.7109375" style="1197" customWidth="1"/>
    <col min="3638" max="3638" width="12.42578125" style="1197" customWidth="1"/>
    <col min="3639" max="3639" width="8.7109375" style="1197" customWidth="1"/>
    <col min="3640" max="3640" width="13.42578125" style="1197" customWidth="1"/>
    <col min="3641" max="3641" width="8.85546875" style="1197" customWidth="1"/>
    <col min="3642" max="3642" width="9.140625" style="1197" customWidth="1"/>
    <col min="3643" max="3643" width="8.85546875" style="1197" customWidth="1"/>
    <col min="3644" max="3644" width="54.7109375" style="1197" customWidth="1"/>
    <col min="3645" max="3645" width="10.7109375" style="1197" customWidth="1"/>
    <col min="3646" max="3646" width="8.7109375" style="1197" customWidth="1"/>
    <col min="3647" max="3647" width="13" style="1197" customWidth="1"/>
    <col min="3648" max="3648" width="8.85546875" style="1197" customWidth="1"/>
    <col min="3649" max="3649" width="9.140625" style="1197" customWidth="1"/>
    <col min="3650" max="3650" width="8.85546875" style="1197" customWidth="1"/>
    <col min="3651" max="3651" width="54.7109375" style="1197" customWidth="1"/>
    <col min="3652" max="3652" width="10.85546875" style="1197" customWidth="1"/>
    <col min="3653" max="3653" width="8.7109375" style="1197" customWidth="1"/>
    <col min="3654" max="3654" width="13" style="1197" customWidth="1"/>
    <col min="3655" max="3655" width="8.85546875" style="1197" customWidth="1"/>
    <col min="3656" max="3656" width="9.85546875" style="1197" customWidth="1"/>
    <col min="3657" max="3657" width="8.85546875" style="1197" customWidth="1"/>
    <col min="3658" max="3843" width="9.140625" style="1197"/>
    <col min="3844" max="3844" width="63" style="1197" customWidth="1"/>
    <col min="3845" max="3847" width="17.140625" style="1197" customWidth="1"/>
    <col min="3848" max="3851" width="15" style="1197" customWidth="1"/>
    <col min="3852" max="3852" width="13.140625" style="1197" customWidth="1"/>
    <col min="3853" max="3853" width="8.7109375" style="1197" customWidth="1"/>
    <col min="3854" max="3854" width="12.85546875" style="1197" customWidth="1"/>
    <col min="3855" max="3855" width="8.85546875" style="1197" customWidth="1"/>
    <col min="3856" max="3856" width="9.85546875" style="1197" customWidth="1"/>
    <col min="3857" max="3857" width="8.85546875" style="1197" customWidth="1"/>
    <col min="3858" max="3858" width="54.7109375" style="1197" customWidth="1"/>
    <col min="3859" max="3859" width="10.85546875" style="1197" customWidth="1"/>
    <col min="3860" max="3860" width="8.7109375" style="1197" customWidth="1"/>
    <col min="3861" max="3861" width="12.140625" style="1197" customWidth="1"/>
    <col min="3862" max="3862" width="8.85546875" style="1197" customWidth="1"/>
    <col min="3863" max="3863" width="9.85546875" style="1197" customWidth="1"/>
    <col min="3864" max="3864" width="8.85546875" style="1197" customWidth="1"/>
    <col min="3865" max="3865" width="54.7109375" style="1197" customWidth="1"/>
    <col min="3866" max="3866" width="10.85546875" style="1197" customWidth="1"/>
    <col min="3867" max="3867" width="8.7109375" style="1197" customWidth="1"/>
    <col min="3868" max="3868" width="12.28515625" style="1197" customWidth="1"/>
    <col min="3869" max="3869" width="8.85546875" style="1197" customWidth="1"/>
    <col min="3870" max="3870" width="9.85546875" style="1197" customWidth="1"/>
    <col min="3871" max="3871" width="8.85546875" style="1197" customWidth="1"/>
    <col min="3872" max="3872" width="54.7109375" style="1197" customWidth="1"/>
    <col min="3873" max="3873" width="10.85546875" style="1197" customWidth="1"/>
    <col min="3874" max="3874" width="8.7109375" style="1197" customWidth="1"/>
    <col min="3875" max="3875" width="13.28515625" style="1197" customWidth="1"/>
    <col min="3876" max="3876" width="8.85546875" style="1197" customWidth="1"/>
    <col min="3877" max="3877" width="9.85546875" style="1197" customWidth="1"/>
    <col min="3878" max="3878" width="8.85546875" style="1197" customWidth="1"/>
    <col min="3879" max="3879" width="54.7109375" style="1197" customWidth="1"/>
    <col min="3880" max="3880" width="12.140625" style="1197" customWidth="1"/>
    <col min="3881" max="3881" width="8.7109375" style="1197" customWidth="1"/>
    <col min="3882" max="3882" width="11.28515625" style="1197" customWidth="1"/>
    <col min="3883" max="3883" width="8.85546875" style="1197" customWidth="1"/>
    <col min="3884" max="3884" width="9.140625" style="1197"/>
    <col min="3885" max="3885" width="8.85546875" style="1197" customWidth="1"/>
    <col min="3886" max="3886" width="54.7109375" style="1197" customWidth="1"/>
    <col min="3887" max="3887" width="13.7109375" style="1197" customWidth="1"/>
    <col min="3888" max="3888" width="8.7109375" style="1197" customWidth="1"/>
    <col min="3889" max="3889" width="14.7109375" style="1197" customWidth="1"/>
    <col min="3890" max="3890" width="8.85546875" style="1197" customWidth="1"/>
    <col min="3891" max="3891" width="9.85546875" style="1197" customWidth="1"/>
    <col min="3892" max="3892" width="8.85546875" style="1197" customWidth="1"/>
    <col min="3893" max="3893" width="54.7109375" style="1197" customWidth="1"/>
    <col min="3894" max="3894" width="12.42578125" style="1197" customWidth="1"/>
    <col min="3895" max="3895" width="8.7109375" style="1197" customWidth="1"/>
    <col min="3896" max="3896" width="13.42578125" style="1197" customWidth="1"/>
    <col min="3897" max="3897" width="8.85546875" style="1197" customWidth="1"/>
    <col min="3898" max="3898" width="9.140625" style="1197" customWidth="1"/>
    <col min="3899" max="3899" width="8.85546875" style="1197" customWidth="1"/>
    <col min="3900" max="3900" width="54.7109375" style="1197" customWidth="1"/>
    <col min="3901" max="3901" width="10.7109375" style="1197" customWidth="1"/>
    <col min="3902" max="3902" width="8.7109375" style="1197" customWidth="1"/>
    <col min="3903" max="3903" width="13" style="1197" customWidth="1"/>
    <col min="3904" max="3904" width="8.85546875" style="1197" customWidth="1"/>
    <col min="3905" max="3905" width="9.140625" style="1197" customWidth="1"/>
    <col min="3906" max="3906" width="8.85546875" style="1197" customWidth="1"/>
    <col min="3907" max="3907" width="54.7109375" style="1197" customWidth="1"/>
    <col min="3908" max="3908" width="10.85546875" style="1197" customWidth="1"/>
    <col min="3909" max="3909" width="8.7109375" style="1197" customWidth="1"/>
    <col min="3910" max="3910" width="13" style="1197" customWidth="1"/>
    <col min="3911" max="3911" width="8.85546875" style="1197" customWidth="1"/>
    <col min="3912" max="3912" width="9.85546875" style="1197" customWidth="1"/>
    <col min="3913" max="3913" width="8.85546875" style="1197" customWidth="1"/>
    <col min="3914" max="4099" width="9.140625" style="1197"/>
    <col min="4100" max="4100" width="63" style="1197" customWidth="1"/>
    <col min="4101" max="4103" width="17.140625" style="1197" customWidth="1"/>
    <col min="4104" max="4107" width="15" style="1197" customWidth="1"/>
    <col min="4108" max="4108" width="13.140625" style="1197" customWidth="1"/>
    <col min="4109" max="4109" width="8.7109375" style="1197" customWidth="1"/>
    <col min="4110" max="4110" width="12.85546875" style="1197" customWidth="1"/>
    <col min="4111" max="4111" width="8.85546875" style="1197" customWidth="1"/>
    <col min="4112" max="4112" width="9.85546875" style="1197" customWidth="1"/>
    <col min="4113" max="4113" width="8.85546875" style="1197" customWidth="1"/>
    <col min="4114" max="4114" width="54.7109375" style="1197" customWidth="1"/>
    <col min="4115" max="4115" width="10.85546875" style="1197" customWidth="1"/>
    <col min="4116" max="4116" width="8.7109375" style="1197" customWidth="1"/>
    <col min="4117" max="4117" width="12.140625" style="1197" customWidth="1"/>
    <col min="4118" max="4118" width="8.85546875" style="1197" customWidth="1"/>
    <col min="4119" max="4119" width="9.85546875" style="1197" customWidth="1"/>
    <col min="4120" max="4120" width="8.85546875" style="1197" customWidth="1"/>
    <col min="4121" max="4121" width="54.7109375" style="1197" customWidth="1"/>
    <col min="4122" max="4122" width="10.85546875" style="1197" customWidth="1"/>
    <col min="4123" max="4123" width="8.7109375" style="1197" customWidth="1"/>
    <col min="4124" max="4124" width="12.28515625" style="1197" customWidth="1"/>
    <col min="4125" max="4125" width="8.85546875" style="1197" customWidth="1"/>
    <col min="4126" max="4126" width="9.85546875" style="1197" customWidth="1"/>
    <col min="4127" max="4127" width="8.85546875" style="1197" customWidth="1"/>
    <col min="4128" max="4128" width="54.7109375" style="1197" customWidth="1"/>
    <col min="4129" max="4129" width="10.85546875" style="1197" customWidth="1"/>
    <col min="4130" max="4130" width="8.7109375" style="1197" customWidth="1"/>
    <col min="4131" max="4131" width="13.28515625" style="1197" customWidth="1"/>
    <col min="4132" max="4132" width="8.85546875" style="1197" customWidth="1"/>
    <col min="4133" max="4133" width="9.85546875" style="1197" customWidth="1"/>
    <col min="4134" max="4134" width="8.85546875" style="1197" customWidth="1"/>
    <col min="4135" max="4135" width="54.7109375" style="1197" customWidth="1"/>
    <col min="4136" max="4136" width="12.140625" style="1197" customWidth="1"/>
    <col min="4137" max="4137" width="8.7109375" style="1197" customWidth="1"/>
    <col min="4138" max="4138" width="11.28515625" style="1197" customWidth="1"/>
    <col min="4139" max="4139" width="8.85546875" style="1197" customWidth="1"/>
    <col min="4140" max="4140" width="9.140625" style="1197"/>
    <col min="4141" max="4141" width="8.85546875" style="1197" customWidth="1"/>
    <col min="4142" max="4142" width="54.7109375" style="1197" customWidth="1"/>
    <col min="4143" max="4143" width="13.7109375" style="1197" customWidth="1"/>
    <col min="4144" max="4144" width="8.7109375" style="1197" customWidth="1"/>
    <col min="4145" max="4145" width="14.7109375" style="1197" customWidth="1"/>
    <col min="4146" max="4146" width="8.85546875" style="1197" customWidth="1"/>
    <col min="4147" max="4147" width="9.85546875" style="1197" customWidth="1"/>
    <col min="4148" max="4148" width="8.85546875" style="1197" customWidth="1"/>
    <col min="4149" max="4149" width="54.7109375" style="1197" customWidth="1"/>
    <col min="4150" max="4150" width="12.42578125" style="1197" customWidth="1"/>
    <col min="4151" max="4151" width="8.7109375" style="1197" customWidth="1"/>
    <col min="4152" max="4152" width="13.42578125" style="1197" customWidth="1"/>
    <col min="4153" max="4153" width="8.85546875" style="1197" customWidth="1"/>
    <col min="4154" max="4154" width="9.140625" style="1197" customWidth="1"/>
    <col min="4155" max="4155" width="8.85546875" style="1197" customWidth="1"/>
    <col min="4156" max="4156" width="54.7109375" style="1197" customWidth="1"/>
    <col min="4157" max="4157" width="10.7109375" style="1197" customWidth="1"/>
    <col min="4158" max="4158" width="8.7109375" style="1197" customWidth="1"/>
    <col min="4159" max="4159" width="13" style="1197" customWidth="1"/>
    <col min="4160" max="4160" width="8.85546875" style="1197" customWidth="1"/>
    <col min="4161" max="4161" width="9.140625" style="1197" customWidth="1"/>
    <col min="4162" max="4162" width="8.85546875" style="1197" customWidth="1"/>
    <col min="4163" max="4163" width="54.7109375" style="1197" customWidth="1"/>
    <col min="4164" max="4164" width="10.85546875" style="1197" customWidth="1"/>
    <col min="4165" max="4165" width="8.7109375" style="1197" customWidth="1"/>
    <col min="4166" max="4166" width="13" style="1197" customWidth="1"/>
    <col min="4167" max="4167" width="8.85546875" style="1197" customWidth="1"/>
    <col min="4168" max="4168" width="9.85546875" style="1197" customWidth="1"/>
    <col min="4169" max="4169" width="8.85546875" style="1197" customWidth="1"/>
    <col min="4170" max="4355" width="9.140625" style="1197"/>
    <col min="4356" max="4356" width="63" style="1197" customWidth="1"/>
    <col min="4357" max="4359" width="17.140625" style="1197" customWidth="1"/>
    <col min="4360" max="4363" width="15" style="1197" customWidth="1"/>
    <col min="4364" max="4364" width="13.140625" style="1197" customWidth="1"/>
    <col min="4365" max="4365" width="8.7109375" style="1197" customWidth="1"/>
    <col min="4366" max="4366" width="12.85546875" style="1197" customWidth="1"/>
    <col min="4367" max="4367" width="8.85546875" style="1197" customWidth="1"/>
    <col min="4368" max="4368" width="9.85546875" style="1197" customWidth="1"/>
    <col min="4369" max="4369" width="8.85546875" style="1197" customWidth="1"/>
    <col min="4370" max="4370" width="54.7109375" style="1197" customWidth="1"/>
    <col min="4371" max="4371" width="10.85546875" style="1197" customWidth="1"/>
    <col min="4372" max="4372" width="8.7109375" style="1197" customWidth="1"/>
    <col min="4373" max="4373" width="12.140625" style="1197" customWidth="1"/>
    <col min="4374" max="4374" width="8.85546875" style="1197" customWidth="1"/>
    <col min="4375" max="4375" width="9.85546875" style="1197" customWidth="1"/>
    <col min="4376" max="4376" width="8.85546875" style="1197" customWidth="1"/>
    <col min="4377" max="4377" width="54.7109375" style="1197" customWidth="1"/>
    <col min="4378" max="4378" width="10.85546875" style="1197" customWidth="1"/>
    <col min="4379" max="4379" width="8.7109375" style="1197" customWidth="1"/>
    <col min="4380" max="4380" width="12.28515625" style="1197" customWidth="1"/>
    <col min="4381" max="4381" width="8.85546875" style="1197" customWidth="1"/>
    <col min="4382" max="4382" width="9.85546875" style="1197" customWidth="1"/>
    <col min="4383" max="4383" width="8.85546875" style="1197" customWidth="1"/>
    <col min="4384" max="4384" width="54.7109375" style="1197" customWidth="1"/>
    <col min="4385" max="4385" width="10.85546875" style="1197" customWidth="1"/>
    <col min="4386" max="4386" width="8.7109375" style="1197" customWidth="1"/>
    <col min="4387" max="4387" width="13.28515625" style="1197" customWidth="1"/>
    <col min="4388" max="4388" width="8.85546875" style="1197" customWidth="1"/>
    <col min="4389" max="4389" width="9.85546875" style="1197" customWidth="1"/>
    <col min="4390" max="4390" width="8.85546875" style="1197" customWidth="1"/>
    <col min="4391" max="4391" width="54.7109375" style="1197" customWidth="1"/>
    <col min="4392" max="4392" width="12.140625" style="1197" customWidth="1"/>
    <col min="4393" max="4393" width="8.7109375" style="1197" customWidth="1"/>
    <col min="4394" max="4394" width="11.28515625" style="1197" customWidth="1"/>
    <col min="4395" max="4395" width="8.85546875" style="1197" customWidth="1"/>
    <col min="4396" max="4396" width="9.140625" style="1197"/>
    <col min="4397" max="4397" width="8.85546875" style="1197" customWidth="1"/>
    <col min="4398" max="4398" width="54.7109375" style="1197" customWidth="1"/>
    <col min="4399" max="4399" width="13.7109375" style="1197" customWidth="1"/>
    <col min="4400" max="4400" width="8.7109375" style="1197" customWidth="1"/>
    <col min="4401" max="4401" width="14.7109375" style="1197" customWidth="1"/>
    <col min="4402" max="4402" width="8.85546875" style="1197" customWidth="1"/>
    <col min="4403" max="4403" width="9.85546875" style="1197" customWidth="1"/>
    <col min="4404" max="4404" width="8.85546875" style="1197" customWidth="1"/>
    <col min="4405" max="4405" width="54.7109375" style="1197" customWidth="1"/>
    <col min="4406" max="4406" width="12.42578125" style="1197" customWidth="1"/>
    <col min="4407" max="4407" width="8.7109375" style="1197" customWidth="1"/>
    <col min="4408" max="4408" width="13.42578125" style="1197" customWidth="1"/>
    <col min="4409" max="4409" width="8.85546875" style="1197" customWidth="1"/>
    <col min="4410" max="4410" width="9.140625" style="1197" customWidth="1"/>
    <col min="4411" max="4411" width="8.85546875" style="1197" customWidth="1"/>
    <col min="4412" max="4412" width="54.7109375" style="1197" customWidth="1"/>
    <col min="4413" max="4413" width="10.7109375" style="1197" customWidth="1"/>
    <col min="4414" max="4414" width="8.7109375" style="1197" customWidth="1"/>
    <col min="4415" max="4415" width="13" style="1197" customWidth="1"/>
    <col min="4416" max="4416" width="8.85546875" style="1197" customWidth="1"/>
    <col min="4417" max="4417" width="9.140625" style="1197" customWidth="1"/>
    <col min="4418" max="4418" width="8.85546875" style="1197" customWidth="1"/>
    <col min="4419" max="4419" width="54.7109375" style="1197" customWidth="1"/>
    <col min="4420" max="4420" width="10.85546875" style="1197" customWidth="1"/>
    <col min="4421" max="4421" width="8.7109375" style="1197" customWidth="1"/>
    <col min="4422" max="4422" width="13" style="1197" customWidth="1"/>
    <col min="4423" max="4423" width="8.85546875" style="1197" customWidth="1"/>
    <col min="4424" max="4424" width="9.85546875" style="1197" customWidth="1"/>
    <col min="4425" max="4425" width="8.85546875" style="1197" customWidth="1"/>
    <col min="4426" max="4611" width="9.140625" style="1197"/>
    <col min="4612" max="4612" width="63" style="1197" customWidth="1"/>
    <col min="4613" max="4615" width="17.140625" style="1197" customWidth="1"/>
    <col min="4616" max="4619" width="15" style="1197" customWidth="1"/>
    <col min="4620" max="4620" width="13.140625" style="1197" customWidth="1"/>
    <col min="4621" max="4621" width="8.7109375" style="1197" customWidth="1"/>
    <col min="4622" max="4622" width="12.85546875" style="1197" customWidth="1"/>
    <col min="4623" max="4623" width="8.85546875" style="1197" customWidth="1"/>
    <col min="4624" max="4624" width="9.85546875" style="1197" customWidth="1"/>
    <col min="4625" max="4625" width="8.85546875" style="1197" customWidth="1"/>
    <col min="4626" max="4626" width="54.7109375" style="1197" customWidth="1"/>
    <col min="4627" max="4627" width="10.85546875" style="1197" customWidth="1"/>
    <col min="4628" max="4628" width="8.7109375" style="1197" customWidth="1"/>
    <col min="4629" max="4629" width="12.140625" style="1197" customWidth="1"/>
    <col min="4630" max="4630" width="8.85546875" style="1197" customWidth="1"/>
    <col min="4631" max="4631" width="9.85546875" style="1197" customWidth="1"/>
    <col min="4632" max="4632" width="8.85546875" style="1197" customWidth="1"/>
    <col min="4633" max="4633" width="54.7109375" style="1197" customWidth="1"/>
    <col min="4634" max="4634" width="10.85546875" style="1197" customWidth="1"/>
    <col min="4635" max="4635" width="8.7109375" style="1197" customWidth="1"/>
    <col min="4636" max="4636" width="12.28515625" style="1197" customWidth="1"/>
    <col min="4637" max="4637" width="8.85546875" style="1197" customWidth="1"/>
    <col min="4638" max="4638" width="9.85546875" style="1197" customWidth="1"/>
    <col min="4639" max="4639" width="8.85546875" style="1197" customWidth="1"/>
    <col min="4640" max="4640" width="54.7109375" style="1197" customWidth="1"/>
    <col min="4641" max="4641" width="10.85546875" style="1197" customWidth="1"/>
    <col min="4642" max="4642" width="8.7109375" style="1197" customWidth="1"/>
    <col min="4643" max="4643" width="13.28515625" style="1197" customWidth="1"/>
    <col min="4644" max="4644" width="8.85546875" style="1197" customWidth="1"/>
    <col min="4645" max="4645" width="9.85546875" style="1197" customWidth="1"/>
    <col min="4646" max="4646" width="8.85546875" style="1197" customWidth="1"/>
    <col min="4647" max="4647" width="54.7109375" style="1197" customWidth="1"/>
    <col min="4648" max="4648" width="12.140625" style="1197" customWidth="1"/>
    <col min="4649" max="4649" width="8.7109375" style="1197" customWidth="1"/>
    <col min="4650" max="4650" width="11.28515625" style="1197" customWidth="1"/>
    <col min="4651" max="4651" width="8.85546875" style="1197" customWidth="1"/>
    <col min="4652" max="4652" width="9.140625" style="1197"/>
    <col min="4653" max="4653" width="8.85546875" style="1197" customWidth="1"/>
    <col min="4654" max="4654" width="54.7109375" style="1197" customWidth="1"/>
    <col min="4655" max="4655" width="13.7109375" style="1197" customWidth="1"/>
    <col min="4656" max="4656" width="8.7109375" style="1197" customWidth="1"/>
    <col min="4657" max="4657" width="14.7109375" style="1197" customWidth="1"/>
    <col min="4658" max="4658" width="8.85546875" style="1197" customWidth="1"/>
    <col min="4659" max="4659" width="9.85546875" style="1197" customWidth="1"/>
    <col min="4660" max="4660" width="8.85546875" style="1197" customWidth="1"/>
    <col min="4661" max="4661" width="54.7109375" style="1197" customWidth="1"/>
    <col min="4662" max="4662" width="12.42578125" style="1197" customWidth="1"/>
    <col min="4663" max="4663" width="8.7109375" style="1197" customWidth="1"/>
    <col min="4664" max="4664" width="13.42578125" style="1197" customWidth="1"/>
    <col min="4665" max="4665" width="8.85546875" style="1197" customWidth="1"/>
    <col min="4666" max="4666" width="9.140625" style="1197" customWidth="1"/>
    <col min="4667" max="4667" width="8.85546875" style="1197" customWidth="1"/>
    <col min="4668" max="4668" width="54.7109375" style="1197" customWidth="1"/>
    <col min="4669" max="4669" width="10.7109375" style="1197" customWidth="1"/>
    <col min="4670" max="4670" width="8.7109375" style="1197" customWidth="1"/>
    <col min="4671" max="4671" width="13" style="1197" customWidth="1"/>
    <col min="4672" max="4672" width="8.85546875" style="1197" customWidth="1"/>
    <col min="4673" max="4673" width="9.140625" style="1197" customWidth="1"/>
    <col min="4674" max="4674" width="8.85546875" style="1197" customWidth="1"/>
    <col min="4675" max="4675" width="54.7109375" style="1197" customWidth="1"/>
    <col min="4676" max="4676" width="10.85546875" style="1197" customWidth="1"/>
    <col min="4677" max="4677" width="8.7109375" style="1197" customWidth="1"/>
    <col min="4678" max="4678" width="13" style="1197" customWidth="1"/>
    <col min="4679" max="4679" width="8.85546875" style="1197" customWidth="1"/>
    <col min="4680" max="4680" width="9.85546875" style="1197" customWidth="1"/>
    <col min="4681" max="4681" width="8.85546875" style="1197" customWidth="1"/>
    <col min="4682" max="4867" width="9.140625" style="1197"/>
    <col min="4868" max="4868" width="63" style="1197" customWidth="1"/>
    <col min="4869" max="4871" width="17.140625" style="1197" customWidth="1"/>
    <col min="4872" max="4875" width="15" style="1197" customWidth="1"/>
    <col min="4876" max="4876" width="13.140625" style="1197" customWidth="1"/>
    <col min="4877" max="4877" width="8.7109375" style="1197" customWidth="1"/>
    <col min="4878" max="4878" width="12.85546875" style="1197" customWidth="1"/>
    <col min="4879" max="4879" width="8.85546875" style="1197" customWidth="1"/>
    <col min="4880" max="4880" width="9.85546875" style="1197" customWidth="1"/>
    <col min="4881" max="4881" width="8.85546875" style="1197" customWidth="1"/>
    <col min="4882" max="4882" width="54.7109375" style="1197" customWidth="1"/>
    <col min="4883" max="4883" width="10.85546875" style="1197" customWidth="1"/>
    <col min="4884" max="4884" width="8.7109375" style="1197" customWidth="1"/>
    <col min="4885" max="4885" width="12.140625" style="1197" customWidth="1"/>
    <col min="4886" max="4886" width="8.85546875" style="1197" customWidth="1"/>
    <col min="4887" max="4887" width="9.85546875" style="1197" customWidth="1"/>
    <col min="4888" max="4888" width="8.85546875" style="1197" customWidth="1"/>
    <col min="4889" max="4889" width="54.7109375" style="1197" customWidth="1"/>
    <col min="4890" max="4890" width="10.85546875" style="1197" customWidth="1"/>
    <col min="4891" max="4891" width="8.7109375" style="1197" customWidth="1"/>
    <col min="4892" max="4892" width="12.28515625" style="1197" customWidth="1"/>
    <col min="4893" max="4893" width="8.85546875" style="1197" customWidth="1"/>
    <col min="4894" max="4894" width="9.85546875" style="1197" customWidth="1"/>
    <col min="4895" max="4895" width="8.85546875" style="1197" customWidth="1"/>
    <col min="4896" max="4896" width="54.7109375" style="1197" customWidth="1"/>
    <col min="4897" max="4897" width="10.85546875" style="1197" customWidth="1"/>
    <col min="4898" max="4898" width="8.7109375" style="1197" customWidth="1"/>
    <col min="4899" max="4899" width="13.28515625" style="1197" customWidth="1"/>
    <col min="4900" max="4900" width="8.85546875" style="1197" customWidth="1"/>
    <col min="4901" max="4901" width="9.85546875" style="1197" customWidth="1"/>
    <col min="4902" max="4902" width="8.85546875" style="1197" customWidth="1"/>
    <col min="4903" max="4903" width="54.7109375" style="1197" customWidth="1"/>
    <col min="4904" max="4904" width="12.140625" style="1197" customWidth="1"/>
    <col min="4905" max="4905" width="8.7109375" style="1197" customWidth="1"/>
    <col min="4906" max="4906" width="11.28515625" style="1197" customWidth="1"/>
    <col min="4907" max="4907" width="8.85546875" style="1197" customWidth="1"/>
    <col min="4908" max="4908" width="9.140625" style="1197"/>
    <col min="4909" max="4909" width="8.85546875" style="1197" customWidth="1"/>
    <col min="4910" max="4910" width="54.7109375" style="1197" customWidth="1"/>
    <col min="4911" max="4911" width="13.7109375" style="1197" customWidth="1"/>
    <col min="4912" max="4912" width="8.7109375" style="1197" customWidth="1"/>
    <col min="4913" max="4913" width="14.7109375" style="1197" customWidth="1"/>
    <col min="4914" max="4914" width="8.85546875" style="1197" customWidth="1"/>
    <col min="4915" max="4915" width="9.85546875" style="1197" customWidth="1"/>
    <col min="4916" max="4916" width="8.85546875" style="1197" customWidth="1"/>
    <col min="4917" max="4917" width="54.7109375" style="1197" customWidth="1"/>
    <col min="4918" max="4918" width="12.42578125" style="1197" customWidth="1"/>
    <col min="4919" max="4919" width="8.7109375" style="1197" customWidth="1"/>
    <col min="4920" max="4920" width="13.42578125" style="1197" customWidth="1"/>
    <col min="4921" max="4921" width="8.85546875" style="1197" customWidth="1"/>
    <col min="4922" max="4922" width="9.140625" style="1197" customWidth="1"/>
    <col min="4923" max="4923" width="8.85546875" style="1197" customWidth="1"/>
    <col min="4924" max="4924" width="54.7109375" style="1197" customWidth="1"/>
    <col min="4925" max="4925" width="10.7109375" style="1197" customWidth="1"/>
    <col min="4926" max="4926" width="8.7109375" style="1197" customWidth="1"/>
    <col min="4927" max="4927" width="13" style="1197" customWidth="1"/>
    <col min="4928" max="4928" width="8.85546875" style="1197" customWidth="1"/>
    <col min="4929" max="4929" width="9.140625" style="1197" customWidth="1"/>
    <col min="4930" max="4930" width="8.85546875" style="1197" customWidth="1"/>
    <col min="4931" max="4931" width="54.7109375" style="1197" customWidth="1"/>
    <col min="4932" max="4932" width="10.85546875" style="1197" customWidth="1"/>
    <col min="4933" max="4933" width="8.7109375" style="1197" customWidth="1"/>
    <col min="4934" max="4934" width="13" style="1197" customWidth="1"/>
    <col min="4935" max="4935" width="8.85546875" style="1197" customWidth="1"/>
    <col min="4936" max="4936" width="9.85546875" style="1197" customWidth="1"/>
    <col min="4937" max="4937" width="8.85546875" style="1197" customWidth="1"/>
    <col min="4938" max="5123" width="9.140625" style="1197"/>
    <col min="5124" max="5124" width="63" style="1197" customWidth="1"/>
    <col min="5125" max="5127" width="17.140625" style="1197" customWidth="1"/>
    <col min="5128" max="5131" width="15" style="1197" customWidth="1"/>
    <col min="5132" max="5132" width="13.140625" style="1197" customWidth="1"/>
    <col min="5133" max="5133" width="8.7109375" style="1197" customWidth="1"/>
    <col min="5134" max="5134" width="12.85546875" style="1197" customWidth="1"/>
    <col min="5135" max="5135" width="8.85546875" style="1197" customWidth="1"/>
    <col min="5136" max="5136" width="9.85546875" style="1197" customWidth="1"/>
    <col min="5137" max="5137" width="8.85546875" style="1197" customWidth="1"/>
    <col min="5138" max="5138" width="54.7109375" style="1197" customWidth="1"/>
    <col min="5139" max="5139" width="10.85546875" style="1197" customWidth="1"/>
    <col min="5140" max="5140" width="8.7109375" style="1197" customWidth="1"/>
    <col min="5141" max="5141" width="12.140625" style="1197" customWidth="1"/>
    <col min="5142" max="5142" width="8.85546875" style="1197" customWidth="1"/>
    <col min="5143" max="5143" width="9.85546875" style="1197" customWidth="1"/>
    <col min="5144" max="5144" width="8.85546875" style="1197" customWidth="1"/>
    <col min="5145" max="5145" width="54.7109375" style="1197" customWidth="1"/>
    <col min="5146" max="5146" width="10.85546875" style="1197" customWidth="1"/>
    <col min="5147" max="5147" width="8.7109375" style="1197" customWidth="1"/>
    <col min="5148" max="5148" width="12.28515625" style="1197" customWidth="1"/>
    <col min="5149" max="5149" width="8.85546875" style="1197" customWidth="1"/>
    <col min="5150" max="5150" width="9.85546875" style="1197" customWidth="1"/>
    <col min="5151" max="5151" width="8.85546875" style="1197" customWidth="1"/>
    <col min="5152" max="5152" width="54.7109375" style="1197" customWidth="1"/>
    <col min="5153" max="5153" width="10.85546875" style="1197" customWidth="1"/>
    <col min="5154" max="5154" width="8.7109375" style="1197" customWidth="1"/>
    <col min="5155" max="5155" width="13.28515625" style="1197" customWidth="1"/>
    <col min="5156" max="5156" width="8.85546875" style="1197" customWidth="1"/>
    <col min="5157" max="5157" width="9.85546875" style="1197" customWidth="1"/>
    <col min="5158" max="5158" width="8.85546875" style="1197" customWidth="1"/>
    <col min="5159" max="5159" width="54.7109375" style="1197" customWidth="1"/>
    <col min="5160" max="5160" width="12.140625" style="1197" customWidth="1"/>
    <col min="5161" max="5161" width="8.7109375" style="1197" customWidth="1"/>
    <col min="5162" max="5162" width="11.28515625" style="1197" customWidth="1"/>
    <col min="5163" max="5163" width="8.85546875" style="1197" customWidth="1"/>
    <col min="5164" max="5164" width="9.140625" style="1197"/>
    <col min="5165" max="5165" width="8.85546875" style="1197" customWidth="1"/>
    <col min="5166" max="5166" width="54.7109375" style="1197" customWidth="1"/>
    <col min="5167" max="5167" width="13.7109375" style="1197" customWidth="1"/>
    <col min="5168" max="5168" width="8.7109375" style="1197" customWidth="1"/>
    <col min="5169" max="5169" width="14.7109375" style="1197" customWidth="1"/>
    <col min="5170" max="5170" width="8.85546875" style="1197" customWidth="1"/>
    <col min="5171" max="5171" width="9.85546875" style="1197" customWidth="1"/>
    <col min="5172" max="5172" width="8.85546875" style="1197" customWidth="1"/>
    <col min="5173" max="5173" width="54.7109375" style="1197" customWidth="1"/>
    <col min="5174" max="5174" width="12.42578125" style="1197" customWidth="1"/>
    <col min="5175" max="5175" width="8.7109375" style="1197" customWidth="1"/>
    <col min="5176" max="5176" width="13.42578125" style="1197" customWidth="1"/>
    <col min="5177" max="5177" width="8.85546875" style="1197" customWidth="1"/>
    <col min="5178" max="5178" width="9.140625" style="1197" customWidth="1"/>
    <col min="5179" max="5179" width="8.85546875" style="1197" customWidth="1"/>
    <col min="5180" max="5180" width="54.7109375" style="1197" customWidth="1"/>
    <col min="5181" max="5181" width="10.7109375" style="1197" customWidth="1"/>
    <col min="5182" max="5182" width="8.7109375" style="1197" customWidth="1"/>
    <col min="5183" max="5183" width="13" style="1197" customWidth="1"/>
    <col min="5184" max="5184" width="8.85546875" style="1197" customWidth="1"/>
    <col min="5185" max="5185" width="9.140625" style="1197" customWidth="1"/>
    <col min="5186" max="5186" width="8.85546875" style="1197" customWidth="1"/>
    <col min="5187" max="5187" width="54.7109375" style="1197" customWidth="1"/>
    <col min="5188" max="5188" width="10.85546875" style="1197" customWidth="1"/>
    <col min="5189" max="5189" width="8.7109375" style="1197" customWidth="1"/>
    <col min="5190" max="5190" width="13" style="1197" customWidth="1"/>
    <col min="5191" max="5191" width="8.85546875" style="1197" customWidth="1"/>
    <col min="5192" max="5192" width="9.85546875" style="1197" customWidth="1"/>
    <col min="5193" max="5193" width="8.85546875" style="1197" customWidth="1"/>
    <col min="5194" max="5379" width="9.140625" style="1197"/>
    <col min="5380" max="5380" width="63" style="1197" customWidth="1"/>
    <col min="5381" max="5383" width="17.140625" style="1197" customWidth="1"/>
    <col min="5384" max="5387" width="15" style="1197" customWidth="1"/>
    <col min="5388" max="5388" width="13.140625" style="1197" customWidth="1"/>
    <col min="5389" max="5389" width="8.7109375" style="1197" customWidth="1"/>
    <col min="5390" max="5390" width="12.85546875" style="1197" customWidth="1"/>
    <col min="5391" max="5391" width="8.85546875" style="1197" customWidth="1"/>
    <col min="5392" max="5392" width="9.85546875" style="1197" customWidth="1"/>
    <col min="5393" max="5393" width="8.85546875" style="1197" customWidth="1"/>
    <col min="5394" max="5394" width="54.7109375" style="1197" customWidth="1"/>
    <col min="5395" max="5395" width="10.85546875" style="1197" customWidth="1"/>
    <col min="5396" max="5396" width="8.7109375" style="1197" customWidth="1"/>
    <col min="5397" max="5397" width="12.140625" style="1197" customWidth="1"/>
    <col min="5398" max="5398" width="8.85546875" style="1197" customWidth="1"/>
    <col min="5399" max="5399" width="9.85546875" style="1197" customWidth="1"/>
    <col min="5400" max="5400" width="8.85546875" style="1197" customWidth="1"/>
    <col min="5401" max="5401" width="54.7109375" style="1197" customWidth="1"/>
    <col min="5402" max="5402" width="10.85546875" style="1197" customWidth="1"/>
    <col min="5403" max="5403" width="8.7109375" style="1197" customWidth="1"/>
    <col min="5404" max="5404" width="12.28515625" style="1197" customWidth="1"/>
    <col min="5405" max="5405" width="8.85546875" style="1197" customWidth="1"/>
    <col min="5406" max="5406" width="9.85546875" style="1197" customWidth="1"/>
    <col min="5407" max="5407" width="8.85546875" style="1197" customWidth="1"/>
    <col min="5408" max="5408" width="54.7109375" style="1197" customWidth="1"/>
    <col min="5409" max="5409" width="10.85546875" style="1197" customWidth="1"/>
    <col min="5410" max="5410" width="8.7109375" style="1197" customWidth="1"/>
    <col min="5411" max="5411" width="13.28515625" style="1197" customWidth="1"/>
    <col min="5412" max="5412" width="8.85546875" style="1197" customWidth="1"/>
    <col min="5413" max="5413" width="9.85546875" style="1197" customWidth="1"/>
    <col min="5414" max="5414" width="8.85546875" style="1197" customWidth="1"/>
    <col min="5415" max="5415" width="54.7109375" style="1197" customWidth="1"/>
    <col min="5416" max="5416" width="12.140625" style="1197" customWidth="1"/>
    <col min="5417" max="5417" width="8.7109375" style="1197" customWidth="1"/>
    <col min="5418" max="5418" width="11.28515625" style="1197" customWidth="1"/>
    <col min="5419" max="5419" width="8.85546875" style="1197" customWidth="1"/>
    <col min="5420" max="5420" width="9.140625" style="1197"/>
    <col min="5421" max="5421" width="8.85546875" style="1197" customWidth="1"/>
    <col min="5422" max="5422" width="54.7109375" style="1197" customWidth="1"/>
    <col min="5423" max="5423" width="13.7109375" style="1197" customWidth="1"/>
    <col min="5424" max="5424" width="8.7109375" style="1197" customWidth="1"/>
    <col min="5425" max="5425" width="14.7109375" style="1197" customWidth="1"/>
    <col min="5426" max="5426" width="8.85546875" style="1197" customWidth="1"/>
    <col min="5427" max="5427" width="9.85546875" style="1197" customWidth="1"/>
    <col min="5428" max="5428" width="8.85546875" style="1197" customWidth="1"/>
    <col min="5429" max="5429" width="54.7109375" style="1197" customWidth="1"/>
    <col min="5430" max="5430" width="12.42578125" style="1197" customWidth="1"/>
    <col min="5431" max="5431" width="8.7109375" style="1197" customWidth="1"/>
    <col min="5432" max="5432" width="13.42578125" style="1197" customWidth="1"/>
    <col min="5433" max="5433" width="8.85546875" style="1197" customWidth="1"/>
    <col min="5434" max="5434" width="9.140625" style="1197" customWidth="1"/>
    <col min="5435" max="5435" width="8.85546875" style="1197" customWidth="1"/>
    <col min="5436" max="5436" width="54.7109375" style="1197" customWidth="1"/>
    <col min="5437" max="5437" width="10.7109375" style="1197" customWidth="1"/>
    <col min="5438" max="5438" width="8.7109375" style="1197" customWidth="1"/>
    <col min="5439" max="5439" width="13" style="1197" customWidth="1"/>
    <col min="5440" max="5440" width="8.85546875" style="1197" customWidth="1"/>
    <col min="5441" max="5441" width="9.140625" style="1197" customWidth="1"/>
    <col min="5442" max="5442" width="8.85546875" style="1197" customWidth="1"/>
    <col min="5443" max="5443" width="54.7109375" style="1197" customWidth="1"/>
    <col min="5444" max="5444" width="10.85546875" style="1197" customWidth="1"/>
    <col min="5445" max="5445" width="8.7109375" style="1197" customWidth="1"/>
    <col min="5446" max="5446" width="13" style="1197" customWidth="1"/>
    <col min="5447" max="5447" width="8.85546875" style="1197" customWidth="1"/>
    <col min="5448" max="5448" width="9.85546875" style="1197" customWidth="1"/>
    <col min="5449" max="5449" width="8.85546875" style="1197" customWidth="1"/>
    <col min="5450" max="5635" width="9.140625" style="1197"/>
    <col min="5636" max="5636" width="63" style="1197" customWidth="1"/>
    <col min="5637" max="5639" width="17.140625" style="1197" customWidth="1"/>
    <col min="5640" max="5643" width="15" style="1197" customWidth="1"/>
    <col min="5644" max="5644" width="13.140625" style="1197" customWidth="1"/>
    <col min="5645" max="5645" width="8.7109375" style="1197" customWidth="1"/>
    <col min="5646" max="5646" width="12.85546875" style="1197" customWidth="1"/>
    <col min="5647" max="5647" width="8.85546875" style="1197" customWidth="1"/>
    <col min="5648" max="5648" width="9.85546875" style="1197" customWidth="1"/>
    <col min="5649" max="5649" width="8.85546875" style="1197" customWidth="1"/>
    <col min="5650" max="5650" width="54.7109375" style="1197" customWidth="1"/>
    <col min="5651" max="5651" width="10.85546875" style="1197" customWidth="1"/>
    <col min="5652" max="5652" width="8.7109375" style="1197" customWidth="1"/>
    <col min="5653" max="5653" width="12.140625" style="1197" customWidth="1"/>
    <col min="5654" max="5654" width="8.85546875" style="1197" customWidth="1"/>
    <col min="5655" max="5655" width="9.85546875" style="1197" customWidth="1"/>
    <col min="5656" max="5656" width="8.85546875" style="1197" customWidth="1"/>
    <col min="5657" max="5657" width="54.7109375" style="1197" customWidth="1"/>
    <col min="5658" max="5658" width="10.85546875" style="1197" customWidth="1"/>
    <col min="5659" max="5659" width="8.7109375" style="1197" customWidth="1"/>
    <col min="5660" max="5660" width="12.28515625" style="1197" customWidth="1"/>
    <col min="5661" max="5661" width="8.85546875" style="1197" customWidth="1"/>
    <col min="5662" max="5662" width="9.85546875" style="1197" customWidth="1"/>
    <col min="5663" max="5663" width="8.85546875" style="1197" customWidth="1"/>
    <col min="5664" max="5664" width="54.7109375" style="1197" customWidth="1"/>
    <col min="5665" max="5665" width="10.85546875" style="1197" customWidth="1"/>
    <col min="5666" max="5666" width="8.7109375" style="1197" customWidth="1"/>
    <col min="5667" max="5667" width="13.28515625" style="1197" customWidth="1"/>
    <col min="5668" max="5668" width="8.85546875" style="1197" customWidth="1"/>
    <col min="5669" max="5669" width="9.85546875" style="1197" customWidth="1"/>
    <col min="5670" max="5670" width="8.85546875" style="1197" customWidth="1"/>
    <col min="5671" max="5671" width="54.7109375" style="1197" customWidth="1"/>
    <col min="5672" max="5672" width="12.140625" style="1197" customWidth="1"/>
    <col min="5673" max="5673" width="8.7109375" style="1197" customWidth="1"/>
    <col min="5674" max="5674" width="11.28515625" style="1197" customWidth="1"/>
    <col min="5675" max="5675" width="8.85546875" style="1197" customWidth="1"/>
    <col min="5676" max="5676" width="9.140625" style="1197"/>
    <col min="5677" max="5677" width="8.85546875" style="1197" customWidth="1"/>
    <col min="5678" max="5678" width="54.7109375" style="1197" customWidth="1"/>
    <col min="5679" max="5679" width="13.7109375" style="1197" customWidth="1"/>
    <col min="5680" max="5680" width="8.7109375" style="1197" customWidth="1"/>
    <col min="5681" max="5681" width="14.7109375" style="1197" customWidth="1"/>
    <col min="5682" max="5682" width="8.85546875" style="1197" customWidth="1"/>
    <col min="5683" max="5683" width="9.85546875" style="1197" customWidth="1"/>
    <col min="5684" max="5684" width="8.85546875" style="1197" customWidth="1"/>
    <col min="5685" max="5685" width="54.7109375" style="1197" customWidth="1"/>
    <col min="5686" max="5686" width="12.42578125" style="1197" customWidth="1"/>
    <col min="5687" max="5687" width="8.7109375" style="1197" customWidth="1"/>
    <col min="5688" max="5688" width="13.42578125" style="1197" customWidth="1"/>
    <col min="5689" max="5689" width="8.85546875" style="1197" customWidth="1"/>
    <col min="5690" max="5690" width="9.140625" style="1197" customWidth="1"/>
    <col min="5691" max="5691" width="8.85546875" style="1197" customWidth="1"/>
    <col min="5692" max="5692" width="54.7109375" style="1197" customWidth="1"/>
    <col min="5693" max="5693" width="10.7109375" style="1197" customWidth="1"/>
    <col min="5694" max="5694" width="8.7109375" style="1197" customWidth="1"/>
    <col min="5695" max="5695" width="13" style="1197" customWidth="1"/>
    <col min="5696" max="5696" width="8.85546875" style="1197" customWidth="1"/>
    <col min="5697" max="5697" width="9.140625" style="1197" customWidth="1"/>
    <col min="5698" max="5698" width="8.85546875" style="1197" customWidth="1"/>
    <col min="5699" max="5699" width="54.7109375" style="1197" customWidth="1"/>
    <col min="5700" max="5700" width="10.85546875" style="1197" customWidth="1"/>
    <col min="5701" max="5701" width="8.7109375" style="1197" customWidth="1"/>
    <col min="5702" max="5702" width="13" style="1197" customWidth="1"/>
    <col min="5703" max="5703" width="8.85546875" style="1197" customWidth="1"/>
    <col min="5704" max="5704" width="9.85546875" style="1197" customWidth="1"/>
    <col min="5705" max="5705" width="8.85546875" style="1197" customWidth="1"/>
    <col min="5706" max="5891" width="9.140625" style="1197"/>
    <col min="5892" max="5892" width="63" style="1197" customWidth="1"/>
    <col min="5893" max="5895" width="17.140625" style="1197" customWidth="1"/>
    <col min="5896" max="5899" width="15" style="1197" customWidth="1"/>
    <col min="5900" max="5900" width="13.140625" style="1197" customWidth="1"/>
    <col min="5901" max="5901" width="8.7109375" style="1197" customWidth="1"/>
    <col min="5902" max="5902" width="12.85546875" style="1197" customWidth="1"/>
    <col min="5903" max="5903" width="8.85546875" style="1197" customWidth="1"/>
    <col min="5904" max="5904" width="9.85546875" style="1197" customWidth="1"/>
    <col min="5905" max="5905" width="8.85546875" style="1197" customWidth="1"/>
    <col min="5906" max="5906" width="54.7109375" style="1197" customWidth="1"/>
    <col min="5907" max="5907" width="10.85546875" style="1197" customWidth="1"/>
    <col min="5908" max="5908" width="8.7109375" style="1197" customWidth="1"/>
    <col min="5909" max="5909" width="12.140625" style="1197" customWidth="1"/>
    <col min="5910" max="5910" width="8.85546875" style="1197" customWidth="1"/>
    <col min="5911" max="5911" width="9.85546875" style="1197" customWidth="1"/>
    <col min="5912" max="5912" width="8.85546875" style="1197" customWidth="1"/>
    <col min="5913" max="5913" width="54.7109375" style="1197" customWidth="1"/>
    <col min="5914" max="5914" width="10.85546875" style="1197" customWidth="1"/>
    <col min="5915" max="5915" width="8.7109375" style="1197" customWidth="1"/>
    <col min="5916" max="5916" width="12.28515625" style="1197" customWidth="1"/>
    <col min="5917" max="5917" width="8.85546875" style="1197" customWidth="1"/>
    <col min="5918" max="5918" width="9.85546875" style="1197" customWidth="1"/>
    <col min="5919" max="5919" width="8.85546875" style="1197" customWidth="1"/>
    <col min="5920" max="5920" width="54.7109375" style="1197" customWidth="1"/>
    <col min="5921" max="5921" width="10.85546875" style="1197" customWidth="1"/>
    <col min="5922" max="5922" width="8.7109375" style="1197" customWidth="1"/>
    <col min="5923" max="5923" width="13.28515625" style="1197" customWidth="1"/>
    <col min="5924" max="5924" width="8.85546875" style="1197" customWidth="1"/>
    <col min="5925" max="5925" width="9.85546875" style="1197" customWidth="1"/>
    <col min="5926" max="5926" width="8.85546875" style="1197" customWidth="1"/>
    <col min="5927" max="5927" width="54.7109375" style="1197" customWidth="1"/>
    <col min="5928" max="5928" width="12.140625" style="1197" customWidth="1"/>
    <col min="5929" max="5929" width="8.7109375" style="1197" customWidth="1"/>
    <col min="5930" max="5930" width="11.28515625" style="1197" customWidth="1"/>
    <col min="5931" max="5931" width="8.85546875" style="1197" customWidth="1"/>
    <col min="5932" max="5932" width="9.140625" style="1197"/>
    <col min="5933" max="5933" width="8.85546875" style="1197" customWidth="1"/>
    <col min="5934" max="5934" width="54.7109375" style="1197" customWidth="1"/>
    <col min="5935" max="5935" width="13.7109375" style="1197" customWidth="1"/>
    <col min="5936" max="5936" width="8.7109375" style="1197" customWidth="1"/>
    <col min="5937" max="5937" width="14.7109375" style="1197" customWidth="1"/>
    <col min="5938" max="5938" width="8.85546875" style="1197" customWidth="1"/>
    <col min="5939" max="5939" width="9.85546875" style="1197" customWidth="1"/>
    <col min="5940" max="5940" width="8.85546875" style="1197" customWidth="1"/>
    <col min="5941" max="5941" width="54.7109375" style="1197" customWidth="1"/>
    <col min="5942" max="5942" width="12.42578125" style="1197" customWidth="1"/>
    <col min="5943" max="5943" width="8.7109375" style="1197" customWidth="1"/>
    <col min="5944" max="5944" width="13.42578125" style="1197" customWidth="1"/>
    <col min="5945" max="5945" width="8.85546875" style="1197" customWidth="1"/>
    <col min="5946" max="5946" width="9.140625" style="1197" customWidth="1"/>
    <col min="5947" max="5947" width="8.85546875" style="1197" customWidth="1"/>
    <col min="5948" max="5948" width="54.7109375" style="1197" customWidth="1"/>
    <col min="5949" max="5949" width="10.7109375" style="1197" customWidth="1"/>
    <col min="5950" max="5950" width="8.7109375" style="1197" customWidth="1"/>
    <col min="5951" max="5951" width="13" style="1197" customWidth="1"/>
    <col min="5952" max="5952" width="8.85546875" style="1197" customWidth="1"/>
    <col min="5953" max="5953" width="9.140625" style="1197" customWidth="1"/>
    <col min="5954" max="5954" width="8.85546875" style="1197" customWidth="1"/>
    <col min="5955" max="5955" width="54.7109375" style="1197" customWidth="1"/>
    <col min="5956" max="5956" width="10.85546875" style="1197" customWidth="1"/>
    <col min="5957" max="5957" width="8.7109375" style="1197" customWidth="1"/>
    <col min="5958" max="5958" width="13" style="1197" customWidth="1"/>
    <col min="5959" max="5959" width="8.85546875" style="1197" customWidth="1"/>
    <col min="5960" max="5960" width="9.85546875" style="1197" customWidth="1"/>
    <col min="5961" max="5961" width="8.85546875" style="1197" customWidth="1"/>
    <col min="5962" max="6147" width="9.140625" style="1197"/>
    <col min="6148" max="6148" width="63" style="1197" customWidth="1"/>
    <col min="6149" max="6151" width="17.140625" style="1197" customWidth="1"/>
    <col min="6152" max="6155" width="15" style="1197" customWidth="1"/>
    <col min="6156" max="6156" width="13.140625" style="1197" customWidth="1"/>
    <col min="6157" max="6157" width="8.7109375" style="1197" customWidth="1"/>
    <col min="6158" max="6158" width="12.85546875" style="1197" customWidth="1"/>
    <col min="6159" max="6159" width="8.85546875" style="1197" customWidth="1"/>
    <col min="6160" max="6160" width="9.85546875" style="1197" customWidth="1"/>
    <col min="6161" max="6161" width="8.85546875" style="1197" customWidth="1"/>
    <col min="6162" max="6162" width="54.7109375" style="1197" customWidth="1"/>
    <col min="6163" max="6163" width="10.85546875" style="1197" customWidth="1"/>
    <col min="6164" max="6164" width="8.7109375" style="1197" customWidth="1"/>
    <col min="6165" max="6165" width="12.140625" style="1197" customWidth="1"/>
    <col min="6166" max="6166" width="8.85546875" style="1197" customWidth="1"/>
    <col min="6167" max="6167" width="9.85546875" style="1197" customWidth="1"/>
    <col min="6168" max="6168" width="8.85546875" style="1197" customWidth="1"/>
    <col min="6169" max="6169" width="54.7109375" style="1197" customWidth="1"/>
    <col min="6170" max="6170" width="10.85546875" style="1197" customWidth="1"/>
    <col min="6171" max="6171" width="8.7109375" style="1197" customWidth="1"/>
    <col min="6172" max="6172" width="12.28515625" style="1197" customWidth="1"/>
    <col min="6173" max="6173" width="8.85546875" style="1197" customWidth="1"/>
    <col min="6174" max="6174" width="9.85546875" style="1197" customWidth="1"/>
    <col min="6175" max="6175" width="8.85546875" style="1197" customWidth="1"/>
    <col min="6176" max="6176" width="54.7109375" style="1197" customWidth="1"/>
    <col min="6177" max="6177" width="10.85546875" style="1197" customWidth="1"/>
    <col min="6178" max="6178" width="8.7109375" style="1197" customWidth="1"/>
    <col min="6179" max="6179" width="13.28515625" style="1197" customWidth="1"/>
    <col min="6180" max="6180" width="8.85546875" style="1197" customWidth="1"/>
    <col min="6181" max="6181" width="9.85546875" style="1197" customWidth="1"/>
    <col min="6182" max="6182" width="8.85546875" style="1197" customWidth="1"/>
    <col min="6183" max="6183" width="54.7109375" style="1197" customWidth="1"/>
    <col min="6184" max="6184" width="12.140625" style="1197" customWidth="1"/>
    <col min="6185" max="6185" width="8.7109375" style="1197" customWidth="1"/>
    <col min="6186" max="6186" width="11.28515625" style="1197" customWidth="1"/>
    <col min="6187" max="6187" width="8.85546875" style="1197" customWidth="1"/>
    <col min="6188" max="6188" width="9.140625" style="1197"/>
    <col min="6189" max="6189" width="8.85546875" style="1197" customWidth="1"/>
    <col min="6190" max="6190" width="54.7109375" style="1197" customWidth="1"/>
    <col min="6191" max="6191" width="13.7109375" style="1197" customWidth="1"/>
    <col min="6192" max="6192" width="8.7109375" style="1197" customWidth="1"/>
    <col min="6193" max="6193" width="14.7109375" style="1197" customWidth="1"/>
    <col min="6194" max="6194" width="8.85546875" style="1197" customWidth="1"/>
    <col min="6195" max="6195" width="9.85546875" style="1197" customWidth="1"/>
    <col min="6196" max="6196" width="8.85546875" style="1197" customWidth="1"/>
    <col min="6197" max="6197" width="54.7109375" style="1197" customWidth="1"/>
    <col min="6198" max="6198" width="12.42578125" style="1197" customWidth="1"/>
    <col min="6199" max="6199" width="8.7109375" style="1197" customWidth="1"/>
    <col min="6200" max="6200" width="13.42578125" style="1197" customWidth="1"/>
    <col min="6201" max="6201" width="8.85546875" style="1197" customWidth="1"/>
    <col min="6202" max="6202" width="9.140625" style="1197" customWidth="1"/>
    <col min="6203" max="6203" width="8.85546875" style="1197" customWidth="1"/>
    <col min="6204" max="6204" width="54.7109375" style="1197" customWidth="1"/>
    <col min="6205" max="6205" width="10.7109375" style="1197" customWidth="1"/>
    <col min="6206" max="6206" width="8.7109375" style="1197" customWidth="1"/>
    <col min="6207" max="6207" width="13" style="1197" customWidth="1"/>
    <col min="6208" max="6208" width="8.85546875" style="1197" customWidth="1"/>
    <col min="6209" max="6209" width="9.140625" style="1197" customWidth="1"/>
    <col min="6210" max="6210" width="8.85546875" style="1197" customWidth="1"/>
    <col min="6211" max="6211" width="54.7109375" style="1197" customWidth="1"/>
    <col min="6212" max="6212" width="10.85546875" style="1197" customWidth="1"/>
    <col min="6213" max="6213" width="8.7109375" style="1197" customWidth="1"/>
    <col min="6214" max="6214" width="13" style="1197" customWidth="1"/>
    <col min="6215" max="6215" width="8.85546875" style="1197" customWidth="1"/>
    <col min="6216" max="6216" width="9.85546875" style="1197" customWidth="1"/>
    <col min="6217" max="6217" width="8.85546875" style="1197" customWidth="1"/>
    <col min="6218" max="6403" width="9.140625" style="1197"/>
    <col min="6404" max="6404" width="63" style="1197" customWidth="1"/>
    <col min="6405" max="6407" width="17.140625" style="1197" customWidth="1"/>
    <col min="6408" max="6411" width="15" style="1197" customWidth="1"/>
    <col min="6412" max="6412" width="13.140625" style="1197" customWidth="1"/>
    <col min="6413" max="6413" width="8.7109375" style="1197" customWidth="1"/>
    <col min="6414" max="6414" width="12.85546875" style="1197" customWidth="1"/>
    <col min="6415" max="6415" width="8.85546875" style="1197" customWidth="1"/>
    <col min="6416" max="6416" width="9.85546875" style="1197" customWidth="1"/>
    <col min="6417" max="6417" width="8.85546875" style="1197" customWidth="1"/>
    <col min="6418" max="6418" width="54.7109375" style="1197" customWidth="1"/>
    <col min="6419" max="6419" width="10.85546875" style="1197" customWidth="1"/>
    <col min="6420" max="6420" width="8.7109375" style="1197" customWidth="1"/>
    <col min="6421" max="6421" width="12.140625" style="1197" customWidth="1"/>
    <col min="6422" max="6422" width="8.85546875" style="1197" customWidth="1"/>
    <col min="6423" max="6423" width="9.85546875" style="1197" customWidth="1"/>
    <col min="6424" max="6424" width="8.85546875" style="1197" customWidth="1"/>
    <col min="6425" max="6425" width="54.7109375" style="1197" customWidth="1"/>
    <col min="6426" max="6426" width="10.85546875" style="1197" customWidth="1"/>
    <col min="6427" max="6427" width="8.7109375" style="1197" customWidth="1"/>
    <col min="6428" max="6428" width="12.28515625" style="1197" customWidth="1"/>
    <col min="6429" max="6429" width="8.85546875" style="1197" customWidth="1"/>
    <col min="6430" max="6430" width="9.85546875" style="1197" customWidth="1"/>
    <col min="6431" max="6431" width="8.85546875" style="1197" customWidth="1"/>
    <col min="6432" max="6432" width="54.7109375" style="1197" customWidth="1"/>
    <col min="6433" max="6433" width="10.85546875" style="1197" customWidth="1"/>
    <col min="6434" max="6434" width="8.7109375" style="1197" customWidth="1"/>
    <col min="6435" max="6435" width="13.28515625" style="1197" customWidth="1"/>
    <col min="6436" max="6436" width="8.85546875" style="1197" customWidth="1"/>
    <col min="6437" max="6437" width="9.85546875" style="1197" customWidth="1"/>
    <col min="6438" max="6438" width="8.85546875" style="1197" customWidth="1"/>
    <col min="6439" max="6439" width="54.7109375" style="1197" customWidth="1"/>
    <col min="6440" max="6440" width="12.140625" style="1197" customWidth="1"/>
    <col min="6441" max="6441" width="8.7109375" style="1197" customWidth="1"/>
    <col min="6442" max="6442" width="11.28515625" style="1197" customWidth="1"/>
    <col min="6443" max="6443" width="8.85546875" style="1197" customWidth="1"/>
    <col min="6444" max="6444" width="9.140625" style="1197"/>
    <col min="6445" max="6445" width="8.85546875" style="1197" customWidth="1"/>
    <col min="6446" max="6446" width="54.7109375" style="1197" customWidth="1"/>
    <col min="6447" max="6447" width="13.7109375" style="1197" customWidth="1"/>
    <col min="6448" max="6448" width="8.7109375" style="1197" customWidth="1"/>
    <col min="6449" max="6449" width="14.7109375" style="1197" customWidth="1"/>
    <col min="6450" max="6450" width="8.85546875" style="1197" customWidth="1"/>
    <col min="6451" max="6451" width="9.85546875" style="1197" customWidth="1"/>
    <col min="6452" max="6452" width="8.85546875" style="1197" customWidth="1"/>
    <col min="6453" max="6453" width="54.7109375" style="1197" customWidth="1"/>
    <col min="6454" max="6454" width="12.42578125" style="1197" customWidth="1"/>
    <col min="6455" max="6455" width="8.7109375" style="1197" customWidth="1"/>
    <col min="6456" max="6456" width="13.42578125" style="1197" customWidth="1"/>
    <col min="6457" max="6457" width="8.85546875" style="1197" customWidth="1"/>
    <col min="6458" max="6458" width="9.140625" style="1197" customWidth="1"/>
    <col min="6459" max="6459" width="8.85546875" style="1197" customWidth="1"/>
    <col min="6460" max="6460" width="54.7109375" style="1197" customWidth="1"/>
    <col min="6461" max="6461" width="10.7109375" style="1197" customWidth="1"/>
    <col min="6462" max="6462" width="8.7109375" style="1197" customWidth="1"/>
    <col min="6463" max="6463" width="13" style="1197" customWidth="1"/>
    <col min="6464" max="6464" width="8.85546875" style="1197" customWidth="1"/>
    <col min="6465" max="6465" width="9.140625" style="1197" customWidth="1"/>
    <col min="6466" max="6466" width="8.85546875" style="1197" customWidth="1"/>
    <col min="6467" max="6467" width="54.7109375" style="1197" customWidth="1"/>
    <col min="6468" max="6468" width="10.85546875" style="1197" customWidth="1"/>
    <col min="6469" max="6469" width="8.7109375" style="1197" customWidth="1"/>
    <col min="6470" max="6470" width="13" style="1197" customWidth="1"/>
    <col min="6471" max="6471" width="8.85546875" style="1197" customWidth="1"/>
    <col min="6472" max="6472" width="9.85546875" style="1197" customWidth="1"/>
    <col min="6473" max="6473" width="8.85546875" style="1197" customWidth="1"/>
    <col min="6474" max="6659" width="9.140625" style="1197"/>
    <col min="6660" max="6660" width="63" style="1197" customWidth="1"/>
    <col min="6661" max="6663" width="17.140625" style="1197" customWidth="1"/>
    <col min="6664" max="6667" width="15" style="1197" customWidth="1"/>
    <col min="6668" max="6668" width="13.140625" style="1197" customWidth="1"/>
    <col min="6669" max="6669" width="8.7109375" style="1197" customWidth="1"/>
    <col min="6670" max="6670" width="12.85546875" style="1197" customWidth="1"/>
    <col min="6671" max="6671" width="8.85546875" style="1197" customWidth="1"/>
    <col min="6672" max="6672" width="9.85546875" style="1197" customWidth="1"/>
    <col min="6673" max="6673" width="8.85546875" style="1197" customWidth="1"/>
    <col min="6674" max="6674" width="54.7109375" style="1197" customWidth="1"/>
    <col min="6675" max="6675" width="10.85546875" style="1197" customWidth="1"/>
    <col min="6676" max="6676" width="8.7109375" style="1197" customWidth="1"/>
    <col min="6677" max="6677" width="12.140625" style="1197" customWidth="1"/>
    <col min="6678" max="6678" width="8.85546875" style="1197" customWidth="1"/>
    <col min="6679" max="6679" width="9.85546875" style="1197" customWidth="1"/>
    <col min="6680" max="6680" width="8.85546875" style="1197" customWidth="1"/>
    <col min="6681" max="6681" width="54.7109375" style="1197" customWidth="1"/>
    <col min="6682" max="6682" width="10.85546875" style="1197" customWidth="1"/>
    <col min="6683" max="6683" width="8.7109375" style="1197" customWidth="1"/>
    <col min="6684" max="6684" width="12.28515625" style="1197" customWidth="1"/>
    <col min="6685" max="6685" width="8.85546875" style="1197" customWidth="1"/>
    <col min="6686" max="6686" width="9.85546875" style="1197" customWidth="1"/>
    <col min="6687" max="6687" width="8.85546875" style="1197" customWidth="1"/>
    <col min="6688" max="6688" width="54.7109375" style="1197" customWidth="1"/>
    <col min="6689" max="6689" width="10.85546875" style="1197" customWidth="1"/>
    <col min="6690" max="6690" width="8.7109375" style="1197" customWidth="1"/>
    <col min="6691" max="6691" width="13.28515625" style="1197" customWidth="1"/>
    <col min="6692" max="6692" width="8.85546875" style="1197" customWidth="1"/>
    <col min="6693" max="6693" width="9.85546875" style="1197" customWidth="1"/>
    <col min="6694" max="6694" width="8.85546875" style="1197" customWidth="1"/>
    <col min="6695" max="6695" width="54.7109375" style="1197" customWidth="1"/>
    <col min="6696" max="6696" width="12.140625" style="1197" customWidth="1"/>
    <col min="6697" max="6697" width="8.7109375" style="1197" customWidth="1"/>
    <col min="6698" max="6698" width="11.28515625" style="1197" customWidth="1"/>
    <col min="6699" max="6699" width="8.85546875" style="1197" customWidth="1"/>
    <col min="6700" max="6700" width="9.140625" style="1197"/>
    <col min="6701" max="6701" width="8.85546875" style="1197" customWidth="1"/>
    <col min="6702" max="6702" width="54.7109375" style="1197" customWidth="1"/>
    <col min="6703" max="6703" width="13.7109375" style="1197" customWidth="1"/>
    <col min="6704" max="6704" width="8.7109375" style="1197" customWidth="1"/>
    <col min="6705" max="6705" width="14.7109375" style="1197" customWidth="1"/>
    <col min="6706" max="6706" width="8.85546875" style="1197" customWidth="1"/>
    <col min="6707" max="6707" width="9.85546875" style="1197" customWidth="1"/>
    <col min="6708" max="6708" width="8.85546875" style="1197" customWidth="1"/>
    <col min="6709" max="6709" width="54.7109375" style="1197" customWidth="1"/>
    <col min="6710" max="6710" width="12.42578125" style="1197" customWidth="1"/>
    <col min="6711" max="6711" width="8.7109375" style="1197" customWidth="1"/>
    <col min="6712" max="6712" width="13.42578125" style="1197" customWidth="1"/>
    <col min="6713" max="6713" width="8.85546875" style="1197" customWidth="1"/>
    <col min="6714" max="6714" width="9.140625" style="1197" customWidth="1"/>
    <col min="6715" max="6715" width="8.85546875" style="1197" customWidth="1"/>
    <col min="6716" max="6716" width="54.7109375" style="1197" customWidth="1"/>
    <col min="6717" max="6717" width="10.7109375" style="1197" customWidth="1"/>
    <col min="6718" max="6718" width="8.7109375" style="1197" customWidth="1"/>
    <col min="6719" max="6719" width="13" style="1197" customWidth="1"/>
    <col min="6720" max="6720" width="8.85546875" style="1197" customWidth="1"/>
    <col min="6721" max="6721" width="9.140625" style="1197" customWidth="1"/>
    <col min="6722" max="6722" width="8.85546875" style="1197" customWidth="1"/>
    <col min="6723" max="6723" width="54.7109375" style="1197" customWidth="1"/>
    <col min="6724" max="6724" width="10.85546875" style="1197" customWidth="1"/>
    <col min="6725" max="6725" width="8.7109375" style="1197" customWidth="1"/>
    <col min="6726" max="6726" width="13" style="1197" customWidth="1"/>
    <col min="6727" max="6727" width="8.85546875" style="1197" customWidth="1"/>
    <col min="6728" max="6728" width="9.85546875" style="1197" customWidth="1"/>
    <col min="6729" max="6729" width="8.85546875" style="1197" customWidth="1"/>
    <col min="6730" max="6915" width="9.140625" style="1197"/>
    <col min="6916" max="6916" width="63" style="1197" customWidth="1"/>
    <col min="6917" max="6919" width="17.140625" style="1197" customWidth="1"/>
    <col min="6920" max="6923" width="15" style="1197" customWidth="1"/>
    <col min="6924" max="6924" width="13.140625" style="1197" customWidth="1"/>
    <col min="6925" max="6925" width="8.7109375" style="1197" customWidth="1"/>
    <col min="6926" max="6926" width="12.85546875" style="1197" customWidth="1"/>
    <col min="6927" max="6927" width="8.85546875" style="1197" customWidth="1"/>
    <col min="6928" max="6928" width="9.85546875" style="1197" customWidth="1"/>
    <col min="6929" max="6929" width="8.85546875" style="1197" customWidth="1"/>
    <col min="6930" max="6930" width="54.7109375" style="1197" customWidth="1"/>
    <col min="6931" max="6931" width="10.85546875" style="1197" customWidth="1"/>
    <col min="6932" max="6932" width="8.7109375" style="1197" customWidth="1"/>
    <col min="6933" max="6933" width="12.140625" style="1197" customWidth="1"/>
    <col min="6934" max="6934" width="8.85546875" style="1197" customWidth="1"/>
    <col min="6935" max="6935" width="9.85546875" style="1197" customWidth="1"/>
    <col min="6936" max="6936" width="8.85546875" style="1197" customWidth="1"/>
    <col min="6937" max="6937" width="54.7109375" style="1197" customWidth="1"/>
    <col min="6938" max="6938" width="10.85546875" style="1197" customWidth="1"/>
    <col min="6939" max="6939" width="8.7109375" style="1197" customWidth="1"/>
    <col min="6940" max="6940" width="12.28515625" style="1197" customWidth="1"/>
    <col min="6941" max="6941" width="8.85546875" style="1197" customWidth="1"/>
    <col min="6942" max="6942" width="9.85546875" style="1197" customWidth="1"/>
    <col min="6943" max="6943" width="8.85546875" style="1197" customWidth="1"/>
    <col min="6944" max="6944" width="54.7109375" style="1197" customWidth="1"/>
    <col min="6945" max="6945" width="10.85546875" style="1197" customWidth="1"/>
    <col min="6946" max="6946" width="8.7109375" style="1197" customWidth="1"/>
    <col min="6947" max="6947" width="13.28515625" style="1197" customWidth="1"/>
    <col min="6948" max="6948" width="8.85546875" style="1197" customWidth="1"/>
    <col min="6949" max="6949" width="9.85546875" style="1197" customWidth="1"/>
    <col min="6950" max="6950" width="8.85546875" style="1197" customWidth="1"/>
    <col min="6951" max="6951" width="54.7109375" style="1197" customWidth="1"/>
    <col min="6952" max="6952" width="12.140625" style="1197" customWidth="1"/>
    <col min="6953" max="6953" width="8.7109375" style="1197" customWidth="1"/>
    <col min="6954" max="6954" width="11.28515625" style="1197" customWidth="1"/>
    <col min="6955" max="6955" width="8.85546875" style="1197" customWidth="1"/>
    <col min="6956" max="6956" width="9.140625" style="1197"/>
    <col min="6957" max="6957" width="8.85546875" style="1197" customWidth="1"/>
    <col min="6958" max="6958" width="54.7109375" style="1197" customWidth="1"/>
    <col min="6959" max="6959" width="13.7109375" style="1197" customWidth="1"/>
    <col min="6960" max="6960" width="8.7109375" style="1197" customWidth="1"/>
    <col min="6961" max="6961" width="14.7109375" style="1197" customWidth="1"/>
    <col min="6962" max="6962" width="8.85546875" style="1197" customWidth="1"/>
    <col min="6963" max="6963" width="9.85546875" style="1197" customWidth="1"/>
    <col min="6964" max="6964" width="8.85546875" style="1197" customWidth="1"/>
    <col min="6965" max="6965" width="54.7109375" style="1197" customWidth="1"/>
    <col min="6966" max="6966" width="12.42578125" style="1197" customWidth="1"/>
    <col min="6967" max="6967" width="8.7109375" style="1197" customWidth="1"/>
    <col min="6968" max="6968" width="13.42578125" style="1197" customWidth="1"/>
    <col min="6969" max="6969" width="8.85546875" style="1197" customWidth="1"/>
    <col min="6970" max="6970" width="9.140625" style="1197" customWidth="1"/>
    <col min="6971" max="6971" width="8.85546875" style="1197" customWidth="1"/>
    <col min="6972" max="6972" width="54.7109375" style="1197" customWidth="1"/>
    <col min="6973" max="6973" width="10.7109375" style="1197" customWidth="1"/>
    <col min="6974" max="6974" width="8.7109375" style="1197" customWidth="1"/>
    <col min="6975" max="6975" width="13" style="1197" customWidth="1"/>
    <col min="6976" max="6976" width="8.85546875" style="1197" customWidth="1"/>
    <col min="6977" max="6977" width="9.140625" style="1197" customWidth="1"/>
    <col min="6978" max="6978" width="8.85546875" style="1197" customWidth="1"/>
    <col min="6979" max="6979" width="54.7109375" style="1197" customWidth="1"/>
    <col min="6980" max="6980" width="10.85546875" style="1197" customWidth="1"/>
    <col min="6981" max="6981" width="8.7109375" style="1197" customWidth="1"/>
    <col min="6982" max="6982" width="13" style="1197" customWidth="1"/>
    <col min="6983" max="6983" width="8.85546875" style="1197" customWidth="1"/>
    <col min="6984" max="6984" width="9.85546875" style="1197" customWidth="1"/>
    <col min="6985" max="6985" width="8.85546875" style="1197" customWidth="1"/>
    <col min="6986" max="7171" width="9.140625" style="1197"/>
    <col min="7172" max="7172" width="63" style="1197" customWidth="1"/>
    <col min="7173" max="7175" width="17.140625" style="1197" customWidth="1"/>
    <col min="7176" max="7179" width="15" style="1197" customWidth="1"/>
    <col min="7180" max="7180" width="13.140625" style="1197" customWidth="1"/>
    <col min="7181" max="7181" width="8.7109375" style="1197" customWidth="1"/>
    <col min="7182" max="7182" width="12.85546875" style="1197" customWidth="1"/>
    <col min="7183" max="7183" width="8.85546875" style="1197" customWidth="1"/>
    <col min="7184" max="7184" width="9.85546875" style="1197" customWidth="1"/>
    <col min="7185" max="7185" width="8.85546875" style="1197" customWidth="1"/>
    <col min="7186" max="7186" width="54.7109375" style="1197" customWidth="1"/>
    <col min="7187" max="7187" width="10.85546875" style="1197" customWidth="1"/>
    <col min="7188" max="7188" width="8.7109375" style="1197" customWidth="1"/>
    <col min="7189" max="7189" width="12.140625" style="1197" customWidth="1"/>
    <col min="7190" max="7190" width="8.85546875" style="1197" customWidth="1"/>
    <col min="7191" max="7191" width="9.85546875" style="1197" customWidth="1"/>
    <col min="7192" max="7192" width="8.85546875" style="1197" customWidth="1"/>
    <col min="7193" max="7193" width="54.7109375" style="1197" customWidth="1"/>
    <col min="7194" max="7194" width="10.85546875" style="1197" customWidth="1"/>
    <col min="7195" max="7195" width="8.7109375" style="1197" customWidth="1"/>
    <col min="7196" max="7196" width="12.28515625" style="1197" customWidth="1"/>
    <col min="7197" max="7197" width="8.85546875" style="1197" customWidth="1"/>
    <col min="7198" max="7198" width="9.85546875" style="1197" customWidth="1"/>
    <col min="7199" max="7199" width="8.85546875" style="1197" customWidth="1"/>
    <col min="7200" max="7200" width="54.7109375" style="1197" customWidth="1"/>
    <col min="7201" max="7201" width="10.85546875" style="1197" customWidth="1"/>
    <col min="7202" max="7202" width="8.7109375" style="1197" customWidth="1"/>
    <col min="7203" max="7203" width="13.28515625" style="1197" customWidth="1"/>
    <col min="7204" max="7204" width="8.85546875" style="1197" customWidth="1"/>
    <col min="7205" max="7205" width="9.85546875" style="1197" customWidth="1"/>
    <col min="7206" max="7206" width="8.85546875" style="1197" customWidth="1"/>
    <col min="7207" max="7207" width="54.7109375" style="1197" customWidth="1"/>
    <col min="7208" max="7208" width="12.140625" style="1197" customWidth="1"/>
    <col min="7209" max="7209" width="8.7109375" style="1197" customWidth="1"/>
    <col min="7210" max="7210" width="11.28515625" style="1197" customWidth="1"/>
    <col min="7211" max="7211" width="8.85546875" style="1197" customWidth="1"/>
    <col min="7212" max="7212" width="9.140625" style="1197"/>
    <col min="7213" max="7213" width="8.85546875" style="1197" customWidth="1"/>
    <col min="7214" max="7214" width="54.7109375" style="1197" customWidth="1"/>
    <col min="7215" max="7215" width="13.7109375" style="1197" customWidth="1"/>
    <col min="7216" max="7216" width="8.7109375" style="1197" customWidth="1"/>
    <col min="7217" max="7217" width="14.7109375" style="1197" customWidth="1"/>
    <col min="7218" max="7218" width="8.85546875" style="1197" customWidth="1"/>
    <col min="7219" max="7219" width="9.85546875" style="1197" customWidth="1"/>
    <col min="7220" max="7220" width="8.85546875" style="1197" customWidth="1"/>
    <col min="7221" max="7221" width="54.7109375" style="1197" customWidth="1"/>
    <col min="7222" max="7222" width="12.42578125" style="1197" customWidth="1"/>
    <col min="7223" max="7223" width="8.7109375" style="1197" customWidth="1"/>
    <col min="7224" max="7224" width="13.42578125" style="1197" customWidth="1"/>
    <col min="7225" max="7225" width="8.85546875" style="1197" customWidth="1"/>
    <col min="7226" max="7226" width="9.140625" style="1197" customWidth="1"/>
    <col min="7227" max="7227" width="8.85546875" style="1197" customWidth="1"/>
    <col min="7228" max="7228" width="54.7109375" style="1197" customWidth="1"/>
    <col min="7229" max="7229" width="10.7109375" style="1197" customWidth="1"/>
    <col min="7230" max="7230" width="8.7109375" style="1197" customWidth="1"/>
    <col min="7231" max="7231" width="13" style="1197" customWidth="1"/>
    <col min="7232" max="7232" width="8.85546875" style="1197" customWidth="1"/>
    <col min="7233" max="7233" width="9.140625" style="1197" customWidth="1"/>
    <col min="7234" max="7234" width="8.85546875" style="1197" customWidth="1"/>
    <col min="7235" max="7235" width="54.7109375" style="1197" customWidth="1"/>
    <col min="7236" max="7236" width="10.85546875" style="1197" customWidth="1"/>
    <col min="7237" max="7237" width="8.7109375" style="1197" customWidth="1"/>
    <col min="7238" max="7238" width="13" style="1197" customWidth="1"/>
    <col min="7239" max="7239" width="8.85546875" style="1197" customWidth="1"/>
    <col min="7240" max="7240" width="9.85546875" style="1197" customWidth="1"/>
    <col min="7241" max="7241" width="8.85546875" style="1197" customWidth="1"/>
    <col min="7242" max="7427" width="9.140625" style="1197"/>
    <col min="7428" max="7428" width="63" style="1197" customWidth="1"/>
    <col min="7429" max="7431" width="17.140625" style="1197" customWidth="1"/>
    <col min="7432" max="7435" width="15" style="1197" customWidth="1"/>
    <col min="7436" max="7436" width="13.140625" style="1197" customWidth="1"/>
    <col min="7437" max="7437" width="8.7109375" style="1197" customWidth="1"/>
    <col min="7438" max="7438" width="12.85546875" style="1197" customWidth="1"/>
    <col min="7439" max="7439" width="8.85546875" style="1197" customWidth="1"/>
    <col min="7440" max="7440" width="9.85546875" style="1197" customWidth="1"/>
    <col min="7441" max="7441" width="8.85546875" style="1197" customWidth="1"/>
    <col min="7442" max="7442" width="54.7109375" style="1197" customWidth="1"/>
    <col min="7443" max="7443" width="10.85546875" style="1197" customWidth="1"/>
    <col min="7444" max="7444" width="8.7109375" style="1197" customWidth="1"/>
    <col min="7445" max="7445" width="12.140625" style="1197" customWidth="1"/>
    <col min="7446" max="7446" width="8.85546875" style="1197" customWidth="1"/>
    <col min="7447" max="7447" width="9.85546875" style="1197" customWidth="1"/>
    <col min="7448" max="7448" width="8.85546875" style="1197" customWidth="1"/>
    <col min="7449" max="7449" width="54.7109375" style="1197" customWidth="1"/>
    <col min="7450" max="7450" width="10.85546875" style="1197" customWidth="1"/>
    <col min="7451" max="7451" width="8.7109375" style="1197" customWidth="1"/>
    <col min="7452" max="7452" width="12.28515625" style="1197" customWidth="1"/>
    <col min="7453" max="7453" width="8.85546875" style="1197" customWidth="1"/>
    <col min="7454" max="7454" width="9.85546875" style="1197" customWidth="1"/>
    <col min="7455" max="7455" width="8.85546875" style="1197" customWidth="1"/>
    <col min="7456" max="7456" width="54.7109375" style="1197" customWidth="1"/>
    <col min="7457" max="7457" width="10.85546875" style="1197" customWidth="1"/>
    <col min="7458" max="7458" width="8.7109375" style="1197" customWidth="1"/>
    <col min="7459" max="7459" width="13.28515625" style="1197" customWidth="1"/>
    <col min="7460" max="7460" width="8.85546875" style="1197" customWidth="1"/>
    <col min="7461" max="7461" width="9.85546875" style="1197" customWidth="1"/>
    <col min="7462" max="7462" width="8.85546875" style="1197" customWidth="1"/>
    <col min="7463" max="7463" width="54.7109375" style="1197" customWidth="1"/>
    <col min="7464" max="7464" width="12.140625" style="1197" customWidth="1"/>
    <col min="7465" max="7465" width="8.7109375" style="1197" customWidth="1"/>
    <col min="7466" max="7466" width="11.28515625" style="1197" customWidth="1"/>
    <col min="7467" max="7467" width="8.85546875" style="1197" customWidth="1"/>
    <col min="7468" max="7468" width="9.140625" style="1197"/>
    <col min="7469" max="7469" width="8.85546875" style="1197" customWidth="1"/>
    <col min="7470" max="7470" width="54.7109375" style="1197" customWidth="1"/>
    <col min="7471" max="7471" width="13.7109375" style="1197" customWidth="1"/>
    <col min="7472" max="7472" width="8.7109375" style="1197" customWidth="1"/>
    <col min="7473" max="7473" width="14.7109375" style="1197" customWidth="1"/>
    <col min="7474" max="7474" width="8.85546875" style="1197" customWidth="1"/>
    <col min="7475" max="7475" width="9.85546875" style="1197" customWidth="1"/>
    <col min="7476" max="7476" width="8.85546875" style="1197" customWidth="1"/>
    <col min="7477" max="7477" width="54.7109375" style="1197" customWidth="1"/>
    <col min="7478" max="7478" width="12.42578125" style="1197" customWidth="1"/>
    <col min="7479" max="7479" width="8.7109375" style="1197" customWidth="1"/>
    <col min="7480" max="7480" width="13.42578125" style="1197" customWidth="1"/>
    <col min="7481" max="7481" width="8.85546875" style="1197" customWidth="1"/>
    <col min="7482" max="7482" width="9.140625" style="1197" customWidth="1"/>
    <col min="7483" max="7483" width="8.85546875" style="1197" customWidth="1"/>
    <col min="7484" max="7484" width="54.7109375" style="1197" customWidth="1"/>
    <col min="7485" max="7485" width="10.7109375" style="1197" customWidth="1"/>
    <col min="7486" max="7486" width="8.7109375" style="1197" customWidth="1"/>
    <col min="7487" max="7487" width="13" style="1197" customWidth="1"/>
    <col min="7488" max="7488" width="8.85546875" style="1197" customWidth="1"/>
    <col min="7489" max="7489" width="9.140625" style="1197" customWidth="1"/>
    <col min="7490" max="7490" width="8.85546875" style="1197" customWidth="1"/>
    <col min="7491" max="7491" width="54.7109375" style="1197" customWidth="1"/>
    <col min="7492" max="7492" width="10.85546875" style="1197" customWidth="1"/>
    <col min="7493" max="7493" width="8.7109375" style="1197" customWidth="1"/>
    <col min="7494" max="7494" width="13" style="1197" customWidth="1"/>
    <col min="7495" max="7495" width="8.85546875" style="1197" customWidth="1"/>
    <col min="7496" max="7496" width="9.85546875" style="1197" customWidth="1"/>
    <col min="7497" max="7497" width="8.85546875" style="1197" customWidth="1"/>
    <col min="7498" max="7683" width="9.140625" style="1197"/>
    <col min="7684" max="7684" width="63" style="1197" customWidth="1"/>
    <col min="7685" max="7687" width="17.140625" style="1197" customWidth="1"/>
    <col min="7688" max="7691" width="15" style="1197" customWidth="1"/>
    <col min="7692" max="7692" width="13.140625" style="1197" customWidth="1"/>
    <col min="7693" max="7693" width="8.7109375" style="1197" customWidth="1"/>
    <col min="7694" max="7694" width="12.85546875" style="1197" customWidth="1"/>
    <col min="7695" max="7695" width="8.85546875" style="1197" customWidth="1"/>
    <col min="7696" max="7696" width="9.85546875" style="1197" customWidth="1"/>
    <col min="7697" max="7697" width="8.85546875" style="1197" customWidth="1"/>
    <col min="7698" max="7698" width="54.7109375" style="1197" customWidth="1"/>
    <col min="7699" max="7699" width="10.85546875" style="1197" customWidth="1"/>
    <col min="7700" max="7700" width="8.7109375" style="1197" customWidth="1"/>
    <col min="7701" max="7701" width="12.140625" style="1197" customWidth="1"/>
    <col min="7702" max="7702" width="8.85546875" style="1197" customWidth="1"/>
    <col min="7703" max="7703" width="9.85546875" style="1197" customWidth="1"/>
    <col min="7704" max="7704" width="8.85546875" style="1197" customWidth="1"/>
    <col min="7705" max="7705" width="54.7109375" style="1197" customWidth="1"/>
    <col min="7706" max="7706" width="10.85546875" style="1197" customWidth="1"/>
    <col min="7707" max="7707" width="8.7109375" style="1197" customWidth="1"/>
    <col min="7708" max="7708" width="12.28515625" style="1197" customWidth="1"/>
    <col min="7709" max="7709" width="8.85546875" style="1197" customWidth="1"/>
    <col min="7710" max="7710" width="9.85546875" style="1197" customWidth="1"/>
    <col min="7711" max="7711" width="8.85546875" style="1197" customWidth="1"/>
    <col min="7712" max="7712" width="54.7109375" style="1197" customWidth="1"/>
    <col min="7713" max="7713" width="10.85546875" style="1197" customWidth="1"/>
    <col min="7714" max="7714" width="8.7109375" style="1197" customWidth="1"/>
    <col min="7715" max="7715" width="13.28515625" style="1197" customWidth="1"/>
    <col min="7716" max="7716" width="8.85546875" style="1197" customWidth="1"/>
    <col min="7717" max="7717" width="9.85546875" style="1197" customWidth="1"/>
    <col min="7718" max="7718" width="8.85546875" style="1197" customWidth="1"/>
    <col min="7719" max="7719" width="54.7109375" style="1197" customWidth="1"/>
    <col min="7720" max="7720" width="12.140625" style="1197" customWidth="1"/>
    <col min="7721" max="7721" width="8.7109375" style="1197" customWidth="1"/>
    <col min="7722" max="7722" width="11.28515625" style="1197" customWidth="1"/>
    <col min="7723" max="7723" width="8.85546875" style="1197" customWidth="1"/>
    <col min="7724" max="7724" width="9.140625" style="1197"/>
    <col min="7725" max="7725" width="8.85546875" style="1197" customWidth="1"/>
    <col min="7726" max="7726" width="54.7109375" style="1197" customWidth="1"/>
    <col min="7727" max="7727" width="13.7109375" style="1197" customWidth="1"/>
    <col min="7728" max="7728" width="8.7109375" style="1197" customWidth="1"/>
    <col min="7729" max="7729" width="14.7109375" style="1197" customWidth="1"/>
    <col min="7730" max="7730" width="8.85546875" style="1197" customWidth="1"/>
    <col min="7731" max="7731" width="9.85546875" style="1197" customWidth="1"/>
    <col min="7732" max="7732" width="8.85546875" style="1197" customWidth="1"/>
    <col min="7733" max="7733" width="54.7109375" style="1197" customWidth="1"/>
    <col min="7734" max="7734" width="12.42578125" style="1197" customWidth="1"/>
    <col min="7735" max="7735" width="8.7109375" style="1197" customWidth="1"/>
    <col min="7736" max="7736" width="13.42578125" style="1197" customWidth="1"/>
    <col min="7737" max="7737" width="8.85546875" style="1197" customWidth="1"/>
    <col min="7738" max="7738" width="9.140625" style="1197" customWidth="1"/>
    <col min="7739" max="7739" width="8.85546875" style="1197" customWidth="1"/>
    <col min="7740" max="7740" width="54.7109375" style="1197" customWidth="1"/>
    <col min="7741" max="7741" width="10.7109375" style="1197" customWidth="1"/>
    <col min="7742" max="7742" width="8.7109375" style="1197" customWidth="1"/>
    <col min="7743" max="7743" width="13" style="1197" customWidth="1"/>
    <col min="7744" max="7744" width="8.85546875" style="1197" customWidth="1"/>
    <col min="7745" max="7745" width="9.140625" style="1197" customWidth="1"/>
    <col min="7746" max="7746" width="8.85546875" style="1197" customWidth="1"/>
    <col min="7747" max="7747" width="54.7109375" style="1197" customWidth="1"/>
    <col min="7748" max="7748" width="10.85546875" style="1197" customWidth="1"/>
    <col min="7749" max="7749" width="8.7109375" style="1197" customWidth="1"/>
    <col min="7750" max="7750" width="13" style="1197" customWidth="1"/>
    <col min="7751" max="7751" width="8.85546875" style="1197" customWidth="1"/>
    <col min="7752" max="7752" width="9.85546875" style="1197" customWidth="1"/>
    <col min="7753" max="7753" width="8.85546875" style="1197" customWidth="1"/>
    <col min="7754" max="7939" width="9.140625" style="1197"/>
    <col min="7940" max="7940" width="63" style="1197" customWidth="1"/>
    <col min="7941" max="7943" width="17.140625" style="1197" customWidth="1"/>
    <col min="7944" max="7947" width="15" style="1197" customWidth="1"/>
    <col min="7948" max="7948" width="13.140625" style="1197" customWidth="1"/>
    <col min="7949" max="7949" width="8.7109375" style="1197" customWidth="1"/>
    <col min="7950" max="7950" width="12.85546875" style="1197" customWidth="1"/>
    <col min="7951" max="7951" width="8.85546875" style="1197" customWidth="1"/>
    <col min="7952" max="7952" width="9.85546875" style="1197" customWidth="1"/>
    <col min="7953" max="7953" width="8.85546875" style="1197" customWidth="1"/>
    <col min="7954" max="7954" width="54.7109375" style="1197" customWidth="1"/>
    <col min="7955" max="7955" width="10.85546875" style="1197" customWidth="1"/>
    <col min="7956" max="7956" width="8.7109375" style="1197" customWidth="1"/>
    <col min="7957" max="7957" width="12.140625" style="1197" customWidth="1"/>
    <col min="7958" max="7958" width="8.85546875" style="1197" customWidth="1"/>
    <col min="7959" max="7959" width="9.85546875" style="1197" customWidth="1"/>
    <col min="7960" max="7960" width="8.85546875" style="1197" customWidth="1"/>
    <col min="7961" max="7961" width="54.7109375" style="1197" customWidth="1"/>
    <col min="7962" max="7962" width="10.85546875" style="1197" customWidth="1"/>
    <col min="7963" max="7963" width="8.7109375" style="1197" customWidth="1"/>
    <col min="7964" max="7964" width="12.28515625" style="1197" customWidth="1"/>
    <col min="7965" max="7965" width="8.85546875" style="1197" customWidth="1"/>
    <col min="7966" max="7966" width="9.85546875" style="1197" customWidth="1"/>
    <col min="7967" max="7967" width="8.85546875" style="1197" customWidth="1"/>
    <col min="7968" max="7968" width="54.7109375" style="1197" customWidth="1"/>
    <col min="7969" max="7969" width="10.85546875" style="1197" customWidth="1"/>
    <col min="7970" max="7970" width="8.7109375" style="1197" customWidth="1"/>
    <col min="7971" max="7971" width="13.28515625" style="1197" customWidth="1"/>
    <col min="7972" max="7972" width="8.85546875" style="1197" customWidth="1"/>
    <col min="7973" max="7973" width="9.85546875" style="1197" customWidth="1"/>
    <col min="7974" max="7974" width="8.85546875" style="1197" customWidth="1"/>
    <col min="7975" max="7975" width="54.7109375" style="1197" customWidth="1"/>
    <col min="7976" max="7976" width="12.140625" style="1197" customWidth="1"/>
    <col min="7977" max="7977" width="8.7109375" style="1197" customWidth="1"/>
    <col min="7978" max="7978" width="11.28515625" style="1197" customWidth="1"/>
    <col min="7979" max="7979" width="8.85546875" style="1197" customWidth="1"/>
    <col min="7980" max="7980" width="9.140625" style="1197"/>
    <col min="7981" max="7981" width="8.85546875" style="1197" customWidth="1"/>
    <col min="7982" max="7982" width="54.7109375" style="1197" customWidth="1"/>
    <col min="7983" max="7983" width="13.7109375" style="1197" customWidth="1"/>
    <col min="7984" max="7984" width="8.7109375" style="1197" customWidth="1"/>
    <col min="7985" max="7985" width="14.7109375" style="1197" customWidth="1"/>
    <col min="7986" max="7986" width="8.85546875" style="1197" customWidth="1"/>
    <col min="7987" max="7987" width="9.85546875" style="1197" customWidth="1"/>
    <col min="7988" max="7988" width="8.85546875" style="1197" customWidth="1"/>
    <col min="7989" max="7989" width="54.7109375" style="1197" customWidth="1"/>
    <col min="7990" max="7990" width="12.42578125" style="1197" customWidth="1"/>
    <col min="7991" max="7991" width="8.7109375" style="1197" customWidth="1"/>
    <col min="7992" max="7992" width="13.42578125" style="1197" customWidth="1"/>
    <col min="7993" max="7993" width="8.85546875" style="1197" customWidth="1"/>
    <col min="7994" max="7994" width="9.140625" style="1197" customWidth="1"/>
    <col min="7995" max="7995" width="8.85546875" style="1197" customWidth="1"/>
    <col min="7996" max="7996" width="54.7109375" style="1197" customWidth="1"/>
    <col min="7997" max="7997" width="10.7109375" style="1197" customWidth="1"/>
    <col min="7998" max="7998" width="8.7109375" style="1197" customWidth="1"/>
    <col min="7999" max="7999" width="13" style="1197" customWidth="1"/>
    <col min="8000" max="8000" width="8.85546875" style="1197" customWidth="1"/>
    <col min="8001" max="8001" width="9.140625" style="1197" customWidth="1"/>
    <col min="8002" max="8002" width="8.85546875" style="1197" customWidth="1"/>
    <col min="8003" max="8003" width="54.7109375" style="1197" customWidth="1"/>
    <col min="8004" max="8004" width="10.85546875" style="1197" customWidth="1"/>
    <col min="8005" max="8005" width="8.7109375" style="1197" customWidth="1"/>
    <col min="8006" max="8006" width="13" style="1197" customWidth="1"/>
    <col min="8007" max="8007" width="8.85546875" style="1197" customWidth="1"/>
    <col min="8008" max="8008" width="9.85546875" style="1197" customWidth="1"/>
    <col min="8009" max="8009" width="8.85546875" style="1197" customWidth="1"/>
    <col min="8010" max="8195" width="9.140625" style="1197"/>
    <col min="8196" max="8196" width="63" style="1197" customWidth="1"/>
    <col min="8197" max="8199" width="17.140625" style="1197" customWidth="1"/>
    <col min="8200" max="8203" width="15" style="1197" customWidth="1"/>
    <col min="8204" max="8204" width="13.140625" style="1197" customWidth="1"/>
    <col min="8205" max="8205" width="8.7109375" style="1197" customWidth="1"/>
    <col min="8206" max="8206" width="12.85546875" style="1197" customWidth="1"/>
    <col min="8207" max="8207" width="8.85546875" style="1197" customWidth="1"/>
    <col min="8208" max="8208" width="9.85546875" style="1197" customWidth="1"/>
    <col min="8209" max="8209" width="8.85546875" style="1197" customWidth="1"/>
    <col min="8210" max="8210" width="54.7109375" style="1197" customWidth="1"/>
    <col min="8211" max="8211" width="10.85546875" style="1197" customWidth="1"/>
    <col min="8212" max="8212" width="8.7109375" style="1197" customWidth="1"/>
    <col min="8213" max="8213" width="12.140625" style="1197" customWidth="1"/>
    <col min="8214" max="8214" width="8.85546875" style="1197" customWidth="1"/>
    <col min="8215" max="8215" width="9.85546875" style="1197" customWidth="1"/>
    <col min="8216" max="8216" width="8.85546875" style="1197" customWidth="1"/>
    <col min="8217" max="8217" width="54.7109375" style="1197" customWidth="1"/>
    <col min="8218" max="8218" width="10.85546875" style="1197" customWidth="1"/>
    <col min="8219" max="8219" width="8.7109375" style="1197" customWidth="1"/>
    <col min="8220" max="8220" width="12.28515625" style="1197" customWidth="1"/>
    <col min="8221" max="8221" width="8.85546875" style="1197" customWidth="1"/>
    <col min="8222" max="8222" width="9.85546875" style="1197" customWidth="1"/>
    <col min="8223" max="8223" width="8.85546875" style="1197" customWidth="1"/>
    <col min="8224" max="8224" width="54.7109375" style="1197" customWidth="1"/>
    <col min="8225" max="8225" width="10.85546875" style="1197" customWidth="1"/>
    <col min="8226" max="8226" width="8.7109375" style="1197" customWidth="1"/>
    <col min="8227" max="8227" width="13.28515625" style="1197" customWidth="1"/>
    <col min="8228" max="8228" width="8.85546875" style="1197" customWidth="1"/>
    <col min="8229" max="8229" width="9.85546875" style="1197" customWidth="1"/>
    <col min="8230" max="8230" width="8.85546875" style="1197" customWidth="1"/>
    <col min="8231" max="8231" width="54.7109375" style="1197" customWidth="1"/>
    <col min="8232" max="8232" width="12.140625" style="1197" customWidth="1"/>
    <col min="8233" max="8233" width="8.7109375" style="1197" customWidth="1"/>
    <col min="8234" max="8234" width="11.28515625" style="1197" customWidth="1"/>
    <col min="8235" max="8235" width="8.85546875" style="1197" customWidth="1"/>
    <col min="8236" max="8236" width="9.140625" style="1197"/>
    <col min="8237" max="8237" width="8.85546875" style="1197" customWidth="1"/>
    <col min="8238" max="8238" width="54.7109375" style="1197" customWidth="1"/>
    <col min="8239" max="8239" width="13.7109375" style="1197" customWidth="1"/>
    <col min="8240" max="8240" width="8.7109375" style="1197" customWidth="1"/>
    <col min="8241" max="8241" width="14.7109375" style="1197" customWidth="1"/>
    <col min="8242" max="8242" width="8.85546875" style="1197" customWidth="1"/>
    <col min="8243" max="8243" width="9.85546875" style="1197" customWidth="1"/>
    <col min="8244" max="8244" width="8.85546875" style="1197" customWidth="1"/>
    <col min="8245" max="8245" width="54.7109375" style="1197" customWidth="1"/>
    <col min="8246" max="8246" width="12.42578125" style="1197" customWidth="1"/>
    <col min="8247" max="8247" width="8.7109375" style="1197" customWidth="1"/>
    <col min="8248" max="8248" width="13.42578125" style="1197" customWidth="1"/>
    <col min="8249" max="8249" width="8.85546875" style="1197" customWidth="1"/>
    <col min="8250" max="8250" width="9.140625" style="1197" customWidth="1"/>
    <col min="8251" max="8251" width="8.85546875" style="1197" customWidth="1"/>
    <col min="8252" max="8252" width="54.7109375" style="1197" customWidth="1"/>
    <col min="8253" max="8253" width="10.7109375" style="1197" customWidth="1"/>
    <col min="8254" max="8254" width="8.7109375" style="1197" customWidth="1"/>
    <col min="8255" max="8255" width="13" style="1197" customWidth="1"/>
    <col min="8256" max="8256" width="8.85546875" style="1197" customWidth="1"/>
    <col min="8257" max="8257" width="9.140625" style="1197" customWidth="1"/>
    <col min="8258" max="8258" width="8.85546875" style="1197" customWidth="1"/>
    <col min="8259" max="8259" width="54.7109375" style="1197" customWidth="1"/>
    <col min="8260" max="8260" width="10.85546875" style="1197" customWidth="1"/>
    <col min="8261" max="8261" width="8.7109375" style="1197" customWidth="1"/>
    <col min="8262" max="8262" width="13" style="1197" customWidth="1"/>
    <col min="8263" max="8263" width="8.85546875" style="1197" customWidth="1"/>
    <col min="8264" max="8264" width="9.85546875" style="1197" customWidth="1"/>
    <col min="8265" max="8265" width="8.85546875" style="1197" customWidth="1"/>
    <col min="8266" max="8451" width="9.140625" style="1197"/>
    <col min="8452" max="8452" width="63" style="1197" customWidth="1"/>
    <col min="8453" max="8455" width="17.140625" style="1197" customWidth="1"/>
    <col min="8456" max="8459" width="15" style="1197" customWidth="1"/>
    <col min="8460" max="8460" width="13.140625" style="1197" customWidth="1"/>
    <col min="8461" max="8461" width="8.7109375" style="1197" customWidth="1"/>
    <col min="8462" max="8462" width="12.85546875" style="1197" customWidth="1"/>
    <col min="8463" max="8463" width="8.85546875" style="1197" customWidth="1"/>
    <col min="8464" max="8464" width="9.85546875" style="1197" customWidth="1"/>
    <col min="8465" max="8465" width="8.85546875" style="1197" customWidth="1"/>
    <col min="8466" max="8466" width="54.7109375" style="1197" customWidth="1"/>
    <col min="8467" max="8467" width="10.85546875" style="1197" customWidth="1"/>
    <col min="8468" max="8468" width="8.7109375" style="1197" customWidth="1"/>
    <col min="8469" max="8469" width="12.140625" style="1197" customWidth="1"/>
    <col min="8470" max="8470" width="8.85546875" style="1197" customWidth="1"/>
    <col min="8471" max="8471" width="9.85546875" style="1197" customWidth="1"/>
    <col min="8472" max="8472" width="8.85546875" style="1197" customWidth="1"/>
    <col min="8473" max="8473" width="54.7109375" style="1197" customWidth="1"/>
    <col min="8474" max="8474" width="10.85546875" style="1197" customWidth="1"/>
    <col min="8475" max="8475" width="8.7109375" style="1197" customWidth="1"/>
    <col min="8476" max="8476" width="12.28515625" style="1197" customWidth="1"/>
    <col min="8477" max="8477" width="8.85546875" style="1197" customWidth="1"/>
    <col min="8478" max="8478" width="9.85546875" style="1197" customWidth="1"/>
    <col min="8479" max="8479" width="8.85546875" style="1197" customWidth="1"/>
    <col min="8480" max="8480" width="54.7109375" style="1197" customWidth="1"/>
    <col min="8481" max="8481" width="10.85546875" style="1197" customWidth="1"/>
    <col min="8482" max="8482" width="8.7109375" style="1197" customWidth="1"/>
    <col min="8483" max="8483" width="13.28515625" style="1197" customWidth="1"/>
    <col min="8484" max="8484" width="8.85546875" style="1197" customWidth="1"/>
    <col min="8485" max="8485" width="9.85546875" style="1197" customWidth="1"/>
    <col min="8486" max="8486" width="8.85546875" style="1197" customWidth="1"/>
    <col min="8487" max="8487" width="54.7109375" style="1197" customWidth="1"/>
    <col min="8488" max="8488" width="12.140625" style="1197" customWidth="1"/>
    <col min="8489" max="8489" width="8.7109375" style="1197" customWidth="1"/>
    <col min="8490" max="8490" width="11.28515625" style="1197" customWidth="1"/>
    <col min="8491" max="8491" width="8.85546875" style="1197" customWidth="1"/>
    <col min="8492" max="8492" width="9.140625" style="1197"/>
    <col min="8493" max="8493" width="8.85546875" style="1197" customWidth="1"/>
    <col min="8494" max="8494" width="54.7109375" style="1197" customWidth="1"/>
    <col min="8495" max="8495" width="13.7109375" style="1197" customWidth="1"/>
    <col min="8496" max="8496" width="8.7109375" style="1197" customWidth="1"/>
    <col min="8497" max="8497" width="14.7109375" style="1197" customWidth="1"/>
    <col min="8498" max="8498" width="8.85546875" style="1197" customWidth="1"/>
    <col min="8499" max="8499" width="9.85546875" style="1197" customWidth="1"/>
    <col min="8500" max="8500" width="8.85546875" style="1197" customWidth="1"/>
    <col min="8501" max="8501" width="54.7109375" style="1197" customWidth="1"/>
    <col min="8502" max="8502" width="12.42578125" style="1197" customWidth="1"/>
    <col min="8503" max="8503" width="8.7109375" style="1197" customWidth="1"/>
    <col min="8504" max="8504" width="13.42578125" style="1197" customWidth="1"/>
    <col min="8505" max="8505" width="8.85546875" style="1197" customWidth="1"/>
    <col min="8506" max="8506" width="9.140625" style="1197" customWidth="1"/>
    <col min="8507" max="8507" width="8.85546875" style="1197" customWidth="1"/>
    <col min="8508" max="8508" width="54.7109375" style="1197" customWidth="1"/>
    <col min="8509" max="8509" width="10.7109375" style="1197" customWidth="1"/>
    <col min="8510" max="8510" width="8.7109375" style="1197" customWidth="1"/>
    <col min="8511" max="8511" width="13" style="1197" customWidth="1"/>
    <col min="8512" max="8512" width="8.85546875" style="1197" customWidth="1"/>
    <col min="8513" max="8513" width="9.140625" style="1197" customWidth="1"/>
    <col min="8514" max="8514" width="8.85546875" style="1197" customWidth="1"/>
    <col min="8515" max="8515" width="54.7109375" style="1197" customWidth="1"/>
    <col min="8516" max="8516" width="10.85546875" style="1197" customWidth="1"/>
    <col min="8517" max="8517" width="8.7109375" style="1197" customWidth="1"/>
    <col min="8518" max="8518" width="13" style="1197" customWidth="1"/>
    <col min="8519" max="8519" width="8.85546875" style="1197" customWidth="1"/>
    <col min="8520" max="8520" width="9.85546875" style="1197" customWidth="1"/>
    <col min="8521" max="8521" width="8.85546875" style="1197" customWidth="1"/>
    <col min="8522" max="8707" width="9.140625" style="1197"/>
    <col min="8708" max="8708" width="63" style="1197" customWidth="1"/>
    <col min="8709" max="8711" width="17.140625" style="1197" customWidth="1"/>
    <col min="8712" max="8715" width="15" style="1197" customWidth="1"/>
    <col min="8716" max="8716" width="13.140625" style="1197" customWidth="1"/>
    <col min="8717" max="8717" width="8.7109375" style="1197" customWidth="1"/>
    <col min="8718" max="8718" width="12.85546875" style="1197" customWidth="1"/>
    <col min="8719" max="8719" width="8.85546875" style="1197" customWidth="1"/>
    <col min="8720" max="8720" width="9.85546875" style="1197" customWidth="1"/>
    <col min="8721" max="8721" width="8.85546875" style="1197" customWidth="1"/>
    <col min="8722" max="8722" width="54.7109375" style="1197" customWidth="1"/>
    <col min="8723" max="8723" width="10.85546875" style="1197" customWidth="1"/>
    <col min="8724" max="8724" width="8.7109375" style="1197" customWidth="1"/>
    <col min="8725" max="8725" width="12.140625" style="1197" customWidth="1"/>
    <col min="8726" max="8726" width="8.85546875" style="1197" customWidth="1"/>
    <col min="8727" max="8727" width="9.85546875" style="1197" customWidth="1"/>
    <col min="8728" max="8728" width="8.85546875" style="1197" customWidth="1"/>
    <col min="8729" max="8729" width="54.7109375" style="1197" customWidth="1"/>
    <col min="8730" max="8730" width="10.85546875" style="1197" customWidth="1"/>
    <col min="8731" max="8731" width="8.7109375" style="1197" customWidth="1"/>
    <col min="8732" max="8732" width="12.28515625" style="1197" customWidth="1"/>
    <col min="8733" max="8733" width="8.85546875" style="1197" customWidth="1"/>
    <col min="8734" max="8734" width="9.85546875" style="1197" customWidth="1"/>
    <col min="8735" max="8735" width="8.85546875" style="1197" customWidth="1"/>
    <col min="8736" max="8736" width="54.7109375" style="1197" customWidth="1"/>
    <col min="8737" max="8737" width="10.85546875" style="1197" customWidth="1"/>
    <col min="8738" max="8738" width="8.7109375" style="1197" customWidth="1"/>
    <col min="8739" max="8739" width="13.28515625" style="1197" customWidth="1"/>
    <col min="8740" max="8740" width="8.85546875" style="1197" customWidth="1"/>
    <col min="8741" max="8741" width="9.85546875" style="1197" customWidth="1"/>
    <col min="8742" max="8742" width="8.85546875" style="1197" customWidth="1"/>
    <col min="8743" max="8743" width="54.7109375" style="1197" customWidth="1"/>
    <col min="8744" max="8744" width="12.140625" style="1197" customWidth="1"/>
    <col min="8745" max="8745" width="8.7109375" style="1197" customWidth="1"/>
    <col min="8746" max="8746" width="11.28515625" style="1197" customWidth="1"/>
    <col min="8747" max="8747" width="8.85546875" style="1197" customWidth="1"/>
    <col min="8748" max="8748" width="9.140625" style="1197"/>
    <col min="8749" max="8749" width="8.85546875" style="1197" customWidth="1"/>
    <col min="8750" max="8750" width="54.7109375" style="1197" customWidth="1"/>
    <col min="8751" max="8751" width="13.7109375" style="1197" customWidth="1"/>
    <col min="8752" max="8752" width="8.7109375" style="1197" customWidth="1"/>
    <col min="8753" max="8753" width="14.7109375" style="1197" customWidth="1"/>
    <col min="8754" max="8754" width="8.85546875" style="1197" customWidth="1"/>
    <col min="8755" max="8755" width="9.85546875" style="1197" customWidth="1"/>
    <col min="8756" max="8756" width="8.85546875" style="1197" customWidth="1"/>
    <col min="8757" max="8757" width="54.7109375" style="1197" customWidth="1"/>
    <col min="8758" max="8758" width="12.42578125" style="1197" customWidth="1"/>
    <col min="8759" max="8759" width="8.7109375" style="1197" customWidth="1"/>
    <col min="8760" max="8760" width="13.42578125" style="1197" customWidth="1"/>
    <col min="8761" max="8761" width="8.85546875" style="1197" customWidth="1"/>
    <col min="8762" max="8762" width="9.140625" style="1197" customWidth="1"/>
    <col min="8763" max="8763" width="8.85546875" style="1197" customWidth="1"/>
    <col min="8764" max="8764" width="54.7109375" style="1197" customWidth="1"/>
    <col min="8765" max="8765" width="10.7109375" style="1197" customWidth="1"/>
    <col min="8766" max="8766" width="8.7109375" style="1197" customWidth="1"/>
    <col min="8767" max="8767" width="13" style="1197" customWidth="1"/>
    <col min="8768" max="8768" width="8.85546875" style="1197" customWidth="1"/>
    <col min="8769" max="8769" width="9.140625" style="1197" customWidth="1"/>
    <col min="8770" max="8770" width="8.85546875" style="1197" customWidth="1"/>
    <col min="8771" max="8771" width="54.7109375" style="1197" customWidth="1"/>
    <col min="8772" max="8772" width="10.85546875" style="1197" customWidth="1"/>
    <col min="8773" max="8773" width="8.7109375" style="1197" customWidth="1"/>
    <col min="8774" max="8774" width="13" style="1197" customWidth="1"/>
    <col min="8775" max="8775" width="8.85546875" style="1197" customWidth="1"/>
    <col min="8776" max="8776" width="9.85546875" style="1197" customWidth="1"/>
    <col min="8777" max="8777" width="8.85546875" style="1197" customWidth="1"/>
    <col min="8778" max="8963" width="9.140625" style="1197"/>
    <col min="8964" max="8964" width="63" style="1197" customWidth="1"/>
    <col min="8965" max="8967" width="17.140625" style="1197" customWidth="1"/>
    <col min="8968" max="8971" width="15" style="1197" customWidth="1"/>
    <col min="8972" max="8972" width="13.140625" style="1197" customWidth="1"/>
    <col min="8973" max="8973" width="8.7109375" style="1197" customWidth="1"/>
    <col min="8974" max="8974" width="12.85546875" style="1197" customWidth="1"/>
    <col min="8975" max="8975" width="8.85546875" style="1197" customWidth="1"/>
    <col min="8976" max="8976" width="9.85546875" style="1197" customWidth="1"/>
    <col min="8977" max="8977" width="8.85546875" style="1197" customWidth="1"/>
    <col min="8978" max="8978" width="54.7109375" style="1197" customWidth="1"/>
    <col min="8979" max="8979" width="10.85546875" style="1197" customWidth="1"/>
    <col min="8980" max="8980" width="8.7109375" style="1197" customWidth="1"/>
    <col min="8981" max="8981" width="12.140625" style="1197" customWidth="1"/>
    <col min="8982" max="8982" width="8.85546875" style="1197" customWidth="1"/>
    <col min="8983" max="8983" width="9.85546875" style="1197" customWidth="1"/>
    <col min="8984" max="8984" width="8.85546875" style="1197" customWidth="1"/>
    <col min="8985" max="8985" width="54.7109375" style="1197" customWidth="1"/>
    <col min="8986" max="8986" width="10.85546875" style="1197" customWidth="1"/>
    <col min="8987" max="8987" width="8.7109375" style="1197" customWidth="1"/>
    <col min="8988" max="8988" width="12.28515625" style="1197" customWidth="1"/>
    <col min="8989" max="8989" width="8.85546875" style="1197" customWidth="1"/>
    <col min="8990" max="8990" width="9.85546875" style="1197" customWidth="1"/>
    <col min="8991" max="8991" width="8.85546875" style="1197" customWidth="1"/>
    <col min="8992" max="8992" width="54.7109375" style="1197" customWidth="1"/>
    <col min="8993" max="8993" width="10.85546875" style="1197" customWidth="1"/>
    <col min="8994" max="8994" width="8.7109375" style="1197" customWidth="1"/>
    <col min="8995" max="8995" width="13.28515625" style="1197" customWidth="1"/>
    <col min="8996" max="8996" width="8.85546875" style="1197" customWidth="1"/>
    <col min="8997" max="8997" width="9.85546875" style="1197" customWidth="1"/>
    <col min="8998" max="8998" width="8.85546875" style="1197" customWidth="1"/>
    <col min="8999" max="8999" width="54.7109375" style="1197" customWidth="1"/>
    <col min="9000" max="9000" width="12.140625" style="1197" customWidth="1"/>
    <col min="9001" max="9001" width="8.7109375" style="1197" customWidth="1"/>
    <col min="9002" max="9002" width="11.28515625" style="1197" customWidth="1"/>
    <col min="9003" max="9003" width="8.85546875" style="1197" customWidth="1"/>
    <col min="9004" max="9004" width="9.140625" style="1197"/>
    <col min="9005" max="9005" width="8.85546875" style="1197" customWidth="1"/>
    <col min="9006" max="9006" width="54.7109375" style="1197" customWidth="1"/>
    <col min="9007" max="9007" width="13.7109375" style="1197" customWidth="1"/>
    <col min="9008" max="9008" width="8.7109375" style="1197" customWidth="1"/>
    <col min="9009" max="9009" width="14.7109375" style="1197" customWidth="1"/>
    <col min="9010" max="9010" width="8.85546875" style="1197" customWidth="1"/>
    <col min="9011" max="9011" width="9.85546875" style="1197" customWidth="1"/>
    <col min="9012" max="9012" width="8.85546875" style="1197" customWidth="1"/>
    <col min="9013" max="9013" width="54.7109375" style="1197" customWidth="1"/>
    <col min="9014" max="9014" width="12.42578125" style="1197" customWidth="1"/>
    <col min="9015" max="9015" width="8.7109375" style="1197" customWidth="1"/>
    <col min="9016" max="9016" width="13.42578125" style="1197" customWidth="1"/>
    <col min="9017" max="9017" width="8.85546875" style="1197" customWidth="1"/>
    <col min="9018" max="9018" width="9.140625" style="1197" customWidth="1"/>
    <col min="9019" max="9019" width="8.85546875" style="1197" customWidth="1"/>
    <col min="9020" max="9020" width="54.7109375" style="1197" customWidth="1"/>
    <col min="9021" max="9021" width="10.7109375" style="1197" customWidth="1"/>
    <col min="9022" max="9022" width="8.7109375" style="1197" customWidth="1"/>
    <col min="9023" max="9023" width="13" style="1197" customWidth="1"/>
    <col min="9024" max="9024" width="8.85546875" style="1197" customWidth="1"/>
    <col min="9025" max="9025" width="9.140625" style="1197" customWidth="1"/>
    <col min="9026" max="9026" width="8.85546875" style="1197" customWidth="1"/>
    <col min="9027" max="9027" width="54.7109375" style="1197" customWidth="1"/>
    <col min="9028" max="9028" width="10.85546875" style="1197" customWidth="1"/>
    <col min="9029" max="9029" width="8.7109375" style="1197" customWidth="1"/>
    <col min="9030" max="9030" width="13" style="1197" customWidth="1"/>
    <col min="9031" max="9031" width="8.85546875" style="1197" customWidth="1"/>
    <col min="9032" max="9032" width="9.85546875" style="1197" customWidth="1"/>
    <col min="9033" max="9033" width="8.85546875" style="1197" customWidth="1"/>
    <col min="9034" max="9219" width="9.140625" style="1197"/>
    <col min="9220" max="9220" width="63" style="1197" customWidth="1"/>
    <col min="9221" max="9223" width="17.140625" style="1197" customWidth="1"/>
    <col min="9224" max="9227" width="15" style="1197" customWidth="1"/>
    <col min="9228" max="9228" width="13.140625" style="1197" customWidth="1"/>
    <col min="9229" max="9229" width="8.7109375" style="1197" customWidth="1"/>
    <col min="9230" max="9230" width="12.85546875" style="1197" customWidth="1"/>
    <col min="9231" max="9231" width="8.85546875" style="1197" customWidth="1"/>
    <col min="9232" max="9232" width="9.85546875" style="1197" customWidth="1"/>
    <col min="9233" max="9233" width="8.85546875" style="1197" customWidth="1"/>
    <col min="9234" max="9234" width="54.7109375" style="1197" customWidth="1"/>
    <col min="9235" max="9235" width="10.85546875" style="1197" customWidth="1"/>
    <col min="9236" max="9236" width="8.7109375" style="1197" customWidth="1"/>
    <col min="9237" max="9237" width="12.140625" style="1197" customWidth="1"/>
    <col min="9238" max="9238" width="8.85546875" style="1197" customWidth="1"/>
    <col min="9239" max="9239" width="9.85546875" style="1197" customWidth="1"/>
    <col min="9240" max="9240" width="8.85546875" style="1197" customWidth="1"/>
    <col min="9241" max="9241" width="54.7109375" style="1197" customWidth="1"/>
    <col min="9242" max="9242" width="10.85546875" style="1197" customWidth="1"/>
    <col min="9243" max="9243" width="8.7109375" style="1197" customWidth="1"/>
    <col min="9244" max="9244" width="12.28515625" style="1197" customWidth="1"/>
    <col min="9245" max="9245" width="8.85546875" style="1197" customWidth="1"/>
    <col min="9246" max="9246" width="9.85546875" style="1197" customWidth="1"/>
    <col min="9247" max="9247" width="8.85546875" style="1197" customWidth="1"/>
    <col min="9248" max="9248" width="54.7109375" style="1197" customWidth="1"/>
    <col min="9249" max="9249" width="10.85546875" style="1197" customWidth="1"/>
    <col min="9250" max="9250" width="8.7109375" style="1197" customWidth="1"/>
    <col min="9251" max="9251" width="13.28515625" style="1197" customWidth="1"/>
    <col min="9252" max="9252" width="8.85546875" style="1197" customWidth="1"/>
    <col min="9253" max="9253" width="9.85546875" style="1197" customWidth="1"/>
    <col min="9254" max="9254" width="8.85546875" style="1197" customWidth="1"/>
    <col min="9255" max="9255" width="54.7109375" style="1197" customWidth="1"/>
    <col min="9256" max="9256" width="12.140625" style="1197" customWidth="1"/>
    <col min="9257" max="9257" width="8.7109375" style="1197" customWidth="1"/>
    <col min="9258" max="9258" width="11.28515625" style="1197" customWidth="1"/>
    <col min="9259" max="9259" width="8.85546875" style="1197" customWidth="1"/>
    <col min="9260" max="9260" width="9.140625" style="1197"/>
    <col min="9261" max="9261" width="8.85546875" style="1197" customWidth="1"/>
    <col min="9262" max="9262" width="54.7109375" style="1197" customWidth="1"/>
    <col min="9263" max="9263" width="13.7109375" style="1197" customWidth="1"/>
    <col min="9264" max="9264" width="8.7109375" style="1197" customWidth="1"/>
    <col min="9265" max="9265" width="14.7109375" style="1197" customWidth="1"/>
    <col min="9266" max="9266" width="8.85546875" style="1197" customWidth="1"/>
    <col min="9267" max="9267" width="9.85546875" style="1197" customWidth="1"/>
    <col min="9268" max="9268" width="8.85546875" style="1197" customWidth="1"/>
    <col min="9269" max="9269" width="54.7109375" style="1197" customWidth="1"/>
    <col min="9270" max="9270" width="12.42578125" style="1197" customWidth="1"/>
    <col min="9271" max="9271" width="8.7109375" style="1197" customWidth="1"/>
    <col min="9272" max="9272" width="13.42578125" style="1197" customWidth="1"/>
    <col min="9273" max="9273" width="8.85546875" style="1197" customWidth="1"/>
    <col min="9274" max="9274" width="9.140625" style="1197" customWidth="1"/>
    <col min="9275" max="9275" width="8.85546875" style="1197" customWidth="1"/>
    <col min="9276" max="9276" width="54.7109375" style="1197" customWidth="1"/>
    <col min="9277" max="9277" width="10.7109375" style="1197" customWidth="1"/>
    <col min="9278" max="9278" width="8.7109375" style="1197" customWidth="1"/>
    <col min="9279" max="9279" width="13" style="1197" customWidth="1"/>
    <col min="9280" max="9280" width="8.85546875" style="1197" customWidth="1"/>
    <col min="9281" max="9281" width="9.140625" style="1197" customWidth="1"/>
    <col min="9282" max="9282" width="8.85546875" style="1197" customWidth="1"/>
    <col min="9283" max="9283" width="54.7109375" style="1197" customWidth="1"/>
    <col min="9284" max="9284" width="10.85546875" style="1197" customWidth="1"/>
    <col min="9285" max="9285" width="8.7109375" style="1197" customWidth="1"/>
    <col min="9286" max="9286" width="13" style="1197" customWidth="1"/>
    <col min="9287" max="9287" width="8.85546875" style="1197" customWidth="1"/>
    <col min="9288" max="9288" width="9.85546875" style="1197" customWidth="1"/>
    <col min="9289" max="9289" width="8.85546875" style="1197" customWidth="1"/>
    <col min="9290" max="9475" width="9.140625" style="1197"/>
    <col min="9476" max="9476" width="63" style="1197" customWidth="1"/>
    <col min="9477" max="9479" width="17.140625" style="1197" customWidth="1"/>
    <col min="9480" max="9483" width="15" style="1197" customWidth="1"/>
    <col min="9484" max="9484" width="13.140625" style="1197" customWidth="1"/>
    <col min="9485" max="9485" width="8.7109375" style="1197" customWidth="1"/>
    <col min="9486" max="9486" width="12.85546875" style="1197" customWidth="1"/>
    <col min="9487" max="9487" width="8.85546875" style="1197" customWidth="1"/>
    <col min="9488" max="9488" width="9.85546875" style="1197" customWidth="1"/>
    <col min="9489" max="9489" width="8.85546875" style="1197" customWidth="1"/>
    <col min="9490" max="9490" width="54.7109375" style="1197" customWidth="1"/>
    <col min="9491" max="9491" width="10.85546875" style="1197" customWidth="1"/>
    <col min="9492" max="9492" width="8.7109375" style="1197" customWidth="1"/>
    <col min="9493" max="9493" width="12.140625" style="1197" customWidth="1"/>
    <col min="9494" max="9494" width="8.85546875" style="1197" customWidth="1"/>
    <col min="9495" max="9495" width="9.85546875" style="1197" customWidth="1"/>
    <col min="9496" max="9496" width="8.85546875" style="1197" customWidth="1"/>
    <col min="9497" max="9497" width="54.7109375" style="1197" customWidth="1"/>
    <col min="9498" max="9498" width="10.85546875" style="1197" customWidth="1"/>
    <col min="9499" max="9499" width="8.7109375" style="1197" customWidth="1"/>
    <col min="9500" max="9500" width="12.28515625" style="1197" customWidth="1"/>
    <col min="9501" max="9501" width="8.85546875" style="1197" customWidth="1"/>
    <col min="9502" max="9502" width="9.85546875" style="1197" customWidth="1"/>
    <col min="9503" max="9503" width="8.85546875" style="1197" customWidth="1"/>
    <col min="9504" max="9504" width="54.7109375" style="1197" customWidth="1"/>
    <col min="9505" max="9505" width="10.85546875" style="1197" customWidth="1"/>
    <col min="9506" max="9506" width="8.7109375" style="1197" customWidth="1"/>
    <col min="9507" max="9507" width="13.28515625" style="1197" customWidth="1"/>
    <col min="9508" max="9508" width="8.85546875" style="1197" customWidth="1"/>
    <col min="9509" max="9509" width="9.85546875" style="1197" customWidth="1"/>
    <col min="9510" max="9510" width="8.85546875" style="1197" customWidth="1"/>
    <col min="9511" max="9511" width="54.7109375" style="1197" customWidth="1"/>
    <col min="9512" max="9512" width="12.140625" style="1197" customWidth="1"/>
    <col min="9513" max="9513" width="8.7109375" style="1197" customWidth="1"/>
    <col min="9514" max="9514" width="11.28515625" style="1197" customWidth="1"/>
    <col min="9515" max="9515" width="8.85546875" style="1197" customWidth="1"/>
    <col min="9516" max="9516" width="9.140625" style="1197"/>
    <col min="9517" max="9517" width="8.85546875" style="1197" customWidth="1"/>
    <col min="9518" max="9518" width="54.7109375" style="1197" customWidth="1"/>
    <col min="9519" max="9519" width="13.7109375" style="1197" customWidth="1"/>
    <col min="9520" max="9520" width="8.7109375" style="1197" customWidth="1"/>
    <col min="9521" max="9521" width="14.7109375" style="1197" customWidth="1"/>
    <col min="9522" max="9522" width="8.85546875" style="1197" customWidth="1"/>
    <col min="9523" max="9523" width="9.85546875" style="1197" customWidth="1"/>
    <col min="9524" max="9524" width="8.85546875" style="1197" customWidth="1"/>
    <col min="9525" max="9525" width="54.7109375" style="1197" customWidth="1"/>
    <col min="9526" max="9526" width="12.42578125" style="1197" customWidth="1"/>
    <col min="9527" max="9527" width="8.7109375" style="1197" customWidth="1"/>
    <col min="9528" max="9528" width="13.42578125" style="1197" customWidth="1"/>
    <col min="9529" max="9529" width="8.85546875" style="1197" customWidth="1"/>
    <col min="9530" max="9530" width="9.140625" style="1197" customWidth="1"/>
    <col min="9531" max="9531" width="8.85546875" style="1197" customWidth="1"/>
    <col min="9532" max="9532" width="54.7109375" style="1197" customWidth="1"/>
    <col min="9533" max="9533" width="10.7109375" style="1197" customWidth="1"/>
    <col min="9534" max="9534" width="8.7109375" style="1197" customWidth="1"/>
    <col min="9535" max="9535" width="13" style="1197" customWidth="1"/>
    <col min="9536" max="9536" width="8.85546875" style="1197" customWidth="1"/>
    <col min="9537" max="9537" width="9.140625" style="1197" customWidth="1"/>
    <col min="9538" max="9538" width="8.85546875" style="1197" customWidth="1"/>
    <col min="9539" max="9539" width="54.7109375" style="1197" customWidth="1"/>
    <col min="9540" max="9540" width="10.85546875" style="1197" customWidth="1"/>
    <col min="9541" max="9541" width="8.7109375" style="1197" customWidth="1"/>
    <col min="9542" max="9542" width="13" style="1197" customWidth="1"/>
    <col min="9543" max="9543" width="8.85546875" style="1197" customWidth="1"/>
    <col min="9544" max="9544" width="9.85546875" style="1197" customWidth="1"/>
    <col min="9545" max="9545" width="8.85546875" style="1197" customWidth="1"/>
    <col min="9546" max="9731" width="9.140625" style="1197"/>
    <col min="9732" max="9732" width="63" style="1197" customWidth="1"/>
    <col min="9733" max="9735" width="17.140625" style="1197" customWidth="1"/>
    <col min="9736" max="9739" width="15" style="1197" customWidth="1"/>
    <col min="9740" max="9740" width="13.140625" style="1197" customWidth="1"/>
    <col min="9741" max="9741" width="8.7109375" style="1197" customWidth="1"/>
    <col min="9742" max="9742" width="12.85546875" style="1197" customWidth="1"/>
    <col min="9743" max="9743" width="8.85546875" style="1197" customWidth="1"/>
    <col min="9744" max="9744" width="9.85546875" style="1197" customWidth="1"/>
    <col min="9745" max="9745" width="8.85546875" style="1197" customWidth="1"/>
    <col min="9746" max="9746" width="54.7109375" style="1197" customWidth="1"/>
    <col min="9747" max="9747" width="10.85546875" style="1197" customWidth="1"/>
    <col min="9748" max="9748" width="8.7109375" style="1197" customWidth="1"/>
    <col min="9749" max="9749" width="12.140625" style="1197" customWidth="1"/>
    <col min="9750" max="9750" width="8.85546875" style="1197" customWidth="1"/>
    <col min="9751" max="9751" width="9.85546875" style="1197" customWidth="1"/>
    <col min="9752" max="9752" width="8.85546875" style="1197" customWidth="1"/>
    <col min="9753" max="9753" width="54.7109375" style="1197" customWidth="1"/>
    <col min="9754" max="9754" width="10.85546875" style="1197" customWidth="1"/>
    <col min="9755" max="9755" width="8.7109375" style="1197" customWidth="1"/>
    <col min="9756" max="9756" width="12.28515625" style="1197" customWidth="1"/>
    <col min="9757" max="9757" width="8.85546875" style="1197" customWidth="1"/>
    <col min="9758" max="9758" width="9.85546875" style="1197" customWidth="1"/>
    <col min="9759" max="9759" width="8.85546875" style="1197" customWidth="1"/>
    <col min="9760" max="9760" width="54.7109375" style="1197" customWidth="1"/>
    <col min="9761" max="9761" width="10.85546875" style="1197" customWidth="1"/>
    <col min="9762" max="9762" width="8.7109375" style="1197" customWidth="1"/>
    <col min="9763" max="9763" width="13.28515625" style="1197" customWidth="1"/>
    <col min="9764" max="9764" width="8.85546875" style="1197" customWidth="1"/>
    <col min="9765" max="9765" width="9.85546875" style="1197" customWidth="1"/>
    <col min="9766" max="9766" width="8.85546875" style="1197" customWidth="1"/>
    <col min="9767" max="9767" width="54.7109375" style="1197" customWidth="1"/>
    <col min="9768" max="9768" width="12.140625" style="1197" customWidth="1"/>
    <col min="9769" max="9769" width="8.7109375" style="1197" customWidth="1"/>
    <col min="9770" max="9770" width="11.28515625" style="1197" customWidth="1"/>
    <col min="9771" max="9771" width="8.85546875" style="1197" customWidth="1"/>
    <col min="9772" max="9772" width="9.140625" style="1197"/>
    <col min="9773" max="9773" width="8.85546875" style="1197" customWidth="1"/>
    <col min="9774" max="9774" width="54.7109375" style="1197" customWidth="1"/>
    <col min="9775" max="9775" width="13.7109375" style="1197" customWidth="1"/>
    <col min="9776" max="9776" width="8.7109375" style="1197" customWidth="1"/>
    <col min="9777" max="9777" width="14.7109375" style="1197" customWidth="1"/>
    <col min="9778" max="9778" width="8.85546875" style="1197" customWidth="1"/>
    <col min="9779" max="9779" width="9.85546875" style="1197" customWidth="1"/>
    <col min="9780" max="9780" width="8.85546875" style="1197" customWidth="1"/>
    <col min="9781" max="9781" width="54.7109375" style="1197" customWidth="1"/>
    <col min="9782" max="9782" width="12.42578125" style="1197" customWidth="1"/>
    <col min="9783" max="9783" width="8.7109375" style="1197" customWidth="1"/>
    <col min="9784" max="9784" width="13.42578125" style="1197" customWidth="1"/>
    <col min="9785" max="9785" width="8.85546875" style="1197" customWidth="1"/>
    <col min="9786" max="9786" width="9.140625" style="1197" customWidth="1"/>
    <col min="9787" max="9787" width="8.85546875" style="1197" customWidth="1"/>
    <col min="9788" max="9788" width="54.7109375" style="1197" customWidth="1"/>
    <col min="9789" max="9789" width="10.7109375" style="1197" customWidth="1"/>
    <col min="9790" max="9790" width="8.7109375" style="1197" customWidth="1"/>
    <col min="9791" max="9791" width="13" style="1197" customWidth="1"/>
    <col min="9792" max="9792" width="8.85546875" style="1197" customWidth="1"/>
    <col min="9793" max="9793" width="9.140625" style="1197" customWidth="1"/>
    <col min="9794" max="9794" width="8.85546875" style="1197" customWidth="1"/>
    <col min="9795" max="9795" width="54.7109375" style="1197" customWidth="1"/>
    <col min="9796" max="9796" width="10.85546875" style="1197" customWidth="1"/>
    <col min="9797" max="9797" width="8.7109375" style="1197" customWidth="1"/>
    <col min="9798" max="9798" width="13" style="1197" customWidth="1"/>
    <col min="9799" max="9799" width="8.85546875" style="1197" customWidth="1"/>
    <col min="9800" max="9800" width="9.85546875" style="1197" customWidth="1"/>
    <col min="9801" max="9801" width="8.85546875" style="1197" customWidth="1"/>
    <col min="9802" max="9987" width="9.140625" style="1197"/>
    <col min="9988" max="9988" width="63" style="1197" customWidth="1"/>
    <col min="9989" max="9991" width="17.140625" style="1197" customWidth="1"/>
    <col min="9992" max="9995" width="15" style="1197" customWidth="1"/>
    <col min="9996" max="9996" width="13.140625" style="1197" customWidth="1"/>
    <col min="9997" max="9997" width="8.7109375" style="1197" customWidth="1"/>
    <col min="9998" max="9998" width="12.85546875" style="1197" customWidth="1"/>
    <col min="9999" max="9999" width="8.85546875" style="1197" customWidth="1"/>
    <col min="10000" max="10000" width="9.85546875" style="1197" customWidth="1"/>
    <col min="10001" max="10001" width="8.85546875" style="1197" customWidth="1"/>
    <col min="10002" max="10002" width="54.7109375" style="1197" customWidth="1"/>
    <col min="10003" max="10003" width="10.85546875" style="1197" customWidth="1"/>
    <col min="10004" max="10004" width="8.7109375" style="1197" customWidth="1"/>
    <col min="10005" max="10005" width="12.140625" style="1197" customWidth="1"/>
    <col min="10006" max="10006" width="8.85546875" style="1197" customWidth="1"/>
    <col min="10007" max="10007" width="9.85546875" style="1197" customWidth="1"/>
    <col min="10008" max="10008" width="8.85546875" style="1197" customWidth="1"/>
    <col min="10009" max="10009" width="54.7109375" style="1197" customWidth="1"/>
    <col min="10010" max="10010" width="10.85546875" style="1197" customWidth="1"/>
    <col min="10011" max="10011" width="8.7109375" style="1197" customWidth="1"/>
    <col min="10012" max="10012" width="12.28515625" style="1197" customWidth="1"/>
    <col min="10013" max="10013" width="8.85546875" style="1197" customWidth="1"/>
    <col min="10014" max="10014" width="9.85546875" style="1197" customWidth="1"/>
    <col min="10015" max="10015" width="8.85546875" style="1197" customWidth="1"/>
    <col min="10016" max="10016" width="54.7109375" style="1197" customWidth="1"/>
    <col min="10017" max="10017" width="10.85546875" style="1197" customWidth="1"/>
    <col min="10018" max="10018" width="8.7109375" style="1197" customWidth="1"/>
    <col min="10019" max="10019" width="13.28515625" style="1197" customWidth="1"/>
    <col min="10020" max="10020" width="8.85546875" style="1197" customWidth="1"/>
    <col min="10021" max="10021" width="9.85546875" style="1197" customWidth="1"/>
    <col min="10022" max="10022" width="8.85546875" style="1197" customWidth="1"/>
    <col min="10023" max="10023" width="54.7109375" style="1197" customWidth="1"/>
    <col min="10024" max="10024" width="12.140625" style="1197" customWidth="1"/>
    <col min="10025" max="10025" width="8.7109375" style="1197" customWidth="1"/>
    <col min="10026" max="10026" width="11.28515625" style="1197" customWidth="1"/>
    <col min="10027" max="10027" width="8.85546875" style="1197" customWidth="1"/>
    <col min="10028" max="10028" width="9.140625" style="1197"/>
    <col min="10029" max="10029" width="8.85546875" style="1197" customWidth="1"/>
    <col min="10030" max="10030" width="54.7109375" style="1197" customWidth="1"/>
    <col min="10031" max="10031" width="13.7109375" style="1197" customWidth="1"/>
    <col min="10032" max="10032" width="8.7109375" style="1197" customWidth="1"/>
    <col min="10033" max="10033" width="14.7109375" style="1197" customWidth="1"/>
    <col min="10034" max="10034" width="8.85546875" style="1197" customWidth="1"/>
    <col min="10035" max="10035" width="9.85546875" style="1197" customWidth="1"/>
    <col min="10036" max="10036" width="8.85546875" style="1197" customWidth="1"/>
    <col min="10037" max="10037" width="54.7109375" style="1197" customWidth="1"/>
    <col min="10038" max="10038" width="12.42578125" style="1197" customWidth="1"/>
    <col min="10039" max="10039" width="8.7109375" style="1197" customWidth="1"/>
    <col min="10040" max="10040" width="13.42578125" style="1197" customWidth="1"/>
    <col min="10041" max="10041" width="8.85546875" style="1197" customWidth="1"/>
    <col min="10042" max="10042" width="9.140625" style="1197" customWidth="1"/>
    <col min="10043" max="10043" width="8.85546875" style="1197" customWidth="1"/>
    <col min="10044" max="10044" width="54.7109375" style="1197" customWidth="1"/>
    <col min="10045" max="10045" width="10.7109375" style="1197" customWidth="1"/>
    <col min="10046" max="10046" width="8.7109375" style="1197" customWidth="1"/>
    <col min="10047" max="10047" width="13" style="1197" customWidth="1"/>
    <col min="10048" max="10048" width="8.85546875" style="1197" customWidth="1"/>
    <col min="10049" max="10049" width="9.140625" style="1197" customWidth="1"/>
    <col min="10050" max="10050" width="8.85546875" style="1197" customWidth="1"/>
    <col min="10051" max="10051" width="54.7109375" style="1197" customWidth="1"/>
    <col min="10052" max="10052" width="10.85546875" style="1197" customWidth="1"/>
    <col min="10053" max="10053" width="8.7109375" style="1197" customWidth="1"/>
    <col min="10054" max="10054" width="13" style="1197" customWidth="1"/>
    <col min="10055" max="10055" width="8.85546875" style="1197" customWidth="1"/>
    <col min="10056" max="10056" width="9.85546875" style="1197" customWidth="1"/>
    <col min="10057" max="10057" width="8.85546875" style="1197" customWidth="1"/>
    <col min="10058" max="10243" width="9.140625" style="1197"/>
    <col min="10244" max="10244" width="63" style="1197" customWidth="1"/>
    <col min="10245" max="10247" width="17.140625" style="1197" customWidth="1"/>
    <col min="10248" max="10251" width="15" style="1197" customWidth="1"/>
    <col min="10252" max="10252" width="13.140625" style="1197" customWidth="1"/>
    <col min="10253" max="10253" width="8.7109375" style="1197" customWidth="1"/>
    <col min="10254" max="10254" width="12.85546875" style="1197" customWidth="1"/>
    <col min="10255" max="10255" width="8.85546875" style="1197" customWidth="1"/>
    <col min="10256" max="10256" width="9.85546875" style="1197" customWidth="1"/>
    <col min="10257" max="10257" width="8.85546875" style="1197" customWidth="1"/>
    <col min="10258" max="10258" width="54.7109375" style="1197" customWidth="1"/>
    <col min="10259" max="10259" width="10.85546875" style="1197" customWidth="1"/>
    <col min="10260" max="10260" width="8.7109375" style="1197" customWidth="1"/>
    <col min="10261" max="10261" width="12.140625" style="1197" customWidth="1"/>
    <col min="10262" max="10262" width="8.85546875" style="1197" customWidth="1"/>
    <col min="10263" max="10263" width="9.85546875" style="1197" customWidth="1"/>
    <col min="10264" max="10264" width="8.85546875" style="1197" customWidth="1"/>
    <col min="10265" max="10265" width="54.7109375" style="1197" customWidth="1"/>
    <col min="10266" max="10266" width="10.85546875" style="1197" customWidth="1"/>
    <col min="10267" max="10267" width="8.7109375" style="1197" customWidth="1"/>
    <col min="10268" max="10268" width="12.28515625" style="1197" customWidth="1"/>
    <col min="10269" max="10269" width="8.85546875" style="1197" customWidth="1"/>
    <col min="10270" max="10270" width="9.85546875" style="1197" customWidth="1"/>
    <col min="10271" max="10271" width="8.85546875" style="1197" customWidth="1"/>
    <col min="10272" max="10272" width="54.7109375" style="1197" customWidth="1"/>
    <col min="10273" max="10273" width="10.85546875" style="1197" customWidth="1"/>
    <col min="10274" max="10274" width="8.7109375" style="1197" customWidth="1"/>
    <col min="10275" max="10275" width="13.28515625" style="1197" customWidth="1"/>
    <col min="10276" max="10276" width="8.85546875" style="1197" customWidth="1"/>
    <col min="10277" max="10277" width="9.85546875" style="1197" customWidth="1"/>
    <col min="10278" max="10278" width="8.85546875" style="1197" customWidth="1"/>
    <col min="10279" max="10279" width="54.7109375" style="1197" customWidth="1"/>
    <col min="10280" max="10280" width="12.140625" style="1197" customWidth="1"/>
    <col min="10281" max="10281" width="8.7109375" style="1197" customWidth="1"/>
    <col min="10282" max="10282" width="11.28515625" style="1197" customWidth="1"/>
    <col min="10283" max="10283" width="8.85546875" style="1197" customWidth="1"/>
    <col min="10284" max="10284" width="9.140625" style="1197"/>
    <col min="10285" max="10285" width="8.85546875" style="1197" customWidth="1"/>
    <col min="10286" max="10286" width="54.7109375" style="1197" customWidth="1"/>
    <col min="10287" max="10287" width="13.7109375" style="1197" customWidth="1"/>
    <col min="10288" max="10288" width="8.7109375" style="1197" customWidth="1"/>
    <col min="10289" max="10289" width="14.7109375" style="1197" customWidth="1"/>
    <col min="10290" max="10290" width="8.85546875" style="1197" customWidth="1"/>
    <col min="10291" max="10291" width="9.85546875" style="1197" customWidth="1"/>
    <col min="10292" max="10292" width="8.85546875" style="1197" customWidth="1"/>
    <col min="10293" max="10293" width="54.7109375" style="1197" customWidth="1"/>
    <col min="10294" max="10294" width="12.42578125" style="1197" customWidth="1"/>
    <col min="10295" max="10295" width="8.7109375" style="1197" customWidth="1"/>
    <col min="10296" max="10296" width="13.42578125" style="1197" customWidth="1"/>
    <col min="10297" max="10297" width="8.85546875" style="1197" customWidth="1"/>
    <col min="10298" max="10298" width="9.140625" style="1197" customWidth="1"/>
    <col min="10299" max="10299" width="8.85546875" style="1197" customWidth="1"/>
    <col min="10300" max="10300" width="54.7109375" style="1197" customWidth="1"/>
    <col min="10301" max="10301" width="10.7109375" style="1197" customWidth="1"/>
    <col min="10302" max="10302" width="8.7109375" style="1197" customWidth="1"/>
    <col min="10303" max="10303" width="13" style="1197" customWidth="1"/>
    <col min="10304" max="10304" width="8.85546875" style="1197" customWidth="1"/>
    <col min="10305" max="10305" width="9.140625" style="1197" customWidth="1"/>
    <col min="10306" max="10306" width="8.85546875" style="1197" customWidth="1"/>
    <col min="10307" max="10307" width="54.7109375" style="1197" customWidth="1"/>
    <col min="10308" max="10308" width="10.85546875" style="1197" customWidth="1"/>
    <col min="10309" max="10309" width="8.7109375" style="1197" customWidth="1"/>
    <col min="10310" max="10310" width="13" style="1197" customWidth="1"/>
    <col min="10311" max="10311" width="8.85546875" style="1197" customWidth="1"/>
    <col min="10312" max="10312" width="9.85546875" style="1197" customWidth="1"/>
    <col min="10313" max="10313" width="8.85546875" style="1197" customWidth="1"/>
    <col min="10314" max="10499" width="9.140625" style="1197"/>
    <col min="10500" max="10500" width="63" style="1197" customWidth="1"/>
    <col min="10501" max="10503" width="17.140625" style="1197" customWidth="1"/>
    <col min="10504" max="10507" width="15" style="1197" customWidth="1"/>
    <col min="10508" max="10508" width="13.140625" style="1197" customWidth="1"/>
    <col min="10509" max="10509" width="8.7109375" style="1197" customWidth="1"/>
    <col min="10510" max="10510" width="12.85546875" style="1197" customWidth="1"/>
    <col min="10511" max="10511" width="8.85546875" style="1197" customWidth="1"/>
    <col min="10512" max="10512" width="9.85546875" style="1197" customWidth="1"/>
    <col min="10513" max="10513" width="8.85546875" style="1197" customWidth="1"/>
    <col min="10514" max="10514" width="54.7109375" style="1197" customWidth="1"/>
    <col min="10515" max="10515" width="10.85546875" style="1197" customWidth="1"/>
    <col min="10516" max="10516" width="8.7109375" style="1197" customWidth="1"/>
    <col min="10517" max="10517" width="12.140625" style="1197" customWidth="1"/>
    <col min="10518" max="10518" width="8.85546875" style="1197" customWidth="1"/>
    <col min="10519" max="10519" width="9.85546875" style="1197" customWidth="1"/>
    <col min="10520" max="10520" width="8.85546875" style="1197" customWidth="1"/>
    <col min="10521" max="10521" width="54.7109375" style="1197" customWidth="1"/>
    <col min="10522" max="10522" width="10.85546875" style="1197" customWidth="1"/>
    <col min="10523" max="10523" width="8.7109375" style="1197" customWidth="1"/>
    <col min="10524" max="10524" width="12.28515625" style="1197" customWidth="1"/>
    <col min="10525" max="10525" width="8.85546875" style="1197" customWidth="1"/>
    <col min="10526" max="10526" width="9.85546875" style="1197" customWidth="1"/>
    <col min="10527" max="10527" width="8.85546875" style="1197" customWidth="1"/>
    <col min="10528" max="10528" width="54.7109375" style="1197" customWidth="1"/>
    <col min="10529" max="10529" width="10.85546875" style="1197" customWidth="1"/>
    <col min="10530" max="10530" width="8.7109375" style="1197" customWidth="1"/>
    <col min="10531" max="10531" width="13.28515625" style="1197" customWidth="1"/>
    <col min="10532" max="10532" width="8.85546875" style="1197" customWidth="1"/>
    <col min="10533" max="10533" width="9.85546875" style="1197" customWidth="1"/>
    <col min="10534" max="10534" width="8.85546875" style="1197" customWidth="1"/>
    <col min="10535" max="10535" width="54.7109375" style="1197" customWidth="1"/>
    <col min="10536" max="10536" width="12.140625" style="1197" customWidth="1"/>
    <col min="10537" max="10537" width="8.7109375" style="1197" customWidth="1"/>
    <col min="10538" max="10538" width="11.28515625" style="1197" customWidth="1"/>
    <col min="10539" max="10539" width="8.85546875" style="1197" customWidth="1"/>
    <col min="10540" max="10540" width="9.140625" style="1197"/>
    <col min="10541" max="10541" width="8.85546875" style="1197" customWidth="1"/>
    <col min="10542" max="10542" width="54.7109375" style="1197" customWidth="1"/>
    <col min="10543" max="10543" width="13.7109375" style="1197" customWidth="1"/>
    <col min="10544" max="10544" width="8.7109375" style="1197" customWidth="1"/>
    <col min="10545" max="10545" width="14.7109375" style="1197" customWidth="1"/>
    <col min="10546" max="10546" width="8.85546875" style="1197" customWidth="1"/>
    <col min="10547" max="10547" width="9.85546875" style="1197" customWidth="1"/>
    <col min="10548" max="10548" width="8.85546875" style="1197" customWidth="1"/>
    <col min="10549" max="10549" width="54.7109375" style="1197" customWidth="1"/>
    <col min="10550" max="10550" width="12.42578125" style="1197" customWidth="1"/>
    <col min="10551" max="10551" width="8.7109375" style="1197" customWidth="1"/>
    <col min="10552" max="10552" width="13.42578125" style="1197" customWidth="1"/>
    <col min="10553" max="10553" width="8.85546875" style="1197" customWidth="1"/>
    <col min="10554" max="10554" width="9.140625" style="1197" customWidth="1"/>
    <col min="10555" max="10555" width="8.85546875" style="1197" customWidth="1"/>
    <col min="10556" max="10556" width="54.7109375" style="1197" customWidth="1"/>
    <col min="10557" max="10557" width="10.7109375" style="1197" customWidth="1"/>
    <col min="10558" max="10558" width="8.7109375" style="1197" customWidth="1"/>
    <col min="10559" max="10559" width="13" style="1197" customWidth="1"/>
    <col min="10560" max="10560" width="8.85546875" style="1197" customWidth="1"/>
    <col min="10561" max="10561" width="9.140625" style="1197" customWidth="1"/>
    <col min="10562" max="10562" width="8.85546875" style="1197" customWidth="1"/>
    <col min="10563" max="10563" width="54.7109375" style="1197" customWidth="1"/>
    <col min="10564" max="10564" width="10.85546875" style="1197" customWidth="1"/>
    <col min="10565" max="10565" width="8.7109375" style="1197" customWidth="1"/>
    <col min="10566" max="10566" width="13" style="1197" customWidth="1"/>
    <col min="10567" max="10567" width="8.85546875" style="1197" customWidth="1"/>
    <col min="10568" max="10568" width="9.85546875" style="1197" customWidth="1"/>
    <col min="10569" max="10569" width="8.85546875" style="1197" customWidth="1"/>
    <col min="10570" max="10755" width="9.140625" style="1197"/>
    <col min="10756" max="10756" width="63" style="1197" customWidth="1"/>
    <col min="10757" max="10759" width="17.140625" style="1197" customWidth="1"/>
    <col min="10760" max="10763" width="15" style="1197" customWidth="1"/>
    <col min="10764" max="10764" width="13.140625" style="1197" customWidth="1"/>
    <col min="10765" max="10765" width="8.7109375" style="1197" customWidth="1"/>
    <col min="10766" max="10766" width="12.85546875" style="1197" customWidth="1"/>
    <col min="10767" max="10767" width="8.85546875" style="1197" customWidth="1"/>
    <col min="10768" max="10768" width="9.85546875" style="1197" customWidth="1"/>
    <col min="10769" max="10769" width="8.85546875" style="1197" customWidth="1"/>
    <col min="10770" max="10770" width="54.7109375" style="1197" customWidth="1"/>
    <col min="10771" max="10771" width="10.85546875" style="1197" customWidth="1"/>
    <col min="10772" max="10772" width="8.7109375" style="1197" customWidth="1"/>
    <col min="10773" max="10773" width="12.140625" style="1197" customWidth="1"/>
    <col min="10774" max="10774" width="8.85546875" style="1197" customWidth="1"/>
    <col min="10775" max="10775" width="9.85546875" style="1197" customWidth="1"/>
    <col min="10776" max="10776" width="8.85546875" style="1197" customWidth="1"/>
    <col min="10777" max="10777" width="54.7109375" style="1197" customWidth="1"/>
    <col min="10778" max="10778" width="10.85546875" style="1197" customWidth="1"/>
    <col min="10779" max="10779" width="8.7109375" style="1197" customWidth="1"/>
    <col min="10780" max="10780" width="12.28515625" style="1197" customWidth="1"/>
    <col min="10781" max="10781" width="8.85546875" style="1197" customWidth="1"/>
    <col min="10782" max="10782" width="9.85546875" style="1197" customWidth="1"/>
    <col min="10783" max="10783" width="8.85546875" style="1197" customWidth="1"/>
    <col min="10784" max="10784" width="54.7109375" style="1197" customWidth="1"/>
    <col min="10785" max="10785" width="10.85546875" style="1197" customWidth="1"/>
    <col min="10786" max="10786" width="8.7109375" style="1197" customWidth="1"/>
    <col min="10787" max="10787" width="13.28515625" style="1197" customWidth="1"/>
    <col min="10788" max="10788" width="8.85546875" style="1197" customWidth="1"/>
    <col min="10789" max="10789" width="9.85546875" style="1197" customWidth="1"/>
    <col min="10790" max="10790" width="8.85546875" style="1197" customWidth="1"/>
    <col min="10791" max="10791" width="54.7109375" style="1197" customWidth="1"/>
    <col min="10792" max="10792" width="12.140625" style="1197" customWidth="1"/>
    <col min="10793" max="10793" width="8.7109375" style="1197" customWidth="1"/>
    <col min="10794" max="10794" width="11.28515625" style="1197" customWidth="1"/>
    <col min="10795" max="10795" width="8.85546875" style="1197" customWidth="1"/>
    <col min="10796" max="10796" width="9.140625" style="1197"/>
    <col min="10797" max="10797" width="8.85546875" style="1197" customWidth="1"/>
    <col min="10798" max="10798" width="54.7109375" style="1197" customWidth="1"/>
    <col min="10799" max="10799" width="13.7109375" style="1197" customWidth="1"/>
    <col min="10800" max="10800" width="8.7109375" style="1197" customWidth="1"/>
    <col min="10801" max="10801" width="14.7109375" style="1197" customWidth="1"/>
    <col min="10802" max="10802" width="8.85546875" style="1197" customWidth="1"/>
    <col min="10803" max="10803" width="9.85546875" style="1197" customWidth="1"/>
    <col min="10804" max="10804" width="8.85546875" style="1197" customWidth="1"/>
    <col min="10805" max="10805" width="54.7109375" style="1197" customWidth="1"/>
    <col min="10806" max="10806" width="12.42578125" style="1197" customWidth="1"/>
    <col min="10807" max="10807" width="8.7109375" style="1197" customWidth="1"/>
    <col min="10808" max="10808" width="13.42578125" style="1197" customWidth="1"/>
    <col min="10809" max="10809" width="8.85546875" style="1197" customWidth="1"/>
    <col min="10810" max="10810" width="9.140625" style="1197" customWidth="1"/>
    <col min="10811" max="10811" width="8.85546875" style="1197" customWidth="1"/>
    <col min="10812" max="10812" width="54.7109375" style="1197" customWidth="1"/>
    <col min="10813" max="10813" width="10.7109375" style="1197" customWidth="1"/>
    <col min="10814" max="10814" width="8.7109375" style="1197" customWidth="1"/>
    <col min="10815" max="10815" width="13" style="1197" customWidth="1"/>
    <col min="10816" max="10816" width="8.85546875" style="1197" customWidth="1"/>
    <col min="10817" max="10817" width="9.140625" style="1197" customWidth="1"/>
    <col min="10818" max="10818" width="8.85546875" style="1197" customWidth="1"/>
    <col min="10819" max="10819" width="54.7109375" style="1197" customWidth="1"/>
    <col min="10820" max="10820" width="10.85546875" style="1197" customWidth="1"/>
    <col min="10821" max="10821" width="8.7109375" style="1197" customWidth="1"/>
    <col min="10822" max="10822" width="13" style="1197" customWidth="1"/>
    <col min="10823" max="10823" width="8.85546875" style="1197" customWidth="1"/>
    <col min="10824" max="10824" width="9.85546875" style="1197" customWidth="1"/>
    <col min="10825" max="10825" width="8.85546875" style="1197" customWidth="1"/>
    <col min="10826" max="11011" width="9.140625" style="1197"/>
    <col min="11012" max="11012" width="63" style="1197" customWidth="1"/>
    <col min="11013" max="11015" width="17.140625" style="1197" customWidth="1"/>
    <col min="11016" max="11019" width="15" style="1197" customWidth="1"/>
    <col min="11020" max="11020" width="13.140625" style="1197" customWidth="1"/>
    <col min="11021" max="11021" width="8.7109375" style="1197" customWidth="1"/>
    <col min="11022" max="11022" width="12.85546875" style="1197" customWidth="1"/>
    <col min="11023" max="11023" width="8.85546875" style="1197" customWidth="1"/>
    <col min="11024" max="11024" width="9.85546875" style="1197" customWidth="1"/>
    <col min="11025" max="11025" width="8.85546875" style="1197" customWidth="1"/>
    <col min="11026" max="11026" width="54.7109375" style="1197" customWidth="1"/>
    <col min="11027" max="11027" width="10.85546875" style="1197" customWidth="1"/>
    <col min="11028" max="11028" width="8.7109375" style="1197" customWidth="1"/>
    <col min="11029" max="11029" width="12.140625" style="1197" customWidth="1"/>
    <col min="11030" max="11030" width="8.85546875" style="1197" customWidth="1"/>
    <col min="11031" max="11031" width="9.85546875" style="1197" customWidth="1"/>
    <col min="11032" max="11032" width="8.85546875" style="1197" customWidth="1"/>
    <col min="11033" max="11033" width="54.7109375" style="1197" customWidth="1"/>
    <col min="11034" max="11034" width="10.85546875" style="1197" customWidth="1"/>
    <col min="11035" max="11035" width="8.7109375" style="1197" customWidth="1"/>
    <col min="11036" max="11036" width="12.28515625" style="1197" customWidth="1"/>
    <col min="11037" max="11037" width="8.85546875" style="1197" customWidth="1"/>
    <col min="11038" max="11038" width="9.85546875" style="1197" customWidth="1"/>
    <col min="11039" max="11039" width="8.85546875" style="1197" customWidth="1"/>
    <col min="11040" max="11040" width="54.7109375" style="1197" customWidth="1"/>
    <col min="11041" max="11041" width="10.85546875" style="1197" customWidth="1"/>
    <col min="11042" max="11042" width="8.7109375" style="1197" customWidth="1"/>
    <col min="11043" max="11043" width="13.28515625" style="1197" customWidth="1"/>
    <col min="11044" max="11044" width="8.85546875" style="1197" customWidth="1"/>
    <col min="11045" max="11045" width="9.85546875" style="1197" customWidth="1"/>
    <col min="11046" max="11046" width="8.85546875" style="1197" customWidth="1"/>
    <col min="11047" max="11047" width="54.7109375" style="1197" customWidth="1"/>
    <col min="11048" max="11048" width="12.140625" style="1197" customWidth="1"/>
    <col min="11049" max="11049" width="8.7109375" style="1197" customWidth="1"/>
    <col min="11050" max="11050" width="11.28515625" style="1197" customWidth="1"/>
    <col min="11051" max="11051" width="8.85546875" style="1197" customWidth="1"/>
    <col min="11052" max="11052" width="9.140625" style="1197"/>
    <col min="11053" max="11053" width="8.85546875" style="1197" customWidth="1"/>
    <col min="11054" max="11054" width="54.7109375" style="1197" customWidth="1"/>
    <col min="11055" max="11055" width="13.7109375" style="1197" customWidth="1"/>
    <col min="11056" max="11056" width="8.7109375" style="1197" customWidth="1"/>
    <col min="11057" max="11057" width="14.7109375" style="1197" customWidth="1"/>
    <col min="11058" max="11058" width="8.85546875" style="1197" customWidth="1"/>
    <col min="11059" max="11059" width="9.85546875" style="1197" customWidth="1"/>
    <col min="11060" max="11060" width="8.85546875" style="1197" customWidth="1"/>
    <col min="11061" max="11061" width="54.7109375" style="1197" customWidth="1"/>
    <col min="11062" max="11062" width="12.42578125" style="1197" customWidth="1"/>
    <col min="11063" max="11063" width="8.7109375" style="1197" customWidth="1"/>
    <col min="11064" max="11064" width="13.42578125" style="1197" customWidth="1"/>
    <col min="11065" max="11065" width="8.85546875" style="1197" customWidth="1"/>
    <col min="11066" max="11066" width="9.140625" style="1197" customWidth="1"/>
    <col min="11067" max="11067" width="8.85546875" style="1197" customWidth="1"/>
    <col min="11068" max="11068" width="54.7109375" style="1197" customWidth="1"/>
    <col min="11069" max="11069" width="10.7109375" style="1197" customWidth="1"/>
    <col min="11070" max="11070" width="8.7109375" style="1197" customWidth="1"/>
    <col min="11071" max="11071" width="13" style="1197" customWidth="1"/>
    <col min="11072" max="11072" width="8.85546875" style="1197" customWidth="1"/>
    <col min="11073" max="11073" width="9.140625" style="1197" customWidth="1"/>
    <col min="11074" max="11074" width="8.85546875" style="1197" customWidth="1"/>
    <col min="11075" max="11075" width="54.7109375" style="1197" customWidth="1"/>
    <col min="11076" max="11076" width="10.85546875" style="1197" customWidth="1"/>
    <col min="11077" max="11077" width="8.7109375" style="1197" customWidth="1"/>
    <col min="11078" max="11078" width="13" style="1197" customWidth="1"/>
    <col min="11079" max="11079" width="8.85546875" style="1197" customWidth="1"/>
    <col min="11080" max="11080" width="9.85546875" style="1197" customWidth="1"/>
    <col min="11081" max="11081" width="8.85546875" style="1197" customWidth="1"/>
    <col min="11082" max="11267" width="9.140625" style="1197"/>
    <col min="11268" max="11268" width="63" style="1197" customWidth="1"/>
    <col min="11269" max="11271" width="17.140625" style="1197" customWidth="1"/>
    <col min="11272" max="11275" width="15" style="1197" customWidth="1"/>
    <col min="11276" max="11276" width="13.140625" style="1197" customWidth="1"/>
    <col min="11277" max="11277" width="8.7109375" style="1197" customWidth="1"/>
    <col min="11278" max="11278" width="12.85546875" style="1197" customWidth="1"/>
    <col min="11279" max="11279" width="8.85546875" style="1197" customWidth="1"/>
    <col min="11280" max="11280" width="9.85546875" style="1197" customWidth="1"/>
    <col min="11281" max="11281" width="8.85546875" style="1197" customWidth="1"/>
    <col min="11282" max="11282" width="54.7109375" style="1197" customWidth="1"/>
    <col min="11283" max="11283" width="10.85546875" style="1197" customWidth="1"/>
    <col min="11284" max="11284" width="8.7109375" style="1197" customWidth="1"/>
    <col min="11285" max="11285" width="12.140625" style="1197" customWidth="1"/>
    <col min="11286" max="11286" width="8.85546875" style="1197" customWidth="1"/>
    <col min="11287" max="11287" width="9.85546875" style="1197" customWidth="1"/>
    <col min="11288" max="11288" width="8.85546875" style="1197" customWidth="1"/>
    <col min="11289" max="11289" width="54.7109375" style="1197" customWidth="1"/>
    <col min="11290" max="11290" width="10.85546875" style="1197" customWidth="1"/>
    <col min="11291" max="11291" width="8.7109375" style="1197" customWidth="1"/>
    <col min="11292" max="11292" width="12.28515625" style="1197" customWidth="1"/>
    <col min="11293" max="11293" width="8.85546875" style="1197" customWidth="1"/>
    <col min="11294" max="11294" width="9.85546875" style="1197" customWidth="1"/>
    <col min="11295" max="11295" width="8.85546875" style="1197" customWidth="1"/>
    <col min="11296" max="11296" width="54.7109375" style="1197" customWidth="1"/>
    <col min="11297" max="11297" width="10.85546875" style="1197" customWidth="1"/>
    <col min="11298" max="11298" width="8.7109375" style="1197" customWidth="1"/>
    <col min="11299" max="11299" width="13.28515625" style="1197" customWidth="1"/>
    <col min="11300" max="11300" width="8.85546875" style="1197" customWidth="1"/>
    <col min="11301" max="11301" width="9.85546875" style="1197" customWidth="1"/>
    <col min="11302" max="11302" width="8.85546875" style="1197" customWidth="1"/>
    <col min="11303" max="11303" width="54.7109375" style="1197" customWidth="1"/>
    <col min="11304" max="11304" width="12.140625" style="1197" customWidth="1"/>
    <col min="11305" max="11305" width="8.7109375" style="1197" customWidth="1"/>
    <col min="11306" max="11306" width="11.28515625" style="1197" customWidth="1"/>
    <col min="11307" max="11307" width="8.85546875" style="1197" customWidth="1"/>
    <col min="11308" max="11308" width="9.140625" style="1197"/>
    <col min="11309" max="11309" width="8.85546875" style="1197" customWidth="1"/>
    <col min="11310" max="11310" width="54.7109375" style="1197" customWidth="1"/>
    <col min="11311" max="11311" width="13.7109375" style="1197" customWidth="1"/>
    <col min="11312" max="11312" width="8.7109375" style="1197" customWidth="1"/>
    <col min="11313" max="11313" width="14.7109375" style="1197" customWidth="1"/>
    <col min="11314" max="11314" width="8.85546875" style="1197" customWidth="1"/>
    <col min="11315" max="11315" width="9.85546875" style="1197" customWidth="1"/>
    <col min="11316" max="11316" width="8.85546875" style="1197" customWidth="1"/>
    <col min="11317" max="11317" width="54.7109375" style="1197" customWidth="1"/>
    <col min="11318" max="11318" width="12.42578125" style="1197" customWidth="1"/>
    <col min="11319" max="11319" width="8.7109375" style="1197" customWidth="1"/>
    <col min="11320" max="11320" width="13.42578125" style="1197" customWidth="1"/>
    <col min="11321" max="11321" width="8.85546875" style="1197" customWidth="1"/>
    <col min="11322" max="11322" width="9.140625" style="1197" customWidth="1"/>
    <col min="11323" max="11323" width="8.85546875" style="1197" customWidth="1"/>
    <col min="11324" max="11324" width="54.7109375" style="1197" customWidth="1"/>
    <col min="11325" max="11325" width="10.7109375" style="1197" customWidth="1"/>
    <col min="11326" max="11326" width="8.7109375" style="1197" customWidth="1"/>
    <col min="11327" max="11327" width="13" style="1197" customWidth="1"/>
    <col min="11328" max="11328" width="8.85546875" style="1197" customWidth="1"/>
    <col min="11329" max="11329" width="9.140625" style="1197" customWidth="1"/>
    <col min="11330" max="11330" width="8.85546875" style="1197" customWidth="1"/>
    <col min="11331" max="11331" width="54.7109375" style="1197" customWidth="1"/>
    <col min="11332" max="11332" width="10.85546875" style="1197" customWidth="1"/>
    <col min="11333" max="11333" width="8.7109375" style="1197" customWidth="1"/>
    <col min="11334" max="11334" width="13" style="1197" customWidth="1"/>
    <col min="11335" max="11335" width="8.85546875" style="1197" customWidth="1"/>
    <col min="11336" max="11336" width="9.85546875" style="1197" customWidth="1"/>
    <col min="11337" max="11337" width="8.85546875" style="1197" customWidth="1"/>
    <col min="11338" max="11523" width="9.140625" style="1197"/>
    <col min="11524" max="11524" width="63" style="1197" customWidth="1"/>
    <col min="11525" max="11527" width="17.140625" style="1197" customWidth="1"/>
    <col min="11528" max="11531" width="15" style="1197" customWidth="1"/>
    <col min="11532" max="11532" width="13.140625" style="1197" customWidth="1"/>
    <col min="11533" max="11533" width="8.7109375" style="1197" customWidth="1"/>
    <col min="11534" max="11534" width="12.85546875" style="1197" customWidth="1"/>
    <col min="11535" max="11535" width="8.85546875" style="1197" customWidth="1"/>
    <col min="11536" max="11536" width="9.85546875" style="1197" customWidth="1"/>
    <col min="11537" max="11537" width="8.85546875" style="1197" customWidth="1"/>
    <col min="11538" max="11538" width="54.7109375" style="1197" customWidth="1"/>
    <col min="11539" max="11539" width="10.85546875" style="1197" customWidth="1"/>
    <col min="11540" max="11540" width="8.7109375" style="1197" customWidth="1"/>
    <col min="11541" max="11541" width="12.140625" style="1197" customWidth="1"/>
    <col min="11542" max="11542" width="8.85546875" style="1197" customWidth="1"/>
    <col min="11543" max="11543" width="9.85546875" style="1197" customWidth="1"/>
    <col min="11544" max="11544" width="8.85546875" style="1197" customWidth="1"/>
    <col min="11545" max="11545" width="54.7109375" style="1197" customWidth="1"/>
    <col min="11546" max="11546" width="10.85546875" style="1197" customWidth="1"/>
    <col min="11547" max="11547" width="8.7109375" style="1197" customWidth="1"/>
    <col min="11548" max="11548" width="12.28515625" style="1197" customWidth="1"/>
    <col min="11549" max="11549" width="8.85546875" style="1197" customWidth="1"/>
    <col min="11550" max="11550" width="9.85546875" style="1197" customWidth="1"/>
    <col min="11551" max="11551" width="8.85546875" style="1197" customWidth="1"/>
    <col min="11552" max="11552" width="54.7109375" style="1197" customWidth="1"/>
    <col min="11553" max="11553" width="10.85546875" style="1197" customWidth="1"/>
    <col min="11554" max="11554" width="8.7109375" style="1197" customWidth="1"/>
    <col min="11555" max="11555" width="13.28515625" style="1197" customWidth="1"/>
    <col min="11556" max="11556" width="8.85546875" style="1197" customWidth="1"/>
    <col min="11557" max="11557" width="9.85546875" style="1197" customWidth="1"/>
    <col min="11558" max="11558" width="8.85546875" style="1197" customWidth="1"/>
    <col min="11559" max="11559" width="54.7109375" style="1197" customWidth="1"/>
    <col min="11560" max="11560" width="12.140625" style="1197" customWidth="1"/>
    <col min="11561" max="11561" width="8.7109375" style="1197" customWidth="1"/>
    <col min="11562" max="11562" width="11.28515625" style="1197" customWidth="1"/>
    <col min="11563" max="11563" width="8.85546875" style="1197" customWidth="1"/>
    <col min="11564" max="11564" width="9.140625" style="1197"/>
    <col min="11565" max="11565" width="8.85546875" style="1197" customWidth="1"/>
    <col min="11566" max="11566" width="54.7109375" style="1197" customWidth="1"/>
    <col min="11567" max="11567" width="13.7109375" style="1197" customWidth="1"/>
    <col min="11568" max="11568" width="8.7109375" style="1197" customWidth="1"/>
    <col min="11569" max="11569" width="14.7109375" style="1197" customWidth="1"/>
    <col min="11570" max="11570" width="8.85546875" style="1197" customWidth="1"/>
    <col min="11571" max="11571" width="9.85546875" style="1197" customWidth="1"/>
    <col min="11572" max="11572" width="8.85546875" style="1197" customWidth="1"/>
    <col min="11573" max="11573" width="54.7109375" style="1197" customWidth="1"/>
    <col min="11574" max="11574" width="12.42578125" style="1197" customWidth="1"/>
    <col min="11575" max="11575" width="8.7109375" style="1197" customWidth="1"/>
    <col min="11576" max="11576" width="13.42578125" style="1197" customWidth="1"/>
    <col min="11577" max="11577" width="8.85546875" style="1197" customWidth="1"/>
    <col min="11578" max="11578" width="9.140625" style="1197" customWidth="1"/>
    <col min="11579" max="11579" width="8.85546875" style="1197" customWidth="1"/>
    <col min="11580" max="11580" width="54.7109375" style="1197" customWidth="1"/>
    <col min="11581" max="11581" width="10.7109375" style="1197" customWidth="1"/>
    <col min="11582" max="11582" width="8.7109375" style="1197" customWidth="1"/>
    <col min="11583" max="11583" width="13" style="1197" customWidth="1"/>
    <col min="11584" max="11584" width="8.85546875" style="1197" customWidth="1"/>
    <col min="11585" max="11585" width="9.140625" style="1197" customWidth="1"/>
    <col min="11586" max="11586" width="8.85546875" style="1197" customWidth="1"/>
    <col min="11587" max="11587" width="54.7109375" style="1197" customWidth="1"/>
    <col min="11588" max="11588" width="10.85546875" style="1197" customWidth="1"/>
    <col min="11589" max="11589" width="8.7109375" style="1197" customWidth="1"/>
    <col min="11590" max="11590" width="13" style="1197" customWidth="1"/>
    <col min="11591" max="11591" width="8.85546875" style="1197" customWidth="1"/>
    <col min="11592" max="11592" width="9.85546875" style="1197" customWidth="1"/>
    <col min="11593" max="11593" width="8.85546875" style="1197" customWidth="1"/>
    <col min="11594" max="11779" width="9.140625" style="1197"/>
    <col min="11780" max="11780" width="63" style="1197" customWidth="1"/>
    <col min="11781" max="11783" width="17.140625" style="1197" customWidth="1"/>
    <col min="11784" max="11787" width="15" style="1197" customWidth="1"/>
    <col min="11788" max="11788" width="13.140625" style="1197" customWidth="1"/>
    <col min="11789" max="11789" width="8.7109375" style="1197" customWidth="1"/>
    <col min="11790" max="11790" width="12.85546875" style="1197" customWidth="1"/>
    <col min="11791" max="11791" width="8.85546875" style="1197" customWidth="1"/>
    <col min="11792" max="11792" width="9.85546875" style="1197" customWidth="1"/>
    <col min="11793" max="11793" width="8.85546875" style="1197" customWidth="1"/>
    <col min="11794" max="11794" width="54.7109375" style="1197" customWidth="1"/>
    <col min="11795" max="11795" width="10.85546875" style="1197" customWidth="1"/>
    <col min="11796" max="11796" width="8.7109375" style="1197" customWidth="1"/>
    <col min="11797" max="11797" width="12.140625" style="1197" customWidth="1"/>
    <col min="11798" max="11798" width="8.85546875" style="1197" customWidth="1"/>
    <col min="11799" max="11799" width="9.85546875" style="1197" customWidth="1"/>
    <col min="11800" max="11800" width="8.85546875" style="1197" customWidth="1"/>
    <col min="11801" max="11801" width="54.7109375" style="1197" customWidth="1"/>
    <col min="11802" max="11802" width="10.85546875" style="1197" customWidth="1"/>
    <col min="11803" max="11803" width="8.7109375" style="1197" customWidth="1"/>
    <col min="11804" max="11804" width="12.28515625" style="1197" customWidth="1"/>
    <col min="11805" max="11805" width="8.85546875" style="1197" customWidth="1"/>
    <col min="11806" max="11806" width="9.85546875" style="1197" customWidth="1"/>
    <col min="11807" max="11807" width="8.85546875" style="1197" customWidth="1"/>
    <col min="11808" max="11808" width="54.7109375" style="1197" customWidth="1"/>
    <col min="11809" max="11809" width="10.85546875" style="1197" customWidth="1"/>
    <col min="11810" max="11810" width="8.7109375" style="1197" customWidth="1"/>
    <col min="11811" max="11811" width="13.28515625" style="1197" customWidth="1"/>
    <col min="11812" max="11812" width="8.85546875" style="1197" customWidth="1"/>
    <col min="11813" max="11813" width="9.85546875" style="1197" customWidth="1"/>
    <col min="11814" max="11814" width="8.85546875" style="1197" customWidth="1"/>
    <col min="11815" max="11815" width="54.7109375" style="1197" customWidth="1"/>
    <col min="11816" max="11816" width="12.140625" style="1197" customWidth="1"/>
    <col min="11817" max="11817" width="8.7109375" style="1197" customWidth="1"/>
    <col min="11818" max="11818" width="11.28515625" style="1197" customWidth="1"/>
    <col min="11819" max="11819" width="8.85546875" style="1197" customWidth="1"/>
    <col min="11820" max="11820" width="9.140625" style="1197"/>
    <col min="11821" max="11821" width="8.85546875" style="1197" customWidth="1"/>
    <col min="11822" max="11822" width="54.7109375" style="1197" customWidth="1"/>
    <col min="11823" max="11823" width="13.7109375" style="1197" customWidth="1"/>
    <col min="11824" max="11824" width="8.7109375" style="1197" customWidth="1"/>
    <col min="11825" max="11825" width="14.7109375" style="1197" customWidth="1"/>
    <col min="11826" max="11826" width="8.85546875" style="1197" customWidth="1"/>
    <col min="11827" max="11827" width="9.85546875" style="1197" customWidth="1"/>
    <col min="11828" max="11828" width="8.85546875" style="1197" customWidth="1"/>
    <col min="11829" max="11829" width="54.7109375" style="1197" customWidth="1"/>
    <col min="11830" max="11830" width="12.42578125" style="1197" customWidth="1"/>
    <col min="11831" max="11831" width="8.7109375" style="1197" customWidth="1"/>
    <col min="11832" max="11832" width="13.42578125" style="1197" customWidth="1"/>
    <col min="11833" max="11833" width="8.85546875" style="1197" customWidth="1"/>
    <col min="11834" max="11834" width="9.140625" style="1197" customWidth="1"/>
    <col min="11835" max="11835" width="8.85546875" style="1197" customWidth="1"/>
    <col min="11836" max="11836" width="54.7109375" style="1197" customWidth="1"/>
    <col min="11837" max="11837" width="10.7109375" style="1197" customWidth="1"/>
    <col min="11838" max="11838" width="8.7109375" style="1197" customWidth="1"/>
    <col min="11839" max="11839" width="13" style="1197" customWidth="1"/>
    <col min="11840" max="11840" width="8.85546875" style="1197" customWidth="1"/>
    <col min="11841" max="11841" width="9.140625" style="1197" customWidth="1"/>
    <col min="11842" max="11842" width="8.85546875" style="1197" customWidth="1"/>
    <col min="11843" max="11843" width="54.7109375" style="1197" customWidth="1"/>
    <col min="11844" max="11844" width="10.85546875" style="1197" customWidth="1"/>
    <col min="11845" max="11845" width="8.7109375" style="1197" customWidth="1"/>
    <col min="11846" max="11846" width="13" style="1197" customWidth="1"/>
    <col min="11847" max="11847" width="8.85546875" style="1197" customWidth="1"/>
    <col min="11848" max="11848" width="9.85546875" style="1197" customWidth="1"/>
    <col min="11849" max="11849" width="8.85546875" style="1197" customWidth="1"/>
    <col min="11850" max="12035" width="9.140625" style="1197"/>
    <col min="12036" max="12036" width="63" style="1197" customWidth="1"/>
    <col min="12037" max="12039" width="17.140625" style="1197" customWidth="1"/>
    <col min="12040" max="12043" width="15" style="1197" customWidth="1"/>
    <col min="12044" max="12044" width="13.140625" style="1197" customWidth="1"/>
    <col min="12045" max="12045" width="8.7109375" style="1197" customWidth="1"/>
    <col min="12046" max="12046" width="12.85546875" style="1197" customWidth="1"/>
    <col min="12047" max="12047" width="8.85546875" style="1197" customWidth="1"/>
    <col min="12048" max="12048" width="9.85546875" style="1197" customWidth="1"/>
    <col min="12049" max="12049" width="8.85546875" style="1197" customWidth="1"/>
    <col min="12050" max="12050" width="54.7109375" style="1197" customWidth="1"/>
    <col min="12051" max="12051" width="10.85546875" style="1197" customWidth="1"/>
    <col min="12052" max="12052" width="8.7109375" style="1197" customWidth="1"/>
    <col min="12053" max="12053" width="12.140625" style="1197" customWidth="1"/>
    <col min="12054" max="12054" width="8.85546875" style="1197" customWidth="1"/>
    <col min="12055" max="12055" width="9.85546875" style="1197" customWidth="1"/>
    <col min="12056" max="12056" width="8.85546875" style="1197" customWidth="1"/>
    <col min="12057" max="12057" width="54.7109375" style="1197" customWidth="1"/>
    <col min="12058" max="12058" width="10.85546875" style="1197" customWidth="1"/>
    <col min="12059" max="12059" width="8.7109375" style="1197" customWidth="1"/>
    <col min="12060" max="12060" width="12.28515625" style="1197" customWidth="1"/>
    <col min="12061" max="12061" width="8.85546875" style="1197" customWidth="1"/>
    <col min="12062" max="12062" width="9.85546875" style="1197" customWidth="1"/>
    <col min="12063" max="12063" width="8.85546875" style="1197" customWidth="1"/>
    <col min="12064" max="12064" width="54.7109375" style="1197" customWidth="1"/>
    <col min="12065" max="12065" width="10.85546875" style="1197" customWidth="1"/>
    <col min="12066" max="12066" width="8.7109375" style="1197" customWidth="1"/>
    <col min="12067" max="12067" width="13.28515625" style="1197" customWidth="1"/>
    <col min="12068" max="12068" width="8.85546875" style="1197" customWidth="1"/>
    <col min="12069" max="12069" width="9.85546875" style="1197" customWidth="1"/>
    <col min="12070" max="12070" width="8.85546875" style="1197" customWidth="1"/>
    <col min="12071" max="12071" width="54.7109375" style="1197" customWidth="1"/>
    <col min="12072" max="12072" width="12.140625" style="1197" customWidth="1"/>
    <col min="12073" max="12073" width="8.7109375" style="1197" customWidth="1"/>
    <col min="12074" max="12074" width="11.28515625" style="1197" customWidth="1"/>
    <col min="12075" max="12075" width="8.85546875" style="1197" customWidth="1"/>
    <col min="12076" max="12076" width="9.140625" style="1197"/>
    <col min="12077" max="12077" width="8.85546875" style="1197" customWidth="1"/>
    <col min="12078" max="12078" width="54.7109375" style="1197" customWidth="1"/>
    <col min="12079" max="12079" width="13.7109375" style="1197" customWidth="1"/>
    <col min="12080" max="12080" width="8.7109375" style="1197" customWidth="1"/>
    <col min="12081" max="12081" width="14.7109375" style="1197" customWidth="1"/>
    <col min="12082" max="12082" width="8.85546875" style="1197" customWidth="1"/>
    <col min="12083" max="12083" width="9.85546875" style="1197" customWidth="1"/>
    <col min="12084" max="12084" width="8.85546875" style="1197" customWidth="1"/>
    <col min="12085" max="12085" width="54.7109375" style="1197" customWidth="1"/>
    <col min="12086" max="12086" width="12.42578125" style="1197" customWidth="1"/>
    <col min="12087" max="12087" width="8.7109375" style="1197" customWidth="1"/>
    <col min="12088" max="12088" width="13.42578125" style="1197" customWidth="1"/>
    <col min="12089" max="12089" width="8.85546875" style="1197" customWidth="1"/>
    <col min="12090" max="12090" width="9.140625" style="1197" customWidth="1"/>
    <col min="12091" max="12091" width="8.85546875" style="1197" customWidth="1"/>
    <col min="12092" max="12092" width="54.7109375" style="1197" customWidth="1"/>
    <col min="12093" max="12093" width="10.7109375" style="1197" customWidth="1"/>
    <col min="12094" max="12094" width="8.7109375" style="1197" customWidth="1"/>
    <col min="12095" max="12095" width="13" style="1197" customWidth="1"/>
    <col min="12096" max="12096" width="8.85546875" style="1197" customWidth="1"/>
    <col min="12097" max="12097" width="9.140625" style="1197" customWidth="1"/>
    <col min="12098" max="12098" width="8.85546875" style="1197" customWidth="1"/>
    <col min="12099" max="12099" width="54.7109375" style="1197" customWidth="1"/>
    <col min="12100" max="12100" width="10.85546875" style="1197" customWidth="1"/>
    <col min="12101" max="12101" width="8.7109375" style="1197" customWidth="1"/>
    <col min="12102" max="12102" width="13" style="1197" customWidth="1"/>
    <col min="12103" max="12103" width="8.85546875" style="1197" customWidth="1"/>
    <col min="12104" max="12104" width="9.85546875" style="1197" customWidth="1"/>
    <col min="12105" max="12105" width="8.85546875" style="1197" customWidth="1"/>
    <col min="12106" max="12291" width="9.140625" style="1197"/>
    <col min="12292" max="12292" width="63" style="1197" customWidth="1"/>
    <col min="12293" max="12295" width="17.140625" style="1197" customWidth="1"/>
    <col min="12296" max="12299" width="15" style="1197" customWidth="1"/>
    <col min="12300" max="12300" width="13.140625" style="1197" customWidth="1"/>
    <col min="12301" max="12301" width="8.7109375" style="1197" customWidth="1"/>
    <col min="12302" max="12302" width="12.85546875" style="1197" customWidth="1"/>
    <col min="12303" max="12303" width="8.85546875" style="1197" customWidth="1"/>
    <col min="12304" max="12304" width="9.85546875" style="1197" customWidth="1"/>
    <col min="12305" max="12305" width="8.85546875" style="1197" customWidth="1"/>
    <col min="12306" max="12306" width="54.7109375" style="1197" customWidth="1"/>
    <col min="12307" max="12307" width="10.85546875" style="1197" customWidth="1"/>
    <col min="12308" max="12308" width="8.7109375" style="1197" customWidth="1"/>
    <col min="12309" max="12309" width="12.140625" style="1197" customWidth="1"/>
    <col min="12310" max="12310" width="8.85546875" style="1197" customWidth="1"/>
    <col min="12311" max="12311" width="9.85546875" style="1197" customWidth="1"/>
    <col min="12312" max="12312" width="8.85546875" style="1197" customWidth="1"/>
    <col min="12313" max="12313" width="54.7109375" style="1197" customWidth="1"/>
    <col min="12314" max="12314" width="10.85546875" style="1197" customWidth="1"/>
    <col min="12315" max="12315" width="8.7109375" style="1197" customWidth="1"/>
    <col min="12316" max="12316" width="12.28515625" style="1197" customWidth="1"/>
    <col min="12317" max="12317" width="8.85546875" style="1197" customWidth="1"/>
    <col min="12318" max="12318" width="9.85546875" style="1197" customWidth="1"/>
    <col min="12319" max="12319" width="8.85546875" style="1197" customWidth="1"/>
    <col min="12320" max="12320" width="54.7109375" style="1197" customWidth="1"/>
    <col min="12321" max="12321" width="10.85546875" style="1197" customWidth="1"/>
    <col min="12322" max="12322" width="8.7109375" style="1197" customWidth="1"/>
    <col min="12323" max="12323" width="13.28515625" style="1197" customWidth="1"/>
    <col min="12324" max="12324" width="8.85546875" style="1197" customWidth="1"/>
    <col min="12325" max="12325" width="9.85546875" style="1197" customWidth="1"/>
    <col min="12326" max="12326" width="8.85546875" style="1197" customWidth="1"/>
    <col min="12327" max="12327" width="54.7109375" style="1197" customWidth="1"/>
    <col min="12328" max="12328" width="12.140625" style="1197" customWidth="1"/>
    <col min="12329" max="12329" width="8.7109375" style="1197" customWidth="1"/>
    <col min="12330" max="12330" width="11.28515625" style="1197" customWidth="1"/>
    <col min="12331" max="12331" width="8.85546875" style="1197" customWidth="1"/>
    <col min="12332" max="12332" width="9.140625" style="1197"/>
    <col min="12333" max="12333" width="8.85546875" style="1197" customWidth="1"/>
    <col min="12334" max="12334" width="54.7109375" style="1197" customWidth="1"/>
    <col min="12335" max="12335" width="13.7109375" style="1197" customWidth="1"/>
    <col min="12336" max="12336" width="8.7109375" style="1197" customWidth="1"/>
    <col min="12337" max="12337" width="14.7109375" style="1197" customWidth="1"/>
    <col min="12338" max="12338" width="8.85546875" style="1197" customWidth="1"/>
    <col min="12339" max="12339" width="9.85546875" style="1197" customWidth="1"/>
    <col min="12340" max="12340" width="8.85546875" style="1197" customWidth="1"/>
    <col min="12341" max="12341" width="54.7109375" style="1197" customWidth="1"/>
    <col min="12342" max="12342" width="12.42578125" style="1197" customWidth="1"/>
    <col min="12343" max="12343" width="8.7109375" style="1197" customWidth="1"/>
    <col min="12344" max="12344" width="13.42578125" style="1197" customWidth="1"/>
    <col min="12345" max="12345" width="8.85546875" style="1197" customWidth="1"/>
    <col min="12346" max="12346" width="9.140625" style="1197" customWidth="1"/>
    <col min="12347" max="12347" width="8.85546875" style="1197" customWidth="1"/>
    <col min="12348" max="12348" width="54.7109375" style="1197" customWidth="1"/>
    <col min="12349" max="12349" width="10.7109375" style="1197" customWidth="1"/>
    <col min="12350" max="12350" width="8.7109375" style="1197" customWidth="1"/>
    <col min="12351" max="12351" width="13" style="1197" customWidth="1"/>
    <col min="12352" max="12352" width="8.85546875" style="1197" customWidth="1"/>
    <col min="12353" max="12353" width="9.140625" style="1197" customWidth="1"/>
    <col min="12354" max="12354" width="8.85546875" style="1197" customWidth="1"/>
    <col min="12355" max="12355" width="54.7109375" style="1197" customWidth="1"/>
    <col min="12356" max="12356" width="10.85546875" style="1197" customWidth="1"/>
    <col min="12357" max="12357" width="8.7109375" style="1197" customWidth="1"/>
    <col min="12358" max="12358" width="13" style="1197" customWidth="1"/>
    <col min="12359" max="12359" width="8.85546875" style="1197" customWidth="1"/>
    <col min="12360" max="12360" width="9.85546875" style="1197" customWidth="1"/>
    <col min="12361" max="12361" width="8.85546875" style="1197" customWidth="1"/>
    <col min="12362" max="12547" width="9.140625" style="1197"/>
    <col min="12548" max="12548" width="63" style="1197" customWidth="1"/>
    <col min="12549" max="12551" width="17.140625" style="1197" customWidth="1"/>
    <col min="12552" max="12555" width="15" style="1197" customWidth="1"/>
    <col min="12556" max="12556" width="13.140625" style="1197" customWidth="1"/>
    <col min="12557" max="12557" width="8.7109375" style="1197" customWidth="1"/>
    <col min="12558" max="12558" width="12.85546875" style="1197" customWidth="1"/>
    <col min="12559" max="12559" width="8.85546875" style="1197" customWidth="1"/>
    <col min="12560" max="12560" width="9.85546875" style="1197" customWidth="1"/>
    <col min="12561" max="12561" width="8.85546875" style="1197" customWidth="1"/>
    <col min="12562" max="12562" width="54.7109375" style="1197" customWidth="1"/>
    <col min="12563" max="12563" width="10.85546875" style="1197" customWidth="1"/>
    <col min="12564" max="12564" width="8.7109375" style="1197" customWidth="1"/>
    <col min="12565" max="12565" width="12.140625" style="1197" customWidth="1"/>
    <col min="12566" max="12566" width="8.85546875" style="1197" customWidth="1"/>
    <col min="12567" max="12567" width="9.85546875" style="1197" customWidth="1"/>
    <col min="12568" max="12568" width="8.85546875" style="1197" customWidth="1"/>
    <col min="12569" max="12569" width="54.7109375" style="1197" customWidth="1"/>
    <col min="12570" max="12570" width="10.85546875" style="1197" customWidth="1"/>
    <col min="12571" max="12571" width="8.7109375" style="1197" customWidth="1"/>
    <col min="12572" max="12572" width="12.28515625" style="1197" customWidth="1"/>
    <col min="12573" max="12573" width="8.85546875" style="1197" customWidth="1"/>
    <col min="12574" max="12574" width="9.85546875" style="1197" customWidth="1"/>
    <col min="12575" max="12575" width="8.85546875" style="1197" customWidth="1"/>
    <col min="12576" max="12576" width="54.7109375" style="1197" customWidth="1"/>
    <col min="12577" max="12577" width="10.85546875" style="1197" customWidth="1"/>
    <col min="12578" max="12578" width="8.7109375" style="1197" customWidth="1"/>
    <col min="12579" max="12579" width="13.28515625" style="1197" customWidth="1"/>
    <col min="12580" max="12580" width="8.85546875" style="1197" customWidth="1"/>
    <col min="12581" max="12581" width="9.85546875" style="1197" customWidth="1"/>
    <col min="12582" max="12582" width="8.85546875" style="1197" customWidth="1"/>
    <col min="12583" max="12583" width="54.7109375" style="1197" customWidth="1"/>
    <col min="12584" max="12584" width="12.140625" style="1197" customWidth="1"/>
    <col min="12585" max="12585" width="8.7109375" style="1197" customWidth="1"/>
    <col min="12586" max="12586" width="11.28515625" style="1197" customWidth="1"/>
    <col min="12587" max="12587" width="8.85546875" style="1197" customWidth="1"/>
    <col min="12588" max="12588" width="9.140625" style="1197"/>
    <col min="12589" max="12589" width="8.85546875" style="1197" customWidth="1"/>
    <col min="12590" max="12590" width="54.7109375" style="1197" customWidth="1"/>
    <col min="12591" max="12591" width="13.7109375" style="1197" customWidth="1"/>
    <col min="12592" max="12592" width="8.7109375" style="1197" customWidth="1"/>
    <col min="12593" max="12593" width="14.7109375" style="1197" customWidth="1"/>
    <col min="12594" max="12594" width="8.85546875" style="1197" customWidth="1"/>
    <col min="12595" max="12595" width="9.85546875" style="1197" customWidth="1"/>
    <col min="12596" max="12596" width="8.85546875" style="1197" customWidth="1"/>
    <col min="12597" max="12597" width="54.7109375" style="1197" customWidth="1"/>
    <col min="12598" max="12598" width="12.42578125" style="1197" customWidth="1"/>
    <col min="12599" max="12599" width="8.7109375" style="1197" customWidth="1"/>
    <col min="12600" max="12600" width="13.42578125" style="1197" customWidth="1"/>
    <col min="12601" max="12601" width="8.85546875" style="1197" customWidth="1"/>
    <col min="12602" max="12602" width="9.140625" style="1197" customWidth="1"/>
    <col min="12603" max="12603" width="8.85546875" style="1197" customWidth="1"/>
    <col min="12604" max="12604" width="54.7109375" style="1197" customWidth="1"/>
    <col min="12605" max="12605" width="10.7109375" style="1197" customWidth="1"/>
    <col min="12606" max="12606" width="8.7109375" style="1197" customWidth="1"/>
    <col min="12607" max="12607" width="13" style="1197" customWidth="1"/>
    <col min="12608" max="12608" width="8.85546875" style="1197" customWidth="1"/>
    <col min="12609" max="12609" width="9.140625" style="1197" customWidth="1"/>
    <col min="12610" max="12610" width="8.85546875" style="1197" customWidth="1"/>
    <col min="12611" max="12611" width="54.7109375" style="1197" customWidth="1"/>
    <col min="12612" max="12612" width="10.85546875" style="1197" customWidth="1"/>
    <col min="12613" max="12613" width="8.7109375" style="1197" customWidth="1"/>
    <col min="12614" max="12614" width="13" style="1197" customWidth="1"/>
    <col min="12615" max="12615" width="8.85546875" style="1197" customWidth="1"/>
    <col min="12616" max="12616" width="9.85546875" style="1197" customWidth="1"/>
    <col min="12617" max="12617" width="8.85546875" style="1197" customWidth="1"/>
    <col min="12618" max="12803" width="9.140625" style="1197"/>
    <col min="12804" max="12804" width="63" style="1197" customWidth="1"/>
    <col min="12805" max="12807" width="17.140625" style="1197" customWidth="1"/>
    <col min="12808" max="12811" width="15" style="1197" customWidth="1"/>
    <col min="12812" max="12812" width="13.140625" style="1197" customWidth="1"/>
    <col min="12813" max="12813" width="8.7109375" style="1197" customWidth="1"/>
    <col min="12814" max="12814" width="12.85546875" style="1197" customWidth="1"/>
    <col min="12815" max="12815" width="8.85546875" style="1197" customWidth="1"/>
    <col min="12816" max="12816" width="9.85546875" style="1197" customWidth="1"/>
    <col min="12817" max="12817" width="8.85546875" style="1197" customWidth="1"/>
    <col min="12818" max="12818" width="54.7109375" style="1197" customWidth="1"/>
    <col min="12819" max="12819" width="10.85546875" style="1197" customWidth="1"/>
    <col min="12820" max="12820" width="8.7109375" style="1197" customWidth="1"/>
    <col min="12821" max="12821" width="12.140625" style="1197" customWidth="1"/>
    <col min="12822" max="12822" width="8.85546875" style="1197" customWidth="1"/>
    <col min="12823" max="12823" width="9.85546875" style="1197" customWidth="1"/>
    <col min="12824" max="12824" width="8.85546875" style="1197" customWidth="1"/>
    <col min="12825" max="12825" width="54.7109375" style="1197" customWidth="1"/>
    <col min="12826" max="12826" width="10.85546875" style="1197" customWidth="1"/>
    <col min="12827" max="12827" width="8.7109375" style="1197" customWidth="1"/>
    <col min="12828" max="12828" width="12.28515625" style="1197" customWidth="1"/>
    <col min="12829" max="12829" width="8.85546875" style="1197" customWidth="1"/>
    <col min="12830" max="12830" width="9.85546875" style="1197" customWidth="1"/>
    <col min="12831" max="12831" width="8.85546875" style="1197" customWidth="1"/>
    <col min="12832" max="12832" width="54.7109375" style="1197" customWidth="1"/>
    <col min="12833" max="12833" width="10.85546875" style="1197" customWidth="1"/>
    <col min="12834" max="12834" width="8.7109375" style="1197" customWidth="1"/>
    <col min="12835" max="12835" width="13.28515625" style="1197" customWidth="1"/>
    <col min="12836" max="12836" width="8.85546875" style="1197" customWidth="1"/>
    <col min="12837" max="12837" width="9.85546875" style="1197" customWidth="1"/>
    <col min="12838" max="12838" width="8.85546875" style="1197" customWidth="1"/>
    <col min="12839" max="12839" width="54.7109375" style="1197" customWidth="1"/>
    <col min="12840" max="12840" width="12.140625" style="1197" customWidth="1"/>
    <col min="12841" max="12841" width="8.7109375" style="1197" customWidth="1"/>
    <col min="12842" max="12842" width="11.28515625" style="1197" customWidth="1"/>
    <col min="12843" max="12843" width="8.85546875" style="1197" customWidth="1"/>
    <col min="12844" max="12844" width="9.140625" style="1197"/>
    <col min="12845" max="12845" width="8.85546875" style="1197" customWidth="1"/>
    <col min="12846" max="12846" width="54.7109375" style="1197" customWidth="1"/>
    <col min="12847" max="12847" width="13.7109375" style="1197" customWidth="1"/>
    <col min="12848" max="12848" width="8.7109375" style="1197" customWidth="1"/>
    <col min="12849" max="12849" width="14.7109375" style="1197" customWidth="1"/>
    <col min="12850" max="12850" width="8.85546875" style="1197" customWidth="1"/>
    <col min="12851" max="12851" width="9.85546875" style="1197" customWidth="1"/>
    <col min="12852" max="12852" width="8.85546875" style="1197" customWidth="1"/>
    <col min="12853" max="12853" width="54.7109375" style="1197" customWidth="1"/>
    <col min="12854" max="12854" width="12.42578125" style="1197" customWidth="1"/>
    <col min="12855" max="12855" width="8.7109375" style="1197" customWidth="1"/>
    <col min="12856" max="12856" width="13.42578125" style="1197" customWidth="1"/>
    <col min="12857" max="12857" width="8.85546875" style="1197" customWidth="1"/>
    <col min="12858" max="12858" width="9.140625" style="1197" customWidth="1"/>
    <col min="12859" max="12859" width="8.85546875" style="1197" customWidth="1"/>
    <col min="12860" max="12860" width="54.7109375" style="1197" customWidth="1"/>
    <col min="12861" max="12861" width="10.7109375" style="1197" customWidth="1"/>
    <col min="12862" max="12862" width="8.7109375" style="1197" customWidth="1"/>
    <col min="12863" max="12863" width="13" style="1197" customWidth="1"/>
    <col min="12864" max="12864" width="8.85546875" style="1197" customWidth="1"/>
    <col min="12865" max="12865" width="9.140625" style="1197" customWidth="1"/>
    <col min="12866" max="12866" width="8.85546875" style="1197" customWidth="1"/>
    <col min="12867" max="12867" width="54.7109375" style="1197" customWidth="1"/>
    <col min="12868" max="12868" width="10.85546875" style="1197" customWidth="1"/>
    <col min="12869" max="12869" width="8.7109375" style="1197" customWidth="1"/>
    <col min="12870" max="12870" width="13" style="1197" customWidth="1"/>
    <col min="12871" max="12871" width="8.85546875" style="1197" customWidth="1"/>
    <col min="12872" max="12872" width="9.85546875" style="1197" customWidth="1"/>
    <col min="12873" max="12873" width="8.85546875" style="1197" customWidth="1"/>
    <col min="12874" max="13059" width="9.140625" style="1197"/>
    <col min="13060" max="13060" width="63" style="1197" customWidth="1"/>
    <col min="13061" max="13063" width="17.140625" style="1197" customWidth="1"/>
    <col min="13064" max="13067" width="15" style="1197" customWidth="1"/>
    <col min="13068" max="13068" width="13.140625" style="1197" customWidth="1"/>
    <col min="13069" max="13069" width="8.7109375" style="1197" customWidth="1"/>
    <col min="13070" max="13070" width="12.85546875" style="1197" customWidth="1"/>
    <col min="13071" max="13071" width="8.85546875" style="1197" customWidth="1"/>
    <col min="13072" max="13072" width="9.85546875" style="1197" customWidth="1"/>
    <col min="13073" max="13073" width="8.85546875" style="1197" customWidth="1"/>
    <col min="13074" max="13074" width="54.7109375" style="1197" customWidth="1"/>
    <col min="13075" max="13075" width="10.85546875" style="1197" customWidth="1"/>
    <col min="13076" max="13076" width="8.7109375" style="1197" customWidth="1"/>
    <col min="13077" max="13077" width="12.140625" style="1197" customWidth="1"/>
    <col min="13078" max="13078" width="8.85546875" style="1197" customWidth="1"/>
    <col min="13079" max="13079" width="9.85546875" style="1197" customWidth="1"/>
    <col min="13080" max="13080" width="8.85546875" style="1197" customWidth="1"/>
    <col min="13081" max="13081" width="54.7109375" style="1197" customWidth="1"/>
    <col min="13082" max="13082" width="10.85546875" style="1197" customWidth="1"/>
    <col min="13083" max="13083" width="8.7109375" style="1197" customWidth="1"/>
    <col min="13084" max="13084" width="12.28515625" style="1197" customWidth="1"/>
    <col min="13085" max="13085" width="8.85546875" style="1197" customWidth="1"/>
    <col min="13086" max="13086" width="9.85546875" style="1197" customWidth="1"/>
    <col min="13087" max="13087" width="8.85546875" style="1197" customWidth="1"/>
    <col min="13088" max="13088" width="54.7109375" style="1197" customWidth="1"/>
    <col min="13089" max="13089" width="10.85546875" style="1197" customWidth="1"/>
    <col min="13090" max="13090" width="8.7109375" style="1197" customWidth="1"/>
    <col min="13091" max="13091" width="13.28515625" style="1197" customWidth="1"/>
    <col min="13092" max="13092" width="8.85546875" style="1197" customWidth="1"/>
    <col min="13093" max="13093" width="9.85546875" style="1197" customWidth="1"/>
    <col min="13094" max="13094" width="8.85546875" style="1197" customWidth="1"/>
    <col min="13095" max="13095" width="54.7109375" style="1197" customWidth="1"/>
    <col min="13096" max="13096" width="12.140625" style="1197" customWidth="1"/>
    <col min="13097" max="13097" width="8.7109375" style="1197" customWidth="1"/>
    <col min="13098" max="13098" width="11.28515625" style="1197" customWidth="1"/>
    <col min="13099" max="13099" width="8.85546875" style="1197" customWidth="1"/>
    <col min="13100" max="13100" width="9.140625" style="1197"/>
    <col min="13101" max="13101" width="8.85546875" style="1197" customWidth="1"/>
    <col min="13102" max="13102" width="54.7109375" style="1197" customWidth="1"/>
    <col min="13103" max="13103" width="13.7109375" style="1197" customWidth="1"/>
    <col min="13104" max="13104" width="8.7109375" style="1197" customWidth="1"/>
    <col min="13105" max="13105" width="14.7109375" style="1197" customWidth="1"/>
    <col min="13106" max="13106" width="8.85546875" style="1197" customWidth="1"/>
    <col min="13107" max="13107" width="9.85546875" style="1197" customWidth="1"/>
    <col min="13108" max="13108" width="8.85546875" style="1197" customWidth="1"/>
    <col min="13109" max="13109" width="54.7109375" style="1197" customWidth="1"/>
    <col min="13110" max="13110" width="12.42578125" style="1197" customWidth="1"/>
    <col min="13111" max="13111" width="8.7109375" style="1197" customWidth="1"/>
    <col min="13112" max="13112" width="13.42578125" style="1197" customWidth="1"/>
    <col min="13113" max="13113" width="8.85546875" style="1197" customWidth="1"/>
    <col min="13114" max="13114" width="9.140625" style="1197" customWidth="1"/>
    <col min="13115" max="13115" width="8.85546875" style="1197" customWidth="1"/>
    <col min="13116" max="13116" width="54.7109375" style="1197" customWidth="1"/>
    <col min="13117" max="13117" width="10.7109375" style="1197" customWidth="1"/>
    <col min="13118" max="13118" width="8.7109375" style="1197" customWidth="1"/>
    <col min="13119" max="13119" width="13" style="1197" customWidth="1"/>
    <col min="13120" max="13120" width="8.85546875" style="1197" customWidth="1"/>
    <col min="13121" max="13121" width="9.140625" style="1197" customWidth="1"/>
    <col min="13122" max="13122" width="8.85546875" style="1197" customWidth="1"/>
    <col min="13123" max="13123" width="54.7109375" style="1197" customWidth="1"/>
    <col min="13124" max="13124" width="10.85546875" style="1197" customWidth="1"/>
    <col min="13125" max="13125" width="8.7109375" style="1197" customWidth="1"/>
    <col min="13126" max="13126" width="13" style="1197" customWidth="1"/>
    <col min="13127" max="13127" width="8.85546875" style="1197" customWidth="1"/>
    <col min="13128" max="13128" width="9.85546875" style="1197" customWidth="1"/>
    <col min="13129" max="13129" width="8.85546875" style="1197" customWidth="1"/>
    <col min="13130" max="13315" width="9.140625" style="1197"/>
    <col min="13316" max="13316" width="63" style="1197" customWidth="1"/>
    <col min="13317" max="13319" width="17.140625" style="1197" customWidth="1"/>
    <col min="13320" max="13323" width="15" style="1197" customWidth="1"/>
    <col min="13324" max="13324" width="13.140625" style="1197" customWidth="1"/>
    <col min="13325" max="13325" width="8.7109375" style="1197" customWidth="1"/>
    <col min="13326" max="13326" width="12.85546875" style="1197" customWidth="1"/>
    <col min="13327" max="13327" width="8.85546875" style="1197" customWidth="1"/>
    <col min="13328" max="13328" width="9.85546875" style="1197" customWidth="1"/>
    <col min="13329" max="13329" width="8.85546875" style="1197" customWidth="1"/>
    <col min="13330" max="13330" width="54.7109375" style="1197" customWidth="1"/>
    <col min="13331" max="13331" width="10.85546875" style="1197" customWidth="1"/>
    <col min="13332" max="13332" width="8.7109375" style="1197" customWidth="1"/>
    <col min="13333" max="13333" width="12.140625" style="1197" customWidth="1"/>
    <col min="13334" max="13334" width="8.85546875" style="1197" customWidth="1"/>
    <col min="13335" max="13335" width="9.85546875" style="1197" customWidth="1"/>
    <col min="13336" max="13336" width="8.85546875" style="1197" customWidth="1"/>
    <col min="13337" max="13337" width="54.7109375" style="1197" customWidth="1"/>
    <col min="13338" max="13338" width="10.85546875" style="1197" customWidth="1"/>
    <col min="13339" max="13339" width="8.7109375" style="1197" customWidth="1"/>
    <col min="13340" max="13340" width="12.28515625" style="1197" customWidth="1"/>
    <col min="13341" max="13341" width="8.85546875" style="1197" customWidth="1"/>
    <col min="13342" max="13342" width="9.85546875" style="1197" customWidth="1"/>
    <col min="13343" max="13343" width="8.85546875" style="1197" customWidth="1"/>
    <col min="13344" max="13344" width="54.7109375" style="1197" customWidth="1"/>
    <col min="13345" max="13345" width="10.85546875" style="1197" customWidth="1"/>
    <col min="13346" max="13346" width="8.7109375" style="1197" customWidth="1"/>
    <col min="13347" max="13347" width="13.28515625" style="1197" customWidth="1"/>
    <col min="13348" max="13348" width="8.85546875" style="1197" customWidth="1"/>
    <col min="13349" max="13349" width="9.85546875" style="1197" customWidth="1"/>
    <col min="13350" max="13350" width="8.85546875" style="1197" customWidth="1"/>
    <col min="13351" max="13351" width="54.7109375" style="1197" customWidth="1"/>
    <col min="13352" max="13352" width="12.140625" style="1197" customWidth="1"/>
    <col min="13353" max="13353" width="8.7109375" style="1197" customWidth="1"/>
    <col min="13354" max="13354" width="11.28515625" style="1197" customWidth="1"/>
    <col min="13355" max="13355" width="8.85546875" style="1197" customWidth="1"/>
    <col min="13356" max="13356" width="9.140625" style="1197"/>
    <col min="13357" max="13357" width="8.85546875" style="1197" customWidth="1"/>
    <col min="13358" max="13358" width="54.7109375" style="1197" customWidth="1"/>
    <col min="13359" max="13359" width="13.7109375" style="1197" customWidth="1"/>
    <col min="13360" max="13360" width="8.7109375" style="1197" customWidth="1"/>
    <col min="13361" max="13361" width="14.7109375" style="1197" customWidth="1"/>
    <col min="13362" max="13362" width="8.85546875" style="1197" customWidth="1"/>
    <col min="13363" max="13363" width="9.85546875" style="1197" customWidth="1"/>
    <col min="13364" max="13364" width="8.85546875" style="1197" customWidth="1"/>
    <col min="13365" max="13365" width="54.7109375" style="1197" customWidth="1"/>
    <col min="13366" max="13366" width="12.42578125" style="1197" customWidth="1"/>
    <col min="13367" max="13367" width="8.7109375" style="1197" customWidth="1"/>
    <col min="13368" max="13368" width="13.42578125" style="1197" customWidth="1"/>
    <col min="13369" max="13369" width="8.85546875" style="1197" customWidth="1"/>
    <col min="13370" max="13370" width="9.140625" style="1197" customWidth="1"/>
    <col min="13371" max="13371" width="8.85546875" style="1197" customWidth="1"/>
    <col min="13372" max="13372" width="54.7109375" style="1197" customWidth="1"/>
    <col min="13373" max="13373" width="10.7109375" style="1197" customWidth="1"/>
    <col min="13374" max="13374" width="8.7109375" style="1197" customWidth="1"/>
    <col min="13375" max="13375" width="13" style="1197" customWidth="1"/>
    <col min="13376" max="13376" width="8.85546875" style="1197" customWidth="1"/>
    <col min="13377" max="13377" width="9.140625" style="1197" customWidth="1"/>
    <col min="13378" max="13378" width="8.85546875" style="1197" customWidth="1"/>
    <col min="13379" max="13379" width="54.7109375" style="1197" customWidth="1"/>
    <col min="13380" max="13380" width="10.85546875" style="1197" customWidth="1"/>
    <col min="13381" max="13381" width="8.7109375" style="1197" customWidth="1"/>
    <col min="13382" max="13382" width="13" style="1197" customWidth="1"/>
    <col min="13383" max="13383" width="8.85546875" style="1197" customWidth="1"/>
    <col min="13384" max="13384" width="9.85546875" style="1197" customWidth="1"/>
    <col min="13385" max="13385" width="8.85546875" style="1197" customWidth="1"/>
    <col min="13386" max="13571" width="9.140625" style="1197"/>
    <col min="13572" max="13572" width="63" style="1197" customWidth="1"/>
    <col min="13573" max="13575" width="17.140625" style="1197" customWidth="1"/>
    <col min="13576" max="13579" width="15" style="1197" customWidth="1"/>
    <col min="13580" max="13580" width="13.140625" style="1197" customWidth="1"/>
    <col min="13581" max="13581" width="8.7109375" style="1197" customWidth="1"/>
    <col min="13582" max="13582" width="12.85546875" style="1197" customWidth="1"/>
    <col min="13583" max="13583" width="8.85546875" style="1197" customWidth="1"/>
    <col min="13584" max="13584" width="9.85546875" style="1197" customWidth="1"/>
    <col min="13585" max="13585" width="8.85546875" style="1197" customWidth="1"/>
    <col min="13586" max="13586" width="54.7109375" style="1197" customWidth="1"/>
    <col min="13587" max="13587" width="10.85546875" style="1197" customWidth="1"/>
    <col min="13588" max="13588" width="8.7109375" style="1197" customWidth="1"/>
    <col min="13589" max="13589" width="12.140625" style="1197" customWidth="1"/>
    <col min="13590" max="13590" width="8.85546875" style="1197" customWidth="1"/>
    <col min="13591" max="13591" width="9.85546875" style="1197" customWidth="1"/>
    <col min="13592" max="13592" width="8.85546875" style="1197" customWidth="1"/>
    <col min="13593" max="13593" width="54.7109375" style="1197" customWidth="1"/>
    <col min="13594" max="13594" width="10.85546875" style="1197" customWidth="1"/>
    <col min="13595" max="13595" width="8.7109375" style="1197" customWidth="1"/>
    <col min="13596" max="13596" width="12.28515625" style="1197" customWidth="1"/>
    <col min="13597" max="13597" width="8.85546875" style="1197" customWidth="1"/>
    <col min="13598" max="13598" width="9.85546875" style="1197" customWidth="1"/>
    <col min="13599" max="13599" width="8.85546875" style="1197" customWidth="1"/>
    <col min="13600" max="13600" width="54.7109375" style="1197" customWidth="1"/>
    <col min="13601" max="13601" width="10.85546875" style="1197" customWidth="1"/>
    <col min="13602" max="13602" width="8.7109375" style="1197" customWidth="1"/>
    <col min="13603" max="13603" width="13.28515625" style="1197" customWidth="1"/>
    <col min="13604" max="13604" width="8.85546875" style="1197" customWidth="1"/>
    <col min="13605" max="13605" width="9.85546875" style="1197" customWidth="1"/>
    <col min="13606" max="13606" width="8.85546875" style="1197" customWidth="1"/>
    <col min="13607" max="13607" width="54.7109375" style="1197" customWidth="1"/>
    <col min="13608" max="13608" width="12.140625" style="1197" customWidth="1"/>
    <col min="13609" max="13609" width="8.7109375" style="1197" customWidth="1"/>
    <col min="13610" max="13610" width="11.28515625" style="1197" customWidth="1"/>
    <col min="13611" max="13611" width="8.85546875" style="1197" customWidth="1"/>
    <col min="13612" max="13612" width="9.140625" style="1197"/>
    <col min="13613" max="13613" width="8.85546875" style="1197" customWidth="1"/>
    <col min="13614" max="13614" width="54.7109375" style="1197" customWidth="1"/>
    <col min="13615" max="13615" width="13.7109375" style="1197" customWidth="1"/>
    <col min="13616" max="13616" width="8.7109375" style="1197" customWidth="1"/>
    <col min="13617" max="13617" width="14.7109375" style="1197" customWidth="1"/>
    <col min="13618" max="13618" width="8.85546875" style="1197" customWidth="1"/>
    <col min="13619" max="13619" width="9.85546875" style="1197" customWidth="1"/>
    <col min="13620" max="13620" width="8.85546875" style="1197" customWidth="1"/>
    <col min="13621" max="13621" width="54.7109375" style="1197" customWidth="1"/>
    <col min="13622" max="13622" width="12.42578125" style="1197" customWidth="1"/>
    <col min="13623" max="13623" width="8.7109375" style="1197" customWidth="1"/>
    <col min="13624" max="13624" width="13.42578125" style="1197" customWidth="1"/>
    <col min="13625" max="13625" width="8.85546875" style="1197" customWidth="1"/>
    <col min="13626" max="13626" width="9.140625" style="1197" customWidth="1"/>
    <col min="13627" max="13627" width="8.85546875" style="1197" customWidth="1"/>
    <col min="13628" max="13628" width="54.7109375" style="1197" customWidth="1"/>
    <col min="13629" max="13629" width="10.7109375" style="1197" customWidth="1"/>
    <col min="13630" max="13630" width="8.7109375" style="1197" customWidth="1"/>
    <col min="13631" max="13631" width="13" style="1197" customWidth="1"/>
    <col min="13632" max="13632" width="8.85546875" style="1197" customWidth="1"/>
    <col min="13633" max="13633" width="9.140625" style="1197" customWidth="1"/>
    <col min="13634" max="13634" width="8.85546875" style="1197" customWidth="1"/>
    <col min="13635" max="13635" width="54.7109375" style="1197" customWidth="1"/>
    <col min="13636" max="13636" width="10.85546875" style="1197" customWidth="1"/>
    <col min="13637" max="13637" width="8.7109375" style="1197" customWidth="1"/>
    <col min="13638" max="13638" width="13" style="1197" customWidth="1"/>
    <col min="13639" max="13639" width="8.85546875" style="1197" customWidth="1"/>
    <col min="13640" max="13640" width="9.85546875" style="1197" customWidth="1"/>
    <col min="13641" max="13641" width="8.85546875" style="1197" customWidth="1"/>
    <col min="13642" max="13827" width="9.140625" style="1197"/>
    <col min="13828" max="13828" width="63" style="1197" customWidth="1"/>
    <col min="13829" max="13831" width="17.140625" style="1197" customWidth="1"/>
    <col min="13832" max="13835" width="15" style="1197" customWidth="1"/>
    <col min="13836" max="13836" width="13.140625" style="1197" customWidth="1"/>
    <col min="13837" max="13837" width="8.7109375" style="1197" customWidth="1"/>
    <col min="13838" max="13838" width="12.85546875" style="1197" customWidth="1"/>
    <col min="13839" max="13839" width="8.85546875" style="1197" customWidth="1"/>
    <col min="13840" max="13840" width="9.85546875" style="1197" customWidth="1"/>
    <col min="13841" max="13841" width="8.85546875" style="1197" customWidth="1"/>
    <col min="13842" max="13842" width="54.7109375" style="1197" customWidth="1"/>
    <col min="13843" max="13843" width="10.85546875" style="1197" customWidth="1"/>
    <col min="13844" max="13844" width="8.7109375" style="1197" customWidth="1"/>
    <col min="13845" max="13845" width="12.140625" style="1197" customWidth="1"/>
    <col min="13846" max="13846" width="8.85546875" style="1197" customWidth="1"/>
    <col min="13847" max="13847" width="9.85546875" style="1197" customWidth="1"/>
    <col min="13848" max="13848" width="8.85546875" style="1197" customWidth="1"/>
    <col min="13849" max="13849" width="54.7109375" style="1197" customWidth="1"/>
    <col min="13850" max="13850" width="10.85546875" style="1197" customWidth="1"/>
    <col min="13851" max="13851" width="8.7109375" style="1197" customWidth="1"/>
    <col min="13852" max="13852" width="12.28515625" style="1197" customWidth="1"/>
    <col min="13853" max="13853" width="8.85546875" style="1197" customWidth="1"/>
    <col min="13854" max="13854" width="9.85546875" style="1197" customWidth="1"/>
    <col min="13855" max="13855" width="8.85546875" style="1197" customWidth="1"/>
    <col min="13856" max="13856" width="54.7109375" style="1197" customWidth="1"/>
    <col min="13857" max="13857" width="10.85546875" style="1197" customWidth="1"/>
    <col min="13858" max="13858" width="8.7109375" style="1197" customWidth="1"/>
    <col min="13859" max="13859" width="13.28515625" style="1197" customWidth="1"/>
    <col min="13860" max="13860" width="8.85546875" style="1197" customWidth="1"/>
    <col min="13861" max="13861" width="9.85546875" style="1197" customWidth="1"/>
    <col min="13862" max="13862" width="8.85546875" style="1197" customWidth="1"/>
    <col min="13863" max="13863" width="54.7109375" style="1197" customWidth="1"/>
    <col min="13864" max="13864" width="12.140625" style="1197" customWidth="1"/>
    <col min="13865" max="13865" width="8.7109375" style="1197" customWidth="1"/>
    <col min="13866" max="13866" width="11.28515625" style="1197" customWidth="1"/>
    <col min="13867" max="13867" width="8.85546875" style="1197" customWidth="1"/>
    <col min="13868" max="13868" width="9.140625" style="1197"/>
    <col min="13869" max="13869" width="8.85546875" style="1197" customWidth="1"/>
    <col min="13870" max="13870" width="54.7109375" style="1197" customWidth="1"/>
    <col min="13871" max="13871" width="13.7109375" style="1197" customWidth="1"/>
    <col min="13872" max="13872" width="8.7109375" style="1197" customWidth="1"/>
    <col min="13873" max="13873" width="14.7109375" style="1197" customWidth="1"/>
    <col min="13874" max="13874" width="8.85546875" style="1197" customWidth="1"/>
    <col min="13875" max="13875" width="9.85546875" style="1197" customWidth="1"/>
    <col min="13876" max="13876" width="8.85546875" style="1197" customWidth="1"/>
    <col min="13877" max="13877" width="54.7109375" style="1197" customWidth="1"/>
    <col min="13878" max="13878" width="12.42578125" style="1197" customWidth="1"/>
    <col min="13879" max="13879" width="8.7109375" style="1197" customWidth="1"/>
    <col min="13880" max="13880" width="13.42578125" style="1197" customWidth="1"/>
    <col min="13881" max="13881" width="8.85546875" style="1197" customWidth="1"/>
    <col min="13882" max="13882" width="9.140625" style="1197" customWidth="1"/>
    <col min="13883" max="13883" width="8.85546875" style="1197" customWidth="1"/>
    <col min="13884" max="13884" width="54.7109375" style="1197" customWidth="1"/>
    <col min="13885" max="13885" width="10.7109375" style="1197" customWidth="1"/>
    <col min="13886" max="13886" width="8.7109375" style="1197" customWidth="1"/>
    <col min="13887" max="13887" width="13" style="1197" customWidth="1"/>
    <col min="13888" max="13888" width="8.85546875" style="1197" customWidth="1"/>
    <col min="13889" max="13889" width="9.140625" style="1197" customWidth="1"/>
    <col min="13890" max="13890" width="8.85546875" style="1197" customWidth="1"/>
    <col min="13891" max="13891" width="54.7109375" style="1197" customWidth="1"/>
    <col min="13892" max="13892" width="10.85546875" style="1197" customWidth="1"/>
    <col min="13893" max="13893" width="8.7109375" style="1197" customWidth="1"/>
    <col min="13894" max="13894" width="13" style="1197" customWidth="1"/>
    <col min="13895" max="13895" width="8.85546875" style="1197" customWidth="1"/>
    <col min="13896" max="13896" width="9.85546875" style="1197" customWidth="1"/>
    <col min="13897" max="13897" width="8.85546875" style="1197" customWidth="1"/>
    <col min="13898" max="14083" width="9.140625" style="1197"/>
    <col min="14084" max="14084" width="63" style="1197" customWidth="1"/>
    <col min="14085" max="14087" width="17.140625" style="1197" customWidth="1"/>
    <col min="14088" max="14091" width="15" style="1197" customWidth="1"/>
    <col min="14092" max="14092" width="13.140625" style="1197" customWidth="1"/>
    <col min="14093" max="14093" width="8.7109375" style="1197" customWidth="1"/>
    <col min="14094" max="14094" width="12.85546875" style="1197" customWidth="1"/>
    <col min="14095" max="14095" width="8.85546875" style="1197" customWidth="1"/>
    <col min="14096" max="14096" width="9.85546875" style="1197" customWidth="1"/>
    <col min="14097" max="14097" width="8.85546875" style="1197" customWidth="1"/>
    <col min="14098" max="14098" width="54.7109375" style="1197" customWidth="1"/>
    <col min="14099" max="14099" width="10.85546875" style="1197" customWidth="1"/>
    <col min="14100" max="14100" width="8.7109375" style="1197" customWidth="1"/>
    <col min="14101" max="14101" width="12.140625" style="1197" customWidth="1"/>
    <col min="14102" max="14102" width="8.85546875" style="1197" customWidth="1"/>
    <col min="14103" max="14103" width="9.85546875" style="1197" customWidth="1"/>
    <col min="14104" max="14104" width="8.85546875" style="1197" customWidth="1"/>
    <col min="14105" max="14105" width="54.7109375" style="1197" customWidth="1"/>
    <col min="14106" max="14106" width="10.85546875" style="1197" customWidth="1"/>
    <col min="14107" max="14107" width="8.7109375" style="1197" customWidth="1"/>
    <col min="14108" max="14108" width="12.28515625" style="1197" customWidth="1"/>
    <col min="14109" max="14109" width="8.85546875" style="1197" customWidth="1"/>
    <col min="14110" max="14110" width="9.85546875" style="1197" customWidth="1"/>
    <col min="14111" max="14111" width="8.85546875" style="1197" customWidth="1"/>
    <col min="14112" max="14112" width="54.7109375" style="1197" customWidth="1"/>
    <col min="14113" max="14113" width="10.85546875" style="1197" customWidth="1"/>
    <col min="14114" max="14114" width="8.7109375" style="1197" customWidth="1"/>
    <col min="14115" max="14115" width="13.28515625" style="1197" customWidth="1"/>
    <col min="14116" max="14116" width="8.85546875" style="1197" customWidth="1"/>
    <col min="14117" max="14117" width="9.85546875" style="1197" customWidth="1"/>
    <col min="14118" max="14118" width="8.85546875" style="1197" customWidth="1"/>
    <col min="14119" max="14119" width="54.7109375" style="1197" customWidth="1"/>
    <col min="14120" max="14120" width="12.140625" style="1197" customWidth="1"/>
    <col min="14121" max="14121" width="8.7109375" style="1197" customWidth="1"/>
    <col min="14122" max="14122" width="11.28515625" style="1197" customWidth="1"/>
    <col min="14123" max="14123" width="8.85546875" style="1197" customWidth="1"/>
    <col min="14124" max="14124" width="9.140625" style="1197"/>
    <col min="14125" max="14125" width="8.85546875" style="1197" customWidth="1"/>
    <col min="14126" max="14126" width="54.7109375" style="1197" customWidth="1"/>
    <col min="14127" max="14127" width="13.7109375" style="1197" customWidth="1"/>
    <col min="14128" max="14128" width="8.7109375" style="1197" customWidth="1"/>
    <col min="14129" max="14129" width="14.7109375" style="1197" customWidth="1"/>
    <col min="14130" max="14130" width="8.85546875" style="1197" customWidth="1"/>
    <col min="14131" max="14131" width="9.85546875" style="1197" customWidth="1"/>
    <col min="14132" max="14132" width="8.85546875" style="1197" customWidth="1"/>
    <col min="14133" max="14133" width="54.7109375" style="1197" customWidth="1"/>
    <col min="14134" max="14134" width="12.42578125" style="1197" customWidth="1"/>
    <col min="14135" max="14135" width="8.7109375" style="1197" customWidth="1"/>
    <col min="14136" max="14136" width="13.42578125" style="1197" customWidth="1"/>
    <col min="14137" max="14137" width="8.85546875" style="1197" customWidth="1"/>
    <col min="14138" max="14138" width="9.140625" style="1197" customWidth="1"/>
    <col min="14139" max="14139" width="8.85546875" style="1197" customWidth="1"/>
    <col min="14140" max="14140" width="54.7109375" style="1197" customWidth="1"/>
    <col min="14141" max="14141" width="10.7109375" style="1197" customWidth="1"/>
    <col min="14142" max="14142" width="8.7109375" style="1197" customWidth="1"/>
    <col min="14143" max="14143" width="13" style="1197" customWidth="1"/>
    <col min="14144" max="14144" width="8.85546875" style="1197" customWidth="1"/>
    <col min="14145" max="14145" width="9.140625" style="1197" customWidth="1"/>
    <col min="14146" max="14146" width="8.85546875" style="1197" customWidth="1"/>
    <col min="14147" max="14147" width="54.7109375" style="1197" customWidth="1"/>
    <col min="14148" max="14148" width="10.85546875" style="1197" customWidth="1"/>
    <col min="14149" max="14149" width="8.7109375" style="1197" customWidth="1"/>
    <col min="14150" max="14150" width="13" style="1197" customWidth="1"/>
    <col min="14151" max="14151" width="8.85546875" style="1197" customWidth="1"/>
    <col min="14152" max="14152" width="9.85546875" style="1197" customWidth="1"/>
    <col min="14153" max="14153" width="8.85546875" style="1197" customWidth="1"/>
    <col min="14154" max="14339" width="9.140625" style="1197"/>
    <col min="14340" max="14340" width="63" style="1197" customWidth="1"/>
    <col min="14341" max="14343" width="17.140625" style="1197" customWidth="1"/>
    <col min="14344" max="14347" width="15" style="1197" customWidth="1"/>
    <col min="14348" max="14348" width="13.140625" style="1197" customWidth="1"/>
    <col min="14349" max="14349" width="8.7109375" style="1197" customWidth="1"/>
    <col min="14350" max="14350" width="12.85546875" style="1197" customWidth="1"/>
    <col min="14351" max="14351" width="8.85546875" style="1197" customWidth="1"/>
    <col min="14352" max="14352" width="9.85546875" style="1197" customWidth="1"/>
    <col min="14353" max="14353" width="8.85546875" style="1197" customWidth="1"/>
    <col min="14354" max="14354" width="54.7109375" style="1197" customWidth="1"/>
    <col min="14355" max="14355" width="10.85546875" style="1197" customWidth="1"/>
    <col min="14356" max="14356" width="8.7109375" style="1197" customWidth="1"/>
    <col min="14357" max="14357" width="12.140625" style="1197" customWidth="1"/>
    <col min="14358" max="14358" width="8.85546875" style="1197" customWidth="1"/>
    <col min="14359" max="14359" width="9.85546875" style="1197" customWidth="1"/>
    <col min="14360" max="14360" width="8.85546875" style="1197" customWidth="1"/>
    <col min="14361" max="14361" width="54.7109375" style="1197" customWidth="1"/>
    <col min="14362" max="14362" width="10.85546875" style="1197" customWidth="1"/>
    <col min="14363" max="14363" width="8.7109375" style="1197" customWidth="1"/>
    <col min="14364" max="14364" width="12.28515625" style="1197" customWidth="1"/>
    <col min="14365" max="14365" width="8.85546875" style="1197" customWidth="1"/>
    <col min="14366" max="14366" width="9.85546875" style="1197" customWidth="1"/>
    <col min="14367" max="14367" width="8.85546875" style="1197" customWidth="1"/>
    <col min="14368" max="14368" width="54.7109375" style="1197" customWidth="1"/>
    <col min="14369" max="14369" width="10.85546875" style="1197" customWidth="1"/>
    <col min="14370" max="14370" width="8.7109375" style="1197" customWidth="1"/>
    <col min="14371" max="14371" width="13.28515625" style="1197" customWidth="1"/>
    <col min="14372" max="14372" width="8.85546875" style="1197" customWidth="1"/>
    <col min="14373" max="14373" width="9.85546875" style="1197" customWidth="1"/>
    <col min="14374" max="14374" width="8.85546875" style="1197" customWidth="1"/>
    <col min="14375" max="14375" width="54.7109375" style="1197" customWidth="1"/>
    <col min="14376" max="14376" width="12.140625" style="1197" customWidth="1"/>
    <col min="14377" max="14377" width="8.7109375" style="1197" customWidth="1"/>
    <col min="14378" max="14378" width="11.28515625" style="1197" customWidth="1"/>
    <col min="14379" max="14379" width="8.85546875" style="1197" customWidth="1"/>
    <col min="14380" max="14380" width="9.140625" style="1197"/>
    <col min="14381" max="14381" width="8.85546875" style="1197" customWidth="1"/>
    <col min="14382" max="14382" width="54.7109375" style="1197" customWidth="1"/>
    <col min="14383" max="14383" width="13.7109375" style="1197" customWidth="1"/>
    <col min="14384" max="14384" width="8.7109375" style="1197" customWidth="1"/>
    <col min="14385" max="14385" width="14.7109375" style="1197" customWidth="1"/>
    <col min="14386" max="14386" width="8.85546875" style="1197" customWidth="1"/>
    <col min="14387" max="14387" width="9.85546875" style="1197" customWidth="1"/>
    <col min="14388" max="14388" width="8.85546875" style="1197" customWidth="1"/>
    <col min="14389" max="14389" width="54.7109375" style="1197" customWidth="1"/>
    <col min="14390" max="14390" width="12.42578125" style="1197" customWidth="1"/>
    <col min="14391" max="14391" width="8.7109375" style="1197" customWidth="1"/>
    <col min="14392" max="14392" width="13.42578125" style="1197" customWidth="1"/>
    <col min="14393" max="14393" width="8.85546875" style="1197" customWidth="1"/>
    <col min="14394" max="14394" width="9.140625" style="1197" customWidth="1"/>
    <col min="14395" max="14395" width="8.85546875" style="1197" customWidth="1"/>
    <col min="14396" max="14396" width="54.7109375" style="1197" customWidth="1"/>
    <col min="14397" max="14397" width="10.7109375" style="1197" customWidth="1"/>
    <col min="14398" max="14398" width="8.7109375" style="1197" customWidth="1"/>
    <col min="14399" max="14399" width="13" style="1197" customWidth="1"/>
    <col min="14400" max="14400" width="8.85546875" style="1197" customWidth="1"/>
    <col min="14401" max="14401" width="9.140625" style="1197" customWidth="1"/>
    <col min="14402" max="14402" width="8.85546875" style="1197" customWidth="1"/>
    <col min="14403" max="14403" width="54.7109375" style="1197" customWidth="1"/>
    <col min="14404" max="14404" width="10.85546875" style="1197" customWidth="1"/>
    <col min="14405" max="14405" width="8.7109375" style="1197" customWidth="1"/>
    <col min="14406" max="14406" width="13" style="1197" customWidth="1"/>
    <col min="14407" max="14407" width="8.85546875" style="1197" customWidth="1"/>
    <col min="14408" max="14408" width="9.85546875" style="1197" customWidth="1"/>
    <col min="14409" max="14409" width="8.85546875" style="1197" customWidth="1"/>
    <col min="14410" max="14595" width="9.140625" style="1197"/>
    <col min="14596" max="14596" width="63" style="1197" customWidth="1"/>
    <col min="14597" max="14599" width="17.140625" style="1197" customWidth="1"/>
    <col min="14600" max="14603" width="15" style="1197" customWidth="1"/>
    <col min="14604" max="14604" width="13.140625" style="1197" customWidth="1"/>
    <col min="14605" max="14605" width="8.7109375" style="1197" customWidth="1"/>
    <col min="14606" max="14606" width="12.85546875" style="1197" customWidth="1"/>
    <col min="14607" max="14607" width="8.85546875" style="1197" customWidth="1"/>
    <col min="14608" max="14608" width="9.85546875" style="1197" customWidth="1"/>
    <col min="14609" max="14609" width="8.85546875" style="1197" customWidth="1"/>
    <col min="14610" max="14610" width="54.7109375" style="1197" customWidth="1"/>
    <col min="14611" max="14611" width="10.85546875" style="1197" customWidth="1"/>
    <col min="14612" max="14612" width="8.7109375" style="1197" customWidth="1"/>
    <col min="14613" max="14613" width="12.140625" style="1197" customWidth="1"/>
    <col min="14614" max="14614" width="8.85546875" style="1197" customWidth="1"/>
    <col min="14615" max="14615" width="9.85546875" style="1197" customWidth="1"/>
    <col min="14616" max="14616" width="8.85546875" style="1197" customWidth="1"/>
    <col min="14617" max="14617" width="54.7109375" style="1197" customWidth="1"/>
    <col min="14618" max="14618" width="10.85546875" style="1197" customWidth="1"/>
    <col min="14619" max="14619" width="8.7109375" style="1197" customWidth="1"/>
    <col min="14620" max="14620" width="12.28515625" style="1197" customWidth="1"/>
    <col min="14621" max="14621" width="8.85546875" style="1197" customWidth="1"/>
    <col min="14622" max="14622" width="9.85546875" style="1197" customWidth="1"/>
    <col min="14623" max="14623" width="8.85546875" style="1197" customWidth="1"/>
    <col min="14624" max="14624" width="54.7109375" style="1197" customWidth="1"/>
    <col min="14625" max="14625" width="10.85546875" style="1197" customWidth="1"/>
    <col min="14626" max="14626" width="8.7109375" style="1197" customWidth="1"/>
    <col min="14627" max="14627" width="13.28515625" style="1197" customWidth="1"/>
    <col min="14628" max="14628" width="8.85546875" style="1197" customWidth="1"/>
    <col min="14629" max="14629" width="9.85546875" style="1197" customWidth="1"/>
    <col min="14630" max="14630" width="8.85546875" style="1197" customWidth="1"/>
    <col min="14631" max="14631" width="54.7109375" style="1197" customWidth="1"/>
    <col min="14632" max="14632" width="12.140625" style="1197" customWidth="1"/>
    <col min="14633" max="14633" width="8.7109375" style="1197" customWidth="1"/>
    <col min="14634" max="14634" width="11.28515625" style="1197" customWidth="1"/>
    <col min="14635" max="14635" width="8.85546875" style="1197" customWidth="1"/>
    <col min="14636" max="14636" width="9.140625" style="1197"/>
    <col min="14637" max="14637" width="8.85546875" style="1197" customWidth="1"/>
    <col min="14638" max="14638" width="54.7109375" style="1197" customWidth="1"/>
    <col min="14639" max="14639" width="13.7109375" style="1197" customWidth="1"/>
    <col min="14640" max="14640" width="8.7109375" style="1197" customWidth="1"/>
    <col min="14641" max="14641" width="14.7109375" style="1197" customWidth="1"/>
    <col min="14642" max="14642" width="8.85546875" style="1197" customWidth="1"/>
    <col min="14643" max="14643" width="9.85546875" style="1197" customWidth="1"/>
    <col min="14644" max="14644" width="8.85546875" style="1197" customWidth="1"/>
    <col min="14645" max="14645" width="54.7109375" style="1197" customWidth="1"/>
    <col min="14646" max="14646" width="12.42578125" style="1197" customWidth="1"/>
    <col min="14647" max="14647" width="8.7109375" style="1197" customWidth="1"/>
    <col min="14648" max="14648" width="13.42578125" style="1197" customWidth="1"/>
    <col min="14649" max="14649" width="8.85546875" style="1197" customWidth="1"/>
    <col min="14650" max="14650" width="9.140625" style="1197" customWidth="1"/>
    <col min="14651" max="14651" width="8.85546875" style="1197" customWidth="1"/>
    <col min="14652" max="14652" width="54.7109375" style="1197" customWidth="1"/>
    <col min="14653" max="14653" width="10.7109375" style="1197" customWidth="1"/>
    <col min="14654" max="14654" width="8.7109375" style="1197" customWidth="1"/>
    <col min="14655" max="14655" width="13" style="1197" customWidth="1"/>
    <col min="14656" max="14656" width="8.85546875" style="1197" customWidth="1"/>
    <col min="14657" max="14657" width="9.140625" style="1197" customWidth="1"/>
    <col min="14658" max="14658" width="8.85546875" style="1197" customWidth="1"/>
    <col min="14659" max="14659" width="54.7109375" style="1197" customWidth="1"/>
    <col min="14660" max="14660" width="10.85546875" style="1197" customWidth="1"/>
    <col min="14661" max="14661" width="8.7109375" style="1197" customWidth="1"/>
    <col min="14662" max="14662" width="13" style="1197" customWidth="1"/>
    <col min="14663" max="14663" width="8.85546875" style="1197" customWidth="1"/>
    <col min="14664" max="14664" width="9.85546875" style="1197" customWidth="1"/>
    <col min="14665" max="14665" width="8.85546875" style="1197" customWidth="1"/>
    <col min="14666" max="14851" width="9.140625" style="1197"/>
    <col min="14852" max="14852" width="63" style="1197" customWidth="1"/>
    <col min="14853" max="14855" width="17.140625" style="1197" customWidth="1"/>
    <col min="14856" max="14859" width="15" style="1197" customWidth="1"/>
    <col min="14860" max="14860" width="13.140625" style="1197" customWidth="1"/>
    <col min="14861" max="14861" width="8.7109375" style="1197" customWidth="1"/>
    <col min="14862" max="14862" width="12.85546875" style="1197" customWidth="1"/>
    <col min="14863" max="14863" width="8.85546875" style="1197" customWidth="1"/>
    <col min="14864" max="14864" width="9.85546875" style="1197" customWidth="1"/>
    <col min="14865" max="14865" width="8.85546875" style="1197" customWidth="1"/>
    <col min="14866" max="14866" width="54.7109375" style="1197" customWidth="1"/>
    <col min="14867" max="14867" width="10.85546875" style="1197" customWidth="1"/>
    <col min="14868" max="14868" width="8.7109375" style="1197" customWidth="1"/>
    <col min="14869" max="14869" width="12.140625" style="1197" customWidth="1"/>
    <col min="14870" max="14870" width="8.85546875" style="1197" customWidth="1"/>
    <col min="14871" max="14871" width="9.85546875" style="1197" customWidth="1"/>
    <col min="14872" max="14872" width="8.85546875" style="1197" customWidth="1"/>
    <col min="14873" max="14873" width="54.7109375" style="1197" customWidth="1"/>
    <col min="14874" max="14874" width="10.85546875" style="1197" customWidth="1"/>
    <col min="14875" max="14875" width="8.7109375" style="1197" customWidth="1"/>
    <col min="14876" max="14876" width="12.28515625" style="1197" customWidth="1"/>
    <col min="14877" max="14877" width="8.85546875" style="1197" customWidth="1"/>
    <col min="14878" max="14878" width="9.85546875" style="1197" customWidth="1"/>
    <col min="14879" max="14879" width="8.85546875" style="1197" customWidth="1"/>
    <col min="14880" max="14880" width="54.7109375" style="1197" customWidth="1"/>
    <col min="14881" max="14881" width="10.85546875" style="1197" customWidth="1"/>
    <col min="14882" max="14882" width="8.7109375" style="1197" customWidth="1"/>
    <col min="14883" max="14883" width="13.28515625" style="1197" customWidth="1"/>
    <col min="14884" max="14884" width="8.85546875" style="1197" customWidth="1"/>
    <col min="14885" max="14885" width="9.85546875" style="1197" customWidth="1"/>
    <col min="14886" max="14886" width="8.85546875" style="1197" customWidth="1"/>
    <col min="14887" max="14887" width="54.7109375" style="1197" customWidth="1"/>
    <col min="14888" max="14888" width="12.140625" style="1197" customWidth="1"/>
    <col min="14889" max="14889" width="8.7109375" style="1197" customWidth="1"/>
    <col min="14890" max="14890" width="11.28515625" style="1197" customWidth="1"/>
    <col min="14891" max="14891" width="8.85546875" style="1197" customWidth="1"/>
    <col min="14892" max="14892" width="9.140625" style="1197"/>
    <col min="14893" max="14893" width="8.85546875" style="1197" customWidth="1"/>
    <col min="14894" max="14894" width="54.7109375" style="1197" customWidth="1"/>
    <col min="14895" max="14895" width="13.7109375" style="1197" customWidth="1"/>
    <col min="14896" max="14896" width="8.7109375" style="1197" customWidth="1"/>
    <col min="14897" max="14897" width="14.7109375" style="1197" customWidth="1"/>
    <col min="14898" max="14898" width="8.85546875" style="1197" customWidth="1"/>
    <col min="14899" max="14899" width="9.85546875" style="1197" customWidth="1"/>
    <col min="14900" max="14900" width="8.85546875" style="1197" customWidth="1"/>
    <col min="14901" max="14901" width="54.7109375" style="1197" customWidth="1"/>
    <col min="14902" max="14902" width="12.42578125" style="1197" customWidth="1"/>
    <col min="14903" max="14903" width="8.7109375" style="1197" customWidth="1"/>
    <col min="14904" max="14904" width="13.42578125" style="1197" customWidth="1"/>
    <col min="14905" max="14905" width="8.85546875" style="1197" customWidth="1"/>
    <col min="14906" max="14906" width="9.140625" style="1197" customWidth="1"/>
    <col min="14907" max="14907" width="8.85546875" style="1197" customWidth="1"/>
    <col min="14908" max="14908" width="54.7109375" style="1197" customWidth="1"/>
    <col min="14909" max="14909" width="10.7109375" style="1197" customWidth="1"/>
    <col min="14910" max="14910" width="8.7109375" style="1197" customWidth="1"/>
    <col min="14911" max="14911" width="13" style="1197" customWidth="1"/>
    <col min="14912" max="14912" width="8.85546875" style="1197" customWidth="1"/>
    <col min="14913" max="14913" width="9.140625" style="1197" customWidth="1"/>
    <col min="14914" max="14914" width="8.85546875" style="1197" customWidth="1"/>
    <col min="14915" max="14915" width="54.7109375" style="1197" customWidth="1"/>
    <col min="14916" max="14916" width="10.85546875" style="1197" customWidth="1"/>
    <col min="14917" max="14917" width="8.7109375" style="1197" customWidth="1"/>
    <col min="14918" max="14918" width="13" style="1197" customWidth="1"/>
    <col min="14919" max="14919" width="8.85546875" style="1197" customWidth="1"/>
    <col min="14920" max="14920" width="9.85546875" style="1197" customWidth="1"/>
    <col min="14921" max="14921" width="8.85546875" style="1197" customWidth="1"/>
    <col min="14922" max="15107" width="9.140625" style="1197"/>
    <col min="15108" max="15108" width="63" style="1197" customWidth="1"/>
    <col min="15109" max="15111" width="17.140625" style="1197" customWidth="1"/>
    <col min="15112" max="15115" width="15" style="1197" customWidth="1"/>
    <col min="15116" max="15116" width="13.140625" style="1197" customWidth="1"/>
    <col min="15117" max="15117" width="8.7109375" style="1197" customWidth="1"/>
    <col min="15118" max="15118" width="12.85546875" style="1197" customWidth="1"/>
    <col min="15119" max="15119" width="8.85546875" style="1197" customWidth="1"/>
    <col min="15120" max="15120" width="9.85546875" style="1197" customWidth="1"/>
    <col min="15121" max="15121" width="8.85546875" style="1197" customWidth="1"/>
    <col min="15122" max="15122" width="54.7109375" style="1197" customWidth="1"/>
    <col min="15123" max="15123" width="10.85546875" style="1197" customWidth="1"/>
    <col min="15124" max="15124" width="8.7109375" style="1197" customWidth="1"/>
    <col min="15125" max="15125" width="12.140625" style="1197" customWidth="1"/>
    <col min="15126" max="15126" width="8.85546875" style="1197" customWidth="1"/>
    <col min="15127" max="15127" width="9.85546875" style="1197" customWidth="1"/>
    <col min="15128" max="15128" width="8.85546875" style="1197" customWidth="1"/>
    <col min="15129" max="15129" width="54.7109375" style="1197" customWidth="1"/>
    <col min="15130" max="15130" width="10.85546875" style="1197" customWidth="1"/>
    <col min="15131" max="15131" width="8.7109375" style="1197" customWidth="1"/>
    <col min="15132" max="15132" width="12.28515625" style="1197" customWidth="1"/>
    <col min="15133" max="15133" width="8.85546875" style="1197" customWidth="1"/>
    <col min="15134" max="15134" width="9.85546875" style="1197" customWidth="1"/>
    <col min="15135" max="15135" width="8.85546875" style="1197" customWidth="1"/>
    <col min="15136" max="15136" width="54.7109375" style="1197" customWidth="1"/>
    <col min="15137" max="15137" width="10.85546875" style="1197" customWidth="1"/>
    <col min="15138" max="15138" width="8.7109375" style="1197" customWidth="1"/>
    <col min="15139" max="15139" width="13.28515625" style="1197" customWidth="1"/>
    <col min="15140" max="15140" width="8.85546875" style="1197" customWidth="1"/>
    <col min="15141" max="15141" width="9.85546875" style="1197" customWidth="1"/>
    <col min="15142" max="15142" width="8.85546875" style="1197" customWidth="1"/>
    <col min="15143" max="15143" width="54.7109375" style="1197" customWidth="1"/>
    <col min="15144" max="15144" width="12.140625" style="1197" customWidth="1"/>
    <col min="15145" max="15145" width="8.7109375" style="1197" customWidth="1"/>
    <col min="15146" max="15146" width="11.28515625" style="1197" customWidth="1"/>
    <col min="15147" max="15147" width="8.85546875" style="1197" customWidth="1"/>
    <col min="15148" max="15148" width="9.140625" style="1197"/>
    <col min="15149" max="15149" width="8.85546875" style="1197" customWidth="1"/>
    <col min="15150" max="15150" width="54.7109375" style="1197" customWidth="1"/>
    <col min="15151" max="15151" width="13.7109375" style="1197" customWidth="1"/>
    <col min="15152" max="15152" width="8.7109375" style="1197" customWidth="1"/>
    <col min="15153" max="15153" width="14.7109375" style="1197" customWidth="1"/>
    <col min="15154" max="15154" width="8.85546875" style="1197" customWidth="1"/>
    <col min="15155" max="15155" width="9.85546875" style="1197" customWidth="1"/>
    <col min="15156" max="15156" width="8.85546875" style="1197" customWidth="1"/>
    <col min="15157" max="15157" width="54.7109375" style="1197" customWidth="1"/>
    <col min="15158" max="15158" width="12.42578125" style="1197" customWidth="1"/>
    <col min="15159" max="15159" width="8.7109375" style="1197" customWidth="1"/>
    <col min="15160" max="15160" width="13.42578125" style="1197" customWidth="1"/>
    <col min="15161" max="15161" width="8.85546875" style="1197" customWidth="1"/>
    <col min="15162" max="15162" width="9.140625" style="1197" customWidth="1"/>
    <col min="15163" max="15163" width="8.85546875" style="1197" customWidth="1"/>
    <col min="15164" max="15164" width="54.7109375" style="1197" customWidth="1"/>
    <col min="15165" max="15165" width="10.7109375" style="1197" customWidth="1"/>
    <col min="15166" max="15166" width="8.7109375" style="1197" customWidth="1"/>
    <col min="15167" max="15167" width="13" style="1197" customWidth="1"/>
    <col min="15168" max="15168" width="8.85546875" style="1197" customWidth="1"/>
    <col min="15169" max="15169" width="9.140625" style="1197" customWidth="1"/>
    <col min="15170" max="15170" width="8.85546875" style="1197" customWidth="1"/>
    <col min="15171" max="15171" width="54.7109375" style="1197" customWidth="1"/>
    <col min="15172" max="15172" width="10.85546875" style="1197" customWidth="1"/>
    <col min="15173" max="15173" width="8.7109375" style="1197" customWidth="1"/>
    <col min="15174" max="15174" width="13" style="1197" customWidth="1"/>
    <col min="15175" max="15175" width="8.85546875" style="1197" customWidth="1"/>
    <col min="15176" max="15176" width="9.85546875" style="1197" customWidth="1"/>
    <col min="15177" max="15177" width="8.85546875" style="1197" customWidth="1"/>
    <col min="15178" max="15363" width="9.140625" style="1197"/>
    <col min="15364" max="15364" width="63" style="1197" customWidth="1"/>
    <col min="15365" max="15367" width="17.140625" style="1197" customWidth="1"/>
    <col min="15368" max="15371" width="15" style="1197" customWidth="1"/>
    <col min="15372" max="15372" width="13.140625" style="1197" customWidth="1"/>
    <col min="15373" max="15373" width="8.7109375" style="1197" customWidth="1"/>
    <col min="15374" max="15374" width="12.85546875" style="1197" customWidth="1"/>
    <col min="15375" max="15375" width="8.85546875" style="1197" customWidth="1"/>
    <col min="15376" max="15376" width="9.85546875" style="1197" customWidth="1"/>
    <col min="15377" max="15377" width="8.85546875" style="1197" customWidth="1"/>
    <col min="15378" max="15378" width="54.7109375" style="1197" customWidth="1"/>
    <col min="15379" max="15379" width="10.85546875" style="1197" customWidth="1"/>
    <col min="15380" max="15380" width="8.7109375" style="1197" customWidth="1"/>
    <col min="15381" max="15381" width="12.140625" style="1197" customWidth="1"/>
    <col min="15382" max="15382" width="8.85546875" style="1197" customWidth="1"/>
    <col min="15383" max="15383" width="9.85546875" style="1197" customWidth="1"/>
    <col min="15384" max="15384" width="8.85546875" style="1197" customWidth="1"/>
    <col min="15385" max="15385" width="54.7109375" style="1197" customWidth="1"/>
    <col min="15386" max="15386" width="10.85546875" style="1197" customWidth="1"/>
    <col min="15387" max="15387" width="8.7109375" style="1197" customWidth="1"/>
    <col min="15388" max="15388" width="12.28515625" style="1197" customWidth="1"/>
    <col min="15389" max="15389" width="8.85546875" style="1197" customWidth="1"/>
    <col min="15390" max="15390" width="9.85546875" style="1197" customWidth="1"/>
    <col min="15391" max="15391" width="8.85546875" style="1197" customWidth="1"/>
    <col min="15392" max="15392" width="54.7109375" style="1197" customWidth="1"/>
    <col min="15393" max="15393" width="10.85546875" style="1197" customWidth="1"/>
    <col min="15394" max="15394" width="8.7109375" style="1197" customWidth="1"/>
    <col min="15395" max="15395" width="13.28515625" style="1197" customWidth="1"/>
    <col min="15396" max="15396" width="8.85546875" style="1197" customWidth="1"/>
    <col min="15397" max="15397" width="9.85546875" style="1197" customWidth="1"/>
    <col min="15398" max="15398" width="8.85546875" style="1197" customWidth="1"/>
    <col min="15399" max="15399" width="54.7109375" style="1197" customWidth="1"/>
    <col min="15400" max="15400" width="12.140625" style="1197" customWidth="1"/>
    <col min="15401" max="15401" width="8.7109375" style="1197" customWidth="1"/>
    <col min="15402" max="15402" width="11.28515625" style="1197" customWidth="1"/>
    <col min="15403" max="15403" width="8.85546875" style="1197" customWidth="1"/>
    <col min="15404" max="15404" width="9.140625" style="1197"/>
    <col min="15405" max="15405" width="8.85546875" style="1197" customWidth="1"/>
    <col min="15406" max="15406" width="54.7109375" style="1197" customWidth="1"/>
    <col min="15407" max="15407" width="13.7109375" style="1197" customWidth="1"/>
    <col min="15408" max="15408" width="8.7109375" style="1197" customWidth="1"/>
    <col min="15409" max="15409" width="14.7109375" style="1197" customWidth="1"/>
    <col min="15410" max="15410" width="8.85546875" style="1197" customWidth="1"/>
    <col min="15411" max="15411" width="9.85546875" style="1197" customWidth="1"/>
    <col min="15412" max="15412" width="8.85546875" style="1197" customWidth="1"/>
    <col min="15413" max="15413" width="54.7109375" style="1197" customWidth="1"/>
    <col min="15414" max="15414" width="12.42578125" style="1197" customWidth="1"/>
    <col min="15415" max="15415" width="8.7109375" style="1197" customWidth="1"/>
    <col min="15416" max="15416" width="13.42578125" style="1197" customWidth="1"/>
    <col min="15417" max="15417" width="8.85546875" style="1197" customWidth="1"/>
    <col min="15418" max="15418" width="9.140625" style="1197" customWidth="1"/>
    <col min="15419" max="15419" width="8.85546875" style="1197" customWidth="1"/>
    <col min="15420" max="15420" width="54.7109375" style="1197" customWidth="1"/>
    <col min="15421" max="15421" width="10.7109375" style="1197" customWidth="1"/>
    <col min="15422" max="15422" width="8.7109375" style="1197" customWidth="1"/>
    <col min="15423" max="15423" width="13" style="1197" customWidth="1"/>
    <col min="15424" max="15424" width="8.85546875" style="1197" customWidth="1"/>
    <col min="15425" max="15425" width="9.140625" style="1197" customWidth="1"/>
    <col min="15426" max="15426" width="8.85546875" style="1197" customWidth="1"/>
    <col min="15427" max="15427" width="54.7109375" style="1197" customWidth="1"/>
    <col min="15428" max="15428" width="10.85546875" style="1197" customWidth="1"/>
    <col min="15429" max="15429" width="8.7109375" style="1197" customWidth="1"/>
    <col min="15430" max="15430" width="13" style="1197" customWidth="1"/>
    <col min="15431" max="15431" width="8.85546875" style="1197" customWidth="1"/>
    <col min="15432" max="15432" width="9.85546875" style="1197" customWidth="1"/>
    <col min="15433" max="15433" width="8.85546875" style="1197" customWidth="1"/>
    <col min="15434" max="15619" width="9.140625" style="1197"/>
    <col min="15620" max="15620" width="63" style="1197" customWidth="1"/>
    <col min="15621" max="15623" width="17.140625" style="1197" customWidth="1"/>
    <col min="15624" max="15627" width="15" style="1197" customWidth="1"/>
    <col min="15628" max="15628" width="13.140625" style="1197" customWidth="1"/>
    <col min="15629" max="15629" width="8.7109375" style="1197" customWidth="1"/>
    <col min="15630" max="15630" width="12.85546875" style="1197" customWidth="1"/>
    <col min="15631" max="15631" width="8.85546875" style="1197" customWidth="1"/>
    <col min="15632" max="15632" width="9.85546875" style="1197" customWidth="1"/>
    <col min="15633" max="15633" width="8.85546875" style="1197" customWidth="1"/>
    <col min="15634" max="15634" width="54.7109375" style="1197" customWidth="1"/>
    <col min="15635" max="15635" width="10.85546875" style="1197" customWidth="1"/>
    <col min="15636" max="15636" width="8.7109375" style="1197" customWidth="1"/>
    <col min="15637" max="15637" width="12.140625" style="1197" customWidth="1"/>
    <col min="15638" max="15638" width="8.85546875" style="1197" customWidth="1"/>
    <col min="15639" max="15639" width="9.85546875" style="1197" customWidth="1"/>
    <col min="15640" max="15640" width="8.85546875" style="1197" customWidth="1"/>
    <col min="15641" max="15641" width="54.7109375" style="1197" customWidth="1"/>
    <col min="15642" max="15642" width="10.85546875" style="1197" customWidth="1"/>
    <col min="15643" max="15643" width="8.7109375" style="1197" customWidth="1"/>
    <col min="15644" max="15644" width="12.28515625" style="1197" customWidth="1"/>
    <col min="15645" max="15645" width="8.85546875" style="1197" customWidth="1"/>
    <col min="15646" max="15646" width="9.85546875" style="1197" customWidth="1"/>
    <col min="15647" max="15647" width="8.85546875" style="1197" customWidth="1"/>
    <col min="15648" max="15648" width="54.7109375" style="1197" customWidth="1"/>
    <col min="15649" max="15649" width="10.85546875" style="1197" customWidth="1"/>
    <col min="15650" max="15650" width="8.7109375" style="1197" customWidth="1"/>
    <col min="15651" max="15651" width="13.28515625" style="1197" customWidth="1"/>
    <col min="15652" max="15652" width="8.85546875" style="1197" customWidth="1"/>
    <col min="15653" max="15653" width="9.85546875" style="1197" customWidth="1"/>
    <col min="15654" max="15654" width="8.85546875" style="1197" customWidth="1"/>
    <col min="15655" max="15655" width="54.7109375" style="1197" customWidth="1"/>
    <col min="15656" max="15656" width="12.140625" style="1197" customWidth="1"/>
    <col min="15657" max="15657" width="8.7109375" style="1197" customWidth="1"/>
    <col min="15658" max="15658" width="11.28515625" style="1197" customWidth="1"/>
    <col min="15659" max="15659" width="8.85546875" style="1197" customWidth="1"/>
    <col min="15660" max="15660" width="9.140625" style="1197"/>
    <col min="15661" max="15661" width="8.85546875" style="1197" customWidth="1"/>
    <col min="15662" max="15662" width="54.7109375" style="1197" customWidth="1"/>
    <col min="15663" max="15663" width="13.7109375" style="1197" customWidth="1"/>
    <col min="15664" max="15664" width="8.7109375" style="1197" customWidth="1"/>
    <col min="15665" max="15665" width="14.7109375" style="1197" customWidth="1"/>
    <col min="15666" max="15666" width="8.85546875" style="1197" customWidth="1"/>
    <col min="15667" max="15667" width="9.85546875" style="1197" customWidth="1"/>
    <col min="15668" max="15668" width="8.85546875" style="1197" customWidth="1"/>
    <col min="15669" max="15669" width="54.7109375" style="1197" customWidth="1"/>
    <col min="15670" max="15670" width="12.42578125" style="1197" customWidth="1"/>
    <col min="15671" max="15671" width="8.7109375" style="1197" customWidth="1"/>
    <col min="15672" max="15672" width="13.42578125" style="1197" customWidth="1"/>
    <col min="15673" max="15673" width="8.85546875" style="1197" customWidth="1"/>
    <col min="15674" max="15674" width="9.140625" style="1197" customWidth="1"/>
    <col min="15675" max="15675" width="8.85546875" style="1197" customWidth="1"/>
    <col min="15676" max="15676" width="54.7109375" style="1197" customWidth="1"/>
    <col min="15677" max="15677" width="10.7109375" style="1197" customWidth="1"/>
    <col min="15678" max="15678" width="8.7109375" style="1197" customWidth="1"/>
    <col min="15679" max="15679" width="13" style="1197" customWidth="1"/>
    <col min="15680" max="15680" width="8.85546875" style="1197" customWidth="1"/>
    <col min="15681" max="15681" width="9.140625" style="1197" customWidth="1"/>
    <col min="15682" max="15682" width="8.85546875" style="1197" customWidth="1"/>
    <col min="15683" max="15683" width="54.7109375" style="1197" customWidth="1"/>
    <col min="15684" max="15684" width="10.85546875" style="1197" customWidth="1"/>
    <col min="15685" max="15685" width="8.7109375" style="1197" customWidth="1"/>
    <col min="15686" max="15686" width="13" style="1197" customWidth="1"/>
    <col min="15687" max="15687" width="8.85546875" style="1197" customWidth="1"/>
    <col min="15688" max="15688" width="9.85546875" style="1197" customWidth="1"/>
    <col min="15689" max="15689" width="8.85546875" style="1197" customWidth="1"/>
    <col min="15690" max="15875" width="9.140625" style="1197"/>
    <col min="15876" max="15876" width="63" style="1197" customWidth="1"/>
    <col min="15877" max="15879" width="17.140625" style="1197" customWidth="1"/>
    <col min="15880" max="15883" width="15" style="1197" customWidth="1"/>
    <col min="15884" max="15884" width="13.140625" style="1197" customWidth="1"/>
    <col min="15885" max="15885" width="8.7109375" style="1197" customWidth="1"/>
    <col min="15886" max="15886" width="12.85546875" style="1197" customWidth="1"/>
    <col min="15887" max="15887" width="8.85546875" style="1197" customWidth="1"/>
    <col min="15888" max="15888" width="9.85546875" style="1197" customWidth="1"/>
    <col min="15889" max="15889" width="8.85546875" style="1197" customWidth="1"/>
    <col min="15890" max="15890" width="54.7109375" style="1197" customWidth="1"/>
    <col min="15891" max="15891" width="10.85546875" style="1197" customWidth="1"/>
    <col min="15892" max="15892" width="8.7109375" style="1197" customWidth="1"/>
    <col min="15893" max="15893" width="12.140625" style="1197" customWidth="1"/>
    <col min="15894" max="15894" width="8.85546875" style="1197" customWidth="1"/>
    <col min="15895" max="15895" width="9.85546875" style="1197" customWidth="1"/>
    <col min="15896" max="15896" width="8.85546875" style="1197" customWidth="1"/>
    <col min="15897" max="15897" width="54.7109375" style="1197" customWidth="1"/>
    <col min="15898" max="15898" width="10.85546875" style="1197" customWidth="1"/>
    <col min="15899" max="15899" width="8.7109375" style="1197" customWidth="1"/>
    <col min="15900" max="15900" width="12.28515625" style="1197" customWidth="1"/>
    <col min="15901" max="15901" width="8.85546875" style="1197" customWidth="1"/>
    <col min="15902" max="15902" width="9.85546875" style="1197" customWidth="1"/>
    <col min="15903" max="15903" width="8.85546875" style="1197" customWidth="1"/>
    <col min="15904" max="15904" width="54.7109375" style="1197" customWidth="1"/>
    <col min="15905" max="15905" width="10.85546875" style="1197" customWidth="1"/>
    <col min="15906" max="15906" width="8.7109375" style="1197" customWidth="1"/>
    <col min="15907" max="15907" width="13.28515625" style="1197" customWidth="1"/>
    <col min="15908" max="15908" width="8.85546875" style="1197" customWidth="1"/>
    <col min="15909" max="15909" width="9.85546875" style="1197" customWidth="1"/>
    <col min="15910" max="15910" width="8.85546875" style="1197" customWidth="1"/>
    <col min="15911" max="15911" width="54.7109375" style="1197" customWidth="1"/>
    <col min="15912" max="15912" width="12.140625" style="1197" customWidth="1"/>
    <col min="15913" max="15913" width="8.7109375" style="1197" customWidth="1"/>
    <col min="15914" max="15914" width="11.28515625" style="1197" customWidth="1"/>
    <col min="15915" max="15915" width="8.85546875" style="1197" customWidth="1"/>
    <col min="15916" max="15916" width="9.140625" style="1197"/>
    <col min="15917" max="15917" width="8.85546875" style="1197" customWidth="1"/>
    <col min="15918" max="15918" width="54.7109375" style="1197" customWidth="1"/>
    <col min="15919" max="15919" width="13.7109375" style="1197" customWidth="1"/>
    <col min="15920" max="15920" width="8.7109375" style="1197" customWidth="1"/>
    <col min="15921" max="15921" width="14.7109375" style="1197" customWidth="1"/>
    <col min="15922" max="15922" width="8.85546875" style="1197" customWidth="1"/>
    <col min="15923" max="15923" width="9.85546875" style="1197" customWidth="1"/>
    <col min="15924" max="15924" width="8.85546875" style="1197" customWidth="1"/>
    <col min="15925" max="15925" width="54.7109375" style="1197" customWidth="1"/>
    <col min="15926" max="15926" width="12.42578125" style="1197" customWidth="1"/>
    <col min="15927" max="15927" width="8.7109375" style="1197" customWidth="1"/>
    <col min="15928" max="15928" width="13.42578125" style="1197" customWidth="1"/>
    <col min="15929" max="15929" width="8.85546875" style="1197" customWidth="1"/>
    <col min="15930" max="15930" width="9.140625" style="1197" customWidth="1"/>
    <col min="15931" max="15931" width="8.85546875" style="1197" customWidth="1"/>
    <col min="15932" max="15932" width="54.7109375" style="1197" customWidth="1"/>
    <col min="15933" max="15933" width="10.7109375" style="1197" customWidth="1"/>
    <col min="15934" max="15934" width="8.7109375" style="1197" customWidth="1"/>
    <col min="15935" max="15935" width="13" style="1197" customWidth="1"/>
    <col min="15936" max="15936" width="8.85546875" style="1197" customWidth="1"/>
    <col min="15937" max="15937" width="9.140625" style="1197" customWidth="1"/>
    <col min="15938" max="15938" width="8.85546875" style="1197" customWidth="1"/>
    <col min="15939" max="15939" width="54.7109375" style="1197" customWidth="1"/>
    <col min="15940" max="15940" width="10.85546875" style="1197" customWidth="1"/>
    <col min="15941" max="15941" width="8.7109375" style="1197" customWidth="1"/>
    <col min="15942" max="15942" width="13" style="1197" customWidth="1"/>
    <col min="15943" max="15943" width="8.85546875" style="1197" customWidth="1"/>
    <col min="15944" max="15944" width="9.85546875" style="1197" customWidth="1"/>
    <col min="15945" max="15945" width="8.85546875" style="1197" customWidth="1"/>
    <col min="15946" max="16131" width="9.140625" style="1197"/>
    <col min="16132" max="16132" width="63" style="1197" customWidth="1"/>
    <col min="16133" max="16135" width="17.140625" style="1197" customWidth="1"/>
    <col min="16136" max="16139" width="15" style="1197" customWidth="1"/>
    <col min="16140" max="16140" width="13.140625" style="1197" customWidth="1"/>
    <col min="16141" max="16141" width="8.7109375" style="1197" customWidth="1"/>
    <col min="16142" max="16142" width="12.85546875" style="1197" customWidth="1"/>
    <col min="16143" max="16143" width="8.85546875" style="1197" customWidth="1"/>
    <col min="16144" max="16144" width="9.85546875" style="1197" customWidth="1"/>
    <col min="16145" max="16145" width="8.85546875" style="1197" customWidth="1"/>
    <col min="16146" max="16146" width="54.7109375" style="1197" customWidth="1"/>
    <col min="16147" max="16147" width="10.85546875" style="1197" customWidth="1"/>
    <col min="16148" max="16148" width="8.7109375" style="1197" customWidth="1"/>
    <col min="16149" max="16149" width="12.140625" style="1197" customWidth="1"/>
    <col min="16150" max="16150" width="8.85546875" style="1197" customWidth="1"/>
    <col min="16151" max="16151" width="9.85546875" style="1197" customWidth="1"/>
    <col min="16152" max="16152" width="8.85546875" style="1197" customWidth="1"/>
    <col min="16153" max="16153" width="54.7109375" style="1197" customWidth="1"/>
    <col min="16154" max="16154" width="10.85546875" style="1197" customWidth="1"/>
    <col min="16155" max="16155" width="8.7109375" style="1197" customWidth="1"/>
    <col min="16156" max="16156" width="12.28515625" style="1197" customWidth="1"/>
    <col min="16157" max="16157" width="8.85546875" style="1197" customWidth="1"/>
    <col min="16158" max="16158" width="9.85546875" style="1197" customWidth="1"/>
    <col min="16159" max="16159" width="8.85546875" style="1197" customWidth="1"/>
    <col min="16160" max="16160" width="54.7109375" style="1197" customWidth="1"/>
    <col min="16161" max="16161" width="10.85546875" style="1197" customWidth="1"/>
    <col min="16162" max="16162" width="8.7109375" style="1197" customWidth="1"/>
    <col min="16163" max="16163" width="13.28515625" style="1197" customWidth="1"/>
    <col min="16164" max="16164" width="8.85546875" style="1197" customWidth="1"/>
    <col min="16165" max="16165" width="9.85546875" style="1197" customWidth="1"/>
    <col min="16166" max="16166" width="8.85546875" style="1197" customWidth="1"/>
    <col min="16167" max="16167" width="54.7109375" style="1197" customWidth="1"/>
    <col min="16168" max="16168" width="12.140625" style="1197" customWidth="1"/>
    <col min="16169" max="16169" width="8.7109375" style="1197" customWidth="1"/>
    <col min="16170" max="16170" width="11.28515625" style="1197" customWidth="1"/>
    <col min="16171" max="16171" width="8.85546875" style="1197" customWidth="1"/>
    <col min="16172" max="16172" width="9.140625" style="1197"/>
    <col min="16173" max="16173" width="8.85546875" style="1197" customWidth="1"/>
    <col min="16174" max="16174" width="54.7109375" style="1197" customWidth="1"/>
    <col min="16175" max="16175" width="13.7109375" style="1197" customWidth="1"/>
    <col min="16176" max="16176" width="8.7109375" style="1197" customWidth="1"/>
    <col min="16177" max="16177" width="14.7109375" style="1197" customWidth="1"/>
    <col min="16178" max="16178" width="8.85546875" style="1197" customWidth="1"/>
    <col min="16179" max="16179" width="9.85546875" style="1197" customWidth="1"/>
    <col min="16180" max="16180" width="8.85546875" style="1197" customWidth="1"/>
    <col min="16181" max="16181" width="54.7109375" style="1197" customWidth="1"/>
    <col min="16182" max="16182" width="12.42578125" style="1197" customWidth="1"/>
    <col min="16183" max="16183" width="8.7109375" style="1197" customWidth="1"/>
    <col min="16184" max="16184" width="13.42578125" style="1197" customWidth="1"/>
    <col min="16185" max="16185" width="8.85546875" style="1197" customWidth="1"/>
    <col min="16186" max="16186" width="9.140625" style="1197" customWidth="1"/>
    <col min="16187" max="16187" width="8.85546875" style="1197" customWidth="1"/>
    <col min="16188" max="16188" width="54.7109375" style="1197" customWidth="1"/>
    <col min="16189" max="16189" width="10.7109375" style="1197" customWidth="1"/>
    <col min="16190" max="16190" width="8.7109375" style="1197" customWidth="1"/>
    <col min="16191" max="16191" width="13" style="1197" customWidth="1"/>
    <col min="16192" max="16192" width="8.85546875" style="1197" customWidth="1"/>
    <col min="16193" max="16193" width="9.140625" style="1197" customWidth="1"/>
    <col min="16194" max="16194" width="8.85546875" style="1197" customWidth="1"/>
    <col min="16195" max="16195" width="54.7109375" style="1197" customWidth="1"/>
    <col min="16196" max="16196" width="10.85546875" style="1197" customWidth="1"/>
    <col min="16197" max="16197" width="8.7109375" style="1197" customWidth="1"/>
    <col min="16198" max="16198" width="13" style="1197" customWidth="1"/>
    <col min="16199" max="16199" width="8.85546875" style="1197" customWidth="1"/>
    <col min="16200" max="16200" width="9.85546875" style="1197" customWidth="1"/>
    <col min="16201" max="16201" width="8.85546875" style="1197" customWidth="1"/>
    <col min="16202" max="16384" width="9.140625" style="1197"/>
  </cols>
  <sheetData>
    <row r="1" spans="2:79" ht="9" customHeight="1" thickBot="1"/>
    <row r="2" spans="2:79" ht="47.45" customHeight="1" thickBot="1">
      <c r="B2" s="1200" t="s">
        <v>792</v>
      </c>
      <c r="C2" s="1201"/>
      <c r="D2" s="1201"/>
      <c r="E2" s="1201"/>
      <c r="F2" s="1201"/>
      <c r="G2" s="1201"/>
      <c r="H2" s="1201"/>
      <c r="I2" s="1202"/>
      <c r="L2" s="1203" t="s">
        <v>793</v>
      </c>
      <c r="M2" s="1204"/>
      <c r="N2" s="1204"/>
      <c r="O2" s="1205"/>
      <c r="P2" s="1205"/>
      <c r="Q2" s="1205"/>
      <c r="R2" s="1205"/>
      <c r="S2" s="1205"/>
      <c r="T2" s="1206"/>
      <c r="U2" s="1198" t="s">
        <v>794</v>
      </c>
    </row>
    <row r="3" spans="2:79" ht="45" customHeight="1" thickBot="1">
      <c r="B3" s="1207"/>
      <c r="C3" s="1208" t="s">
        <v>1025</v>
      </c>
      <c r="D3" s="1201"/>
      <c r="E3" s="1202"/>
      <c r="F3" s="1209"/>
      <c r="G3" s="1210"/>
      <c r="H3" s="1210"/>
      <c r="I3" s="1210"/>
      <c r="L3" s="1211" t="s">
        <v>796</v>
      </c>
      <c r="M3" s="1212" t="s">
        <v>797</v>
      </c>
      <c r="N3" s="1213" t="s">
        <v>798</v>
      </c>
      <c r="O3" s="1211" t="s">
        <v>796</v>
      </c>
      <c r="P3" s="1212" t="s">
        <v>797</v>
      </c>
      <c r="Q3" s="1213" t="s">
        <v>798</v>
      </c>
      <c r="R3" s="1211" t="s">
        <v>796</v>
      </c>
      <c r="S3" s="1212" t="s">
        <v>797</v>
      </c>
      <c r="T3" s="1213" t="s">
        <v>798</v>
      </c>
    </row>
    <row r="4" spans="2:79" ht="51.6" customHeight="1" thickBot="1">
      <c r="F4" s="1197"/>
      <c r="G4" s="1197"/>
      <c r="H4" s="1197"/>
      <c r="L4" s="1214" t="s">
        <v>799</v>
      </c>
      <c r="M4" s="1215">
        <v>8</v>
      </c>
      <c r="N4" s="1216" t="e">
        <f>I32</f>
        <v>#DIV/0!</v>
      </c>
      <c r="O4" s="1217" t="s">
        <v>800</v>
      </c>
      <c r="P4" s="1218">
        <v>25</v>
      </c>
      <c r="Q4" s="1219" t="e">
        <f>I176</f>
        <v>#DIV/0!</v>
      </c>
      <c r="R4" s="1220" t="s">
        <v>801</v>
      </c>
      <c r="S4" s="1221">
        <v>39</v>
      </c>
      <c r="T4" s="1222" t="e">
        <f>I244</f>
        <v>#DIV/0!</v>
      </c>
    </row>
    <row r="5" spans="2:79" ht="54.6" customHeight="1">
      <c r="B5" s="1223" t="s">
        <v>802</v>
      </c>
      <c r="C5" s="1224" t="str">
        <f>[1]A.Pontozás_1.értékelő!C5</f>
        <v>Cseh Lóránt</v>
      </c>
      <c r="D5" s="1225"/>
      <c r="E5" s="1225"/>
      <c r="F5" s="1225"/>
      <c r="G5" s="1225"/>
      <c r="H5" s="1225"/>
      <c r="I5" s="1226"/>
      <c r="L5" s="1227" t="s">
        <v>803</v>
      </c>
      <c r="M5" s="1228">
        <v>17</v>
      </c>
      <c r="N5" s="1229" t="e">
        <f>I52</f>
        <v>#DIV/0!</v>
      </c>
      <c r="O5" s="1230" t="s">
        <v>804</v>
      </c>
      <c r="P5" s="1231">
        <v>4</v>
      </c>
      <c r="Q5" s="1232" t="e">
        <f>I232</f>
        <v>#DIV/0!</v>
      </c>
      <c r="R5" s="1233" t="s">
        <v>805</v>
      </c>
      <c r="S5" s="1234">
        <v>10</v>
      </c>
      <c r="T5" s="1235" t="e">
        <f>I306</f>
        <v>#DIV/0!</v>
      </c>
    </row>
    <row r="6" spans="2:79" ht="54.6" customHeight="1">
      <c r="B6" s="1236" t="s">
        <v>806</v>
      </c>
      <c r="C6" s="1237">
        <f>[1]A.Pontozás_1.értékelő!C6</f>
        <v>33678</v>
      </c>
      <c r="D6" s="1238"/>
      <c r="E6" s="1238"/>
      <c r="F6" s="1238"/>
      <c r="G6" s="1238"/>
      <c r="H6" s="1238"/>
      <c r="I6" s="1239"/>
      <c r="L6" s="1227" t="s">
        <v>807</v>
      </c>
      <c r="M6" s="1228">
        <v>40</v>
      </c>
      <c r="N6" s="1240" t="e">
        <f>I88</f>
        <v>#DIV/0!</v>
      </c>
      <c r="O6" s="1230" t="s">
        <v>808</v>
      </c>
      <c r="P6" s="1241">
        <v>27</v>
      </c>
      <c r="Q6" s="1232" t="e">
        <f>I348</f>
        <v>#DIV/0!</v>
      </c>
      <c r="R6" s="1233" t="s">
        <v>809</v>
      </c>
      <c r="S6" s="1234">
        <v>12</v>
      </c>
      <c r="T6" s="1235" t="e">
        <f>I327</f>
        <v>#DIV/0!</v>
      </c>
      <c r="Y6" s="1198"/>
      <c r="AC6" s="1242"/>
    </row>
    <row r="7" spans="2:79" ht="54.6" customHeight="1" thickBot="1">
      <c r="B7" s="1236" t="s">
        <v>810</v>
      </c>
      <c r="C7" s="1243" t="str">
        <f>[1]A.Pontozás_1.értékelő!C7</f>
        <v>cseloci@gmail.com</v>
      </c>
      <c r="D7" s="1238"/>
      <c r="E7" s="1238"/>
      <c r="F7" s="1238"/>
      <c r="G7" s="1238"/>
      <c r="H7" s="1238"/>
      <c r="I7" s="1239"/>
      <c r="J7" s="1244"/>
      <c r="K7" s="1244"/>
      <c r="L7" s="1245" t="s">
        <v>811</v>
      </c>
      <c r="M7" s="1246">
        <v>18</v>
      </c>
      <c r="N7" s="1247" t="e">
        <f>I146</f>
        <v>#DIV/0!</v>
      </c>
      <c r="O7" s="1248"/>
      <c r="P7" s="1249"/>
      <c r="Q7" s="1250"/>
      <c r="R7" s="1251"/>
      <c r="S7" s="1252"/>
      <c r="T7" s="1253"/>
    </row>
    <row r="8" spans="2:79" ht="54.6" customHeight="1">
      <c r="B8" s="1236" t="s">
        <v>812</v>
      </c>
      <c r="C8" s="1254"/>
      <c r="D8" s="1255"/>
      <c r="E8" s="1255"/>
      <c r="F8" s="1255"/>
      <c r="G8" s="1255"/>
      <c r="H8" s="1255"/>
      <c r="I8" s="1256"/>
      <c r="J8" s="1244"/>
      <c r="K8" s="1244"/>
      <c r="L8" s="1257" t="s">
        <v>814</v>
      </c>
      <c r="M8" s="1258">
        <f>SUM(M4:M7)</f>
        <v>83</v>
      </c>
      <c r="N8" s="1259"/>
      <c r="O8" s="1260" t="s">
        <v>814</v>
      </c>
      <c r="P8" s="1261">
        <f>SUM(P4:P7)</f>
        <v>56</v>
      </c>
      <c r="Q8" s="1262"/>
      <c r="R8" s="1263" t="s">
        <v>815</v>
      </c>
      <c r="S8" s="1264">
        <f>SUM(S4:S7)</f>
        <v>61</v>
      </c>
      <c r="T8" s="1265"/>
    </row>
    <row r="9" spans="2:79" ht="54.6" customHeight="1" thickBot="1">
      <c r="B9" s="1266" t="s">
        <v>816</v>
      </c>
      <c r="C9" s="1267"/>
      <c r="D9" s="1268"/>
      <c r="E9" s="1268"/>
      <c r="F9" s="1268"/>
      <c r="G9" s="1268"/>
      <c r="H9" s="1268"/>
      <c r="I9" s="1269"/>
      <c r="L9" s="1270" t="s">
        <v>818</v>
      </c>
      <c r="M9" s="1271">
        <f>ROUND(M8*0.3,0)</f>
        <v>25</v>
      </c>
      <c r="N9" s="1229"/>
      <c r="O9" s="1272" t="s">
        <v>819</v>
      </c>
      <c r="P9" s="1273">
        <f>ROUND(P8*0.3,0)</f>
        <v>17</v>
      </c>
      <c r="Q9" s="1274"/>
      <c r="R9" s="1275" t="s">
        <v>820</v>
      </c>
      <c r="S9" s="1276">
        <f>ROUND(S8*0.3,0)</f>
        <v>18</v>
      </c>
      <c r="T9" s="1277"/>
      <c r="U9" s="1278"/>
      <c r="V9" s="1279"/>
      <c r="W9" s="1278"/>
      <c r="AD9" s="1278"/>
      <c r="AK9" s="1278"/>
      <c r="AY9" s="1278"/>
      <c r="BT9" s="1278"/>
    </row>
    <row r="10" spans="2:79" ht="54.6" customHeight="1" thickBot="1">
      <c r="B10" s="1266" t="s">
        <v>821</v>
      </c>
      <c r="C10" s="1280"/>
      <c r="D10" s="1281"/>
      <c r="E10" s="1281"/>
      <c r="F10" s="1281"/>
      <c r="G10" s="1281"/>
      <c r="H10" s="1281"/>
      <c r="I10" s="1282"/>
      <c r="L10" s="1283" t="s">
        <v>822</v>
      </c>
      <c r="M10" s="1284"/>
      <c r="N10" s="1285" t="e">
        <f>SUM(N4:N9)</f>
        <v>#DIV/0!</v>
      </c>
      <c r="O10" s="1286"/>
      <c r="P10" s="1287"/>
      <c r="Q10" s="1288" t="e">
        <f>SUM(Q4:Q9)</f>
        <v>#DIV/0!</v>
      </c>
      <c r="R10" s="1289"/>
      <c r="S10" s="1290"/>
      <c r="T10" s="1291" t="e">
        <f>SUM(T4:T9)</f>
        <v>#DIV/0!</v>
      </c>
      <c r="U10" s="1292"/>
    </row>
    <row r="11" spans="2:79" ht="36.950000000000003" customHeight="1" thickBot="1">
      <c r="L11" s="1293" t="s">
        <v>823</v>
      </c>
      <c r="M11" s="1294" t="s">
        <v>824</v>
      </c>
      <c r="N11" s="1285" t="e">
        <f>IF(N10&lt;M9,"KO","OK")</f>
        <v>#DIV/0!</v>
      </c>
      <c r="O11" s="1286"/>
      <c r="P11" s="1288"/>
      <c r="Q11" s="1288" t="e">
        <f>IF(Q10&lt;P9,"KO","OK")</f>
        <v>#DIV/0!</v>
      </c>
      <c r="R11" s="1289"/>
      <c r="S11" s="1295"/>
      <c r="T11" s="1291" t="e">
        <f>IF(T10&lt;S9,"KO","OK")</f>
        <v>#DIV/0!</v>
      </c>
    </row>
    <row r="12" spans="2:79" ht="64.5" customHeight="1" thickBot="1">
      <c r="B12" s="1296" t="s">
        <v>825</v>
      </c>
      <c r="C12" s="1297"/>
      <c r="D12" s="1298"/>
      <c r="E12" s="1299" t="e">
        <f>IF(OR(M12=$M$11,M16=$M$11),"ÜT elutasítás","   ")</f>
        <v>#DIV/0!</v>
      </c>
      <c r="F12" s="1299"/>
      <c r="G12" s="1300"/>
      <c r="H12" s="1301" t="e">
        <f>IF(OR(M12=$M$11,M16=$M$11)," ",I28)</f>
        <v>#DIV/0!</v>
      </c>
      <c r="I12" s="1302"/>
      <c r="J12" s="1244"/>
      <c r="K12" s="1244"/>
      <c r="L12" s="1303" t="s">
        <v>826</v>
      </c>
      <c r="M12" s="1304" t="e">
        <f>IF(OR(N11=M11,Q11=M11,T11=M11),"KO","OK")</f>
        <v>#DIV/0!</v>
      </c>
      <c r="N12" s="1305" t="e">
        <f>IF(M12=$M$11,"Minősítési csoportonként nem érte el a 30%-ot! :(","Csoportonként elérte a 30%-ot! :-)")</f>
        <v>#DIV/0!</v>
      </c>
      <c r="O12" s="1306"/>
      <c r="P12" s="1306"/>
      <c r="Q12" s="1306"/>
      <c r="R12" s="1306"/>
      <c r="S12" s="1306"/>
      <c r="T12" s="1307"/>
      <c r="U12" s="1197"/>
      <c r="V12" s="1244"/>
      <c r="W12" s="1244"/>
      <c r="X12" s="1244"/>
      <c r="Y12" s="1244"/>
      <c r="Z12" s="1244"/>
      <c r="AA12" s="1244"/>
      <c r="AB12" s="1244"/>
      <c r="AC12" s="1244"/>
      <c r="AD12" s="1244"/>
      <c r="AE12" s="1244"/>
      <c r="AF12" s="1244"/>
      <c r="AG12" s="1244"/>
      <c r="AH12" s="1244"/>
      <c r="AI12" s="1244"/>
      <c r="AJ12" s="1244"/>
      <c r="AK12" s="1244"/>
      <c r="AL12" s="1244"/>
      <c r="AM12" s="1244"/>
      <c r="AN12" s="1244"/>
      <c r="AO12" s="1244"/>
      <c r="AP12" s="1244"/>
      <c r="AQ12" s="1244"/>
      <c r="AR12" s="1244"/>
      <c r="AS12" s="1244"/>
      <c r="AT12" s="1244"/>
      <c r="AU12" s="1244"/>
      <c r="AV12" s="1244"/>
      <c r="AW12" s="1244"/>
      <c r="AX12" s="1244"/>
      <c r="AY12" s="1244"/>
      <c r="AZ12" s="1244"/>
      <c r="BA12" s="1244"/>
      <c r="BB12" s="1244"/>
      <c r="BC12" s="1244"/>
      <c r="BD12" s="1244"/>
      <c r="BE12" s="1244"/>
      <c r="BF12" s="1244"/>
      <c r="BG12" s="1244"/>
      <c r="BH12" s="1244"/>
      <c r="BI12" s="1244"/>
      <c r="BJ12" s="1244"/>
      <c r="BK12" s="1244"/>
      <c r="BL12" s="1244"/>
      <c r="BM12" s="1244"/>
      <c r="BN12" s="1244"/>
      <c r="BO12" s="1244"/>
      <c r="BP12" s="1244"/>
      <c r="BQ12" s="1244"/>
      <c r="BR12" s="1244"/>
      <c r="BS12" s="1244"/>
      <c r="BT12" s="1244"/>
      <c r="BU12" s="1244"/>
      <c r="BV12" s="1244"/>
      <c r="BW12" s="1244"/>
      <c r="BX12" s="1244"/>
      <c r="BY12" s="1244"/>
      <c r="BZ12" s="1244"/>
      <c r="CA12" s="1244"/>
    </row>
    <row r="13" spans="2:79" ht="10.5" customHeight="1" thickBot="1">
      <c r="J13" s="1244"/>
      <c r="K13" s="1244"/>
      <c r="L13" s="1197"/>
      <c r="M13" s="1244"/>
      <c r="N13" s="1244"/>
      <c r="O13" s="1244"/>
      <c r="P13" s="1244"/>
      <c r="Q13" s="1244"/>
      <c r="R13" s="1244"/>
      <c r="S13" s="1244"/>
      <c r="T13" s="1244"/>
      <c r="U13" s="1244"/>
      <c r="V13" s="1244"/>
      <c r="W13" s="1244"/>
      <c r="X13" s="1244"/>
      <c r="Y13" s="1244"/>
      <c r="Z13" s="1244"/>
      <c r="AA13" s="1244"/>
      <c r="AB13" s="1244"/>
      <c r="AC13" s="1244"/>
      <c r="AD13" s="1244"/>
      <c r="AE13" s="1244"/>
      <c r="AF13" s="1244"/>
      <c r="AG13" s="1244"/>
      <c r="AH13" s="1244"/>
      <c r="AI13" s="1244"/>
      <c r="AJ13" s="1244"/>
      <c r="AK13" s="1244"/>
      <c r="AL13" s="1244"/>
      <c r="AM13" s="1244"/>
      <c r="AN13" s="1244"/>
      <c r="AO13" s="1244"/>
      <c r="AP13" s="1244"/>
      <c r="AQ13" s="1244"/>
      <c r="AR13" s="1244"/>
      <c r="AS13" s="1244"/>
      <c r="AT13" s="1244"/>
      <c r="AU13" s="1244"/>
      <c r="AV13" s="1244"/>
      <c r="AW13" s="1244"/>
      <c r="AX13" s="1244"/>
      <c r="AY13" s="1244"/>
      <c r="AZ13" s="1244"/>
      <c r="BA13" s="1244"/>
      <c r="BB13" s="1244"/>
      <c r="BC13" s="1244"/>
      <c r="BD13" s="1244"/>
      <c r="BE13" s="1244"/>
      <c r="BF13" s="1244"/>
      <c r="BG13" s="1244"/>
      <c r="BH13" s="1244"/>
      <c r="BI13" s="1244"/>
      <c r="BJ13" s="1244"/>
      <c r="BK13" s="1244"/>
      <c r="BL13" s="1244"/>
      <c r="BM13" s="1244"/>
      <c r="BN13" s="1244"/>
      <c r="BO13" s="1244"/>
      <c r="BP13" s="1244"/>
      <c r="BQ13" s="1244"/>
      <c r="BR13" s="1244"/>
      <c r="BS13" s="1244"/>
      <c r="BT13" s="1244"/>
      <c r="BU13" s="1244"/>
      <c r="BV13" s="1244"/>
      <c r="BW13" s="1244"/>
      <c r="BX13" s="1244"/>
      <c r="BY13" s="1244"/>
      <c r="BZ13" s="1244"/>
      <c r="CA13" s="1244"/>
    </row>
    <row r="14" spans="2:79" ht="59.45" customHeight="1" thickBot="1">
      <c r="B14" s="1308" t="s">
        <v>827</v>
      </c>
      <c r="C14" s="1309"/>
      <c r="D14" s="1309"/>
      <c r="E14" s="1309"/>
      <c r="F14" s="1309"/>
      <c r="G14" s="1310"/>
      <c r="H14" s="1311">
        <v>60</v>
      </c>
      <c r="I14" s="1312"/>
      <c r="J14" s="1244"/>
      <c r="K14" s="1244"/>
      <c r="L14" s="1313" t="s">
        <v>828</v>
      </c>
      <c r="M14" s="1304" t="e">
        <f>IF(H28=M11,"KO","OK")</f>
        <v>#DIV/0!</v>
      </c>
      <c r="N14" s="1314" t="e">
        <f>IF(M14=$M$11,"Elutasítási (KO) kritériumok alapján az ÜT NEM fogadható el! :-(","Elutasítási (KO) kritériumok alapján az ÜT elfogadható! :-)")</f>
        <v>#DIV/0!</v>
      </c>
      <c r="O14" s="1315"/>
      <c r="P14" s="1315"/>
      <c r="Q14" s="1315"/>
      <c r="R14" s="1315"/>
      <c r="S14" s="1315"/>
      <c r="T14" s="1316"/>
      <c r="U14" s="1244"/>
      <c r="V14" s="1244"/>
      <c r="W14" s="1244"/>
      <c r="X14" s="1244"/>
      <c r="Y14" s="1244"/>
      <c r="Z14" s="1244"/>
      <c r="AA14" s="1244"/>
      <c r="AB14" s="1244"/>
      <c r="AC14" s="1244"/>
      <c r="AD14" s="1244"/>
      <c r="AE14" s="1244"/>
      <c r="AF14" s="1244"/>
      <c r="AG14" s="1244"/>
      <c r="AH14" s="1244"/>
      <c r="AI14" s="1244"/>
      <c r="AJ14" s="1244"/>
      <c r="AK14" s="1244"/>
      <c r="AL14" s="1244"/>
      <c r="AM14" s="1244"/>
      <c r="AN14" s="1244"/>
      <c r="AO14" s="1244"/>
      <c r="AP14" s="1244"/>
      <c r="AQ14" s="1244"/>
      <c r="AR14" s="1244"/>
      <c r="AS14" s="1244"/>
      <c r="AT14" s="1244"/>
      <c r="AU14" s="1244"/>
      <c r="AV14" s="1244"/>
      <c r="AW14" s="1244"/>
      <c r="AX14" s="1244"/>
      <c r="AY14" s="1244"/>
      <c r="AZ14" s="1244"/>
      <c r="BA14" s="1244"/>
      <c r="BB14" s="1244"/>
      <c r="BC14" s="1244"/>
      <c r="BD14" s="1244"/>
      <c r="BE14" s="1244"/>
      <c r="BF14" s="1244"/>
      <c r="BG14" s="1244"/>
      <c r="BH14" s="1244"/>
      <c r="BI14" s="1244"/>
      <c r="BJ14" s="1244"/>
      <c r="BK14" s="1244"/>
      <c r="BL14" s="1244"/>
      <c r="BM14" s="1244"/>
      <c r="BN14" s="1244"/>
      <c r="BO14" s="1244"/>
      <c r="BP14" s="1244"/>
      <c r="BQ14" s="1244"/>
      <c r="BR14" s="1244"/>
      <c r="BS14" s="1244"/>
      <c r="BT14" s="1244"/>
      <c r="BU14" s="1244"/>
      <c r="BV14" s="1244"/>
      <c r="BW14" s="1244"/>
      <c r="BX14" s="1244"/>
      <c r="BY14" s="1244"/>
      <c r="BZ14" s="1244"/>
      <c r="CA14" s="1244"/>
    </row>
    <row r="15" spans="2:79" ht="10.5" customHeight="1" thickBot="1">
      <c r="J15" s="1244"/>
      <c r="K15" s="1244"/>
      <c r="L15" s="1197"/>
      <c r="M15" s="1244"/>
      <c r="N15" s="1244"/>
      <c r="O15" s="1244"/>
      <c r="P15" s="1244"/>
      <c r="Q15" s="1244"/>
      <c r="R15" s="1244"/>
      <c r="S15" s="1244"/>
      <c r="T15" s="1244"/>
      <c r="U15" s="1244"/>
      <c r="V15" s="1244"/>
      <c r="W15" s="1244"/>
      <c r="X15" s="1244"/>
      <c r="Y15" s="1244"/>
      <c r="Z15" s="1244"/>
      <c r="AA15" s="1244"/>
      <c r="AB15" s="1244"/>
      <c r="AC15" s="1244"/>
      <c r="AD15" s="1244"/>
      <c r="AE15" s="1244"/>
      <c r="AF15" s="1244"/>
      <c r="AG15" s="1244"/>
      <c r="AH15" s="1244"/>
      <c r="AI15" s="1244"/>
      <c r="AJ15" s="1244"/>
      <c r="AK15" s="1244"/>
      <c r="AL15" s="1244"/>
      <c r="AM15" s="1244"/>
      <c r="AN15" s="1244"/>
      <c r="AO15" s="1244"/>
      <c r="AP15" s="1244"/>
      <c r="AQ15" s="1244"/>
      <c r="AR15" s="1244"/>
      <c r="AS15" s="1244"/>
      <c r="AT15" s="1244"/>
      <c r="AU15" s="1244"/>
      <c r="AV15" s="1244"/>
      <c r="AW15" s="1244"/>
      <c r="AX15" s="1244"/>
      <c r="AY15" s="1244"/>
      <c r="AZ15" s="1244"/>
      <c r="BA15" s="1244"/>
      <c r="BB15" s="1244"/>
      <c r="BC15" s="1244"/>
      <c r="BD15" s="1244"/>
      <c r="BE15" s="1244"/>
      <c r="BF15" s="1244"/>
      <c r="BG15" s="1244"/>
      <c r="BH15" s="1244"/>
      <c r="BI15" s="1244"/>
      <c r="BJ15" s="1244"/>
      <c r="BK15" s="1244"/>
      <c r="BL15" s="1244"/>
      <c r="BM15" s="1244"/>
      <c r="BN15" s="1244"/>
      <c r="BO15" s="1244"/>
      <c r="BP15" s="1244"/>
      <c r="BQ15" s="1244"/>
      <c r="BR15" s="1244"/>
      <c r="BS15" s="1244"/>
      <c r="BT15" s="1244"/>
      <c r="BU15" s="1244"/>
      <c r="BV15" s="1244"/>
      <c r="BW15" s="1244"/>
      <c r="BX15" s="1244"/>
      <c r="BY15" s="1244"/>
      <c r="BZ15" s="1244"/>
      <c r="CA15" s="1244"/>
    </row>
    <row r="16" spans="2:79" ht="62.1" customHeight="1" thickBot="1">
      <c r="B16" s="1317" t="s">
        <v>829</v>
      </c>
      <c r="C16" s="1318"/>
      <c r="D16" s="1299" t="e">
        <f>IF(ISBLANK(H14),O40,IF(OR(M12=$M$11,M14=$M$11),O39,IF(H12&lt;H14,O38,O37)))</f>
        <v>#DIV/0!</v>
      </c>
      <c r="E16" s="1299"/>
      <c r="F16" s="1299"/>
      <c r="G16" s="1299"/>
      <c r="H16" s="1299"/>
      <c r="I16" s="1300"/>
      <c r="L16" s="1197"/>
      <c r="M16" s="1244"/>
      <c r="N16" s="1244"/>
      <c r="O16" s="1244"/>
      <c r="P16" s="1244"/>
      <c r="Q16" s="1244"/>
      <c r="R16" s="1244"/>
      <c r="S16" s="1244"/>
      <c r="T16" s="1244"/>
      <c r="U16" s="1197"/>
      <c r="V16" s="1244"/>
      <c r="W16" s="1244"/>
      <c r="X16" s="1244"/>
      <c r="Y16" s="1244"/>
      <c r="Z16" s="1244"/>
      <c r="AA16" s="1244"/>
      <c r="AB16" s="1244"/>
      <c r="AC16" s="1244"/>
      <c r="AD16" s="1244"/>
      <c r="AE16" s="1244"/>
      <c r="AF16" s="1244"/>
      <c r="AG16" s="1244"/>
      <c r="AH16" s="1244"/>
      <c r="AI16" s="1244"/>
      <c r="AJ16" s="1244"/>
      <c r="AK16" s="1244"/>
      <c r="AL16" s="1244"/>
      <c r="AM16" s="1244"/>
      <c r="AN16" s="1244"/>
      <c r="AO16" s="1244"/>
      <c r="AP16" s="1244"/>
      <c r="AQ16" s="1244"/>
      <c r="AR16" s="1244"/>
      <c r="AS16" s="1244"/>
      <c r="AT16" s="1244"/>
      <c r="AU16" s="1244"/>
      <c r="AV16" s="1244"/>
      <c r="AW16" s="1244"/>
      <c r="AX16" s="1244"/>
      <c r="AY16" s="1244"/>
      <c r="AZ16" s="1244"/>
      <c r="BA16" s="1244"/>
      <c r="BB16" s="1244"/>
      <c r="BC16" s="1244"/>
      <c r="BD16" s="1244"/>
      <c r="BE16" s="1244"/>
      <c r="BF16" s="1244"/>
      <c r="BG16" s="1244"/>
      <c r="BH16" s="1244"/>
      <c r="BI16" s="1244"/>
      <c r="BJ16" s="1244"/>
      <c r="BK16" s="1244"/>
      <c r="BL16" s="1244"/>
      <c r="BM16" s="1244"/>
      <c r="BN16" s="1244"/>
      <c r="BO16" s="1244"/>
      <c r="BP16" s="1244"/>
      <c r="BQ16" s="1244"/>
      <c r="BR16" s="1244"/>
      <c r="BS16" s="1244"/>
      <c r="BT16" s="1244"/>
      <c r="BU16" s="1244"/>
      <c r="BV16" s="1244"/>
      <c r="BW16" s="1244"/>
      <c r="BX16" s="1244"/>
      <c r="BY16" s="1244"/>
      <c r="BZ16" s="1244"/>
      <c r="CA16" s="1244"/>
    </row>
    <row r="17" spans="1:2048 2050:7168 7170:12288 12290:16384" ht="29.25" customHeight="1">
      <c r="K17" s="1193"/>
      <c r="L17" s="1194"/>
      <c r="M17" s="1195"/>
      <c r="N17" s="1195"/>
      <c r="O17" s="1195"/>
      <c r="U17" s="1193"/>
      <c r="V17" s="1194"/>
      <c r="W17" s="1195"/>
      <c r="X17" s="1195"/>
      <c r="Y17" s="1195"/>
      <c r="Z17" s="1196"/>
      <c r="AA17" s="1196"/>
      <c r="AB17" s="1196"/>
      <c r="AC17" s="1197"/>
      <c r="AD17" s="1198"/>
      <c r="AE17" s="1193"/>
      <c r="AF17" s="1194"/>
      <c r="AG17" s="1195"/>
      <c r="AH17" s="1195"/>
      <c r="AI17" s="1195"/>
      <c r="AK17" s="1196"/>
      <c r="AO17" s="1193"/>
      <c r="AP17" s="1194"/>
      <c r="AQ17" s="1195"/>
      <c r="AR17" s="1195"/>
      <c r="AS17" s="1195"/>
      <c r="AT17" s="1196"/>
      <c r="AU17" s="1196"/>
      <c r="AV17" s="1196"/>
      <c r="AW17" s="1197"/>
      <c r="AX17" s="1198"/>
      <c r="AY17" s="1193"/>
      <c r="AZ17" s="1194"/>
      <c r="BA17" s="1195"/>
      <c r="BB17" s="1195"/>
      <c r="BC17" s="1195"/>
      <c r="BD17" s="1196"/>
      <c r="BF17" s="1196"/>
      <c r="BG17" s="1197"/>
      <c r="BH17" s="1198"/>
      <c r="BI17" s="1193"/>
      <c r="BJ17" s="1194"/>
      <c r="BK17" s="1195"/>
      <c r="BL17" s="1195"/>
      <c r="BM17" s="1195"/>
      <c r="BO17" s="1196"/>
      <c r="BP17" s="1196"/>
      <c r="BQ17" s="1197"/>
      <c r="BS17" s="1193"/>
      <c r="BT17" s="1194"/>
      <c r="BU17" s="1195"/>
      <c r="BV17" s="1195"/>
      <c r="BW17" s="1195"/>
      <c r="BX17" s="1196"/>
      <c r="BY17" s="1196"/>
      <c r="BZ17" s="1196"/>
      <c r="CB17" s="1198"/>
      <c r="CC17" s="1193"/>
      <c r="CD17" s="1194"/>
      <c r="CE17" s="1195"/>
      <c r="CF17" s="1195"/>
      <c r="CG17" s="1195"/>
      <c r="CH17" s="1196"/>
      <c r="CI17" s="1196"/>
      <c r="CJ17" s="1196"/>
      <c r="CL17" s="1198"/>
      <c r="CM17" s="1193"/>
      <c r="CN17" s="1194"/>
      <c r="CO17" s="1195"/>
      <c r="CP17" s="1195"/>
      <c r="CQ17" s="1195"/>
      <c r="CR17" s="1196"/>
      <c r="CS17" s="1196"/>
      <c r="CT17" s="1196"/>
      <c r="CV17" s="1198"/>
      <c r="CW17" s="1193"/>
      <c r="CX17" s="1194"/>
      <c r="CY17" s="1195"/>
      <c r="CZ17" s="1195"/>
      <c r="DA17" s="1195"/>
      <c r="DB17" s="1196"/>
      <c r="DC17" s="1196"/>
      <c r="DD17" s="1196"/>
      <c r="DF17" s="1198"/>
      <c r="DG17" s="1193"/>
      <c r="DH17" s="1194"/>
      <c r="DI17" s="1195"/>
      <c r="DJ17" s="1195"/>
      <c r="DK17" s="1195"/>
      <c r="DL17" s="1196"/>
      <c r="DM17" s="1196"/>
      <c r="DN17" s="1196"/>
      <c r="DP17" s="1198"/>
      <c r="DQ17" s="1193"/>
      <c r="DR17" s="1194"/>
      <c r="DS17" s="1195"/>
      <c r="DT17" s="1195"/>
      <c r="DU17" s="1195"/>
      <c r="DV17" s="1196"/>
      <c r="DW17" s="1196"/>
      <c r="DX17" s="1196"/>
      <c r="DZ17" s="1198"/>
      <c r="EA17" s="1193"/>
      <c r="EB17" s="1194"/>
      <c r="EC17" s="1195"/>
      <c r="ED17" s="1195"/>
      <c r="EE17" s="1195"/>
      <c r="EF17" s="1196"/>
      <c r="EG17" s="1196"/>
      <c r="EH17" s="1196"/>
      <c r="EJ17" s="1198"/>
      <c r="EK17" s="1193"/>
      <c r="EL17" s="1194"/>
      <c r="EM17" s="1195"/>
      <c r="EN17" s="1195"/>
      <c r="EO17" s="1195"/>
      <c r="EP17" s="1196"/>
      <c r="EQ17" s="1196"/>
      <c r="ER17" s="1196"/>
      <c r="ET17" s="1198"/>
      <c r="EU17" s="1193"/>
      <c r="EV17" s="1194"/>
      <c r="EW17" s="1195"/>
      <c r="EX17" s="1195"/>
      <c r="EY17" s="1195"/>
      <c r="EZ17" s="1196"/>
      <c r="FA17" s="1196"/>
      <c r="FB17" s="1196"/>
      <c r="FD17" s="1198"/>
      <c r="FE17" s="1193"/>
      <c r="FF17" s="1194"/>
      <c r="FG17" s="1195"/>
      <c r="FH17" s="1195"/>
      <c r="FI17" s="1195"/>
      <c r="FJ17" s="1196"/>
      <c r="FK17" s="1196"/>
      <c r="FL17" s="1196"/>
      <c r="FN17" s="1198"/>
      <c r="FO17" s="1193"/>
      <c r="FP17" s="1194"/>
      <c r="FQ17" s="1195"/>
      <c r="FR17" s="1195"/>
      <c r="FS17" s="1195"/>
      <c r="FT17" s="1196"/>
      <c r="FU17" s="1196"/>
      <c r="FV17" s="1196"/>
      <c r="FX17" s="1198"/>
      <c r="FY17" s="1193"/>
      <c r="FZ17" s="1194"/>
      <c r="GA17" s="1195"/>
      <c r="GB17" s="1195"/>
      <c r="GC17" s="1195"/>
      <c r="GD17" s="1196"/>
      <c r="GE17" s="1196"/>
      <c r="GF17" s="1196"/>
      <c r="GH17" s="1198"/>
      <c r="GI17" s="1193"/>
      <c r="GJ17" s="1194"/>
      <c r="GK17" s="1195"/>
      <c r="GL17" s="1195"/>
      <c r="GM17" s="1195"/>
      <c r="GN17" s="1196"/>
      <c r="GO17" s="1196"/>
      <c r="GP17" s="1196"/>
      <c r="GR17" s="1198"/>
      <c r="GS17" s="1193"/>
      <c r="GT17" s="1194"/>
      <c r="GU17" s="1195"/>
      <c r="GV17" s="1195"/>
      <c r="GW17" s="1195"/>
      <c r="GX17" s="1196"/>
      <c r="GY17" s="1196"/>
      <c r="GZ17" s="1196"/>
      <c r="HB17" s="1198"/>
      <c r="HC17" s="1193"/>
      <c r="HD17" s="1194"/>
      <c r="HE17" s="1195"/>
      <c r="HF17" s="1195"/>
      <c r="HG17" s="1195"/>
      <c r="HH17" s="1196"/>
      <c r="HI17" s="1196"/>
      <c r="HJ17" s="1196"/>
      <c r="HL17" s="1198"/>
      <c r="HM17" s="1193"/>
      <c r="HN17" s="1194"/>
      <c r="HO17" s="1195"/>
      <c r="HP17" s="1195"/>
      <c r="HQ17" s="1195"/>
      <c r="HR17" s="1196"/>
      <c r="HS17" s="1196"/>
      <c r="HT17" s="1196"/>
      <c r="HV17" s="1198"/>
      <c r="HW17" s="1193"/>
      <c r="HX17" s="1194"/>
      <c r="HY17" s="1195"/>
      <c r="HZ17" s="1195"/>
      <c r="IA17" s="1195"/>
      <c r="IB17" s="1196"/>
      <c r="IC17" s="1196"/>
      <c r="ID17" s="1196"/>
      <c r="IF17" s="1198"/>
      <c r="IG17" s="1193"/>
      <c r="IH17" s="1194"/>
      <c r="II17" s="1195"/>
      <c r="IJ17" s="1195"/>
      <c r="IK17" s="1195"/>
      <c r="IL17" s="1196"/>
      <c r="IM17" s="1196"/>
      <c r="IN17" s="1196"/>
      <c r="IP17" s="1198"/>
      <c r="IQ17" s="1193"/>
      <c r="IR17" s="1194"/>
      <c r="IS17" s="1195"/>
      <c r="IT17" s="1195"/>
      <c r="IU17" s="1195"/>
      <c r="IV17" s="1196"/>
      <c r="IW17" s="1196"/>
      <c r="IX17" s="1196"/>
      <c r="IZ17" s="1198"/>
      <c r="JA17" s="1193"/>
      <c r="JB17" s="1194"/>
      <c r="JC17" s="1195"/>
      <c r="JD17" s="1195"/>
      <c r="JE17" s="1195"/>
      <c r="JF17" s="1196"/>
      <c r="JG17" s="1196"/>
      <c r="JH17" s="1196"/>
      <c r="JJ17" s="1198"/>
      <c r="JK17" s="1193"/>
      <c r="JL17" s="1194"/>
      <c r="JM17" s="1195"/>
      <c r="JN17" s="1195"/>
      <c r="JO17" s="1195"/>
      <c r="JP17" s="1196"/>
      <c r="JQ17" s="1196"/>
      <c r="JR17" s="1196"/>
      <c r="JT17" s="1198"/>
      <c r="JU17" s="1193"/>
      <c r="JV17" s="1194"/>
      <c r="JW17" s="1195"/>
      <c r="JX17" s="1195"/>
      <c r="JY17" s="1195"/>
      <c r="JZ17" s="1196"/>
      <c r="KA17" s="1196"/>
      <c r="KB17" s="1196"/>
      <c r="KD17" s="1198"/>
      <c r="KE17" s="1193"/>
      <c r="KF17" s="1194"/>
      <c r="KG17" s="1195"/>
      <c r="KH17" s="1195"/>
      <c r="KI17" s="1195"/>
      <c r="KJ17" s="1196"/>
      <c r="KK17" s="1196"/>
      <c r="KL17" s="1196"/>
      <c r="KN17" s="1198"/>
      <c r="KO17" s="1193"/>
      <c r="KP17" s="1194"/>
      <c r="KQ17" s="1195"/>
      <c r="KR17" s="1195"/>
      <c r="KS17" s="1195"/>
      <c r="KT17" s="1196"/>
      <c r="KU17" s="1196"/>
      <c r="KV17" s="1196"/>
      <c r="KX17" s="1198"/>
      <c r="KY17" s="1193"/>
      <c r="KZ17" s="1194"/>
      <c r="LA17" s="1195"/>
      <c r="LB17" s="1195"/>
      <c r="LC17" s="1195"/>
      <c r="LD17" s="1196"/>
      <c r="LE17" s="1196"/>
      <c r="LF17" s="1196"/>
      <c r="LH17" s="1198"/>
      <c r="LI17" s="1193"/>
      <c r="LJ17" s="1194"/>
      <c r="LK17" s="1195"/>
      <c r="LL17" s="1195"/>
      <c r="LM17" s="1195"/>
      <c r="LN17" s="1196"/>
      <c r="LO17" s="1196"/>
      <c r="LP17" s="1196"/>
      <c r="LR17" s="1198"/>
      <c r="LS17" s="1193"/>
      <c r="LT17" s="1194"/>
      <c r="LU17" s="1195"/>
      <c r="LV17" s="1195"/>
      <c r="LW17" s="1195"/>
      <c r="LX17" s="1196"/>
      <c r="LY17" s="1196"/>
      <c r="LZ17" s="1196"/>
      <c r="MB17" s="1198"/>
      <c r="MC17" s="1193"/>
      <c r="MD17" s="1194"/>
      <c r="ME17" s="1195"/>
      <c r="MF17" s="1195"/>
      <c r="MG17" s="1195"/>
      <c r="MH17" s="1196"/>
      <c r="MI17" s="1196"/>
      <c r="MJ17" s="1196"/>
      <c r="ML17" s="1198"/>
      <c r="MM17" s="1193"/>
      <c r="MN17" s="1194"/>
      <c r="MO17" s="1195"/>
      <c r="MP17" s="1195"/>
      <c r="MQ17" s="1195"/>
      <c r="MR17" s="1196"/>
      <c r="MS17" s="1196"/>
      <c r="MT17" s="1196"/>
      <c r="MV17" s="1198"/>
      <c r="MW17" s="1193"/>
      <c r="MX17" s="1194"/>
      <c r="MY17" s="1195"/>
      <c r="MZ17" s="1195"/>
      <c r="NA17" s="1195"/>
      <c r="NB17" s="1196"/>
      <c r="NC17" s="1196"/>
      <c r="ND17" s="1196"/>
      <c r="NF17" s="1198"/>
      <c r="NG17" s="1193"/>
      <c r="NH17" s="1194"/>
      <c r="NI17" s="1195"/>
      <c r="NJ17" s="1195"/>
      <c r="NK17" s="1195"/>
      <c r="NL17" s="1196"/>
      <c r="NM17" s="1196"/>
      <c r="NN17" s="1196"/>
      <c r="NP17" s="1198"/>
      <c r="NQ17" s="1193"/>
      <c r="NR17" s="1194"/>
      <c r="NS17" s="1195"/>
      <c r="NT17" s="1195"/>
      <c r="NU17" s="1195"/>
      <c r="NV17" s="1196"/>
      <c r="NW17" s="1196"/>
      <c r="NX17" s="1196"/>
      <c r="NZ17" s="1198"/>
      <c r="OA17" s="1193"/>
      <c r="OB17" s="1194"/>
      <c r="OC17" s="1195"/>
      <c r="OD17" s="1195"/>
      <c r="OE17" s="1195"/>
      <c r="OF17" s="1196"/>
      <c r="OG17" s="1196"/>
      <c r="OH17" s="1196"/>
      <c r="OJ17" s="1198"/>
      <c r="OK17" s="1193"/>
      <c r="OL17" s="1194"/>
      <c r="OM17" s="1195"/>
      <c r="ON17" s="1195"/>
      <c r="OO17" s="1195"/>
      <c r="OP17" s="1196"/>
      <c r="OQ17" s="1196"/>
      <c r="OR17" s="1196"/>
      <c r="OT17" s="1198"/>
      <c r="OU17" s="1193"/>
      <c r="OV17" s="1194"/>
      <c r="OW17" s="1195"/>
      <c r="OX17" s="1195"/>
      <c r="OY17" s="1195"/>
      <c r="OZ17" s="1196"/>
      <c r="PA17" s="1196"/>
      <c r="PB17" s="1196"/>
      <c r="PD17" s="1198"/>
      <c r="PE17" s="1193"/>
      <c r="PF17" s="1194"/>
      <c r="PG17" s="1195"/>
      <c r="PH17" s="1195"/>
      <c r="PI17" s="1195"/>
      <c r="PJ17" s="1196"/>
      <c r="PK17" s="1196"/>
      <c r="PL17" s="1196"/>
      <c r="PN17" s="1198"/>
      <c r="PO17" s="1193"/>
      <c r="PP17" s="1194"/>
      <c r="PQ17" s="1195"/>
      <c r="PR17" s="1195"/>
      <c r="PS17" s="1195"/>
      <c r="PT17" s="1196"/>
      <c r="PU17" s="1196"/>
      <c r="PV17" s="1196"/>
      <c r="PX17" s="1198"/>
      <c r="PY17" s="1193"/>
      <c r="PZ17" s="1194"/>
      <c r="QA17" s="1195"/>
      <c r="QB17" s="1195"/>
      <c r="QC17" s="1195"/>
      <c r="QD17" s="1196"/>
      <c r="QE17" s="1196"/>
      <c r="QF17" s="1196"/>
      <c r="QH17" s="1198"/>
      <c r="QI17" s="1193"/>
      <c r="QJ17" s="1194"/>
      <c r="QK17" s="1195"/>
      <c r="QL17" s="1195"/>
      <c r="QM17" s="1195"/>
      <c r="QN17" s="1196"/>
      <c r="QO17" s="1196"/>
      <c r="QP17" s="1196"/>
      <c r="QR17" s="1198"/>
      <c r="QS17" s="1193"/>
      <c r="QT17" s="1194"/>
      <c r="QU17" s="1195"/>
      <c r="QV17" s="1195"/>
      <c r="QW17" s="1195"/>
      <c r="QX17" s="1196"/>
      <c r="QY17" s="1196"/>
      <c r="QZ17" s="1196"/>
      <c r="RB17" s="1198"/>
      <c r="RC17" s="1193"/>
      <c r="RD17" s="1194"/>
      <c r="RE17" s="1195"/>
      <c r="RF17" s="1195"/>
      <c r="RG17" s="1195"/>
      <c r="RH17" s="1196"/>
      <c r="RI17" s="1196"/>
      <c r="RJ17" s="1196"/>
      <c r="RL17" s="1198"/>
      <c r="RM17" s="1193"/>
      <c r="RN17" s="1194"/>
      <c r="RO17" s="1195"/>
      <c r="RP17" s="1195"/>
      <c r="RQ17" s="1195"/>
      <c r="RR17" s="1196"/>
      <c r="RS17" s="1196"/>
      <c r="RT17" s="1196"/>
      <c r="RV17" s="1198"/>
      <c r="RW17" s="1193"/>
      <c r="RX17" s="1194"/>
      <c r="RY17" s="1195"/>
      <c r="RZ17" s="1195"/>
      <c r="SA17" s="1195"/>
      <c r="SB17" s="1196"/>
      <c r="SC17" s="1196"/>
      <c r="SD17" s="1196"/>
      <c r="SF17" s="1198"/>
      <c r="SG17" s="1193"/>
      <c r="SH17" s="1194"/>
      <c r="SI17" s="1195"/>
      <c r="SJ17" s="1195"/>
      <c r="SK17" s="1195"/>
      <c r="SL17" s="1196"/>
      <c r="SM17" s="1196"/>
      <c r="SN17" s="1196"/>
      <c r="SP17" s="1198"/>
      <c r="SQ17" s="1193"/>
      <c r="SR17" s="1194"/>
      <c r="SS17" s="1195"/>
      <c r="ST17" s="1195"/>
      <c r="SU17" s="1195"/>
      <c r="SV17" s="1196"/>
      <c r="SW17" s="1196"/>
      <c r="SX17" s="1196"/>
      <c r="SZ17" s="1198"/>
      <c r="TA17" s="1193"/>
      <c r="TB17" s="1194"/>
      <c r="TC17" s="1195"/>
      <c r="TD17" s="1195"/>
      <c r="TE17" s="1195"/>
      <c r="TF17" s="1196"/>
      <c r="TG17" s="1196"/>
      <c r="TH17" s="1196"/>
      <c r="TJ17" s="1198"/>
      <c r="TK17" s="1193"/>
      <c r="TL17" s="1194"/>
      <c r="TM17" s="1195"/>
      <c r="TN17" s="1195"/>
      <c r="TO17" s="1195"/>
      <c r="TP17" s="1196"/>
      <c r="TQ17" s="1196"/>
      <c r="TR17" s="1196"/>
      <c r="TT17" s="1198"/>
      <c r="TU17" s="1193"/>
      <c r="TV17" s="1194"/>
      <c r="TW17" s="1195"/>
      <c r="TX17" s="1195"/>
      <c r="TY17" s="1195"/>
      <c r="TZ17" s="1196"/>
      <c r="UA17" s="1196"/>
      <c r="UB17" s="1196"/>
      <c r="UD17" s="1198"/>
      <c r="UE17" s="1193"/>
      <c r="UF17" s="1194"/>
      <c r="UG17" s="1195"/>
      <c r="UH17" s="1195"/>
      <c r="UI17" s="1195"/>
      <c r="UJ17" s="1196"/>
      <c r="UK17" s="1196"/>
      <c r="UL17" s="1196"/>
      <c r="UN17" s="1198"/>
      <c r="UO17" s="1193"/>
      <c r="UP17" s="1194"/>
      <c r="UQ17" s="1195"/>
      <c r="UR17" s="1195"/>
      <c r="US17" s="1195"/>
      <c r="UT17" s="1196"/>
      <c r="UU17" s="1196"/>
      <c r="UV17" s="1196"/>
      <c r="UX17" s="1198"/>
      <c r="UY17" s="1193"/>
      <c r="UZ17" s="1194"/>
      <c r="VA17" s="1195"/>
      <c r="VB17" s="1195"/>
      <c r="VC17" s="1195"/>
      <c r="VD17" s="1196"/>
      <c r="VE17" s="1196"/>
      <c r="VF17" s="1196"/>
      <c r="VH17" s="1198"/>
      <c r="VI17" s="1193"/>
      <c r="VJ17" s="1194"/>
      <c r="VK17" s="1195"/>
      <c r="VL17" s="1195"/>
      <c r="VM17" s="1195"/>
      <c r="VN17" s="1196"/>
      <c r="VO17" s="1196"/>
      <c r="VP17" s="1196"/>
      <c r="VR17" s="1198"/>
      <c r="VS17" s="1193"/>
      <c r="VT17" s="1194"/>
      <c r="VU17" s="1195"/>
      <c r="VV17" s="1195"/>
      <c r="VW17" s="1195"/>
      <c r="VX17" s="1196"/>
      <c r="VY17" s="1196"/>
      <c r="VZ17" s="1196"/>
      <c r="WB17" s="1198"/>
      <c r="WC17" s="1193"/>
      <c r="WD17" s="1194"/>
      <c r="WE17" s="1195"/>
      <c r="WF17" s="1195"/>
      <c r="WG17" s="1195"/>
      <c r="WH17" s="1196"/>
      <c r="WI17" s="1196"/>
      <c r="WJ17" s="1196"/>
      <c r="WL17" s="1198"/>
      <c r="WM17" s="1193"/>
      <c r="WN17" s="1194"/>
      <c r="WO17" s="1195"/>
      <c r="WP17" s="1195"/>
      <c r="WQ17" s="1195"/>
      <c r="WR17" s="1196"/>
      <c r="WS17" s="1196"/>
      <c r="WT17" s="1196"/>
      <c r="WV17" s="1198"/>
      <c r="WW17" s="1193"/>
      <c r="WX17" s="1194"/>
      <c r="WY17" s="1195"/>
      <c r="WZ17" s="1195"/>
      <c r="XA17" s="1195"/>
      <c r="XB17" s="1196"/>
      <c r="XC17" s="1196"/>
      <c r="XD17" s="1196"/>
      <c r="XF17" s="1198"/>
      <c r="XG17" s="1193"/>
      <c r="XH17" s="1194"/>
      <c r="XI17" s="1195"/>
      <c r="XJ17" s="1195"/>
      <c r="XK17" s="1195"/>
      <c r="XL17" s="1196"/>
      <c r="XM17" s="1196"/>
      <c r="XN17" s="1196"/>
      <c r="XP17" s="1198"/>
      <c r="XQ17" s="1193"/>
      <c r="XR17" s="1194"/>
      <c r="XS17" s="1195"/>
      <c r="XT17" s="1195"/>
      <c r="XU17" s="1195"/>
      <c r="XV17" s="1196"/>
      <c r="XW17" s="1196"/>
      <c r="XX17" s="1196"/>
      <c r="XZ17" s="1198"/>
      <c r="YA17" s="1193"/>
      <c r="YB17" s="1194"/>
      <c r="YC17" s="1195"/>
      <c r="YD17" s="1195"/>
      <c r="YE17" s="1195"/>
      <c r="YF17" s="1196"/>
      <c r="YG17" s="1196"/>
      <c r="YH17" s="1196"/>
      <c r="YJ17" s="1198"/>
      <c r="YK17" s="1193"/>
      <c r="YL17" s="1194"/>
      <c r="YM17" s="1195"/>
      <c r="YN17" s="1195"/>
      <c r="YO17" s="1195"/>
      <c r="YP17" s="1196"/>
      <c r="YQ17" s="1196"/>
      <c r="YR17" s="1196"/>
      <c r="YT17" s="1198"/>
      <c r="YU17" s="1193"/>
      <c r="YV17" s="1194"/>
      <c r="YW17" s="1195"/>
      <c r="YX17" s="1195"/>
      <c r="YY17" s="1195"/>
      <c r="YZ17" s="1196"/>
      <c r="ZA17" s="1196"/>
      <c r="ZB17" s="1196"/>
      <c r="ZD17" s="1198"/>
      <c r="ZE17" s="1193"/>
      <c r="ZF17" s="1194"/>
      <c r="ZG17" s="1195"/>
      <c r="ZH17" s="1195"/>
      <c r="ZI17" s="1195"/>
      <c r="ZJ17" s="1196"/>
      <c r="ZK17" s="1196"/>
      <c r="ZL17" s="1196"/>
      <c r="ZN17" s="1198"/>
      <c r="ZO17" s="1193"/>
      <c r="ZP17" s="1194"/>
      <c r="ZQ17" s="1195"/>
      <c r="ZR17" s="1195"/>
      <c r="ZS17" s="1195"/>
      <c r="ZT17" s="1196"/>
      <c r="ZU17" s="1196"/>
      <c r="ZV17" s="1196"/>
      <c r="ZX17" s="1198"/>
      <c r="ZY17" s="1193"/>
      <c r="ZZ17" s="1194"/>
      <c r="AAA17" s="1195"/>
      <c r="AAB17" s="1195"/>
      <c r="AAC17" s="1195"/>
      <c r="AAD17" s="1196"/>
      <c r="AAE17" s="1196"/>
      <c r="AAF17" s="1196"/>
      <c r="AAH17" s="1198"/>
      <c r="AAI17" s="1193"/>
      <c r="AAJ17" s="1194"/>
      <c r="AAK17" s="1195"/>
      <c r="AAL17" s="1195"/>
      <c r="AAM17" s="1195"/>
      <c r="AAN17" s="1196"/>
      <c r="AAO17" s="1196"/>
      <c r="AAP17" s="1196"/>
      <c r="AAR17" s="1198"/>
      <c r="AAS17" s="1193"/>
      <c r="AAT17" s="1194"/>
      <c r="AAU17" s="1195"/>
      <c r="AAV17" s="1195"/>
      <c r="AAW17" s="1195"/>
      <c r="AAX17" s="1196"/>
      <c r="AAY17" s="1196"/>
      <c r="AAZ17" s="1196"/>
      <c r="ABB17" s="1198"/>
      <c r="ABC17" s="1193"/>
      <c r="ABD17" s="1194"/>
      <c r="ABE17" s="1195"/>
      <c r="ABF17" s="1195"/>
      <c r="ABG17" s="1195"/>
      <c r="ABH17" s="1196"/>
      <c r="ABI17" s="1196"/>
      <c r="ABJ17" s="1196"/>
      <c r="ABL17" s="1198"/>
      <c r="ABM17" s="1193"/>
      <c r="ABN17" s="1194"/>
      <c r="ABO17" s="1195"/>
      <c r="ABP17" s="1195"/>
      <c r="ABQ17" s="1195"/>
      <c r="ABR17" s="1196"/>
      <c r="ABS17" s="1196"/>
      <c r="ABT17" s="1196"/>
      <c r="ABV17" s="1198"/>
      <c r="ABW17" s="1193"/>
      <c r="ABX17" s="1194"/>
      <c r="ABY17" s="1195"/>
      <c r="ABZ17" s="1195"/>
      <c r="ACA17" s="1195"/>
      <c r="ACB17" s="1196"/>
      <c r="ACC17" s="1196"/>
      <c r="ACD17" s="1196"/>
      <c r="ACF17" s="1198"/>
      <c r="ACG17" s="1193"/>
      <c r="ACH17" s="1194"/>
      <c r="ACI17" s="1195"/>
      <c r="ACJ17" s="1195"/>
      <c r="ACK17" s="1195"/>
      <c r="ACL17" s="1196"/>
      <c r="ACM17" s="1196"/>
      <c r="ACN17" s="1196"/>
      <c r="ACP17" s="1198"/>
      <c r="ACQ17" s="1193"/>
      <c r="ACR17" s="1194"/>
      <c r="ACS17" s="1195"/>
      <c r="ACT17" s="1195"/>
      <c r="ACU17" s="1195"/>
      <c r="ACV17" s="1196"/>
      <c r="ACW17" s="1196"/>
      <c r="ACX17" s="1196"/>
      <c r="ACZ17" s="1198"/>
      <c r="ADA17" s="1193"/>
      <c r="ADB17" s="1194"/>
      <c r="ADC17" s="1195"/>
      <c r="ADD17" s="1195"/>
      <c r="ADE17" s="1195"/>
      <c r="ADF17" s="1196"/>
      <c r="ADG17" s="1196"/>
      <c r="ADH17" s="1196"/>
      <c r="ADJ17" s="1198"/>
      <c r="ADK17" s="1193"/>
      <c r="ADL17" s="1194"/>
      <c r="ADM17" s="1195"/>
      <c r="ADN17" s="1195"/>
      <c r="ADO17" s="1195"/>
      <c r="ADP17" s="1196"/>
      <c r="ADQ17" s="1196"/>
      <c r="ADR17" s="1196"/>
      <c r="ADT17" s="1198"/>
      <c r="ADU17" s="1193"/>
      <c r="ADV17" s="1194"/>
      <c r="ADW17" s="1195"/>
      <c r="ADX17" s="1195"/>
      <c r="ADY17" s="1195"/>
      <c r="ADZ17" s="1196"/>
      <c r="AEA17" s="1196"/>
      <c r="AEB17" s="1196"/>
      <c r="AED17" s="1198"/>
      <c r="AEE17" s="1193"/>
      <c r="AEF17" s="1194"/>
      <c r="AEG17" s="1195"/>
      <c r="AEH17" s="1195"/>
      <c r="AEI17" s="1195"/>
      <c r="AEJ17" s="1196"/>
      <c r="AEK17" s="1196"/>
      <c r="AEL17" s="1196"/>
      <c r="AEN17" s="1198"/>
      <c r="AEO17" s="1193"/>
      <c r="AEP17" s="1194"/>
      <c r="AEQ17" s="1195"/>
      <c r="AER17" s="1195"/>
      <c r="AES17" s="1195"/>
      <c r="AET17" s="1196"/>
      <c r="AEU17" s="1196"/>
      <c r="AEV17" s="1196"/>
      <c r="AEX17" s="1198"/>
      <c r="AEY17" s="1193"/>
      <c r="AEZ17" s="1194"/>
      <c r="AFA17" s="1195"/>
      <c r="AFB17" s="1195"/>
      <c r="AFC17" s="1195"/>
      <c r="AFD17" s="1196"/>
      <c r="AFE17" s="1196"/>
      <c r="AFF17" s="1196"/>
      <c r="AFH17" s="1198"/>
      <c r="AFI17" s="1193"/>
      <c r="AFJ17" s="1194"/>
      <c r="AFK17" s="1195"/>
      <c r="AFL17" s="1195"/>
      <c r="AFM17" s="1195"/>
      <c r="AFN17" s="1196"/>
      <c r="AFO17" s="1196"/>
      <c r="AFP17" s="1196"/>
      <c r="AFR17" s="1198"/>
      <c r="AFS17" s="1193"/>
      <c r="AFT17" s="1194"/>
      <c r="AFU17" s="1195"/>
      <c r="AFV17" s="1195"/>
      <c r="AFW17" s="1195"/>
      <c r="AFX17" s="1196"/>
      <c r="AFY17" s="1196"/>
      <c r="AFZ17" s="1196"/>
      <c r="AGB17" s="1198"/>
      <c r="AGC17" s="1193"/>
      <c r="AGD17" s="1194"/>
      <c r="AGE17" s="1195"/>
      <c r="AGF17" s="1195"/>
      <c r="AGG17" s="1195"/>
      <c r="AGH17" s="1196"/>
      <c r="AGI17" s="1196"/>
      <c r="AGJ17" s="1196"/>
      <c r="AGL17" s="1198"/>
      <c r="AGM17" s="1193"/>
      <c r="AGN17" s="1194"/>
      <c r="AGO17" s="1195"/>
      <c r="AGP17" s="1195"/>
      <c r="AGQ17" s="1195"/>
      <c r="AGR17" s="1196"/>
      <c r="AGS17" s="1196"/>
      <c r="AGT17" s="1196"/>
      <c r="AGV17" s="1198"/>
      <c r="AGW17" s="1193"/>
      <c r="AGX17" s="1194"/>
      <c r="AGY17" s="1195"/>
      <c r="AGZ17" s="1195"/>
      <c r="AHA17" s="1195"/>
      <c r="AHB17" s="1196"/>
      <c r="AHC17" s="1196"/>
      <c r="AHD17" s="1196"/>
      <c r="AHF17" s="1198"/>
      <c r="AHG17" s="1193"/>
      <c r="AHH17" s="1194"/>
      <c r="AHI17" s="1195"/>
      <c r="AHJ17" s="1195"/>
      <c r="AHK17" s="1195"/>
      <c r="AHL17" s="1196"/>
      <c r="AHM17" s="1196"/>
      <c r="AHN17" s="1196"/>
      <c r="AHP17" s="1198"/>
      <c r="AHQ17" s="1193"/>
      <c r="AHR17" s="1194"/>
      <c r="AHS17" s="1195"/>
      <c r="AHT17" s="1195"/>
      <c r="AHU17" s="1195"/>
      <c r="AHV17" s="1196"/>
      <c r="AHW17" s="1196"/>
      <c r="AHX17" s="1196"/>
      <c r="AHZ17" s="1198"/>
      <c r="AIA17" s="1193"/>
      <c r="AIB17" s="1194"/>
      <c r="AIC17" s="1195"/>
      <c r="AID17" s="1195"/>
      <c r="AIE17" s="1195"/>
      <c r="AIF17" s="1196"/>
      <c r="AIG17" s="1196"/>
      <c r="AIH17" s="1196"/>
      <c r="AIJ17" s="1198"/>
      <c r="AIK17" s="1193"/>
      <c r="AIL17" s="1194"/>
      <c r="AIM17" s="1195"/>
      <c r="AIN17" s="1195"/>
      <c r="AIO17" s="1195"/>
      <c r="AIP17" s="1196"/>
      <c r="AIQ17" s="1196"/>
      <c r="AIR17" s="1196"/>
      <c r="AIT17" s="1198"/>
      <c r="AIU17" s="1193"/>
      <c r="AIV17" s="1194"/>
      <c r="AIW17" s="1195"/>
      <c r="AIX17" s="1195"/>
      <c r="AIY17" s="1195"/>
      <c r="AIZ17" s="1196"/>
      <c r="AJA17" s="1196"/>
      <c r="AJB17" s="1196"/>
      <c r="AJD17" s="1198"/>
      <c r="AJE17" s="1193"/>
      <c r="AJF17" s="1194"/>
      <c r="AJG17" s="1195"/>
      <c r="AJH17" s="1195"/>
      <c r="AJI17" s="1195"/>
      <c r="AJJ17" s="1196"/>
      <c r="AJK17" s="1196"/>
      <c r="AJL17" s="1196"/>
      <c r="AJN17" s="1198"/>
      <c r="AJO17" s="1193"/>
      <c r="AJP17" s="1194"/>
      <c r="AJQ17" s="1195"/>
      <c r="AJR17" s="1195"/>
      <c r="AJS17" s="1195"/>
      <c r="AJT17" s="1196"/>
      <c r="AJU17" s="1196"/>
      <c r="AJV17" s="1196"/>
      <c r="AJX17" s="1198"/>
      <c r="AJY17" s="1193"/>
      <c r="AJZ17" s="1194"/>
      <c r="AKA17" s="1195"/>
      <c r="AKB17" s="1195"/>
      <c r="AKC17" s="1195"/>
      <c r="AKD17" s="1196"/>
      <c r="AKE17" s="1196"/>
      <c r="AKF17" s="1196"/>
      <c r="AKH17" s="1198"/>
      <c r="AKI17" s="1193"/>
      <c r="AKJ17" s="1194"/>
      <c r="AKK17" s="1195"/>
      <c r="AKL17" s="1195"/>
      <c r="AKM17" s="1195"/>
      <c r="AKN17" s="1196"/>
      <c r="AKO17" s="1196"/>
      <c r="AKP17" s="1196"/>
      <c r="AKR17" s="1198"/>
      <c r="AKS17" s="1193"/>
      <c r="AKT17" s="1194"/>
      <c r="AKU17" s="1195"/>
      <c r="AKV17" s="1195"/>
      <c r="AKW17" s="1195"/>
      <c r="AKX17" s="1196"/>
      <c r="AKY17" s="1196"/>
      <c r="AKZ17" s="1196"/>
      <c r="ALB17" s="1198"/>
      <c r="ALC17" s="1193"/>
      <c r="ALD17" s="1194"/>
      <c r="ALE17" s="1195"/>
      <c r="ALF17" s="1195"/>
      <c r="ALG17" s="1195"/>
      <c r="ALH17" s="1196"/>
      <c r="ALI17" s="1196"/>
      <c r="ALJ17" s="1196"/>
      <c r="ALL17" s="1198"/>
      <c r="ALM17" s="1193"/>
      <c r="ALN17" s="1194"/>
      <c r="ALO17" s="1195"/>
      <c r="ALP17" s="1195"/>
      <c r="ALQ17" s="1195"/>
      <c r="ALR17" s="1196"/>
      <c r="ALS17" s="1196"/>
      <c r="ALT17" s="1196"/>
      <c r="ALV17" s="1198"/>
      <c r="ALW17" s="1193"/>
      <c r="ALX17" s="1194"/>
      <c r="ALY17" s="1195"/>
      <c r="ALZ17" s="1195"/>
      <c r="AMA17" s="1195"/>
      <c r="AMB17" s="1196"/>
      <c r="AMC17" s="1196"/>
      <c r="AMD17" s="1196"/>
      <c r="AMF17" s="1198"/>
      <c r="AMG17" s="1193"/>
      <c r="AMH17" s="1194"/>
      <c r="AMI17" s="1195"/>
      <c r="AMJ17" s="1195"/>
      <c r="AMK17" s="1195"/>
      <c r="AML17" s="1196"/>
      <c r="AMM17" s="1196"/>
      <c r="AMN17" s="1196"/>
      <c r="AMP17" s="1198"/>
      <c r="AMQ17" s="1193"/>
      <c r="AMR17" s="1194"/>
      <c r="AMS17" s="1195"/>
      <c r="AMT17" s="1195"/>
      <c r="AMU17" s="1195"/>
      <c r="AMV17" s="1196"/>
      <c r="AMW17" s="1196"/>
      <c r="AMX17" s="1196"/>
      <c r="AMZ17" s="1198"/>
      <c r="ANA17" s="1193"/>
      <c r="ANB17" s="1194"/>
      <c r="ANC17" s="1195"/>
      <c r="AND17" s="1195"/>
      <c r="ANE17" s="1195"/>
      <c r="ANF17" s="1196"/>
      <c r="ANG17" s="1196"/>
      <c r="ANH17" s="1196"/>
      <c r="ANJ17" s="1198"/>
      <c r="ANK17" s="1193"/>
      <c r="ANL17" s="1194"/>
      <c r="ANM17" s="1195"/>
      <c r="ANN17" s="1195"/>
      <c r="ANO17" s="1195"/>
      <c r="ANP17" s="1196"/>
      <c r="ANQ17" s="1196"/>
      <c r="ANR17" s="1196"/>
      <c r="ANT17" s="1198"/>
      <c r="ANU17" s="1193"/>
      <c r="ANV17" s="1194"/>
      <c r="ANW17" s="1195"/>
      <c r="ANX17" s="1195"/>
      <c r="ANY17" s="1195"/>
      <c r="ANZ17" s="1196"/>
      <c r="AOA17" s="1196"/>
      <c r="AOB17" s="1196"/>
      <c r="AOD17" s="1198"/>
      <c r="AOE17" s="1193"/>
      <c r="AOF17" s="1194"/>
      <c r="AOG17" s="1195"/>
      <c r="AOH17" s="1195"/>
      <c r="AOI17" s="1195"/>
      <c r="AOJ17" s="1196"/>
      <c r="AOK17" s="1196"/>
      <c r="AOL17" s="1196"/>
      <c r="AON17" s="1198"/>
      <c r="AOO17" s="1193"/>
      <c r="AOP17" s="1194"/>
      <c r="AOQ17" s="1195"/>
      <c r="AOR17" s="1195"/>
      <c r="AOS17" s="1195"/>
      <c r="AOT17" s="1196"/>
      <c r="AOU17" s="1196"/>
      <c r="AOV17" s="1196"/>
      <c r="AOX17" s="1198"/>
      <c r="AOY17" s="1193"/>
      <c r="AOZ17" s="1194"/>
      <c r="APA17" s="1195"/>
      <c r="APB17" s="1195"/>
      <c r="APC17" s="1195"/>
      <c r="APD17" s="1196"/>
      <c r="APE17" s="1196"/>
      <c r="APF17" s="1196"/>
      <c r="APH17" s="1198"/>
      <c r="API17" s="1193"/>
      <c r="APJ17" s="1194"/>
      <c r="APK17" s="1195"/>
      <c r="APL17" s="1195"/>
      <c r="APM17" s="1195"/>
      <c r="APN17" s="1196"/>
      <c r="APO17" s="1196"/>
      <c r="APP17" s="1196"/>
      <c r="APR17" s="1198"/>
      <c r="APS17" s="1193"/>
      <c r="APT17" s="1194"/>
      <c r="APU17" s="1195"/>
      <c r="APV17" s="1195"/>
      <c r="APW17" s="1195"/>
      <c r="APX17" s="1196"/>
      <c r="APY17" s="1196"/>
      <c r="APZ17" s="1196"/>
      <c r="AQB17" s="1198"/>
      <c r="AQC17" s="1193"/>
      <c r="AQD17" s="1194"/>
      <c r="AQE17" s="1195"/>
      <c r="AQF17" s="1195"/>
      <c r="AQG17" s="1195"/>
      <c r="AQH17" s="1196"/>
      <c r="AQI17" s="1196"/>
      <c r="AQJ17" s="1196"/>
      <c r="AQL17" s="1198"/>
      <c r="AQM17" s="1193"/>
      <c r="AQN17" s="1194"/>
      <c r="AQO17" s="1195"/>
      <c r="AQP17" s="1195"/>
      <c r="AQQ17" s="1195"/>
      <c r="AQR17" s="1196"/>
      <c r="AQS17" s="1196"/>
      <c r="AQT17" s="1196"/>
      <c r="AQV17" s="1198"/>
      <c r="AQW17" s="1193"/>
      <c r="AQX17" s="1194"/>
      <c r="AQY17" s="1195"/>
      <c r="AQZ17" s="1195"/>
      <c r="ARA17" s="1195"/>
      <c r="ARB17" s="1196"/>
      <c r="ARC17" s="1196"/>
      <c r="ARD17" s="1196"/>
      <c r="ARF17" s="1198"/>
      <c r="ARG17" s="1193"/>
      <c r="ARH17" s="1194"/>
      <c r="ARI17" s="1195"/>
      <c r="ARJ17" s="1195"/>
      <c r="ARK17" s="1195"/>
      <c r="ARL17" s="1196"/>
      <c r="ARM17" s="1196"/>
      <c r="ARN17" s="1196"/>
      <c r="ARP17" s="1198"/>
      <c r="ARQ17" s="1193"/>
      <c r="ARR17" s="1194"/>
      <c r="ARS17" s="1195"/>
      <c r="ART17" s="1195"/>
      <c r="ARU17" s="1195"/>
      <c r="ARV17" s="1196"/>
      <c r="ARW17" s="1196"/>
      <c r="ARX17" s="1196"/>
      <c r="ARZ17" s="1198"/>
      <c r="ASA17" s="1193"/>
      <c r="ASB17" s="1194"/>
      <c r="ASC17" s="1195"/>
      <c r="ASD17" s="1195"/>
      <c r="ASE17" s="1195"/>
      <c r="ASF17" s="1196"/>
      <c r="ASG17" s="1196"/>
      <c r="ASH17" s="1196"/>
      <c r="ASJ17" s="1198"/>
      <c r="ASK17" s="1193"/>
      <c r="ASL17" s="1194"/>
      <c r="ASM17" s="1195"/>
      <c r="ASN17" s="1195"/>
      <c r="ASO17" s="1195"/>
      <c r="ASP17" s="1196"/>
      <c r="ASQ17" s="1196"/>
      <c r="ASR17" s="1196"/>
      <c r="AST17" s="1198"/>
      <c r="ASU17" s="1193"/>
      <c r="ASV17" s="1194"/>
      <c r="ASW17" s="1195"/>
      <c r="ASX17" s="1195"/>
      <c r="ASY17" s="1195"/>
      <c r="ASZ17" s="1196"/>
      <c r="ATA17" s="1196"/>
      <c r="ATB17" s="1196"/>
      <c r="ATD17" s="1198"/>
      <c r="ATE17" s="1193"/>
      <c r="ATF17" s="1194"/>
      <c r="ATG17" s="1195"/>
      <c r="ATH17" s="1195"/>
      <c r="ATI17" s="1195"/>
      <c r="ATJ17" s="1196"/>
      <c r="ATK17" s="1196"/>
      <c r="ATL17" s="1196"/>
      <c r="ATN17" s="1198"/>
      <c r="ATO17" s="1193"/>
      <c r="ATP17" s="1194"/>
      <c r="ATQ17" s="1195"/>
      <c r="ATR17" s="1195"/>
      <c r="ATS17" s="1195"/>
      <c r="ATT17" s="1196"/>
      <c r="ATU17" s="1196"/>
      <c r="ATV17" s="1196"/>
      <c r="ATX17" s="1198"/>
      <c r="ATY17" s="1193"/>
      <c r="ATZ17" s="1194"/>
      <c r="AUA17" s="1195"/>
      <c r="AUB17" s="1195"/>
      <c r="AUC17" s="1195"/>
      <c r="AUD17" s="1196"/>
      <c r="AUE17" s="1196"/>
      <c r="AUF17" s="1196"/>
      <c r="AUH17" s="1198"/>
      <c r="AUI17" s="1193"/>
      <c r="AUJ17" s="1194"/>
      <c r="AUK17" s="1195"/>
      <c r="AUL17" s="1195"/>
      <c r="AUM17" s="1195"/>
      <c r="AUN17" s="1196"/>
      <c r="AUO17" s="1196"/>
      <c r="AUP17" s="1196"/>
      <c r="AUR17" s="1198"/>
      <c r="AUS17" s="1193"/>
      <c r="AUT17" s="1194"/>
      <c r="AUU17" s="1195"/>
      <c r="AUV17" s="1195"/>
      <c r="AUW17" s="1195"/>
      <c r="AUX17" s="1196"/>
      <c r="AUY17" s="1196"/>
      <c r="AUZ17" s="1196"/>
      <c r="AVB17" s="1198"/>
      <c r="AVC17" s="1193"/>
      <c r="AVD17" s="1194"/>
      <c r="AVE17" s="1195"/>
      <c r="AVF17" s="1195"/>
      <c r="AVG17" s="1195"/>
      <c r="AVH17" s="1196"/>
      <c r="AVI17" s="1196"/>
      <c r="AVJ17" s="1196"/>
      <c r="AVL17" s="1198"/>
      <c r="AVM17" s="1193"/>
      <c r="AVN17" s="1194"/>
      <c r="AVO17" s="1195"/>
      <c r="AVP17" s="1195"/>
      <c r="AVQ17" s="1195"/>
      <c r="AVR17" s="1196"/>
      <c r="AVS17" s="1196"/>
      <c r="AVT17" s="1196"/>
      <c r="AVV17" s="1198"/>
      <c r="AVW17" s="1193"/>
      <c r="AVX17" s="1194"/>
      <c r="AVY17" s="1195"/>
      <c r="AVZ17" s="1195"/>
      <c r="AWA17" s="1195"/>
      <c r="AWB17" s="1196"/>
      <c r="AWC17" s="1196"/>
      <c r="AWD17" s="1196"/>
      <c r="AWF17" s="1198"/>
      <c r="AWG17" s="1193"/>
      <c r="AWH17" s="1194"/>
      <c r="AWI17" s="1195"/>
      <c r="AWJ17" s="1195"/>
      <c r="AWK17" s="1195"/>
      <c r="AWL17" s="1196"/>
      <c r="AWM17" s="1196"/>
      <c r="AWN17" s="1196"/>
      <c r="AWP17" s="1198"/>
      <c r="AWQ17" s="1193"/>
      <c r="AWR17" s="1194"/>
      <c r="AWS17" s="1195"/>
      <c r="AWT17" s="1195"/>
      <c r="AWU17" s="1195"/>
      <c r="AWV17" s="1196"/>
      <c r="AWW17" s="1196"/>
      <c r="AWX17" s="1196"/>
      <c r="AWZ17" s="1198"/>
      <c r="AXA17" s="1193"/>
      <c r="AXB17" s="1194"/>
      <c r="AXC17" s="1195"/>
      <c r="AXD17" s="1195"/>
      <c r="AXE17" s="1195"/>
      <c r="AXF17" s="1196"/>
      <c r="AXG17" s="1196"/>
      <c r="AXH17" s="1196"/>
      <c r="AXJ17" s="1198"/>
      <c r="AXK17" s="1193"/>
      <c r="AXL17" s="1194"/>
      <c r="AXM17" s="1195"/>
      <c r="AXN17" s="1195"/>
      <c r="AXO17" s="1195"/>
      <c r="AXP17" s="1196"/>
      <c r="AXQ17" s="1196"/>
      <c r="AXR17" s="1196"/>
      <c r="AXT17" s="1198"/>
      <c r="AXU17" s="1193"/>
      <c r="AXV17" s="1194"/>
      <c r="AXW17" s="1195"/>
      <c r="AXX17" s="1195"/>
      <c r="AXY17" s="1195"/>
      <c r="AXZ17" s="1196"/>
      <c r="AYA17" s="1196"/>
      <c r="AYB17" s="1196"/>
      <c r="AYD17" s="1198"/>
      <c r="AYE17" s="1193"/>
      <c r="AYF17" s="1194"/>
      <c r="AYG17" s="1195"/>
      <c r="AYH17" s="1195"/>
      <c r="AYI17" s="1195"/>
      <c r="AYJ17" s="1196"/>
      <c r="AYK17" s="1196"/>
      <c r="AYL17" s="1196"/>
      <c r="AYN17" s="1198"/>
      <c r="AYO17" s="1193"/>
      <c r="AYP17" s="1194"/>
      <c r="AYQ17" s="1195"/>
      <c r="AYR17" s="1195"/>
      <c r="AYS17" s="1195"/>
      <c r="AYT17" s="1196"/>
      <c r="AYU17" s="1196"/>
      <c r="AYV17" s="1196"/>
      <c r="AYX17" s="1198"/>
      <c r="AYY17" s="1193"/>
      <c r="AYZ17" s="1194"/>
      <c r="AZA17" s="1195"/>
      <c r="AZB17" s="1195"/>
      <c r="AZC17" s="1195"/>
      <c r="AZD17" s="1196"/>
      <c r="AZE17" s="1196"/>
      <c r="AZF17" s="1196"/>
      <c r="AZH17" s="1198"/>
      <c r="AZI17" s="1193"/>
      <c r="AZJ17" s="1194"/>
      <c r="AZK17" s="1195"/>
      <c r="AZL17" s="1195"/>
      <c r="AZM17" s="1195"/>
      <c r="AZN17" s="1196"/>
      <c r="AZO17" s="1196"/>
      <c r="AZP17" s="1196"/>
      <c r="AZR17" s="1198"/>
      <c r="AZS17" s="1193"/>
      <c r="AZT17" s="1194"/>
      <c r="AZU17" s="1195"/>
      <c r="AZV17" s="1195"/>
      <c r="AZW17" s="1195"/>
      <c r="AZX17" s="1196"/>
      <c r="AZY17" s="1196"/>
      <c r="AZZ17" s="1196"/>
      <c r="BAB17" s="1198"/>
      <c r="BAC17" s="1193"/>
      <c r="BAD17" s="1194"/>
      <c r="BAE17" s="1195"/>
      <c r="BAF17" s="1195"/>
      <c r="BAG17" s="1195"/>
      <c r="BAH17" s="1196"/>
      <c r="BAI17" s="1196"/>
      <c r="BAJ17" s="1196"/>
      <c r="BAL17" s="1198"/>
      <c r="BAM17" s="1193"/>
      <c r="BAN17" s="1194"/>
      <c r="BAO17" s="1195"/>
      <c r="BAP17" s="1195"/>
      <c r="BAQ17" s="1195"/>
      <c r="BAR17" s="1196"/>
      <c r="BAS17" s="1196"/>
      <c r="BAT17" s="1196"/>
      <c r="BAV17" s="1198"/>
      <c r="BAW17" s="1193"/>
      <c r="BAX17" s="1194"/>
      <c r="BAY17" s="1195"/>
      <c r="BAZ17" s="1195"/>
      <c r="BBA17" s="1195"/>
      <c r="BBB17" s="1196"/>
      <c r="BBC17" s="1196"/>
      <c r="BBD17" s="1196"/>
      <c r="BBF17" s="1198"/>
      <c r="BBG17" s="1193"/>
      <c r="BBH17" s="1194"/>
      <c r="BBI17" s="1195"/>
      <c r="BBJ17" s="1195"/>
      <c r="BBK17" s="1195"/>
      <c r="BBL17" s="1196"/>
      <c r="BBM17" s="1196"/>
      <c r="BBN17" s="1196"/>
      <c r="BBP17" s="1198"/>
      <c r="BBQ17" s="1193"/>
      <c r="BBR17" s="1194"/>
      <c r="BBS17" s="1195"/>
      <c r="BBT17" s="1195"/>
      <c r="BBU17" s="1195"/>
      <c r="BBV17" s="1196"/>
      <c r="BBW17" s="1196"/>
      <c r="BBX17" s="1196"/>
      <c r="BBZ17" s="1198"/>
      <c r="BCA17" s="1193"/>
      <c r="BCB17" s="1194"/>
      <c r="BCC17" s="1195"/>
      <c r="BCD17" s="1195"/>
      <c r="BCE17" s="1195"/>
      <c r="BCF17" s="1196"/>
      <c r="BCG17" s="1196"/>
      <c r="BCH17" s="1196"/>
      <c r="BCJ17" s="1198"/>
      <c r="BCK17" s="1193"/>
      <c r="BCL17" s="1194"/>
      <c r="BCM17" s="1195"/>
      <c r="BCN17" s="1195"/>
      <c r="BCO17" s="1195"/>
      <c r="BCP17" s="1196"/>
      <c r="BCQ17" s="1196"/>
      <c r="BCR17" s="1196"/>
      <c r="BCT17" s="1198"/>
      <c r="BCU17" s="1193"/>
      <c r="BCV17" s="1194"/>
      <c r="BCW17" s="1195"/>
      <c r="BCX17" s="1195"/>
      <c r="BCY17" s="1195"/>
      <c r="BCZ17" s="1196"/>
      <c r="BDA17" s="1196"/>
      <c r="BDB17" s="1196"/>
      <c r="BDD17" s="1198"/>
      <c r="BDE17" s="1193"/>
      <c r="BDF17" s="1194"/>
      <c r="BDG17" s="1195"/>
      <c r="BDH17" s="1195"/>
      <c r="BDI17" s="1195"/>
      <c r="BDJ17" s="1196"/>
      <c r="BDK17" s="1196"/>
      <c r="BDL17" s="1196"/>
      <c r="BDN17" s="1198"/>
      <c r="BDO17" s="1193"/>
      <c r="BDP17" s="1194"/>
      <c r="BDQ17" s="1195"/>
      <c r="BDR17" s="1195"/>
      <c r="BDS17" s="1195"/>
      <c r="BDT17" s="1196"/>
      <c r="BDU17" s="1196"/>
      <c r="BDV17" s="1196"/>
      <c r="BDX17" s="1198"/>
      <c r="BDY17" s="1193"/>
      <c r="BDZ17" s="1194"/>
      <c r="BEA17" s="1195"/>
      <c r="BEB17" s="1195"/>
      <c r="BEC17" s="1195"/>
      <c r="BED17" s="1196"/>
      <c r="BEE17" s="1196"/>
      <c r="BEF17" s="1196"/>
      <c r="BEH17" s="1198"/>
      <c r="BEI17" s="1193"/>
      <c r="BEJ17" s="1194"/>
      <c r="BEK17" s="1195"/>
      <c r="BEL17" s="1195"/>
      <c r="BEM17" s="1195"/>
      <c r="BEN17" s="1196"/>
      <c r="BEO17" s="1196"/>
      <c r="BEP17" s="1196"/>
      <c r="BER17" s="1198"/>
      <c r="BES17" s="1193"/>
      <c r="BET17" s="1194"/>
      <c r="BEU17" s="1195"/>
      <c r="BEV17" s="1195"/>
      <c r="BEW17" s="1195"/>
      <c r="BEX17" s="1196"/>
      <c r="BEY17" s="1196"/>
      <c r="BEZ17" s="1196"/>
      <c r="BFB17" s="1198"/>
      <c r="BFC17" s="1193"/>
      <c r="BFD17" s="1194"/>
      <c r="BFE17" s="1195"/>
      <c r="BFF17" s="1195"/>
      <c r="BFG17" s="1195"/>
      <c r="BFH17" s="1196"/>
      <c r="BFI17" s="1196"/>
      <c r="BFJ17" s="1196"/>
      <c r="BFL17" s="1198"/>
      <c r="BFM17" s="1193"/>
      <c r="BFN17" s="1194"/>
      <c r="BFO17" s="1195"/>
      <c r="BFP17" s="1195"/>
      <c r="BFQ17" s="1195"/>
      <c r="BFR17" s="1196"/>
      <c r="BFS17" s="1196"/>
      <c r="BFT17" s="1196"/>
      <c r="BFV17" s="1198"/>
      <c r="BFW17" s="1193"/>
      <c r="BFX17" s="1194"/>
      <c r="BFY17" s="1195"/>
      <c r="BFZ17" s="1195"/>
      <c r="BGA17" s="1195"/>
      <c r="BGB17" s="1196"/>
      <c r="BGC17" s="1196"/>
      <c r="BGD17" s="1196"/>
      <c r="BGF17" s="1198"/>
      <c r="BGG17" s="1193"/>
      <c r="BGH17" s="1194"/>
      <c r="BGI17" s="1195"/>
      <c r="BGJ17" s="1195"/>
      <c r="BGK17" s="1195"/>
      <c r="BGL17" s="1196"/>
      <c r="BGM17" s="1196"/>
      <c r="BGN17" s="1196"/>
      <c r="BGP17" s="1198"/>
      <c r="BGQ17" s="1193"/>
      <c r="BGR17" s="1194"/>
      <c r="BGS17" s="1195"/>
      <c r="BGT17" s="1195"/>
      <c r="BGU17" s="1195"/>
      <c r="BGV17" s="1196"/>
      <c r="BGW17" s="1196"/>
      <c r="BGX17" s="1196"/>
      <c r="BGZ17" s="1198"/>
      <c r="BHA17" s="1193"/>
      <c r="BHB17" s="1194"/>
      <c r="BHC17" s="1195"/>
      <c r="BHD17" s="1195"/>
      <c r="BHE17" s="1195"/>
      <c r="BHF17" s="1196"/>
      <c r="BHG17" s="1196"/>
      <c r="BHH17" s="1196"/>
      <c r="BHJ17" s="1198"/>
      <c r="BHK17" s="1193"/>
      <c r="BHL17" s="1194"/>
      <c r="BHM17" s="1195"/>
      <c r="BHN17" s="1195"/>
      <c r="BHO17" s="1195"/>
      <c r="BHP17" s="1196"/>
      <c r="BHQ17" s="1196"/>
      <c r="BHR17" s="1196"/>
      <c r="BHT17" s="1198"/>
      <c r="BHU17" s="1193"/>
      <c r="BHV17" s="1194"/>
      <c r="BHW17" s="1195"/>
      <c r="BHX17" s="1195"/>
      <c r="BHY17" s="1195"/>
      <c r="BHZ17" s="1196"/>
      <c r="BIA17" s="1196"/>
      <c r="BIB17" s="1196"/>
      <c r="BID17" s="1198"/>
      <c r="BIE17" s="1193"/>
      <c r="BIF17" s="1194"/>
      <c r="BIG17" s="1195"/>
      <c r="BIH17" s="1195"/>
      <c r="BII17" s="1195"/>
      <c r="BIJ17" s="1196"/>
      <c r="BIK17" s="1196"/>
      <c r="BIL17" s="1196"/>
      <c r="BIN17" s="1198"/>
      <c r="BIO17" s="1193"/>
      <c r="BIP17" s="1194"/>
      <c r="BIQ17" s="1195"/>
      <c r="BIR17" s="1195"/>
      <c r="BIS17" s="1195"/>
      <c r="BIT17" s="1196"/>
      <c r="BIU17" s="1196"/>
      <c r="BIV17" s="1196"/>
      <c r="BIX17" s="1198"/>
      <c r="BIY17" s="1193"/>
      <c r="BIZ17" s="1194"/>
      <c r="BJA17" s="1195"/>
      <c r="BJB17" s="1195"/>
      <c r="BJC17" s="1195"/>
      <c r="BJD17" s="1196"/>
      <c r="BJE17" s="1196"/>
      <c r="BJF17" s="1196"/>
      <c r="BJH17" s="1198"/>
      <c r="BJI17" s="1193"/>
      <c r="BJJ17" s="1194"/>
      <c r="BJK17" s="1195"/>
      <c r="BJL17" s="1195"/>
      <c r="BJM17" s="1195"/>
      <c r="BJN17" s="1196"/>
      <c r="BJO17" s="1196"/>
      <c r="BJP17" s="1196"/>
      <c r="BJR17" s="1198"/>
      <c r="BJS17" s="1193"/>
      <c r="BJT17" s="1194"/>
      <c r="BJU17" s="1195"/>
      <c r="BJV17" s="1195"/>
      <c r="BJW17" s="1195"/>
      <c r="BJX17" s="1196"/>
      <c r="BJY17" s="1196"/>
      <c r="BJZ17" s="1196"/>
      <c r="BKB17" s="1198"/>
      <c r="BKC17" s="1193"/>
      <c r="BKD17" s="1194"/>
      <c r="BKE17" s="1195"/>
      <c r="BKF17" s="1195"/>
      <c r="BKG17" s="1195"/>
      <c r="BKH17" s="1196"/>
      <c r="BKI17" s="1196"/>
      <c r="BKJ17" s="1196"/>
      <c r="BKL17" s="1198"/>
      <c r="BKM17" s="1193"/>
      <c r="BKN17" s="1194"/>
      <c r="BKO17" s="1195"/>
      <c r="BKP17" s="1195"/>
      <c r="BKQ17" s="1195"/>
      <c r="BKR17" s="1196"/>
      <c r="BKS17" s="1196"/>
      <c r="BKT17" s="1196"/>
      <c r="BKV17" s="1198"/>
      <c r="BKW17" s="1193"/>
      <c r="BKX17" s="1194"/>
      <c r="BKY17" s="1195"/>
      <c r="BKZ17" s="1195"/>
      <c r="BLA17" s="1195"/>
      <c r="BLB17" s="1196"/>
      <c r="BLC17" s="1196"/>
      <c r="BLD17" s="1196"/>
      <c r="BLF17" s="1198"/>
      <c r="BLG17" s="1193"/>
      <c r="BLH17" s="1194"/>
      <c r="BLI17" s="1195"/>
      <c r="BLJ17" s="1195"/>
      <c r="BLK17" s="1195"/>
      <c r="BLL17" s="1196"/>
      <c r="BLM17" s="1196"/>
      <c r="BLN17" s="1196"/>
      <c r="BLP17" s="1198"/>
      <c r="BLQ17" s="1193"/>
      <c r="BLR17" s="1194"/>
      <c r="BLS17" s="1195"/>
      <c r="BLT17" s="1195"/>
      <c r="BLU17" s="1195"/>
      <c r="BLV17" s="1196"/>
      <c r="BLW17" s="1196"/>
      <c r="BLX17" s="1196"/>
      <c r="BLZ17" s="1198"/>
      <c r="BMA17" s="1193"/>
      <c r="BMB17" s="1194"/>
      <c r="BMC17" s="1195"/>
      <c r="BMD17" s="1195"/>
      <c r="BME17" s="1195"/>
      <c r="BMF17" s="1196"/>
      <c r="BMG17" s="1196"/>
      <c r="BMH17" s="1196"/>
      <c r="BMJ17" s="1198"/>
      <c r="BMK17" s="1193"/>
      <c r="BML17" s="1194"/>
      <c r="BMM17" s="1195"/>
      <c r="BMN17" s="1195"/>
      <c r="BMO17" s="1195"/>
      <c r="BMP17" s="1196"/>
      <c r="BMQ17" s="1196"/>
      <c r="BMR17" s="1196"/>
      <c r="BMT17" s="1198"/>
      <c r="BMU17" s="1193"/>
      <c r="BMV17" s="1194"/>
      <c r="BMW17" s="1195"/>
      <c r="BMX17" s="1195"/>
      <c r="BMY17" s="1195"/>
      <c r="BMZ17" s="1196"/>
      <c r="BNA17" s="1196"/>
      <c r="BNB17" s="1196"/>
      <c r="BND17" s="1198"/>
      <c r="BNE17" s="1193"/>
      <c r="BNF17" s="1194"/>
      <c r="BNG17" s="1195"/>
      <c r="BNH17" s="1195"/>
      <c r="BNI17" s="1195"/>
      <c r="BNJ17" s="1196"/>
      <c r="BNK17" s="1196"/>
      <c r="BNL17" s="1196"/>
      <c r="BNN17" s="1198"/>
      <c r="BNO17" s="1193"/>
      <c r="BNP17" s="1194"/>
      <c r="BNQ17" s="1195"/>
      <c r="BNR17" s="1195"/>
      <c r="BNS17" s="1195"/>
      <c r="BNT17" s="1196"/>
      <c r="BNU17" s="1196"/>
      <c r="BNV17" s="1196"/>
      <c r="BNX17" s="1198"/>
      <c r="BNY17" s="1193"/>
      <c r="BNZ17" s="1194"/>
      <c r="BOA17" s="1195"/>
      <c r="BOB17" s="1195"/>
      <c r="BOC17" s="1195"/>
      <c r="BOD17" s="1196"/>
      <c r="BOE17" s="1196"/>
      <c r="BOF17" s="1196"/>
      <c r="BOH17" s="1198"/>
      <c r="BOI17" s="1193"/>
      <c r="BOJ17" s="1194"/>
      <c r="BOK17" s="1195"/>
      <c r="BOL17" s="1195"/>
      <c r="BOM17" s="1195"/>
      <c r="BON17" s="1196"/>
      <c r="BOO17" s="1196"/>
      <c r="BOP17" s="1196"/>
      <c r="BOR17" s="1198"/>
      <c r="BOS17" s="1193"/>
      <c r="BOT17" s="1194"/>
      <c r="BOU17" s="1195"/>
      <c r="BOV17" s="1195"/>
      <c r="BOW17" s="1195"/>
      <c r="BOX17" s="1196"/>
      <c r="BOY17" s="1196"/>
      <c r="BOZ17" s="1196"/>
      <c r="BPB17" s="1198"/>
      <c r="BPC17" s="1193"/>
      <c r="BPD17" s="1194"/>
      <c r="BPE17" s="1195"/>
      <c r="BPF17" s="1195"/>
      <c r="BPG17" s="1195"/>
      <c r="BPH17" s="1196"/>
      <c r="BPI17" s="1196"/>
      <c r="BPJ17" s="1196"/>
      <c r="BPL17" s="1198"/>
      <c r="BPM17" s="1193"/>
      <c r="BPN17" s="1194"/>
      <c r="BPO17" s="1195"/>
      <c r="BPP17" s="1195"/>
      <c r="BPQ17" s="1195"/>
      <c r="BPR17" s="1196"/>
      <c r="BPS17" s="1196"/>
      <c r="BPT17" s="1196"/>
      <c r="BPV17" s="1198"/>
      <c r="BPW17" s="1193"/>
      <c r="BPX17" s="1194"/>
      <c r="BPY17" s="1195"/>
      <c r="BPZ17" s="1195"/>
      <c r="BQA17" s="1195"/>
      <c r="BQB17" s="1196"/>
      <c r="BQC17" s="1196"/>
      <c r="BQD17" s="1196"/>
      <c r="BQF17" s="1198"/>
      <c r="BQG17" s="1193"/>
      <c r="BQH17" s="1194"/>
      <c r="BQI17" s="1195"/>
      <c r="BQJ17" s="1195"/>
      <c r="BQK17" s="1195"/>
      <c r="BQL17" s="1196"/>
      <c r="BQM17" s="1196"/>
      <c r="BQN17" s="1196"/>
      <c r="BQP17" s="1198"/>
      <c r="BQQ17" s="1193"/>
      <c r="BQR17" s="1194"/>
      <c r="BQS17" s="1195"/>
      <c r="BQT17" s="1195"/>
      <c r="BQU17" s="1195"/>
      <c r="BQV17" s="1196"/>
      <c r="BQW17" s="1196"/>
      <c r="BQX17" s="1196"/>
      <c r="BQZ17" s="1198"/>
      <c r="BRA17" s="1193"/>
      <c r="BRB17" s="1194"/>
      <c r="BRC17" s="1195"/>
      <c r="BRD17" s="1195"/>
      <c r="BRE17" s="1195"/>
      <c r="BRF17" s="1196"/>
      <c r="BRG17" s="1196"/>
      <c r="BRH17" s="1196"/>
      <c r="BRJ17" s="1198"/>
      <c r="BRK17" s="1193"/>
      <c r="BRL17" s="1194"/>
      <c r="BRM17" s="1195"/>
      <c r="BRN17" s="1195"/>
      <c r="BRO17" s="1195"/>
      <c r="BRP17" s="1196"/>
      <c r="BRQ17" s="1196"/>
      <c r="BRR17" s="1196"/>
      <c r="BRT17" s="1198"/>
      <c r="BRU17" s="1193"/>
      <c r="BRV17" s="1194"/>
      <c r="BRW17" s="1195"/>
      <c r="BRX17" s="1195"/>
      <c r="BRY17" s="1195"/>
      <c r="BRZ17" s="1196"/>
      <c r="BSA17" s="1196"/>
      <c r="BSB17" s="1196"/>
      <c r="BSD17" s="1198"/>
      <c r="BSE17" s="1193"/>
      <c r="BSF17" s="1194"/>
      <c r="BSG17" s="1195"/>
      <c r="BSH17" s="1195"/>
      <c r="BSI17" s="1195"/>
      <c r="BSJ17" s="1196"/>
      <c r="BSK17" s="1196"/>
      <c r="BSL17" s="1196"/>
      <c r="BSN17" s="1198"/>
      <c r="BSO17" s="1193"/>
      <c r="BSP17" s="1194"/>
      <c r="BSQ17" s="1195"/>
      <c r="BSR17" s="1195"/>
      <c r="BSS17" s="1195"/>
      <c r="BST17" s="1196"/>
      <c r="BSU17" s="1196"/>
      <c r="BSV17" s="1196"/>
      <c r="BSX17" s="1198"/>
      <c r="BSY17" s="1193"/>
      <c r="BSZ17" s="1194"/>
      <c r="BTA17" s="1195"/>
      <c r="BTB17" s="1195"/>
      <c r="BTC17" s="1195"/>
      <c r="BTD17" s="1196"/>
      <c r="BTE17" s="1196"/>
      <c r="BTF17" s="1196"/>
      <c r="BTH17" s="1198"/>
      <c r="BTI17" s="1193"/>
      <c r="BTJ17" s="1194"/>
      <c r="BTK17" s="1195"/>
      <c r="BTL17" s="1195"/>
      <c r="BTM17" s="1195"/>
      <c r="BTN17" s="1196"/>
      <c r="BTO17" s="1196"/>
      <c r="BTP17" s="1196"/>
      <c r="BTR17" s="1198"/>
      <c r="BTS17" s="1193"/>
      <c r="BTT17" s="1194"/>
      <c r="BTU17" s="1195"/>
      <c r="BTV17" s="1195"/>
      <c r="BTW17" s="1195"/>
      <c r="BTX17" s="1196"/>
      <c r="BTY17" s="1196"/>
      <c r="BTZ17" s="1196"/>
      <c r="BUB17" s="1198"/>
      <c r="BUC17" s="1193"/>
      <c r="BUD17" s="1194"/>
      <c r="BUE17" s="1195"/>
      <c r="BUF17" s="1195"/>
      <c r="BUG17" s="1195"/>
      <c r="BUH17" s="1196"/>
      <c r="BUI17" s="1196"/>
      <c r="BUJ17" s="1196"/>
      <c r="BUL17" s="1198"/>
      <c r="BUM17" s="1193"/>
      <c r="BUN17" s="1194"/>
      <c r="BUO17" s="1195"/>
      <c r="BUP17" s="1195"/>
      <c r="BUQ17" s="1195"/>
      <c r="BUR17" s="1196"/>
      <c r="BUS17" s="1196"/>
      <c r="BUT17" s="1196"/>
      <c r="BUV17" s="1198"/>
      <c r="BUW17" s="1193"/>
      <c r="BUX17" s="1194"/>
      <c r="BUY17" s="1195"/>
      <c r="BUZ17" s="1195"/>
      <c r="BVA17" s="1195"/>
      <c r="BVB17" s="1196"/>
      <c r="BVC17" s="1196"/>
      <c r="BVD17" s="1196"/>
      <c r="BVF17" s="1198"/>
      <c r="BVG17" s="1193"/>
      <c r="BVH17" s="1194"/>
      <c r="BVI17" s="1195"/>
      <c r="BVJ17" s="1195"/>
      <c r="BVK17" s="1195"/>
      <c r="BVL17" s="1196"/>
      <c r="BVM17" s="1196"/>
      <c r="BVN17" s="1196"/>
      <c r="BVP17" s="1198"/>
      <c r="BVQ17" s="1193"/>
      <c r="BVR17" s="1194"/>
      <c r="BVS17" s="1195"/>
      <c r="BVT17" s="1195"/>
      <c r="BVU17" s="1195"/>
      <c r="BVV17" s="1196"/>
      <c r="BVW17" s="1196"/>
      <c r="BVX17" s="1196"/>
      <c r="BVZ17" s="1198"/>
      <c r="BWA17" s="1193"/>
      <c r="BWB17" s="1194"/>
      <c r="BWC17" s="1195"/>
      <c r="BWD17" s="1195"/>
      <c r="BWE17" s="1195"/>
      <c r="BWF17" s="1196"/>
      <c r="BWG17" s="1196"/>
      <c r="BWH17" s="1196"/>
      <c r="BWJ17" s="1198"/>
      <c r="BWK17" s="1193"/>
      <c r="BWL17" s="1194"/>
      <c r="BWM17" s="1195"/>
      <c r="BWN17" s="1195"/>
      <c r="BWO17" s="1195"/>
      <c r="BWP17" s="1196"/>
      <c r="BWQ17" s="1196"/>
      <c r="BWR17" s="1196"/>
      <c r="BWT17" s="1198"/>
      <c r="BWU17" s="1193"/>
      <c r="BWV17" s="1194"/>
      <c r="BWW17" s="1195"/>
      <c r="BWX17" s="1195"/>
      <c r="BWY17" s="1195"/>
      <c r="BWZ17" s="1196"/>
      <c r="BXA17" s="1196"/>
      <c r="BXB17" s="1196"/>
      <c r="BXD17" s="1198"/>
      <c r="BXE17" s="1193"/>
      <c r="BXF17" s="1194"/>
      <c r="BXG17" s="1195"/>
      <c r="BXH17" s="1195"/>
      <c r="BXI17" s="1195"/>
      <c r="BXJ17" s="1196"/>
      <c r="BXK17" s="1196"/>
      <c r="BXL17" s="1196"/>
      <c r="BXN17" s="1198"/>
      <c r="BXO17" s="1193"/>
      <c r="BXP17" s="1194"/>
      <c r="BXQ17" s="1195"/>
      <c r="BXR17" s="1195"/>
      <c r="BXS17" s="1195"/>
      <c r="BXT17" s="1196"/>
      <c r="BXU17" s="1196"/>
      <c r="BXV17" s="1196"/>
      <c r="BXX17" s="1198"/>
      <c r="BXY17" s="1193"/>
      <c r="BXZ17" s="1194"/>
      <c r="BYA17" s="1195"/>
      <c r="BYB17" s="1195"/>
      <c r="BYC17" s="1195"/>
      <c r="BYD17" s="1196"/>
      <c r="BYE17" s="1196"/>
      <c r="BYF17" s="1196"/>
      <c r="BYH17" s="1198"/>
      <c r="BYI17" s="1193"/>
      <c r="BYJ17" s="1194"/>
      <c r="BYK17" s="1195"/>
      <c r="BYL17" s="1195"/>
      <c r="BYM17" s="1195"/>
      <c r="BYN17" s="1196"/>
      <c r="BYO17" s="1196"/>
      <c r="BYP17" s="1196"/>
      <c r="BYR17" s="1198"/>
      <c r="BYS17" s="1193"/>
      <c r="BYT17" s="1194"/>
      <c r="BYU17" s="1195"/>
      <c r="BYV17" s="1195"/>
      <c r="BYW17" s="1195"/>
      <c r="BYX17" s="1196"/>
      <c r="BYY17" s="1196"/>
      <c r="BYZ17" s="1196"/>
      <c r="BZB17" s="1198"/>
      <c r="BZC17" s="1193"/>
      <c r="BZD17" s="1194"/>
      <c r="BZE17" s="1195"/>
      <c r="BZF17" s="1195"/>
      <c r="BZG17" s="1195"/>
      <c r="BZH17" s="1196"/>
      <c r="BZI17" s="1196"/>
      <c r="BZJ17" s="1196"/>
      <c r="BZL17" s="1198"/>
      <c r="BZM17" s="1193"/>
      <c r="BZN17" s="1194"/>
      <c r="BZO17" s="1195"/>
      <c r="BZP17" s="1195"/>
      <c r="BZQ17" s="1195"/>
      <c r="BZR17" s="1196"/>
      <c r="BZS17" s="1196"/>
      <c r="BZT17" s="1196"/>
      <c r="BZV17" s="1198"/>
      <c r="BZW17" s="1193"/>
      <c r="BZX17" s="1194"/>
      <c r="BZY17" s="1195"/>
      <c r="BZZ17" s="1195"/>
      <c r="CAA17" s="1195"/>
      <c r="CAB17" s="1196"/>
      <c r="CAC17" s="1196"/>
      <c r="CAD17" s="1196"/>
      <c r="CAF17" s="1198"/>
      <c r="CAG17" s="1193"/>
      <c r="CAH17" s="1194"/>
      <c r="CAI17" s="1195"/>
      <c r="CAJ17" s="1195"/>
      <c r="CAK17" s="1195"/>
      <c r="CAL17" s="1196"/>
      <c r="CAM17" s="1196"/>
      <c r="CAN17" s="1196"/>
      <c r="CAP17" s="1198"/>
      <c r="CAQ17" s="1193"/>
      <c r="CAR17" s="1194"/>
      <c r="CAS17" s="1195"/>
      <c r="CAT17" s="1195"/>
      <c r="CAU17" s="1195"/>
      <c r="CAV17" s="1196"/>
      <c r="CAW17" s="1196"/>
      <c r="CAX17" s="1196"/>
      <c r="CAZ17" s="1198"/>
      <c r="CBA17" s="1193"/>
      <c r="CBB17" s="1194"/>
      <c r="CBC17" s="1195"/>
      <c r="CBD17" s="1195"/>
      <c r="CBE17" s="1195"/>
      <c r="CBF17" s="1196"/>
      <c r="CBG17" s="1196"/>
      <c r="CBH17" s="1196"/>
      <c r="CBJ17" s="1198"/>
      <c r="CBK17" s="1193"/>
      <c r="CBL17" s="1194"/>
      <c r="CBM17" s="1195"/>
      <c r="CBN17" s="1195"/>
      <c r="CBO17" s="1195"/>
      <c r="CBP17" s="1196"/>
      <c r="CBQ17" s="1196"/>
      <c r="CBR17" s="1196"/>
      <c r="CBT17" s="1198"/>
      <c r="CBU17" s="1193"/>
      <c r="CBV17" s="1194"/>
      <c r="CBW17" s="1195"/>
      <c r="CBX17" s="1195"/>
      <c r="CBY17" s="1195"/>
      <c r="CBZ17" s="1196"/>
      <c r="CCA17" s="1196"/>
      <c r="CCB17" s="1196"/>
      <c r="CCD17" s="1198"/>
      <c r="CCE17" s="1193"/>
      <c r="CCF17" s="1194"/>
      <c r="CCG17" s="1195"/>
      <c r="CCH17" s="1195"/>
      <c r="CCI17" s="1195"/>
      <c r="CCJ17" s="1196"/>
      <c r="CCK17" s="1196"/>
      <c r="CCL17" s="1196"/>
      <c r="CCN17" s="1198"/>
      <c r="CCO17" s="1193"/>
      <c r="CCP17" s="1194"/>
      <c r="CCQ17" s="1195"/>
      <c r="CCR17" s="1195"/>
      <c r="CCS17" s="1195"/>
      <c r="CCT17" s="1196"/>
      <c r="CCU17" s="1196"/>
      <c r="CCV17" s="1196"/>
      <c r="CCX17" s="1198"/>
      <c r="CCY17" s="1193"/>
      <c r="CCZ17" s="1194"/>
      <c r="CDA17" s="1195"/>
      <c r="CDB17" s="1195"/>
      <c r="CDC17" s="1195"/>
      <c r="CDD17" s="1196"/>
      <c r="CDE17" s="1196"/>
      <c r="CDF17" s="1196"/>
      <c r="CDH17" s="1198"/>
      <c r="CDI17" s="1193"/>
      <c r="CDJ17" s="1194"/>
      <c r="CDK17" s="1195"/>
      <c r="CDL17" s="1195"/>
      <c r="CDM17" s="1195"/>
      <c r="CDN17" s="1196"/>
      <c r="CDO17" s="1196"/>
      <c r="CDP17" s="1196"/>
      <c r="CDR17" s="1198"/>
      <c r="CDS17" s="1193"/>
      <c r="CDT17" s="1194"/>
      <c r="CDU17" s="1195"/>
      <c r="CDV17" s="1195"/>
      <c r="CDW17" s="1195"/>
      <c r="CDX17" s="1196"/>
      <c r="CDY17" s="1196"/>
      <c r="CDZ17" s="1196"/>
      <c r="CEB17" s="1198"/>
      <c r="CEC17" s="1193"/>
      <c r="CED17" s="1194"/>
      <c r="CEE17" s="1195"/>
      <c r="CEF17" s="1195"/>
      <c r="CEG17" s="1195"/>
      <c r="CEH17" s="1196"/>
      <c r="CEI17" s="1196"/>
      <c r="CEJ17" s="1196"/>
      <c r="CEL17" s="1198"/>
      <c r="CEM17" s="1193"/>
      <c r="CEN17" s="1194"/>
      <c r="CEO17" s="1195"/>
      <c r="CEP17" s="1195"/>
      <c r="CEQ17" s="1195"/>
      <c r="CER17" s="1196"/>
      <c r="CES17" s="1196"/>
      <c r="CET17" s="1196"/>
      <c r="CEV17" s="1198"/>
      <c r="CEW17" s="1193"/>
      <c r="CEX17" s="1194"/>
      <c r="CEY17" s="1195"/>
      <c r="CEZ17" s="1195"/>
      <c r="CFA17" s="1195"/>
      <c r="CFB17" s="1196"/>
      <c r="CFC17" s="1196"/>
      <c r="CFD17" s="1196"/>
      <c r="CFF17" s="1198"/>
      <c r="CFG17" s="1193"/>
      <c r="CFH17" s="1194"/>
      <c r="CFI17" s="1195"/>
      <c r="CFJ17" s="1195"/>
      <c r="CFK17" s="1195"/>
      <c r="CFL17" s="1196"/>
      <c r="CFM17" s="1196"/>
      <c r="CFN17" s="1196"/>
      <c r="CFP17" s="1198"/>
      <c r="CFQ17" s="1193"/>
      <c r="CFR17" s="1194"/>
      <c r="CFS17" s="1195"/>
      <c r="CFT17" s="1195"/>
      <c r="CFU17" s="1195"/>
      <c r="CFV17" s="1196"/>
      <c r="CFW17" s="1196"/>
      <c r="CFX17" s="1196"/>
      <c r="CFZ17" s="1198"/>
      <c r="CGA17" s="1193"/>
      <c r="CGB17" s="1194"/>
      <c r="CGC17" s="1195"/>
      <c r="CGD17" s="1195"/>
      <c r="CGE17" s="1195"/>
      <c r="CGF17" s="1196"/>
      <c r="CGG17" s="1196"/>
      <c r="CGH17" s="1196"/>
      <c r="CGJ17" s="1198"/>
      <c r="CGK17" s="1193"/>
      <c r="CGL17" s="1194"/>
      <c r="CGM17" s="1195"/>
      <c r="CGN17" s="1195"/>
      <c r="CGO17" s="1195"/>
      <c r="CGP17" s="1196"/>
      <c r="CGQ17" s="1196"/>
      <c r="CGR17" s="1196"/>
      <c r="CGT17" s="1198"/>
      <c r="CGU17" s="1193"/>
      <c r="CGV17" s="1194"/>
      <c r="CGW17" s="1195"/>
      <c r="CGX17" s="1195"/>
      <c r="CGY17" s="1195"/>
      <c r="CGZ17" s="1196"/>
      <c r="CHA17" s="1196"/>
      <c r="CHB17" s="1196"/>
      <c r="CHD17" s="1198"/>
      <c r="CHE17" s="1193"/>
      <c r="CHF17" s="1194"/>
      <c r="CHG17" s="1195"/>
      <c r="CHH17" s="1195"/>
      <c r="CHI17" s="1195"/>
      <c r="CHJ17" s="1196"/>
      <c r="CHK17" s="1196"/>
      <c r="CHL17" s="1196"/>
      <c r="CHN17" s="1198"/>
      <c r="CHO17" s="1193"/>
      <c r="CHP17" s="1194"/>
      <c r="CHQ17" s="1195"/>
      <c r="CHR17" s="1195"/>
      <c r="CHS17" s="1195"/>
      <c r="CHT17" s="1196"/>
      <c r="CHU17" s="1196"/>
      <c r="CHV17" s="1196"/>
      <c r="CHX17" s="1198"/>
      <c r="CHY17" s="1193"/>
      <c r="CHZ17" s="1194"/>
      <c r="CIA17" s="1195"/>
      <c r="CIB17" s="1195"/>
      <c r="CIC17" s="1195"/>
      <c r="CID17" s="1196"/>
      <c r="CIE17" s="1196"/>
      <c r="CIF17" s="1196"/>
      <c r="CIH17" s="1198"/>
      <c r="CII17" s="1193"/>
      <c r="CIJ17" s="1194"/>
      <c r="CIK17" s="1195"/>
      <c r="CIL17" s="1195"/>
      <c r="CIM17" s="1195"/>
      <c r="CIN17" s="1196"/>
      <c r="CIO17" s="1196"/>
      <c r="CIP17" s="1196"/>
      <c r="CIR17" s="1198"/>
      <c r="CIS17" s="1193"/>
      <c r="CIT17" s="1194"/>
      <c r="CIU17" s="1195"/>
      <c r="CIV17" s="1195"/>
      <c r="CIW17" s="1195"/>
      <c r="CIX17" s="1196"/>
      <c r="CIY17" s="1196"/>
      <c r="CIZ17" s="1196"/>
      <c r="CJB17" s="1198"/>
      <c r="CJC17" s="1193"/>
      <c r="CJD17" s="1194"/>
      <c r="CJE17" s="1195"/>
      <c r="CJF17" s="1195"/>
      <c r="CJG17" s="1195"/>
      <c r="CJH17" s="1196"/>
      <c r="CJI17" s="1196"/>
      <c r="CJJ17" s="1196"/>
      <c r="CJL17" s="1198"/>
      <c r="CJM17" s="1193"/>
      <c r="CJN17" s="1194"/>
      <c r="CJO17" s="1195"/>
      <c r="CJP17" s="1195"/>
      <c r="CJQ17" s="1195"/>
      <c r="CJR17" s="1196"/>
      <c r="CJS17" s="1196"/>
      <c r="CJT17" s="1196"/>
      <c r="CJV17" s="1198"/>
      <c r="CJW17" s="1193"/>
      <c r="CJX17" s="1194"/>
      <c r="CJY17" s="1195"/>
      <c r="CJZ17" s="1195"/>
      <c r="CKA17" s="1195"/>
      <c r="CKB17" s="1196"/>
      <c r="CKC17" s="1196"/>
      <c r="CKD17" s="1196"/>
      <c r="CKF17" s="1198"/>
      <c r="CKG17" s="1193"/>
      <c r="CKH17" s="1194"/>
      <c r="CKI17" s="1195"/>
      <c r="CKJ17" s="1195"/>
      <c r="CKK17" s="1195"/>
      <c r="CKL17" s="1196"/>
      <c r="CKM17" s="1196"/>
      <c r="CKN17" s="1196"/>
      <c r="CKP17" s="1198"/>
      <c r="CKQ17" s="1193"/>
      <c r="CKR17" s="1194"/>
      <c r="CKS17" s="1195"/>
      <c r="CKT17" s="1195"/>
      <c r="CKU17" s="1195"/>
      <c r="CKV17" s="1196"/>
      <c r="CKW17" s="1196"/>
      <c r="CKX17" s="1196"/>
      <c r="CKZ17" s="1198"/>
      <c r="CLA17" s="1193"/>
      <c r="CLB17" s="1194"/>
      <c r="CLC17" s="1195"/>
      <c r="CLD17" s="1195"/>
      <c r="CLE17" s="1195"/>
      <c r="CLF17" s="1196"/>
      <c r="CLG17" s="1196"/>
      <c r="CLH17" s="1196"/>
      <c r="CLJ17" s="1198"/>
      <c r="CLK17" s="1193"/>
      <c r="CLL17" s="1194"/>
      <c r="CLM17" s="1195"/>
      <c r="CLN17" s="1195"/>
      <c r="CLO17" s="1195"/>
      <c r="CLP17" s="1196"/>
      <c r="CLQ17" s="1196"/>
      <c r="CLR17" s="1196"/>
      <c r="CLT17" s="1198"/>
      <c r="CLU17" s="1193"/>
      <c r="CLV17" s="1194"/>
      <c r="CLW17" s="1195"/>
      <c r="CLX17" s="1195"/>
      <c r="CLY17" s="1195"/>
      <c r="CLZ17" s="1196"/>
      <c r="CMA17" s="1196"/>
      <c r="CMB17" s="1196"/>
      <c r="CMD17" s="1198"/>
      <c r="CME17" s="1193"/>
      <c r="CMF17" s="1194"/>
      <c r="CMG17" s="1195"/>
      <c r="CMH17" s="1195"/>
      <c r="CMI17" s="1195"/>
      <c r="CMJ17" s="1196"/>
      <c r="CMK17" s="1196"/>
      <c r="CML17" s="1196"/>
      <c r="CMN17" s="1198"/>
      <c r="CMO17" s="1193"/>
      <c r="CMP17" s="1194"/>
      <c r="CMQ17" s="1195"/>
      <c r="CMR17" s="1195"/>
      <c r="CMS17" s="1195"/>
      <c r="CMT17" s="1196"/>
      <c r="CMU17" s="1196"/>
      <c r="CMV17" s="1196"/>
      <c r="CMX17" s="1198"/>
      <c r="CMY17" s="1193"/>
      <c r="CMZ17" s="1194"/>
      <c r="CNA17" s="1195"/>
      <c r="CNB17" s="1195"/>
      <c r="CNC17" s="1195"/>
      <c r="CND17" s="1196"/>
      <c r="CNE17" s="1196"/>
      <c r="CNF17" s="1196"/>
      <c r="CNH17" s="1198"/>
      <c r="CNI17" s="1193"/>
      <c r="CNJ17" s="1194"/>
      <c r="CNK17" s="1195"/>
      <c r="CNL17" s="1195"/>
      <c r="CNM17" s="1195"/>
      <c r="CNN17" s="1196"/>
      <c r="CNO17" s="1196"/>
      <c r="CNP17" s="1196"/>
      <c r="CNR17" s="1198"/>
      <c r="CNS17" s="1193"/>
      <c r="CNT17" s="1194"/>
      <c r="CNU17" s="1195"/>
      <c r="CNV17" s="1195"/>
      <c r="CNW17" s="1195"/>
      <c r="CNX17" s="1196"/>
      <c r="CNY17" s="1196"/>
      <c r="CNZ17" s="1196"/>
      <c r="COB17" s="1198"/>
      <c r="COC17" s="1193"/>
      <c r="COD17" s="1194"/>
      <c r="COE17" s="1195"/>
      <c r="COF17" s="1195"/>
      <c r="COG17" s="1195"/>
      <c r="COH17" s="1196"/>
      <c r="COI17" s="1196"/>
      <c r="COJ17" s="1196"/>
      <c r="COL17" s="1198"/>
      <c r="COM17" s="1193"/>
      <c r="CON17" s="1194"/>
      <c r="COO17" s="1195"/>
      <c r="COP17" s="1195"/>
      <c r="COQ17" s="1195"/>
      <c r="COR17" s="1196"/>
      <c r="COS17" s="1196"/>
      <c r="COT17" s="1196"/>
      <c r="COV17" s="1198"/>
      <c r="COW17" s="1193"/>
      <c r="COX17" s="1194"/>
      <c r="COY17" s="1195"/>
      <c r="COZ17" s="1195"/>
      <c r="CPA17" s="1195"/>
      <c r="CPB17" s="1196"/>
      <c r="CPC17" s="1196"/>
      <c r="CPD17" s="1196"/>
      <c r="CPF17" s="1198"/>
      <c r="CPG17" s="1193"/>
      <c r="CPH17" s="1194"/>
      <c r="CPI17" s="1195"/>
      <c r="CPJ17" s="1195"/>
      <c r="CPK17" s="1195"/>
      <c r="CPL17" s="1196"/>
      <c r="CPM17" s="1196"/>
      <c r="CPN17" s="1196"/>
      <c r="CPP17" s="1198"/>
      <c r="CPQ17" s="1193"/>
      <c r="CPR17" s="1194"/>
      <c r="CPS17" s="1195"/>
      <c r="CPT17" s="1195"/>
      <c r="CPU17" s="1195"/>
      <c r="CPV17" s="1196"/>
      <c r="CPW17" s="1196"/>
      <c r="CPX17" s="1196"/>
      <c r="CPZ17" s="1198"/>
      <c r="CQA17" s="1193"/>
      <c r="CQB17" s="1194"/>
      <c r="CQC17" s="1195"/>
      <c r="CQD17" s="1195"/>
      <c r="CQE17" s="1195"/>
      <c r="CQF17" s="1196"/>
      <c r="CQG17" s="1196"/>
      <c r="CQH17" s="1196"/>
      <c r="CQJ17" s="1198"/>
      <c r="CQK17" s="1193"/>
      <c r="CQL17" s="1194"/>
      <c r="CQM17" s="1195"/>
      <c r="CQN17" s="1195"/>
      <c r="CQO17" s="1195"/>
      <c r="CQP17" s="1196"/>
      <c r="CQQ17" s="1196"/>
      <c r="CQR17" s="1196"/>
      <c r="CQT17" s="1198"/>
      <c r="CQU17" s="1193"/>
      <c r="CQV17" s="1194"/>
      <c r="CQW17" s="1195"/>
      <c r="CQX17" s="1195"/>
      <c r="CQY17" s="1195"/>
      <c r="CQZ17" s="1196"/>
      <c r="CRA17" s="1196"/>
      <c r="CRB17" s="1196"/>
      <c r="CRD17" s="1198"/>
      <c r="CRE17" s="1193"/>
      <c r="CRF17" s="1194"/>
      <c r="CRG17" s="1195"/>
      <c r="CRH17" s="1195"/>
      <c r="CRI17" s="1195"/>
      <c r="CRJ17" s="1196"/>
      <c r="CRK17" s="1196"/>
      <c r="CRL17" s="1196"/>
      <c r="CRN17" s="1198"/>
      <c r="CRO17" s="1193"/>
      <c r="CRP17" s="1194"/>
      <c r="CRQ17" s="1195"/>
      <c r="CRR17" s="1195"/>
      <c r="CRS17" s="1195"/>
      <c r="CRT17" s="1196"/>
      <c r="CRU17" s="1196"/>
      <c r="CRV17" s="1196"/>
      <c r="CRX17" s="1198"/>
      <c r="CRY17" s="1193"/>
      <c r="CRZ17" s="1194"/>
      <c r="CSA17" s="1195"/>
      <c r="CSB17" s="1195"/>
      <c r="CSC17" s="1195"/>
      <c r="CSD17" s="1196"/>
      <c r="CSE17" s="1196"/>
      <c r="CSF17" s="1196"/>
      <c r="CSH17" s="1198"/>
      <c r="CSI17" s="1193"/>
      <c r="CSJ17" s="1194"/>
      <c r="CSK17" s="1195"/>
      <c r="CSL17" s="1195"/>
      <c r="CSM17" s="1195"/>
      <c r="CSN17" s="1196"/>
      <c r="CSO17" s="1196"/>
      <c r="CSP17" s="1196"/>
      <c r="CSR17" s="1198"/>
      <c r="CSS17" s="1193"/>
      <c r="CST17" s="1194"/>
      <c r="CSU17" s="1195"/>
      <c r="CSV17" s="1195"/>
      <c r="CSW17" s="1195"/>
      <c r="CSX17" s="1196"/>
      <c r="CSY17" s="1196"/>
      <c r="CSZ17" s="1196"/>
      <c r="CTB17" s="1198"/>
      <c r="CTC17" s="1193"/>
      <c r="CTD17" s="1194"/>
      <c r="CTE17" s="1195"/>
      <c r="CTF17" s="1195"/>
      <c r="CTG17" s="1195"/>
      <c r="CTH17" s="1196"/>
      <c r="CTI17" s="1196"/>
      <c r="CTJ17" s="1196"/>
      <c r="CTL17" s="1198"/>
      <c r="CTM17" s="1193"/>
      <c r="CTN17" s="1194"/>
      <c r="CTO17" s="1195"/>
      <c r="CTP17" s="1195"/>
      <c r="CTQ17" s="1195"/>
      <c r="CTR17" s="1196"/>
      <c r="CTS17" s="1196"/>
      <c r="CTT17" s="1196"/>
      <c r="CTV17" s="1198"/>
      <c r="CTW17" s="1193"/>
      <c r="CTX17" s="1194"/>
      <c r="CTY17" s="1195"/>
      <c r="CTZ17" s="1195"/>
      <c r="CUA17" s="1195"/>
      <c r="CUB17" s="1196"/>
      <c r="CUC17" s="1196"/>
      <c r="CUD17" s="1196"/>
      <c r="CUF17" s="1198"/>
      <c r="CUG17" s="1193"/>
      <c r="CUH17" s="1194"/>
      <c r="CUI17" s="1195"/>
      <c r="CUJ17" s="1195"/>
      <c r="CUK17" s="1195"/>
      <c r="CUL17" s="1196"/>
      <c r="CUM17" s="1196"/>
      <c r="CUN17" s="1196"/>
      <c r="CUP17" s="1198"/>
      <c r="CUQ17" s="1193"/>
      <c r="CUR17" s="1194"/>
      <c r="CUS17" s="1195"/>
      <c r="CUT17" s="1195"/>
      <c r="CUU17" s="1195"/>
      <c r="CUV17" s="1196"/>
      <c r="CUW17" s="1196"/>
      <c r="CUX17" s="1196"/>
      <c r="CUZ17" s="1198"/>
      <c r="CVA17" s="1193"/>
      <c r="CVB17" s="1194"/>
      <c r="CVC17" s="1195"/>
      <c r="CVD17" s="1195"/>
      <c r="CVE17" s="1195"/>
      <c r="CVF17" s="1196"/>
      <c r="CVG17" s="1196"/>
      <c r="CVH17" s="1196"/>
      <c r="CVJ17" s="1198"/>
      <c r="CVK17" s="1193"/>
      <c r="CVL17" s="1194"/>
      <c r="CVM17" s="1195"/>
      <c r="CVN17" s="1195"/>
      <c r="CVO17" s="1195"/>
      <c r="CVP17" s="1196"/>
      <c r="CVQ17" s="1196"/>
      <c r="CVR17" s="1196"/>
      <c r="CVT17" s="1198"/>
      <c r="CVU17" s="1193"/>
      <c r="CVV17" s="1194"/>
      <c r="CVW17" s="1195"/>
      <c r="CVX17" s="1195"/>
      <c r="CVY17" s="1195"/>
      <c r="CVZ17" s="1196"/>
      <c r="CWA17" s="1196"/>
      <c r="CWB17" s="1196"/>
      <c r="CWD17" s="1198"/>
      <c r="CWE17" s="1193"/>
      <c r="CWF17" s="1194"/>
      <c r="CWG17" s="1195"/>
      <c r="CWH17" s="1195"/>
      <c r="CWI17" s="1195"/>
      <c r="CWJ17" s="1196"/>
      <c r="CWK17" s="1196"/>
      <c r="CWL17" s="1196"/>
      <c r="CWN17" s="1198"/>
      <c r="CWO17" s="1193"/>
      <c r="CWP17" s="1194"/>
      <c r="CWQ17" s="1195"/>
      <c r="CWR17" s="1195"/>
      <c r="CWS17" s="1195"/>
      <c r="CWT17" s="1196"/>
      <c r="CWU17" s="1196"/>
      <c r="CWV17" s="1196"/>
      <c r="CWX17" s="1198"/>
      <c r="CWY17" s="1193"/>
      <c r="CWZ17" s="1194"/>
      <c r="CXA17" s="1195"/>
      <c r="CXB17" s="1195"/>
      <c r="CXC17" s="1195"/>
      <c r="CXD17" s="1196"/>
      <c r="CXE17" s="1196"/>
      <c r="CXF17" s="1196"/>
      <c r="CXH17" s="1198"/>
      <c r="CXI17" s="1193"/>
      <c r="CXJ17" s="1194"/>
      <c r="CXK17" s="1195"/>
      <c r="CXL17" s="1195"/>
      <c r="CXM17" s="1195"/>
      <c r="CXN17" s="1196"/>
      <c r="CXO17" s="1196"/>
      <c r="CXP17" s="1196"/>
      <c r="CXR17" s="1198"/>
      <c r="CXS17" s="1193"/>
      <c r="CXT17" s="1194"/>
      <c r="CXU17" s="1195"/>
      <c r="CXV17" s="1195"/>
      <c r="CXW17" s="1195"/>
      <c r="CXX17" s="1196"/>
      <c r="CXY17" s="1196"/>
      <c r="CXZ17" s="1196"/>
      <c r="CYB17" s="1198"/>
      <c r="CYC17" s="1193"/>
      <c r="CYD17" s="1194"/>
      <c r="CYE17" s="1195"/>
      <c r="CYF17" s="1195"/>
      <c r="CYG17" s="1195"/>
      <c r="CYH17" s="1196"/>
      <c r="CYI17" s="1196"/>
      <c r="CYJ17" s="1196"/>
      <c r="CYL17" s="1198"/>
      <c r="CYM17" s="1193"/>
      <c r="CYN17" s="1194"/>
      <c r="CYO17" s="1195"/>
      <c r="CYP17" s="1195"/>
      <c r="CYQ17" s="1195"/>
      <c r="CYR17" s="1196"/>
      <c r="CYS17" s="1196"/>
      <c r="CYT17" s="1196"/>
      <c r="CYV17" s="1198"/>
      <c r="CYW17" s="1193"/>
      <c r="CYX17" s="1194"/>
      <c r="CYY17" s="1195"/>
      <c r="CYZ17" s="1195"/>
      <c r="CZA17" s="1195"/>
      <c r="CZB17" s="1196"/>
      <c r="CZC17" s="1196"/>
      <c r="CZD17" s="1196"/>
      <c r="CZF17" s="1198"/>
      <c r="CZG17" s="1193"/>
      <c r="CZH17" s="1194"/>
      <c r="CZI17" s="1195"/>
      <c r="CZJ17" s="1195"/>
      <c r="CZK17" s="1195"/>
      <c r="CZL17" s="1196"/>
      <c r="CZM17" s="1196"/>
      <c r="CZN17" s="1196"/>
      <c r="CZP17" s="1198"/>
      <c r="CZQ17" s="1193"/>
      <c r="CZR17" s="1194"/>
      <c r="CZS17" s="1195"/>
      <c r="CZT17" s="1195"/>
      <c r="CZU17" s="1195"/>
      <c r="CZV17" s="1196"/>
      <c r="CZW17" s="1196"/>
      <c r="CZX17" s="1196"/>
      <c r="CZZ17" s="1198"/>
      <c r="DAA17" s="1193"/>
      <c r="DAB17" s="1194"/>
      <c r="DAC17" s="1195"/>
      <c r="DAD17" s="1195"/>
      <c r="DAE17" s="1195"/>
      <c r="DAF17" s="1196"/>
      <c r="DAG17" s="1196"/>
      <c r="DAH17" s="1196"/>
      <c r="DAJ17" s="1198"/>
      <c r="DAK17" s="1193"/>
      <c r="DAL17" s="1194"/>
      <c r="DAM17" s="1195"/>
      <c r="DAN17" s="1195"/>
      <c r="DAO17" s="1195"/>
      <c r="DAP17" s="1196"/>
      <c r="DAQ17" s="1196"/>
      <c r="DAR17" s="1196"/>
      <c r="DAT17" s="1198"/>
      <c r="DAU17" s="1193"/>
      <c r="DAV17" s="1194"/>
      <c r="DAW17" s="1195"/>
      <c r="DAX17" s="1195"/>
      <c r="DAY17" s="1195"/>
      <c r="DAZ17" s="1196"/>
      <c r="DBA17" s="1196"/>
      <c r="DBB17" s="1196"/>
      <c r="DBD17" s="1198"/>
      <c r="DBE17" s="1193"/>
      <c r="DBF17" s="1194"/>
      <c r="DBG17" s="1195"/>
      <c r="DBH17" s="1195"/>
      <c r="DBI17" s="1195"/>
      <c r="DBJ17" s="1196"/>
      <c r="DBK17" s="1196"/>
      <c r="DBL17" s="1196"/>
      <c r="DBN17" s="1198"/>
      <c r="DBO17" s="1193"/>
      <c r="DBP17" s="1194"/>
      <c r="DBQ17" s="1195"/>
      <c r="DBR17" s="1195"/>
      <c r="DBS17" s="1195"/>
      <c r="DBT17" s="1196"/>
      <c r="DBU17" s="1196"/>
      <c r="DBV17" s="1196"/>
      <c r="DBX17" s="1198"/>
      <c r="DBY17" s="1193"/>
      <c r="DBZ17" s="1194"/>
      <c r="DCA17" s="1195"/>
      <c r="DCB17" s="1195"/>
      <c r="DCC17" s="1195"/>
      <c r="DCD17" s="1196"/>
      <c r="DCE17" s="1196"/>
      <c r="DCF17" s="1196"/>
      <c r="DCH17" s="1198"/>
      <c r="DCI17" s="1193"/>
      <c r="DCJ17" s="1194"/>
      <c r="DCK17" s="1195"/>
      <c r="DCL17" s="1195"/>
      <c r="DCM17" s="1195"/>
      <c r="DCN17" s="1196"/>
      <c r="DCO17" s="1196"/>
      <c r="DCP17" s="1196"/>
      <c r="DCR17" s="1198"/>
      <c r="DCS17" s="1193"/>
      <c r="DCT17" s="1194"/>
      <c r="DCU17" s="1195"/>
      <c r="DCV17" s="1195"/>
      <c r="DCW17" s="1195"/>
      <c r="DCX17" s="1196"/>
      <c r="DCY17" s="1196"/>
      <c r="DCZ17" s="1196"/>
      <c r="DDB17" s="1198"/>
      <c r="DDC17" s="1193"/>
      <c r="DDD17" s="1194"/>
      <c r="DDE17" s="1195"/>
      <c r="DDF17" s="1195"/>
      <c r="DDG17" s="1195"/>
      <c r="DDH17" s="1196"/>
      <c r="DDI17" s="1196"/>
      <c r="DDJ17" s="1196"/>
      <c r="DDL17" s="1198"/>
      <c r="DDM17" s="1193"/>
      <c r="DDN17" s="1194"/>
      <c r="DDO17" s="1195"/>
      <c r="DDP17" s="1195"/>
      <c r="DDQ17" s="1195"/>
      <c r="DDR17" s="1196"/>
      <c r="DDS17" s="1196"/>
      <c r="DDT17" s="1196"/>
      <c r="DDV17" s="1198"/>
      <c r="DDW17" s="1193"/>
      <c r="DDX17" s="1194"/>
      <c r="DDY17" s="1195"/>
      <c r="DDZ17" s="1195"/>
      <c r="DEA17" s="1195"/>
      <c r="DEB17" s="1196"/>
      <c r="DEC17" s="1196"/>
      <c r="DED17" s="1196"/>
      <c r="DEF17" s="1198"/>
      <c r="DEG17" s="1193"/>
      <c r="DEH17" s="1194"/>
      <c r="DEI17" s="1195"/>
      <c r="DEJ17" s="1195"/>
      <c r="DEK17" s="1195"/>
      <c r="DEL17" s="1196"/>
      <c r="DEM17" s="1196"/>
      <c r="DEN17" s="1196"/>
      <c r="DEP17" s="1198"/>
      <c r="DEQ17" s="1193"/>
      <c r="DER17" s="1194"/>
      <c r="DES17" s="1195"/>
      <c r="DET17" s="1195"/>
      <c r="DEU17" s="1195"/>
      <c r="DEV17" s="1196"/>
      <c r="DEW17" s="1196"/>
      <c r="DEX17" s="1196"/>
      <c r="DEZ17" s="1198"/>
      <c r="DFA17" s="1193"/>
      <c r="DFB17" s="1194"/>
      <c r="DFC17" s="1195"/>
      <c r="DFD17" s="1195"/>
      <c r="DFE17" s="1195"/>
      <c r="DFF17" s="1196"/>
      <c r="DFG17" s="1196"/>
      <c r="DFH17" s="1196"/>
      <c r="DFJ17" s="1198"/>
      <c r="DFK17" s="1193"/>
      <c r="DFL17" s="1194"/>
      <c r="DFM17" s="1195"/>
      <c r="DFN17" s="1195"/>
      <c r="DFO17" s="1195"/>
      <c r="DFP17" s="1196"/>
      <c r="DFQ17" s="1196"/>
      <c r="DFR17" s="1196"/>
      <c r="DFT17" s="1198"/>
      <c r="DFU17" s="1193"/>
      <c r="DFV17" s="1194"/>
      <c r="DFW17" s="1195"/>
      <c r="DFX17" s="1195"/>
      <c r="DFY17" s="1195"/>
      <c r="DFZ17" s="1196"/>
      <c r="DGA17" s="1196"/>
      <c r="DGB17" s="1196"/>
      <c r="DGD17" s="1198"/>
      <c r="DGE17" s="1193"/>
      <c r="DGF17" s="1194"/>
      <c r="DGG17" s="1195"/>
      <c r="DGH17" s="1195"/>
      <c r="DGI17" s="1195"/>
      <c r="DGJ17" s="1196"/>
      <c r="DGK17" s="1196"/>
      <c r="DGL17" s="1196"/>
      <c r="DGN17" s="1198"/>
      <c r="DGO17" s="1193"/>
      <c r="DGP17" s="1194"/>
      <c r="DGQ17" s="1195"/>
      <c r="DGR17" s="1195"/>
      <c r="DGS17" s="1195"/>
      <c r="DGT17" s="1196"/>
      <c r="DGU17" s="1196"/>
      <c r="DGV17" s="1196"/>
      <c r="DGX17" s="1198"/>
      <c r="DGY17" s="1193"/>
      <c r="DGZ17" s="1194"/>
      <c r="DHA17" s="1195"/>
      <c r="DHB17" s="1195"/>
      <c r="DHC17" s="1195"/>
      <c r="DHD17" s="1196"/>
      <c r="DHE17" s="1196"/>
      <c r="DHF17" s="1196"/>
      <c r="DHH17" s="1198"/>
      <c r="DHI17" s="1193"/>
      <c r="DHJ17" s="1194"/>
      <c r="DHK17" s="1195"/>
      <c r="DHL17" s="1195"/>
      <c r="DHM17" s="1195"/>
      <c r="DHN17" s="1196"/>
      <c r="DHO17" s="1196"/>
      <c r="DHP17" s="1196"/>
      <c r="DHR17" s="1198"/>
      <c r="DHS17" s="1193"/>
      <c r="DHT17" s="1194"/>
      <c r="DHU17" s="1195"/>
      <c r="DHV17" s="1195"/>
      <c r="DHW17" s="1195"/>
      <c r="DHX17" s="1196"/>
      <c r="DHY17" s="1196"/>
      <c r="DHZ17" s="1196"/>
      <c r="DIB17" s="1198"/>
      <c r="DIC17" s="1193"/>
      <c r="DID17" s="1194"/>
      <c r="DIE17" s="1195"/>
      <c r="DIF17" s="1195"/>
      <c r="DIG17" s="1195"/>
      <c r="DIH17" s="1196"/>
      <c r="DII17" s="1196"/>
      <c r="DIJ17" s="1196"/>
      <c r="DIL17" s="1198"/>
      <c r="DIM17" s="1193"/>
      <c r="DIN17" s="1194"/>
      <c r="DIO17" s="1195"/>
      <c r="DIP17" s="1195"/>
      <c r="DIQ17" s="1195"/>
      <c r="DIR17" s="1196"/>
      <c r="DIS17" s="1196"/>
      <c r="DIT17" s="1196"/>
      <c r="DIV17" s="1198"/>
      <c r="DIW17" s="1193"/>
      <c r="DIX17" s="1194"/>
      <c r="DIY17" s="1195"/>
      <c r="DIZ17" s="1195"/>
      <c r="DJA17" s="1195"/>
      <c r="DJB17" s="1196"/>
      <c r="DJC17" s="1196"/>
      <c r="DJD17" s="1196"/>
      <c r="DJF17" s="1198"/>
      <c r="DJG17" s="1193"/>
      <c r="DJH17" s="1194"/>
      <c r="DJI17" s="1195"/>
      <c r="DJJ17" s="1195"/>
      <c r="DJK17" s="1195"/>
      <c r="DJL17" s="1196"/>
      <c r="DJM17" s="1196"/>
      <c r="DJN17" s="1196"/>
      <c r="DJP17" s="1198"/>
      <c r="DJQ17" s="1193"/>
      <c r="DJR17" s="1194"/>
      <c r="DJS17" s="1195"/>
      <c r="DJT17" s="1195"/>
      <c r="DJU17" s="1195"/>
      <c r="DJV17" s="1196"/>
      <c r="DJW17" s="1196"/>
      <c r="DJX17" s="1196"/>
      <c r="DJZ17" s="1198"/>
      <c r="DKA17" s="1193"/>
      <c r="DKB17" s="1194"/>
      <c r="DKC17" s="1195"/>
      <c r="DKD17" s="1195"/>
      <c r="DKE17" s="1195"/>
      <c r="DKF17" s="1196"/>
      <c r="DKG17" s="1196"/>
      <c r="DKH17" s="1196"/>
      <c r="DKJ17" s="1198"/>
      <c r="DKK17" s="1193"/>
      <c r="DKL17" s="1194"/>
      <c r="DKM17" s="1195"/>
      <c r="DKN17" s="1195"/>
      <c r="DKO17" s="1195"/>
      <c r="DKP17" s="1196"/>
      <c r="DKQ17" s="1196"/>
      <c r="DKR17" s="1196"/>
      <c r="DKT17" s="1198"/>
      <c r="DKU17" s="1193"/>
      <c r="DKV17" s="1194"/>
      <c r="DKW17" s="1195"/>
      <c r="DKX17" s="1195"/>
      <c r="DKY17" s="1195"/>
      <c r="DKZ17" s="1196"/>
      <c r="DLA17" s="1196"/>
      <c r="DLB17" s="1196"/>
      <c r="DLD17" s="1198"/>
      <c r="DLE17" s="1193"/>
      <c r="DLF17" s="1194"/>
      <c r="DLG17" s="1195"/>
      <c r="DLH17" s="1195"/>
      <c r="DLI17" s="1195"/>
      <c r="DLJ17" s="1196"/>
      <c r="DLK17" s="1196"/>
      <c r="DLL17" s="1196"/>
      <c r="DLN17" s="1198"/>
      <c r="DLO17" s="1193"/>
      <c r="DLP17" s="1194"/>
      <c r="DLQ17" s="1195"/>
      <c r="DLR17" s="1195"/>
      <c r="DLS17" s="1195"/>
      <c r="DLT17" s="1196"/>
      <c r="DLU17" s="1196"/>
      <c r="DLV17" s="1196"/>
      <c r="DLX17" s="1198"/>
      <c r="DLY17" s="1193"/>
      <c r="DLZ17" s="1194"/>
      <c r="DMA17" s="1195"/>
      <c r="DMB17" s="1195"/>
      <c r="DMC17" s="1195"/>
      <c r="DMD17" s="1196"/>
      <c r="DME17" s="1196"/>
      <c r="DMF17" s="1196"/>
      <c r="DMH17" s="1198"/>
      <c r="DMI17" s="1193"/>
      <c r="DMJ17" s="1194"/>
      <c r="DMK17" s="1195"/>
      <c r="DML17" s="1195"/>
      <c r="DMM17" s="1195"/>
      <c r="DMN17" s="1196"/>
      <c r="DMO17" s="1196"/>
      <c r="DMP17" s="1196"/>
      <c r="DMR17" s="1198"/>
      <c r="DMS17" s="1193"/>
      <c r="DMT17" s="1194"/>
      <c r="DMU17" s="1195"/>
      <c r="DMV17" s="1195"/>
      <c r="DMW17" s="1195"/>
      <c r="DMX17" s="1196"/>
      <c r="DMY17" s="1196"/>
      <c r="DMZ17" s="1196"/>
      <c r="DNB17" s="1198"/>
      <c r="DNC17" s="1193"/>
      <c r="DND17" s="1194"/>
      <c r="DNE17" s="1195"/>
      <c r="DNF17" s="1195"/>
      <c r="DNG17" s="1195"/>
      <c r="DNH17" s="1196"/>
      <c r="DNI17" s="1196"/>
      <c r="DNJ17" s="1196"/>
      <c r="DNL17" s="1198"/>
      <c r="DNM17" s="1193"/>
      <c r="DNN17" s="1194"/>
      <c r="DNO17" s="1195"/>
      <c r="DNP17" s="1195"/>
      <c r="DNQ17" s="1195"/>
      <c r="DNR17" s="1196"/>
      <c r="DNS17" s="1196"/>
      <c r="DNT17" s="1196"/>
      <c r="DNV17" s="1198"/>
      <c r="DNW17" s="1193"/>
      <c r="DNX17" s="1194"/>
      <c r="DNY17" s="1195"/>
      <c r="DNZ17" s="1195"/>
      <c r="DOA17" s="1195"/>
      <c r="DOB17" s="1196"/>
      <c r="DOC17" s="1196"/>
      <c r="DOD17" s="1196"/>
      <c r="DOF17" s="1198"/>
      <c r="DOG17" s="1193"/>
      <c r="DOH17" s="1194"/>
      <c r="DOI17" s="1195"/>
      <c r="DOJ17" s="1195"/>
      <c r="DOK17" s="1195"/>
      <c r="DOL17" s="1196"/>
      <c r="DOM17" s="1196"/>
      <c r="DON17" s="1196"/>
      <c r="DOP17" s="1198"/>
      <c r="DOQ17" s="1193"/>
      <c r="DOR17" s="1194"/>
      <c r="DOS17" s="1195"/>
      <c r="DOT17" s="1195"/>
      <c r="DOU17" s="1195"/>
      <c r="DOV17" s="1196"/>
      <c r="DOW17" s="1196"/>
      <c r="DOX17" s="1196"/>
      <c r="DOZ17" s="1198"/>
      <c r="DPA17" s="1193"/>
      <c r="DPB17" s="1194"/>
      <c r="DPC17" s="1195"/>
      <c r="DPD17" s="1195"/>
      <c r="DPE17" s="1195"/>
      <c r="DPF17" s="1196"/>
      <c r="DPG17" s="1196"/>
      <c r="DPH17" s="1196"/>
      <c r="DPJ17" s="1198"/>
      <c r="DPK17" s="1193"/>
      <c r="DPL17" s="1194"/>
      <c r="DPM17" s="1195"/>
      <c r="DPN17" s="1195"/>
      <c r="DPO17" s="1195"/>
      <c r="DPP17" s="1196"/>
      <c r="DPQ17" s="1196"/>
      <c r="DPR17" s="1196"/>
      <c r="DPT17" s="1198"/>
      <c r="DPU17" s="1193"/>
      <c r="DPV17" s="1194"/>
      <c r="DPW17" s="1195"/>
      <c r="DPX17" s="1195"/>
      <c r="DPY17" s="1195"/>
      <c r="DPZ17" s="1196"/>
      <c r="DQA17" s="1196"/>
      <c r="DQB17" s="1196"/>
      <c r="DQD17" s="1198"/>
      <c r="DQE17" s="1193"/>
      <c r="DQF17" s="1194"/>
      <c r="DQG17" s="1195"/>
      <c r="DQH17" s="1195"/>
      <c r="DQI17" s="1195"/>
      <c r="DQJ17" s="1196"/>
      <c r="DQK17" s="1196"/>
      <c r="DQL17" s="1196"/>
      <c r="DQN17" s="1198"/>
      <c r="DQO17" s="1193"/>
      <c r="DQP17" s="1194"/>
      <c r="DQQ17" s="1195"/>
      <c r="DQR17" s="1195"/>
      <c r="DQS17" s="1195"/>
      <c r="DQT17" s="1196"/>
      <c r="DQU17" s="1196"/>
      <c r="DQV17" s="1196"/>
      <c r="DQX17" s="1198"/>
      <c r="DQY17" s="1193"/>
      <c r="DQZ17" s="1194"/>
      <c r="DRA17" s="1195"/>
      <c r="DRB17" s="1195"/>
      <c r="DRC17" s="1195"/>
      <c r="DRD17" s="1196"/>
      <c r="DRE17" s="1196"/>
      <c r="DRF17" s="1196"/>
      <c r="DRH17" s="1198"/>
      <c r="DRI17" s="1193"/>
      <c r="DRJ17" s="1194"/>
      <c r="DRK17" s="1195"/>
      <c r="DRL17" s="1195"/>
      <c r="DRM17" s="1195"/>
      <c r="DRN17" s="1196"/>
      <c r="DRO17" s="1196"/>
      <c r="DRP17" s="1196"/>
      <c r="DRR17" s="1198"/>
      <c r="DRS17" s="1193"/>
      <c r="DRT17" s="1194"/>
      <c r="DRU17" s="1195"/>
      <c r="DRV17" s="1195"/>
      <c r="DRW17" s="1195"/>
      <c r="DRX17" s="1196"/>
      <c r="DRY17" s="1196"/>
      <c r="DRZ17" s="1196"/>
      <c r="DSB17" s="1198"/>
      <c r="DSC17" s="1193"/>
      <c r="DSD17" s="1194"/>
      <c r="DSE17" s="1195"/>
      <c r="DSF17" s="1195"/>
      <c r="DSG17" s="1195"/>
      <c r="DSH17" s="1196"/>
      <c r="DSI17" s="1196"/>
      <c r="DSJ17" s="1196"/>
      <c r="DSL17" s="1198"/>
      <c r="DSM17" s="1193"/>
      <c r="DSN17" s="1194"/>
      <c r="DSO17" s="1195"/>
      <c r="DSP17" s="1195"/>
      <c r="DSQ17" s="1195"/>
      <c r="DSR17" s="1196"/>
      <c r="DSS17" s="1196"/>
      <c r="DST17" s="1196"/>
      <c r="DSV17" s="1198"/>
      <c r="DSW17" s="1193"/>
      <c r="DSX17" s="1194"/>
      <c r="DSY17" s="1195"/>
      <c r="DSZ17" s="1195"/>
      <c r="DTA17" s="1195"/>
      <c r="DTB17" s="1196"/>
      <c r="DTC17" s="1196"/>
      <c r="DTD17" s="1196"/>
      <c r="DTF17" s="1198"/>
      <c r="DTG17" s="1193"/>
      <c r="DTH17" s="1194"/>
      <c r="DTI17" s="1195"/>
      <c r="DTJ17" s="1195"/>
      <c r="DTK17" s="1195"/>
      <c r="DTL17" s="1196"/>
      <c r="DTM17" s="1196"/>
      <c r="DTN17" s="1196"/>
      <c r="DTP17" s="1198"/>
      <c r="DTQ17" s="1193"/>
      <c r="DTR17" s="1194"/>
      <c r="DTS17" s="1195"/>
      <c r="DTT17" s="1195"/>
      <c r="DTU17" s="1195"/>
      <c r="DTV17" s="1196"/>
      <c r="DTW17" s="1196"/>
      <c r="DTX17" s="1196"/>
      <c r="DTZ17" s="1198"/>
      <c r="DUA17" s="1193"/>
      <c r="DUB17" s="1194"/>
      <c r="DUC17" s="1195"/>
      <c r="DUD17" s="1195"/>
      <c r="DUE17" s="1195"/>
      <c r="DUF17" s="1196"/>
      <c r="DUG17" s="1196"/>
      <c r="DUH17" s="1196"/>
      <c r="DUJ17" s="1198"/>
      <c r="DUK17" s="1193"/>
      <c r="DUL17" s="1194"/>
      <c r="DUM17" s="1195"/>
      <c r="DUN17" s="1195"/>
      <c r="DUO17" s="1195"/>
      <c r="DUP17" s="1196"/>
      <c r="DUQ17" s="1196"/>
      <c r="DUR17" s="1196"/>
      <c r="DUT17" s="1198"/>
      <c r="DUU17" s="1193"/>
      <c r="DUV17" s="1194"/>
      <c r="DUW17" s="1195"/>
      <c r="DUX17" s="1195"/>
      <c r="DUY17" s="1195"/>
      <c r="DUZ17" s="1196"/>
      <c r="DVA17" s="1196"/>
      <c r="DVB17" s="1196"/>
      <c r="DVD17" s="1198"/>
      <c r="DVE17" s="1193"/>
      <c r="DVF17" s="1194"/>
      <c r="DVG17" s="1195"/>
      <c r="DVH17" s="1195"/>
      <c r="DVI17" s="1195"/>
      <c r="DVJ17" s="1196"/>
      <c r="DVK17" s="1196"/>
      <c r="DVL17" s="1196"/>
      <c r="DVN17" s="1198"/>
      <c r="DVO17" s="1193"/>
      <c r="DVP17" s="1194"/>
      <c r="DVQ17" s="1195"/>
      <c r="DVR17" s="1195"/>
      <c r="DVS17" s="1195"/>
      <c r="DVT17" s="1196"/>
      <c r="DVU17" s="1196"/>
      <c r="DVV17" s="1196"/>
      <c r="DVX17" s="1198"/>
      <c r="DVY17" s="1193"/>
      <c r="DVZ17" s="1194"/>
      <c r="DWA17" s="1195"/>
      <c r="DWB17" s="1195"/>
      <c r="DWC17" s="1195"/>
      <c r="DWD17" s="1196"/>
      <c r="DWE17" s="1196"/>
      <c r="DWF17" s="1196"/>
      <c r="DWH17" s="1198"/>
      <c r="DWI17" s="1193"/>
      <c r="DWJ17" s="1194"/>
      <c r="DWK17" s="1195"/>
      <c r="DWL17" s="1195"/>
      <c r="DWM17" s="1195"/>
      <c r="DWN17" s="1196"/>
      <c r="DWO17" s="1196"/>
      <c r="DWP17" s="1196"/>
      <c r="DWR17" s="1198"/>
      <c r="DWS17" s="1193"/>
      <c r="DWT17" s="1194"/>
      <c r="DWU17" s="1195"/>
      <c r="DWV17" s="1195"/>
      <c r="DWW17" s="1195"/>
      <c r="DWX17" s="1196"/>
      <c r="DWY17" s="1196"/>
      <c r="DWZ17" s="1196"/>
      <c r="DXB17" s="1198"/>
      <c r="DXC17" s="1193"/>
      <c r="DXD17" s="1194"/>
      <c r="DXE17" s="1195"/>
      <c r="DXF17" s="1195"/>
      <c r="DXG17" s="1195"/>
      <c r="DXH17" s="1196"/>
      <c r="DXI17" s="1196"/>
      <c r="DXJ17" s="1196"/>
      <c r="DXL17" s="1198"/>
      <c r="DXM17" s="1193"/>
      <c r="DXN17" s="1194"/>
      <c r="DXO17" s="1195"/>
      <c r="DXP17" s="1195"/>
      <c r="DXQ17" s="1195"/>
      <c r="DXR17" s="1196"/>
      <c r="DXS17" s="1196"/>
      <c r="DXT17" s="1196"/>
      <c r="DXV17" s="1198"/>
      <c r="DXW17" s="1193"/>
      <c r="DXX17" s="1194"/>
      <c r="DXY17" s="1195"/>
      <c r="DXZ17" s="1195"/>
      <c r="DYA17" s="1195"/>
      <c r="DYB17" s="1196"/>
      <c r="DYC17" s="1196"/>
      <c r="DYD17" s="1196"/>
      <c r="DYF17" s="1198"/>
      <c r="DYG17" s="1193"/>
      <c r="DYH17" s="1194"/>
      <c r="DYI17" s="1195"/>
      <c r="DYJ17" s="1195"/>
      <c r="DYK17" s="1195"/>
      <c r="DYL17" s="1196"/>
      <c r="DYM17" s="1196"/>
      <c r="DYN17" s="1196"/>
      <c r="DYP17" s="1198"/>
      <c r="DYQ17" s="1193"/>
      <c r="DYR17" s="1194"/>
      <c r="DYS17" s="1195"/>
      <c r="DYT17" s="1195"/>
      <c r="DYU17" s="1195"/>
      <c r="DYV17" s="1196"/>
      <c r="DYW17" s="1196"/>
      <c r="DYX17" s="1196"/>
      <c r="DYZ17" s="1198"/>
      <c r="DZA17" s="1193"/>
      <c r="DZB17" s="1194"/>
      <c r="DZC17" s="1195"/>
      <c r="DZD17" s="1195"/>
      <c r="DZE17" s="1195"/>
      <c r="DZF17" s="1196"/>
      <c r="DZG17" s="1196"/>
      <c r="DZH17" s="1196"/>
      <c r="DZJ17" s="1198"/>
      <c r="DZK17" s="1193"/>
      <c r="DZL17" s="1194"/>
      <c r="DZM17" s="1195"/>
      <c r="DZN17" s="1195"/>
      <c r="DZO17" s="1195"/>
      <c r="DZP17" s="1196"/>
      <c r="DZQ17" s="1196"/>
      <c r="DZR17" s="1196"/>
      <c r="DZT17" s="1198"/>
      <c r="DZU17" s="1193"/>
      <c r="DZV17" s="1194"/>
      <c r="DZW17" s="1195"/>
      <c r="DZX17" s="1195"/>
      <c r="DZY17" s="1195"/>
      <c r="DZZ17" s="1196"/>
      <c r="EAA17" s="1196"/>
      <c r="EAB17" s="1196"/>
      <c r="EAD17" s="1198"/>
      <c r="EAE17" s="1193"/>
      <c r="EAF17" s="1194"/>
      <c r="EAG17" s="1195"/>
      <c r="EAH17" s="1195"/>
      <c r="EAI17" s="1195"/>
      <c r="EAJ17" s="1196"/>
      <c r="EAK17" s="1196"/>
      <c r="EAL17" s="1196"/>
      <c r="EAN17" s="1198"/>
      <c r="EAO17" s="1193"/>
      <c r="EAP17" s="1194"/>
      <c r="EAQ17" s="1195"/>
      <c r="EAR17" s="1195"/>
      <c r="EAS17" s="1195"/>
      <c r="EAT17" s="1196"/>
      <c r="EAU17" s="1196"/>
      <c r="EAV17" s="1196"/>
      <c r="EAX17" s="1198"/>
      <c r="EAY17" s="1193"/>
      <c r="EAZ17" s="1194"/>
      <c r="EBA17" s="1195"/>
      <c r="EBB17" s="1195"/>
      <c r="EBC17" s="1195"/>
      <c r="EBD17" s="1196"/>
      <c r="EBE17" s="1196"/>
      <c r="EBF17" s="1196"/>
      <c r="EBH17" s="1198"/>
      <c r="EBI17" s="1193"/>
      <c r="EBJ17" s="1194"/>
      <c r="EBK17" s="1195"/>
      <c r="EBL17" s="1195"/>
      <c r="EBM17" s="1195"/>
      <c r="EBN17" s="1196"/>
      <c r="EBO17" s="1196"/>
      <c r="EBP17" s="1196"/>
      <c r="EBR17" s="1198"/>
      <c r="EBS17" s="1193"/>
      <c r="EBT17" s="1194"/>
      <c r="EBU17" s="1195"/>
      <c r="EBV17" s="1195"/>
      <c r="EBW17" s="1195"/>
      <c r="EBX17" s="1196"/>
      <c r="EBY17" s="1196"/>
      <c r="EBZ17" s="1196"/>
      <c r="ECB17" s="1198"/>
      <c r="ECC17" s="1193"/>
      <c r="ECD17" s="1194"/>
      <c r="ECE17" s="1195"/>
      <c r="ECF17" s="1195"/>
      <c r="ECG17" s="1195"/>
      <c r="ECH17" s="1196"/>
      <c r="ECI17" s="1196"/>
      <c r="ECJ17" s="1196"/>
      <c r="ECL17" s="1198"/>
      <c r="ECM17" s="1193"/>
      <c r="ECN17" s="1194"/>
      <c r="ECO17" s="1195"/>
      <c r="ECP17" s="1195"/>
      <c r="ECQ17" s="1195"/>
      <c r="ECR17" s="1196"/>
      <c r="ECS17" s="1196"/>
      <c r="ECT17" s="1196"/>
      <c r="ECV17" s="1198"/>
      <c r="ECW17" s="1193"/>
      <c r="ECX17" s="1194"/>
      <c r="ECY17" s="1195"/>
      <c r="ECZ17" s="1195"/>
      <c r="EDA17" s="1195"/>
      <c r="EDB17" s="1196"/>
      <c r="EDC17" s="1196"/>
      <c r="EDD17" s="1196"/>
      <c r="EDF17" s="1198"/>
      <c r="EDG17" s="1193"/>
      <c r="EDH17" s="1194"/>
      <c r="EDI17" s="1195"/>
      <c r="EDJ17" s="1195"/>
      <c r="EDK17" s="1195"/>
      <c r="EDL17" s="1196"/>
      <c r="EDM17" s="1196"/>
      <c r="EDN17" s="1196"/>
      <c r="EDP17" s="1198"/>
      <c r="EDQ17" s="1193"/>
      <c r="EDR17" s="1194"/>
      <c r="EDS17" s="1195"/>
      <c r="EDT17" s="1195"/>
      <c r="EDU17" s="1195"/>
      <c r="EDV17" s="1196"/>
      <c r="EDW17" s="1196"/>
      <c r="EDX17" s="1196"/>
      <c r="EDZ17" s="1198"/>
      <c r="EEA17" s="1193"/>
      <c r="EEB17" s="1194"/>
      <c r="EEC17" s="1195"/>
      <c r="EED17" s="1195"/>
      <c r="EEE17" s="1195"/>
      <c r="EEF17" s="1196"/>
      <c r="EEG17" s="1196"/>
      <c r="EEH17" s="1196"/>
      <c r="EEJ17" s="1198"/>
      <c r="EEK17" s="1193"/>
      <c r="EEL17" s="1194"/>
      <c r="EEM17" s="1195"/>
      <c r="EEN17" s="1195"/>
      <c r="EEO17" s="1195"/>
      <c r="EEP17" s="1196"/>
      <c r="EEQ17" s="1196"/>
      <c r="EER17" s="1196"/>
      <c r="EET17" s="1198"/>
      <c r="EEU17" s="1193"/>
      <c r="EEV17" s="1194"/>
      <c r="EEW17" s="1195"/>
      <c r="EEX17" s="1195"/>
      <c r="EEY17" s="1195"/>
      <c r="EEZ17" s="1196"/>
      <c r="EFA17" s="1196"/>
      <c r="EFB17" s="1196"/>
      <c r="EFD17" s="1198"/>
      <c r="EFE17" s="1193"/>
      <c r="EFF17" s="1194"/>
      <c r="EFG17" s="1195"/>
      <c r="EFH17" s="1195"/>
      <c r="EFI17" s="1195"/>
      <c r="EFJ17" s="1196"/>
      <c r="EFK17" s="1196"/>
      <c r="EFL17" s="1196"/>
      <c r="EFN17" s="1198"/>
      <c r="EFO17" s="1193"/>
      <c r="EFP17" s="1194"/>
      <c r="EFQ17" s="1195"/>
      <c r="EFR17" s="1195"/>
      <c r="EFS17" s="1195"/>
      <c r="EFT17" s="1196"/>
      <c r="EFU17" s="1196"/>
      <c r="EFV17" s="1196"/>
      <c r="EFX17" s="1198"/>
      <c r="EFY17" s="1193"/>
      <c r="EFZ17" s="1194"/>
      <c r="EGA17" s="1195"/>
      <c r="EGB17" s="1195"/>
      <c r="EGC17" s="1195"/>
      <c r="EGD17" s="1196"/>
      <c r="EGE17" s="1196"/>
      <c r="EGF17" s="1196"/>
      <c r="EGH17" s="1198"/>
      <c r="EGI17" s="1193"/>
      <c r="EGJ17" s="1194"/>
      <c r="EGK17" s="1195"/>
      <c r="EGL17" s="1195"/>
      <c r="EGM17" s="1195"/>
      <c r="EGN17" s="1196"/>
      <c r="EGO17" s="1196"/>
      <c r="EGP17" s="1196"/>
      <c r="EGR17" s="1198"/>
      <c r="EGS17" s="1193"/>
      <c r="EGT17" s="1194"/>
      <c r="EGU17" s="1195"/>
      <c r="EGV17" s="1195"/>
      <c r="EGW17" s="1195"/>
      <c r="EGX17" s="1196"/>
      <c r="EGY17" s="1196"/>
      <c r="EGZ17" s="1196"/>
      <c r="EHB17" s="1198"/>
      <c r="EHC17" s="1193"/>
      <c r="EHD17" s="1194"/>
      <c r="EHE17" s="1195"/>
      <c r="EHF17" s="1195"/>
      <c r="EHG17" s="1195"/>
      <c r="EHH17" s="1196"/>
      <c r="EHI17" s="1196"/>
      <c r="EHJ17" s="1196"/>
      <c r="EHL17" s="1198"/>
      <c r="EHM17" s="1193"/>
      <c r="EHN17" s="1194"/>
      <c r="EHO17" s="1195"/>
      <c r="EHP17" s="1195"/>
      <c r="EHQ17" s="1195"/>
      <c r="EHR17" s="1196"/>
      <c r="EHS17" s="1196"/>
      <c r="EHT17" s="1196"/>
      <c r="EHV17" s="1198"/>
      <c r="EHW17" s="1193"/>
      <c r="EHX17" s="1194"/>
      <c r="EHY17" s="1195"/>
      <c r="EHZ17" s="1195"/>
      <c r="EIA17" s="1195"/>
      <c r="EIB17" s="1196"/>
      <c r="EIC17" s="1196"/>
      <c r="EID17" s="1196"/>
      <c r="EIF17" s="1198"/>
      <c r="EIG17" s="1193"/>
      <c r="EIH17" s="1194"/>
      <c r="EII17" s="1195"/>
      <c r="EIJ17" s="1195"/>
      <c r="EIK17" s="1195"/>
      <c r="EIL17" s="1196"/>
      <c r="EIM17" s="1196"/>
      <c r="EIN17" s="1196"/>
      <c r="EIP17" s="1198"/>
      <c r="EIQ17" s="1193"/>
      <c r="EIR17" s="1194"/>
      <c r="EIS17" s="1195"/>
      <c r="EIT17" s="1195"/>
      <c r="EIU17" s="1195"/>
      <c r="EIV17" s="1196"/>
      <c r="EIW17" s="1196"/>
      <c r="EIX17" s="1196"/>
      <c r="EIZ17" s="1198"/>
      <c r="EJA17" s="1193"/>
      <c r="EJB17" s="1194"/>
      <c r="EJC17" s="1195"/>
      <c r="EJD17" s="1195"/>
      <c r="EJE17" s="1195"/>
      <c r="EJF17" s="1196"/>
      <c r="EJG17" s="1196"/>
      <c r="EJH17" s="1196"/>
      <c r="EJJ17" s="1198"/>
      <c r="EJK17" s="1193"/>
      <c r="EJL17" s="1194"/>
      <c r="EJM17" s="1195"/>
      <c r="EJN17" s="1195"/>
      <c r="EJO17" s="1195"/>
      <c r="EJP17" s="1196"/>
      <c r="EJQ17" s="1196"/>
      <c r="EJR17" s="1196"/>
      <c r="EJT17" s="1198"/>
      <c r="EJU17" s="1193"/>
      <c r="EJV17" s="1194"/>
      <c r="EJW17" s="1195"/>
      <c r="EJX17" s="1195"/>
      <c r="EJY17" s="1195"/>
      <c r="EJZ17" s="1196"/>
      <c r="EKA17" s="1196"/>
      <c r="EKB17" s="1196"/>
      <c r="EKD17" s="1198"/>
      <c r="EKE17" s="1193"/>
      <c r="EKF17" s="1194"/>
      <c r="EKG17" s="1195"/>
      <c r="EKH17" s="1195"/>
      <c r="EKI17" s="1195"/>
      <c r="EKJ17" s="1196"/>
      <c r="EKK17" s="1196"/>
      <c r="EKL17" s="1196"/>
      <c r="EKN17" s="1198"/>
      <c r="EKO17" s="1193"/>
      <c r="EKP17" s="1194"/>
      <c r="EKQ17" s="1195"/>
      <c r="EKR17" s="1195"/>
      <c r="EKS17" s="1195"/>
      <c r="EKT17" s="1196"/>
      <c r="EKU17" s="1196"/>
      <c r="EKV17" s="1196"/>
      <c r="EKX17" s="1198"/>
      <c r="EKY17" s="1193"/>
      <c r="EKZ17" s="1194"/>
      <c r="ELA17" s="1195"/>
      <c r="ELB17" s="1195"/>
      <c r="ELC17" s="1195"/>
      <c r="ELD17" s="1196"/>
      <c r="ELE17" s="1196"/>
      <c r="ELF17" s="1196"/>
      <c r="ELH17" s="1198"/>
      <c r="ELI17" s="1193"/>
      <c r="ELJ17" s="1194"/>
      <c r="ELK17" s="1195"/>
      <c r="ELL17" s="1195"/>
      <c r="ELM17" s="1195"/>
      <c r="ELN17" s="1196"/>
      <c r="ELO17" s="1196"/>
      <c r="ELP17" s="1196"/>
      <c r="ELR17" s="1198"/>
      <c r="ELS17" s="1193"/>
      <c r="ELT17" s="1194"/>
      <c r="ELU17" s="1195"/>
      <c r="ELV17" s="1195"/>
      <c r="ELW17" s="1195"/>
      <c r="ELX17" s="1196"/>
      <c r="ELY17" s="1196"/>
      <c r="ELZ17" s="1196"/>
      <c r="EMB17" s="1198"/>
      <c r="EMC17" s="1193"/>
      <c r="EMD17" s="1194"/>
      <c r="EME17" s="1195"/>
      <c r="EMF17" s="1195"/>
      <c r="EMG17" s="1195"/>
      <c r="EMH17" s="1196"/>
      <c r="EMI17" s="1196"/>
      <c r="EMJ17" s="1196"/>
      <c r="EML17" s="1198"/>
      <c r="EMM17" s="1193"/>
      <c r="EMN17" s="1194"/>
      <c r="EMO17" s="1195"/>
      <c r="EMP17" s="1195"/>
      <c r="EMQ17" s="1195"/>
      <c r="EMR17" s="1196"/>
      <c r="EMS17" s="1196"/>
      <c r="EMT17" s="1196"/>
      <c r="EMV17" s="1198"/>
      <c r="EMW17" s="1193"/>
      <c r="EMX17" s="1194"/>
      <c r="EMY17" s="1195"/>
      <c r="EMZ17" s="1195"/>
      <c r="ENA17" s="1195"/>
      <c r="ENB17" s="1196"/>
      <c r="ENC17" s="1196"/>
      <c r="END17" s="1196"/>
      <c r="ENF17" s="1198"/>
      <c r="ENG17" s="1193"/>
      <c r="ENH17" s="1194"/>
      <c r="ENI17" s="1195"/>
      <c r="ENJ17" s="1195"/>
      <c r="ENK17" s="1195"/>
      <c r="ENL17" s="1196"/>
      <c r="ENM17" s="1196"/>
      <c r="ENN17" s="1196"/>
      <c r="ENP17" s="1198"/>
      <c r="ENQ17" s="1193"/>
      <c r="ENR17" s="1194"/>
      <c r="ENS17" s="1195"/>
      <c r="ENT17" s="1195"/>
      <c r="ENU17" s="1195"/>
      <c r="ENV17" s="1196"/>
      <c r="ENW17" s="1196"/>
      <c r="ENX17" s="1196"/>
      <c r="ENZ17" s="1198"/>
      <c r="EOA17" s="1193"/>
      <c r="EOB17" s="1194"/>
      <c r="EOC17" s="1195"/>
      <c r="EOD17" s="1195"/>
      <c r="EOE17" s="1195"/>
      <c r="EOF17" s="1196"/>
      <c r="EOG17" s="1196"/>
      <c r="EOH17" s="1196"/>
      <c r="EOJ17" s="1198"/>
      <c r="EOK17" s="1193"/>
      <c r="EOL17" s="1194"/>
      <c r="EOM17" s="1195"/>
      <c r="EON17" s="1195"/>
      <c r="EOO17" s="1195"/>
      <c r="EOP17" s="1196"/>
      <c r="EOQ17" s="1196"/>
      <c r="EOR17" s="1196"/>
      <c r="EOT17" s="1198"/>
      <c r="EOU17" s="1193"/>
      <c r="EOV17" s="1194"/>
      <c r="EOW17" s="1195"/>
      <c r="EOX17" s="1195"/>
      <c r="EOY17" s="1195"/>
      <c r="EOZ17" s="1196"/>
      <c r="EPA17" s="1196"/>
      <c r="EPB17" s="1196"/>
      <c r="EPD17" s="1198"/>
      <c r="EPE17" s="1193"/>
      <c r="EPF17" s="1194"/>
      <c r="EPG17" s="1195"/>
      <c r="EPH17" s="1195"/>
      <c r="EPI17" s="1195"/>
      <c r="EPJ17" s="1196"/>
      <c r="EPK17" s="1196"/>
      <c r="EPL17" s="1196"/>
      <c r="EPN17" s="1198"/>
      <c r="EPO17" s="1193"/>
      <c r="EPP17" s="1194"/>
      <c r="EPQ17" s="1195"/>
      <c r="EPR17" s="1195"/>
      <c r="EPS17" s="1195"/>
      <c r="EPT17" s="1196"/>
      <c r="EPU17" s="1196"/>
      <c r="EPV17" s="1196"/>
      <c r="EPX17" s="1198"/>
      <c r="EPY17" s="1193"/>
      <c r="EPZ17" s="1194"/>
      <c r="EQA17" s="1195"/>
      <c r="EQB17" s="1195"/>
      <c r="EQC17" s="1195"/>
      <c r="EQD17" s="1196"/>
      <c r="EQE17" s="1196"/>
      <c r="EQF17" s="1196"/>
      <c r="EQH17" s="1198"/>
      <c r="EQI17" s="1193"/>
      <c r="EQJ17" s="1194"/>
      <c r="EQK17" s="1195"/>
      <c r="EQL17" s="1195"/>
      <c r="EQM17" s="1195"/>
      <c r="EQN17" s="1196"/>
      <c r="EQO17" s="1196"/>
      <c r="EQP17" s="1196"/>
      <c r="EQR17" s="1198"/>
      <c r="EQS17" s="1193"/>
      <c r="EQT17" s="1194"/>
      <c r="EQU17" s="1195"/>
      <c r="EQV17" s="1195"/>
      <c r="EQW17" s="1195"/>
      <c r="EQX17" s="1196"/>
      <c r="EQY17" s="1196"/>
      <c r="EQZ17" s="1196"/>
      <c r="ERB17" s="1198"/>
      <c r="ERC17" s="1193"/>
      <c r="ERD17" s="1194"/>
      <c r="ERE17" s="1195"/>
      <c r="ERF17" s="1195"/>
      <c r="ERG17" s="1195"/>
      <c r="ERH17" s="1196"/>
      <c r="ERI17" s="1196"/>
      <c r="ERJ17" s="1196"/>
      <c r="ERL17" s="1198"/>
      <c r="ERM17" s="1193"/>
      <c r="ERN17" s="1194"/>
      <c r="ERO17" s="1195"/>
      <c r="ERP17" s="1195"/>
      <c r="ERQ17" s="1195"/>
      <c r="ERR17" s="1196"/>
      <c r="ERS17" s="1196"/>
      <c r="ERT17" s="1196"/>
      <c r="ERV17" s="1198"/>
      <c r="ERW17" s="1193"/>
      <c r="ERX17" s="1194"/>
      <c r="ERY17" s="1195"/>
      <c r="ERZ17" s="1195"/>
      <c r="ESA17" s="1195"/>
      <c r="ESB17" s="1196"/>
      <c r="ESC17" s="1196"/>
      <c r="ESD17" s="1196"/>
      <c r="ESF17" s="1198"/>
      <c r="ESG17" s="1193"/>
      <c r="ESH17" s="1194"/>
      <c r="ESI17" s="1195"/>
      <c r="ESJ17" s="1195"/>
      <c r="ESK17" s="1195"/>
      <c r="ESL17" s="1196"/>
      <c r="ESM17" s="1196"/>
      <c r="ESN17" s="1196"/>
      <c r="ESP17" s="1198"/>
      <c r="ESQ17" s="1193"/>
      <c r="ESR17" s="1194"/>
      <c r="ESS17" s="1195"/>
      <c r="EST17" s="1195"/>
      <c r="ESU17" s="1195"/>
      <c r="ESV17" s="1196"/>
      <c r="ESW17" s="1196"/>
      <c r="ESX17" s="1196"/>
      <c r="ESZ17" s="1198"/>
      <c r="ETA17" s="1193"/>
      <c r="ETB17" s="1194"/>
      <c r="ETC17" s="1195"/>
      <c r="ETD17" s="1195"/>
      <c r="ETE17" s="1195"/>
      <c r="ETF17" s="1196"/>
      <c r="ETG17" s="1196"/>
      <c r="ETH17" s="1196"/>
      <c r="ETJ17" s="1198"/>
      <c r="ETK17" s="1193"/>
      <c r="ETL17" s="1194"/>
      <c r="ETM17" s="1195"/>
      <c r="ETN17" s="1195"/>
      <c r="ETO17" s="1195"/>
      <c r="ETP17" s="1196"/>
      <c r="ETQ17" s="1196"/>
      <c r="ETR17" s="1196"/>
      <c r="ETT17" s="1198"/>
      <c r="ETU17" s="1193"/>
      <c r="ETV17" s="1194"/>
      <c r="ETW17" s="1195"/>
      <c r="ETX17" s="1195"/>
      <c r="ETY17" s="1195"/>
      <c r="ETZ17" s="1196"/>
      <c r="EUA17" s="1196"/>
      <c r="EUB17" s="1196"/>
      <c r="EUD17" s="1198"/>
      <c r="EUE17" s="1193"/>
      <c r="EUF17" s="1194"/>
      <c r="EUG17" s="1195"/>
      <c r="EUH17" s="1195"/>
      <c r="EUI17" s="1195"/>
      <c r="EUJ17" s="1196"/>
      <c r="EUK17" s="1196"/>
      <c r="EUL17" s="1196"/>
      <c r="EUN17" s="1198"/>
      <c r="EUO17" s="1193"/>
      <c r="EUP17" s="1194"/>
      <c r="EUQ17" s="1195"/>
      <c r="EUR17" s="1195"/>
      <c r="EUS17" s="1195"/>
      <c r="EUT17" s="1196"/>
      <c r="EUU17" s="1196"/>
      <c r="EUV17" s="1196"/>
      <c r="EUX17" s="1198"/>
      <c r="EUY17" s="1193"/>
      <c r="EUZ17" s="1194"/>
      <c r="EVA17" s="1195"/>
      <c r="EVB17" s="1195"/>
      <c r="EVC17" s="1195"/>
      <c r="EVD17" s="1196"/>
      <c r="EVE17" s="1196"/>
      <c r="EVF17" s="1196"/>
      <c r="EVH17" s="1198"/>
      <c r="EVI17" s="1193"/>
      <c r="EVJ17" s="1194"/>
      <c r="EVK17" s="1195"/>
      <c r="EVL17" s="1195"/>
      <c r="EVM17" s="1195"/>
      <c r="EVN17" s="1196"/>
      <c r="EVO17" s="1196"/>
      <c r="EVP17" s="1196"/>
      <c r="EVR17" s="1198"/>
      <c r="EVS17" s="1193"/>
      <c r="EVT17" s="1194"/>
      <c r="EVU17" s="1195"/>
      <c r="EVV17" s="1195"/>
      <c r="EVW17" s="1195"/>
      <c r="EVX17" s="1196"/>
      <c r="EVY17" s="1196"/>
      <c r="EVZ17" s="1196"/>
      <c r="EWB17" s="1198"/>
      <c r="EWC17" s="1193"/>
      <c r="EWD17" s="1194"/>
      <c r="EWE17" s="1195"/>
      <c r="EWF17" s="1195"/>
      <c r="EWG17" s="1195"/>
      <c r="EWH17" s="1196"/>
      <c r="EWI17" s="1196"/>
      <c r="EWJ17" s="1196"/>
      <c r="EWL17" s="1198"/>
      <c r="EWM17" s="1193"/>
      <c r="EWN17" s="1194"/>
      <c r="EWO17" s="1195"/>
      <c r="EWP17" s="1195"/>
      <c r="EWQ17" s="1195"/>
      <c r="EWR17" s="1196"/>
      <c r="EWS17" s="1196"/>
      <c r="EWT17" s="1196"/>
      <c r="EWV17" s="1198"/>
      <c r="EWW17" s="1193"/>
      <c r="EWX17" s="1194"/>
      <c r="EWY17" s="1195"/>
      <c r="EWZ17" s="1195"/>
      <c r="EXA17" s="1195"/>
      <c r="EXB17" s="1196"/>
      <c r="EXC17" s="1196"/>
      <c r="EXD17" s="1196"/>
      <c r="EXF17" s="1198"/>
      <c r="EXG17" s="1193"/>
      <c r="EXH17" s="1194"/>
      <c r="EXI17" s="1195"/>
      <c r="EXJ17" s="1195"/>
      <c r="EXK17" s="1195"/>
      <c r="EXL17" s="1196"/>
      <c r="EXM17" s="1196"/>
      <c r="EXN17" s="1196"/>
      <c r="EXP17" s="1198"/>
      <c r="EXQ17" s="1193"/>
      <c r="EXR17" s="1194"/>
      <c r="EXS17" s="1195"/>
      <c r="EXT17" s="1195"/>
      <c r="EXU17" s="1195"/>
      <c r="EXV17" s="1196"/>
      <c r="EXW17" s="1196"/>
      <c r="EXX17" s="1196"/>
      <c r="EXZ17" s="1198"/>
      <c r="EYA17" s="1193"/>
      <c r="EYB17" s="1194"/>
      <c r="EYC17" s="1195"/>
      <c r="EYD17" s="1195"/>
      <c r="EYE17" s="1195"/>
      <c r="EYF17" s="1196"/>
      <c r="EYG17" s="1196"/>
      <c r="EYH17" s="1196"/>
      <c r="EYJ17" s="1198"/>
      <c r="EYK17" s="1193"/>
      <c r="EYL17" s="1194"/>
      <c r="EYM17" s="1195"/>
      <c r="EYN17" s="1195"/>
      <c r="EYO17" s="1195"/>
      <c r="EYP17" s="1196"/>
      <c r="EYQ17" s="1196"/>
      <c r="EYR17" s="1196"/>
      <c r="EYT17" s="1198"/>
      <c r="EYU17" s="1193"/>
      <c r="EYV17" s="1194"/>
      <c r="EYW17" s="1195"/>
      <c r="EYX17" s="1195"/>
      <c r="EYY17" s="1195"/>
      <c r="EYZ17" s="1196"/>
      <c r="EZA17" s="1196"/>
      <c r="EZB17" s="1196"/>
      <c r="EZD17" s="1198"/>
      <c r="EZE17" s="1193"/>
      <c r="EZF17" s="1194"/>
      <c r="EZG17" s="1195"/>
      <c r="EZH17" s="1195"/>
      <c r="EZI17" s="1195"/>
      <c r="EZJ17" s="1196"/>
      <c r="EZK17" s="1196"/>
      <c r="EZL17" s="1196"/>
      <c r="EZN17" s="1198"/>
      <c r="EZO17" s="1193"/>
      <c r="EZP17" s="1194"/>
      <c r="EZQ17" s="1195"/>
      <c r="EZR17" s="1195"/>
      <c r="EZS17" s="1195"/>
      <c r="EZT17" s="1196"/>
      <c r="EZU17" s="1196"/>
      <c r="EZV17" s="1196"/>
      <c r="EZX17" s="1198"/>
      <c r="EZY17" s="1193"/>
      <c r="EZZ17" s="1194"/>
      <c r="FAA17" s="1195"/>
      <c r="FAB17" s="1195"/>
      <c r="FAC17" s="1195"/>
      <c r="FAD17" s="1196"/>
      <c r="FAE17" s="1196"/>
      <c r="FAF17" s="1196"/>
      <c r="FAH17" s="1198"/>
      <c r="FAI17" s="1193"/>
      <c r="FAJ17" s="1194"/>
      <c r="FAK17" s="1195"/>
      <c r="FAL17" s="1195"/>
      <c r="FAM17" s="1195"/>
      <c r="FAN17" s="1196"/>
      <c r="FAO17" s="1196"/>
      <c r="FAP17" s="1196"/>
      <c r="FAR17" s="1198"/>
      <c r="FAS17" s="1193"/>
      <c r="FAT17" s="1194"/>
      <c r="FAU17" s="1195"/>
      <c r="FAV17" s="1195"/>
      <c r="FAW17" s="1195"/>
      <c r="FAX17" s="1196"/>
      <c r="FAY17" s="1196"/>
      <c r="FAZ17" s="1196"/>
      <c r="FBB17" s="1198"/>
      <c r="FBC17" s="1193"/>
      <c r="FBD17" s="1194"/>
      <c r="FBE17" s="1195"/>
      <c r="FBF17" s="1195"/>
      <c r="FBG17" s="1195"/>
      <c r="FBH17" s="1196"/>
      <c r="FBI17" s="1196"/>
      <c r="FBJ17" s="1196"/>
      <c r="FBL17" s="1198"/>
      <c r="FBM17" s="1193"/>
      <c r="FBN17" s="1194"/>
      <c r="FBO17" s="1195"/>
      <c r="FBP17" s="1195"/>
      <c r="FBQ17" s="1195"/>
      <c r="FBR17" s="1196"/>
      <c r="FBS17" s="1196"/>
      <c r="FBT17" s="1196"/>
      <c r="FBV17" s="1198"/>
      <c r="FBW17" s="1193"/>
      <c r="FBX17" s="1194"/>
      <c r="FBY17" s="1195"/>
      <c r="FBZ17" s="1195"/>
      <c r="FCA17" s="1195"/>
      <c r="FCB17" s="1196"/>
      <c r="FCC17" s="1196"/>
      <c r="FCD17" s="1196"/>
      <c r="FCF17" s="1198"/>
      <c r="FCG17" s="1193"/>
      <c r="FCH17" s="1194"/>
      <c r="FCI17" s="1195"/>
      <c r="FCJ17" s="1195"/>
      <c r="FCK17" s="1195"/>
      <c r="FCL17" s="1196"/>
      <c r="FCM17" s="1196"/>
      <c r="FCN17" s="1196"/>
      <c r="FCP17" s="1198"/>
      <c r="FCQ17" s="1193"/>
      <c r="FCR17" s="1194"/>
      <c r="FCS17" s="1195"/>
      <c r="FCT17" s="1195"/>
      <c r="FCU17" s="1195"/>
      <c r="FCV17" s="1196"/>
      <c r="FCW17" s="1196"/>
      <c r="FCX17" s="1196"/>
      <c r="FCZ17" s="1198"/>
      <c r="FDA17" s="1193"/>
      <c r="FDB17" s="1194"/>
      <c r="FDC17" s="1195"/>
      <c r="FDD17" s="1195"/>
      <c r="FDE17" s="1195"/>
      <c r="FDF17" s="1196"/>
      <c r="FDG17" s="1196"/>
      <c r="FDH17" s="1196"/>
      <c r="FDJ17" s="1198"/>
      <c r="FDK17" s="1193"/>
      <c r="FDL17" s="1194"/>
      <c r="FDM17" s="1195"/>
      <c r="FDN17" s="1195"/>
      <c r="FDO17" s="1195"/>
      <c r="FDP17" s="1196"/>
      <c r="FDQ17" s="1196"/>
      <c r="FDR17" s="1196"/>
      <c r="FDT17" s="1198"/>
      <c r="FDU17" s="1193"/>
      <c r="FDV17" s="1194"/>
      <c r="FDW17" s="1195"/>
      <c r="FDX17" s="1195"/>
      <c r="FDY17" s="1195"/>
      <c r="FDZ17" s="1196"/>
      <c r="FEA17" s="1196"/>
      <c r="FEB17" s="1196"/>
      <c r="FED17" s="1198"/>
      <c r="FEE17" s="1193"/>
      <c r="FEF17" s="1194"/>
      <c r="FEG17" s="1195"/>
      <c r="FEH17" s="1195"/>
      <c r="FEI17" s="1195"/>
      <c r="FEJ17" s="1196"/>
      <c r="FEK17" s="1196"/>
      <c r="FEL17" s="1196"/>
      <c r="FEN17" s="1198"/>
      <c r="FEO17" s="1193"/>
      <c r="FEP17" s="1194"/>
      <c r="FEQ17" s="1195"/>
      <c r="FER17" s="1195"/>
      <c r="FES17" s="1195"/>
      <c r="FET17" s="1196"/>
      <c r="FEU17" s="1196"/>
      <c r="FEV17" s="1196"/>
      <c r="FEX17" s="1198"/>
      <c r="FEY17" s="1193"/>
      <c r="FEZ17" s="1194"/>
      <c r="FFA17" s="1195"/>
      <c r="FFB17" s="1195"/>
      <c r="FFC17" s="1195"/>
      <c r="FFD17" s="1196"/>
      <c r="FFE17" s="1196"/>
      <c r="FFF17" s="1196"/>
      <c r="FFH17" s="1198"/>
      <c r="FFI17" s="1193"/>
      <c r="FFJ17" s="1194"/>
      <c r="FFK17" s="1195"/>
      <c r="FFL17" s="1195"/>
      <c r="FFM17" s="1195"/>
      <c r="FFN17" s="1196"/>
      <c r="FFO17" s="1196"/>
      <c r="FFP17" s="1196"/>
      <c r="FFR17" s="1198"/>
      <c r="FFS17" s="1193"/>
      <c r="FFT17" s="1194"/>
      <c r="FFU17" s="1195"/>
      <c r="FFV17" s="1195"/>
      <c r="FFW17" s="1195"/>
      <c r="FFX17" s="1196"/>
      <c r="FFY17" s="1196"/>
      <c r="FFZ17" s="1196"/>
      <c r="FGB17" s="1198"/>
      <c r="FGC17" s="1193"/>
      <c r="FGD17" s="1194"/>
      <c r="FGE17" s="1195"/>
      <c r="FGF17" s="1195"/>
      <c r="FGG17" s="1195"/>
      <c r="FGH17" s="1196"/>
      <c r="FGI17" s="1196"/>
      <c r="FGJ17" s="1196"/>
      <c r="FGL17" s="1198"/>
      <c r="FGM17" s="1193"/>
      <c r="FGN17" s="1194"/>
      <c r="FGO17" s="1195"/>
      <c r="FGP17" s="1195"/>
      <c r="FGQ17" s="1195"/>
      <c r="FGR17" s="1196"/>
      <c r="FGS17" s="1196"/>
      <c r="FGT17" s="1196"/>
      <c r="FGV17" s="1198"/>
      <c r="FGW17" s="1193"/>
      <c r="FGX17" s="1194"/>
      <c r="FGY17" s="1195"/>
      <c r="FGZ17" s="1195"/>
      <c r="FHA17" s="1195"/>
      <c r="FHB17" s="1196"/>
      <c r="FHC17" s="1196"/>
      <c r="FHD17" s="1196"/>
      <c r="FHF17" s="1198"/>
      <c r="FHG17" s="1193"/>
      <c r="FHH17" s="1194"/>
      <c r="FHI17" s="1195"/>
      <c r="FHJ17" s="1195"/>
      <c r="FHK17" s="1195"/>
      <c r="FHL17" s="1196"/>
      <c r="FHM17" s="1196"/>
      <c r="FHN17" s="1196"/>
      <c r="FHP17" s="1198"/>
      <c r="FHQ17" s="1193"/>
      <c r="FHR17" s="1194"/>
      <c r="FHS17" s="1195"/>
      <c r="FHT17" s="1195"/>
      <c r="FHU17" s="1195"/>
      <c r="FHV17" s="1196"/>
      <c r="FHW17" s="1196"/>
      <c r="FHX17" s="1196"/>
      <c r="FHZ17" s="1198"/>
      <c r="FIA17" s="1193"/>
      <c r="FIB17" s="1194"/>
      <c r="FIC17" s="1195"/>
      <c r="FID17" s="1195"/>
      <c r="FIE17" s="1195"/>
      <c r="FIF17" s="1196"/>
      <c r="FIG17" s="1196"/>
      <c r="FIH17" s="1196"/>
      <c r="FIJ17" s="1198"/>
      <c r="FIK17" s="1193"/>
      <c r="FIL17" s="1194"/>
      <c r="FIM17" s="1195"/>
      <c r="FIN17" s="1195"/>
      <c r="FIO17" s="1195"/>
      <c r="FIP17" s="1196"/>
      <c r="FIQ17" s="1196"/>
      <c r="FIR17" s="1196"/>
      <c r="FIT17" s="1198"/>
      <c r="FIU17" s="1193"/>
      <c r="FIV17" s="1194"/>
      <c r="FIW17" s="1195"/>
      <c r="FIX17" s="1195"/>
      <c r="FIY17" s="1195"/>
      <c r="FIZ17" s="1196"/>
      <c r="FJA17" s="1196"/>
      <c r="FJB17" s="1196"/>
      <c r="FJD17" s="1198"/>
      <c r="FJE17" s="1193"/>
      <c r="FJF17" s="1194"/>
      <c r="FJG17" s="1195"/>
      <c r="FJH17" s="1195"/>
      <c r="FJI17" s="1195"/>
      <c r="FJJ17" s="1196"/>
      <c r="FJK17" s="1196"/>
      <c r="FJL17" s="1196"/>
      <c r="FJN17" s="1198"/>
      <c r="FJO17" s="1193"/>
      <c r="FJP17" s="1194"/>
      <c r="FJQ17" s="1195"/>
      <c r="FJR17" s="1195"/>
      <c r="FJS17" s="1195"/>
      <c r="FJT17" s="1196"/>
      <c r="FJU17" s="1196"/>
      <c r="FJV17" s="1196"/>
      <c r="FJX17" s="1198"/>
      <c r="FJY17" s="1193"/>
      <c r="FJZ17" s="1194"/>
      <c r="FKA17" s="1195"/>
      <c r="FKB17" s="1195"/>
      <c r="FKC17" s="1195"/>
      <c r="FKD17" s="1196"/>
      <c r="FKE17" s="1196"/>
      <c r="FKF17" s="1196"/>
      <c r="FKH17" s="1198"/>
      <c r="FKI17" s="1193"/>
      <c r="FKJ17" s="1194"/>
      <c r="FKK17" s="1195"/>
      <c r="FKL17" s="1195"/>
      <c r="FKM17" s="1195"/>
      <c r="FKN17" s="1196"/>
      <c r="FKO17" s="1196"/>
      <c r="FKP17" s="1196"/>
      <c r="FKR17" s="1198"/>
      <c r="FKS17" s="1193"/>
      <c r="FKT17" s="1194"/>
      <c r="FKU17" s="1195"/>
      <c r="FKV17" s="1195"/>
      <c r="FKW17" s="1195"/>
      <c r="FKX17" s="1196"/>
      <c r="FKY17" s="1196"/>
      <c r="FKZ17" s="1196"/>
      <c r="FLB17" s="1198"/>
      <c r="FLC17" s="1193"/>
      <c r="FLD17" s="1194"/>
      <c r="FLE17" s="1195"/>
      <c r="FLF17" s="1195"/>
      <c r="FLG17" s="1195"/>
      <c r="FLH17" s="1196"/>
      <c r="FLI17" s="1196"/>
      <c r="FLJ17" s="1196"/>
      <c r="FLL17" s="1198"/>
      <c r="FLM17" s="1193"/>
      <c r="FLN17" s="1194"/>
      <c r="FLO17" s="1195"/>
      <c r="FLP17" s="1195"/>
      <c r="FLQ17" s="1195"/>
      <c r="FLR17" s="1196"/>
      <c r="FLS17" s="1196"/>
      <c r="FLT17" s="1196"/>
      <c r="FLV17" s="1198"/>
      <c r="FLW17" s="1193"/>
      <c r="FLX17" s="1194"/>
      <c r="FLY17" s="1195"/>
      <c r="FLZ17" s="1195"/>
      <c r="FMA17" s="1195"/>
      <c r="FMB17" s="1196"/>
      <c r="FMC17" s="1196"/>
      <c r="FMD17" s="1196"/>
      <c r="FMF17" s="1198"/>
      <c r="FMG17" s="1193"/>
      <c r="FMH17" s="1194"/>
      <c r="FMI17" s="1195"/>
      <c r="FMJ17" s="1195"/>
      <c r="FMK17" s="1195"/>
      <c r="FML17" s="1196"/>
      <c r="FMM17" s="1196"/>
      <c r="FMN17" s="1196"/>
      <c r="FMP17" s="1198"/>
      <c r="FMQ17" s="1193"/>
      <c r="FMR17" s="1194"/>
      <c r="FMS17" s="1195"/>
      <c r="FMT17" s="1195"/>
      <c r="FMU17" s="1195"/>
      <c r="FMV17" s="1196"/>
      <c r="FMW17" s="1196"/>
      <c r="FMX17" s="1196"/>
      <c r="FMZ17" s="1198"/>
      <c r="FNA17" s="1193"/>
      <c r="FNB17" s="1194"/>
      <c r="FNC17" s="1195"/>
      <c r="FND17" s="1195"/>
      <c r="FNE17" s="1195"/>
      <c r="FNF17" s="1196"/>
      <c r="FNG17" s="1196"/>
      <c r="FNH17" s="1196"/>
      <c r="FNJ17" s="1198"/>
      <c r="FNK17" s="1193"/>
      <c r="FNL17" s="1194"/>
      <c r="FNM17" s="1195"/>
      <c r="FNN17" s="1195"/>
      <c r="FNO17" s="1195"/>
      <c r="FNP17" s="1196"/>
      <c r="FNQ17" s="1196"/>
      <c r="FNR17" s="1196"/>
      <c r="FNT17" s="1198"/>
      <c r="FNU17" s="1193"/>
      <c r="FNV17" s="1194"/>
      <c r="FNW17" s="1195"/>
      <c r="FNX17" s="1195"/>
      <c r="FNY17" s="1195"/>
      <c r="FNZ17" s="1196"/>
      <c r="FOA17" s="1196"/>
      <c r="FOB17" s="1196"/>
      <c r="FOD17" s="1198"/>
      <c r="FOE17" s="1193"/>
      <c r="FOF17" s="1194"/>
      <c r="FOG17" s="1195"/>
      <c r="FOH17" s="1195"/>
      <c r="FOI17" s="1195"/>
      <c r="FOJ17" s="1196"/>
      <c r="FOK17" s="1196"/>
      <c r="FOL17" s="1196"/>
      <c r="FON17" s="1198"/>
      <c r="FOO17" s="1193"/>
      <c r="FOP17" s="1194"/>
      <c r="FOQ17" s="1195"/>
      <c r="FOR17" s="1195"/>
      <c r="FOS17" s="1195"/>
      <c r="FOT17" s="1196"/>
      <c r="FOU17" s="1196"/>
      <c r="FOV17" s="1196"/>
      <c r="FOX17" s="1198"/>
      <c r="FOY17" s="1193"/>
      <c r="FOZ17" s="1194"/>
      <c r="FPA17" s="1195"/>
      <c r="FPB17" s="1195"/>
      <c r="FPC17" s="1195"/>
      <c r="FPD17" s="1196"/>
      <c r="FPE17" s="1196"/>
      <c r="FPF17" s="1196"/>
      <c r="FPH17" s="1198"/>
      <c r="FPI17" s="1193"/>
      <c r="FPJ17" s="1194"/>
      <c r="FPK17" s="1195"/>
      <c r="FPL17" s="1195"/>
      <c r="FPM17" s="1195"/>
      <c r="FPN17" s="1196"/>
      <c r="FPO17" s="1196"/>
      <c r="FPP17" s="1196"/>
      <c r="FPR17" s="1198"/>
      <c r="FPS17" s="1193"/>
      <c r="FPT17" s="1194"/>
      <c r="FPU17" s="1195"/>
      <c r="FPV17" s="1195"/>
      <c r="FPW17" s="1195"/>
      <c r="FPX17" s="1196"/>
      <c r="FPY17" s="1196"/>
      <c r="FPZ17" s="1196"/>
      <c r="FQB17" s="1198"/>
      <c r="FQC17" s="1193"/>
      <c r="FQD17" s="1194"/>
      <c r="FQE17" s="1195"/>
      <c r="FQF17" s="1195"/>
      <c r="FQG17" s="1195"/>
      <c r="FQH17" s="1196"/>
      <c r="FQI17" s="1196"/>
      <c r="FQJ17" s="1196"/>
      <c r="FQL17" s="1198"/>
      <c r="FQM17" s="1193"/>
      <c r="FQN17" s="1194"/>
      <c r="FQO17" s="1195"/>
      <c r="FQP17" s="1195"/>
      <c r="FQQ17" s="1195"/>
      <c r="FQR17" s="1196"/>
      <c r="FQS17" s="1196"/>
      <c r="FQT17" s="1196"/>
      <c r="FQV17" s="1198"/>
      <c r="FQW17" s="1193"/>
      <c r="FQX17" s="1194"/>
      <c r="FQY17" s="1195"/>
      <c r="FQZ17" s="1195"/>
      <c r="FRA17" s="1195"/>
      <c r="FRB17" s="1196"/>
      <c r="FRC17" s="1196"/>
      <c r="FRD17" s="1196"/>
      <c r="FRF17" s="1198"/>
      <c r="FRG17" s="1193"/>
      <c r="FRH17" s="1194"/>
      <c r="FRI17" s="1195"/>
      <c r="FRJ17" s="1195"/>
      <c r="FRK17" s="1195"/>
      <c r="FRL17" s="1196"/>
      <c r="FRM17" s="1196"/>
      <c r="FRN17" s="1196"/>
      <c r="FRP17" s="1198"/>
      <c r="FRQ17" s="1193"/>
      <c r="FRR17" s="1194"/>
      <c r="FRS17" s="1195"/>
      <c r="FRT17" s="1195"/>
      <c r="FRU17" s="1195"/>
      <c r="FRV17" s="1196"/>
      <c r="FRW17" s="1196"/>
      <c r="FRX17" s="1196"/>
      <c r="FRZ17" s="1198"/>
      <c r="FSA17" s="1193"/>
      <c r="FSB17" s="1194"/>
      <c r="FSC17" s="1195"/>
      <c r="FSD17" s="1195"/>
      <c r="FSE17" s="1195"/>
      <c r="FSF17" s="1196"/>
      <c r="FSG17" s="1196"/>
      <c r="FSH17" s="1196"/>
      <c r="FSJ17" s="1198"/>
      <c r="FSK17" s="1193"/>
      <c r="FSL17" s="1194"/>
      <c r="FSM17" s="1195"/>
      <c r="FSN17" s="1195"/>
      <c r="FSO17" s="1195"/>
      <c r="FSP17" s="1196"/>
      <c r="FSQ17" s="1196"/>
      <c r="FSR17" s="1196"/>
      <c r="FST17" s="1198"/>
      <c r="FSU17" s="1193"/>
      <c r="FSV17" s="1194"/>
      <c r="FSW17" s="1195"/>
      <c r="FSX17" s="1195"/>
      <c r="FSY17" s="1195"/>
      <c r="FSZ17" s="1196"/>
      <c r="FTA17" s="1196"/>
      <c r="FTB17" s="1196"/>
      <c r="FTD17" s="1198"/>
      <c r="FTE17" s="1193"/>
      <c r="FTF17" s="1194"/>
      <c r="FTG17" s="1195"/>
      <c r="FTH17" s="1195"/>
      <c r="FTI17" s="1195"/>
      <c r="FTJ17" s="1196"/>
      <c r="FTK17" s="1196"/>
      <c r="FTL17" s="1196"/>
      <c r="FTN17" s="1198"/>
      <c r="FTO17" s="1193"/>
      <c r="FTP17" s="1194"/>
      <c r="FTQ17" s="1195"/>
      <c r="FTR17" s="1195"/>
      <c r="FTS17" s="1195"/>
      <c r="FTT17" s="1196"/>
      <c r="FTU17" s="1196"/>
      <c r="FTV17" s="1196"/>
      <c r="FTX17" s="1198"/>
      <c r="FTY17" s="1193"/>
      <c r="FTZ17" s="1194"/>
      <c r="FUA17" s="1195"/>
      <c r="FUB17" s="1195"/>
      <c r="FUC17" s="1195"/>
      <c r="FUD17" s="1196"/>
      <c r="FUE17" s="1196"/>
      <c r="FUF17" s="1196"/>
      <c r="FUH17" s="1198"/>
      <c r="FUI17" s="1193"/>
      <c r="FUJ17" s="1194"/>
      <c r="FUK17" s="1195"/>
      <c r="FUL17" s="1195"/>
      <c r="FUM17" s="1195"/>
      <c r="FUN17" s="1196"/>
      <c r="FUO17" s="1196"/>
      <c r="FUP17" s="1196"/>
      <c r="FUR17" s="1198"/>
      <c r="FUS17" s="1193"/>
      <c r="FUT17" s="1194"/>
      <c r="FUU17" s="1195"/>
      <c r="FUV17" s="1195"/>
      <c r="FUW17" s="1195"/>
      <c r="FUX17" s="1196"/>
      <c r="FUY17" s="1196"/>
      <c r="FUZ17" s="1196"/>
      <c r="FVB17" s="1198"/>
      <c r="FVC17" s="1193"/>
      <c r="FVD17" s="1194"/>
      <c r="FVE17" s="1195"/>
      <c r="FVF17" s="1195"/>
      <c r="FVG17" s="1195"/>
      <c r="FVH17" s="1196"/>
      <c r="FVI17" s="1196"/>
      <c r="FVJ17" s="1196"/>
      <c r="FVL17" s="1198"/>
      <c r="FVM17" s="1193"/>
      <c r="FVN17" s="1194"/>
      <c r="FVO17" s="1195"/>
      <c r="FVP17" s="1195"/>
      <c r="FVQ17" s="1195"/>
      <c r="FVR17" s="1196"/>
      <c r="FVS17" s="1196"/>
      <c r="FVT17" s="1196"/>
      <c r="FVV17" s="1198"/>
      <c r="FVW17" s="1193"/>
      <c r="FVX17" s="1194"/>
      <c r="FVY17" s="1195"/>
      <c r="FVZ17" s="1195"/>
      <c r="FWA17" s="1195"/>
      <c r="FWB17" s="1196"/>
      <c r="FWC17" s="1196"/>
      <c r="FWD17" s="1196"/>
      <c r="FWF17" s="1198"/>
      <c r="FWG17" s="1193"/>
      <c r="FWH17" s="1194"/>
      <c r="FWI17" s="1195"/>
      <c r="FWJ17" s="1195"/>
      <c r="FWK17" s="1195"/>
      <c r="FWL17" s="1196"/>
      <c r="FWM17" s="1196"/>
      <c r="FWN17" s="1196"/>
      <c r="FWP17" s="1198"/>
      <c r="FWQ17" s="1193"/>
      <c r="FWR17" s="1194"/>
      <c r="FWS17" s="1195"/>
      <c r="FWT17" s="1195"/>
      <c r="FWU17" s="1195"/>
      <c r="FWV17" s="1196"/>
      <c r="FWW17" s="1196"/>
      <c r="FWX17" s="1196"/>
      <c r="FWZ17" s="1198"/>
      <c r="FXA17" s="1193"/>
      <c r="FXB17" s="1194"/>
      <c r="FXC17" s="1195"/>
      <c r="FXD17" s="1195"/>
      <c r="FXE17" s="1195"/>
      <c r="FXF17" s="1196"/>
      <c r="FXG17" s="1196"/>
      <c r="FXH17" s="1196"/>
      <c r="FXJ17" s="1198"/>
      <c r="FXK17" s="1193"/>
      <c r="FXL17" s="1194"/>
      <c r="FXM17" s="1195"/>
      <c r="FXN17" s="1195"/>
      <c r="FXO17" s="1195"/>
      <c r="FXP17" s="1196"/>
      <c r="FXQ17" s="1196"/>
      <c r="FXR17" s="1196"/>
      <c r="FXT17" s="1198"/>
      <c r="FXU17" s="1193"/>
      <c r="FXV17" s="1194"/>
      <c r="FXW17" s="1195"/>
      <c r="FXX17" s="1195"/>
      <c r="FXY17" s="1195"/>
      <c r="FXZ17" s="1196"/>
      <c r="FYA17" s="1196"/>
      <c r="FYB17" s="1196"/>
      <c r="FYD17" s="1198"/>
      <c r="FYE17" s="1193"/>
      <c r="FYF17" s="1194"/>
      <c r="FYG17" s="1195"/>
      <c r="FYH17" s="1195"/>
      <c r="FYI17" s="1195"/>
      <c r="FYJ17" s="1196"/>
      <c r="FYK17" s="1196"/>
      <c r="FYL17" s="1196"/>
      <c r="FYN17" s="1198"/>
      <c r="FYO17" s="1193"/>
      <c r="FYP17" s="1194"/>
      <c r="FYQ17" s="1195"/>
      <c r="FYR17" s="1195"/>
      <c r="FYS17" s="1195"/>
      <c r="FYT17" s="1196"/>
      <c r="FYU17" s="1196"/>
      <c r="FYV17" s="1196"/>
      <c r="FYX17" s="1198"/>
      <c r="FYY17" s="1193"/>
      <c r="FYZ17" s="1194"/>
      <c r="FZA17" s="1195"/>
      <c r="FZB17" s="1195"/>
      <c r="FZC17" s="1195"/>
      <c r="FZD17" s="1196"/>
      <c r="FZE17" s="1196"/>
      <c r="FZF17" s="1196"/>
      <c r="FZH17" s="1198"/>
      <c r="FZI17" s="1193"/>
      <c r="FZJ17" s="1194"/>
      <c r="FZK17" s="1195"/>
      <c r="FZL17" s="1195"/>
      <c r="FZM17" s="1195"/>
      <c r="FZN17" s="1196"/>
      <c r="FZO17" s="1196"/>
      <c r="FZP17" s="1196"/>
      <c r="FZR17" s="1198"/>
      <c r="FZS17" s="1193"/>
      <c r="FZT17" s="1194"/>
      <c r="FZU17" s="1195"/>
      <c r="FZV17" s="1195"/>
      <c r="FZW17" s="1195"/>
      <c r="FZX17" s="1196"/>
      <c r="FZY17" s="1196"/>
      <c r="FZZ17" s="1196"/>
      <c r="GAB17" s="1198"/>
      <c r="GAC17" s="1193"/>
      <c r="GAD17" s="1194"/>
      <c r="GAE17" s="1195"/>
      <c r="GAF17" s="1195"/>
      <c r="GAG17" s="1195"/>
      <c r="GAH17" s="1196"/>
      <c r="GAI17" s="1196"/>
      <c r="GAJ17" s="1196"/>
      <c r="GAL17" s="1198"/>
      <c r="GAM17" s="1193"/>
      <c r="GAN17" s="1194"/>
      <c r="GAO17" s="1195"/>
      <c r="GAP17" s="1195"/>
      <c r="GAQ17" s="1195"/>
      <c r="GAR17" s="1196"/>
      <c r="GAS17" s="1196"/>
      <c r="GAT17" s="1196"/>
      <c r="GAV17" s="1198"/>
      <c r="GAW17" s="1193"/>
      <c r="GAX17" s="1194"/>
      <c r="GAY17" s="1195"/>
      <c r="GAZ17" s="1195"/>
      <c r="GBA17" s="1195"/>
      <c r="GBB17" s="1196"/>
      <c r="GBC17" s="1196"/>
      <c r="GBD17" s="1196"/>
      <c r="GBF17" s="1198"/>
      <c r="GBG17" s="1193"/>
      <c r="GBH17" s="1194"/>
      <c r="GBI17" s="1195"/>
      <c r="GBJ17" s="1195"/>
      <c r="GBK17" s="1195"/>
      <c r="GBL17" s="1196"/>
      <c r="GBM17" s="1196"/>
      <c r="GBN17" s="1196"/>
      <c r="GBP17" s="1198"/>
      <c r="GBQ17" s="1193"/>
      <c r="GBR17" s="1194"/>
      <c r="GBS17" s="1195"/>
      <c r="GBT17" s="1195"/>
      <c r="GBU17" s="1195"/>
      <c r="GBV17" s="1196"/>
      <c r="GBW17" s="1196"/>
      <c r="GBX17" s="1196"/>
      <c r="GBZ17" s="1198"/>
      <c r="GCA17" s="1193"/>
      <c r="GCB17" s="1194"/>
      <c r="GCC17" s="1195"/>
      <c r="GCD17" s="1195"/>
      <c r="GCE17" s="1195"/>
      <c r="GCF17" s="1196"/>
      <c r="GCG17" s="1196"/>
      <c r="GCH17" s="1196"/>
      <c r="GCJ17" s="1198"/>
      <c r="GCK17" s="1193"/>
      <c r="GCL17" s="1194"/>
      <c r="GCM17" s="1195"/>
      <c r="GCN17" s="1195"/>
      <c r="GCO17" s="1195"/>
      <c r="GCP17" s="1196"/>
      <c r="GCQ17" s="1196"/>
      <c r="GCR17" s="1196"/>
      <c r="GCT17" s="1198"/>
      <c r="GCU17" s="1193"/>
      <c r="GCV17" s="1194"/>
      <c r="GCW17" s="1195"/>
      <c r="GCX17" s="1195"/>
      <c r="GCY17" s="1195"/>
      <c r="GCZ17" s="1196"/>
      <c r="GDA17" s="1196"/>
      <c r="GDB17" s="1196"/>
      <c r="GDD17" s="1198"/>
      <c r="GDE17" s="1193"/>
      <c r="GDF17" s="1194"/>
      <c r="GDG17" s="1195"/>
      <c r="GDH17" s="1195"/>
      <c r="GDI17" s="1195"/>
      <c r="GDJ17" s="1196"/>
      <c r="GDK17" s="1196"/>
      <c r="GDL17" s="1196"/>
      <c r="GDN17" s="1198"/>
      <c r="GDO17" s="1193"/>
      <c r="GDP17" s="1194"/>
      <c r="GDQ17" s="1195"/>
      <c r="GDR17" s="1195"/>
      <c r="GDS17" s="1195"/>
      <c r="GDT17" s="1196"/>
      <c r="GDU17" s="1196"/>
      <c r="GDV17" s="1196"/>
      <c r="GDX17" s="1198"/>
      <c r="GDY17" s="1193"/>
      <c r="GDZ17" s="1194"/>
      <c r="GEA17" s="1195"/>
      <c r="GEB17" s="1195"/>
      <c r="GEC17" s="1195"/>
      <c r="GED17" s="1196"/>
      <c r="GEE17" s="1196"/>
      <c r="GEF17" s="1196"/>
      <c r="GEH17" s="1198"/>
      <c r="GEI17" s="1193"/>
      <c r="GEJ17" s="1194"/>
      <c r="GEK17" s="1195"/>
      <c r="GEL17" s="1195"/>
      <c r="GEM17" s="1195"/>
      <c r="GEN17" s="1196"/>
      <c r="GEO17" s="1196"/>
      <c r="GEP17" s="1196"/>
      <c r="GER17" s="1198"/>
      <c r="GES17" s="1193"/>
      <c r="GET17" s="1194"/>
      <c r="GEU17" s="1195"/>
      <c r="GEV17" s="1195"/>
      <c r="GEW17" s="1195"/>
      <c r="GEX17" s="1196"/>
      <c r="GEY17" s="1196"/>
      <c r="GEZ17" s="1196"/>
      <c r="GFB17" s="1198"/>
      <c r="GFC17" s="1193"/>
      <c r="GFD17" s="1194"/>
      <c r="GFE17" s="1195"/>
      <c r="GFF17" s="1195"/>
      <c r="GFG17" s="1195"/>
      <c r="GFH17" s="1196"/>
      <c r="GFI17" s="1196"/>
      <c r="GFJ17" s="1196"/>
      <c r="GFL17" s="1198"/>
      <c r="GFM17" s="1193"/>
      <c r="GFN17" s="1194"/>
      <c r="GFO17" s="1195"/>
      <c r="GFP17" s="1195"/>
      <c r="GFQ17" s="1195"/>
      <c r="GFR17" s="1196"/>
      <c r="GFS17" s="1196"/>
      <c r="GFT17" s="1196"/>
      <c r="GFV17" s="1198"/>
      <c r="GFW17" s="1193"/>
      <c r="GFX17" s="1194"/>
      <c r="GFY17" s="1195"/>
      <c r="GFZ17" s="1195"/>
      <c r="GGA17" s="1195"/>
      <c r="GGB17" s="1196"/>
      <c r="GGC17" s="1196"/>
      <c r="GGD17" s="1196"/>
      <c r="GGF17" s="1198"/>
      <c r="GGG17" s="1193"/>
      <c r="GGH17" s="1194"/>
      <c r="GGI17" s="1195"/>
      <c r="GGJ17" s="1195"/>
      <c r="GGK17" s="1195"/>
      <c r="GGL17" s="1196"/>
      <c r="GGM17" s="1196"/>
      <c r="GGN17" s="1196"/>
      <c r="GGP17" s="1198"/>
      <c r="GGQ17" s="1193"/>
      <c r="GGR17" s="1194"/>
      <c r="GGS17" s="1195"/>
      <c r="GGT17" s="1195"/>
      <c r="GGU17" s="1195"/>
      <c r="GGV17" s="1196"/>
      <c r="GGW17" s="1196"/>
      <c r="GGX17" s="1196"/>
      <c r="GGZ17" s="1198"/>
      <c r="GHA17" s="1193"/>
      <c r="GHB17" s="1194"/>
      <c r="GHC17" s="1195"/>
      <c r="GHD17" s="1195"/>
      <c r="GHE17" s="1195"/>
      <c r="GHF17" s="1196"/>
      <c r="GHG17" s="1196"/>
      <c r="GHH17" s="1196"/>
      <c r="GHJ17" s="1198"/>
      <c r="GHK17" s="1193"/>
      <c r="GHL17" s="1194"/>
      <c r="GHM17" s="1195"/>
      <c r="GHN17" s="1195"/>
      <c r="GHO17" s="1195"/>
      <c r="GHP17" s="1196"/>
      <c r="GHQ17" s="1196"/>
      <c r="GHR17" s="1196"/>
      <c r="GHT17" s="1198"/>
      <c r="GHU17" s="1193"/>
      <c r="GHV17" s="1194"/>
      <c r="GHW17" s="1195"/>
      <c r="GHX17" s="1195"/>
      <c r="GHY17" s="1195"/>
      <c r="GHZ17" s="1196"/>
      <c r="GIA17" s="1196"/>
      <c r="GIB17" s="1196"/>
      <c r="GID17" s="1198"/>
      <c r="GIE17" s="1193"/>
      <c r="GIF17" s="1194"/>
      <c r="GIG17" s="1195"/>
      <c r="GIH17" s="1195"/>
      <c r="GII17" s="1195"/>
      <c r="GIJ17" s="1196"/>
      <c r="GIK17" s="1196"/>
      <c r="GIL17" s="1196"/>
      <c r="GIN17" s="1198"/>
      <c r="GIO17" s="1193"/>
      <c r="GIP17" s="1194"/>
      <c r="GIQ17" s="1195"/>
      <c r="GIR17" s="1195"/>
      <c r="GIS17" s="1195"/>
      <c r="GIT17" s="1196"/>
      <c r="GIU17" s="1196"/>
      <c r="GIV17" s="1196"/>
      <c r="GIX17" s="1198"/>
      <c r="GIY17" s="1193"/>
      <c r="GIZ17" s="1194"/>
      <c r="GJA17" s="1195"/>
      <c r="GJB17" s="1195"/>
      <c r="GJC17" s="1195"/>
      <c r="GJD17" s="1196"/>
      <c r="GJE17" s="1196"/>
      <c r="GJF17" s="1196"/>
      <c r="GJH17" s="1198"/>
      <c r="GJI17" s="1193"/>
      <c r="GJJ17" s="1194"/>
      <c r="GJK17" s="1195"/>
      <c r="GJL17" s="1195"/>
      <c r="GJM17" s="1195"/>
      <c r="GJN17" s="1196"/>
      <c r="GJO17" s="1196"/>
      <c r="GJP17" s="1196"/>
      <c r="GJR17" s="1198"/>
      <c r="GJS17" s="1193"/>
      <c r="GJT17" s="1194"/>
      <c r="GJU17" s="1195"/>
      <c r="GJV17" s="1195"/>
      <c r="GJW17" s="1195"/>
      <c r="GJX17" s="1196"/>
      <c r="GJY17" s="1196"/>
      <c r="GJZ17" s="1196"/>
      <c r="GKB17" s="1198"/>
      <c r="GKC17" s="1193"/>
      <c r="GKD17" s="1194"/>
      <c r="GKE17" s="1195"/>
      <c r="GKF17" s="1195"/>
      <c r="GKG17" s="1195"/>
      <c r="GKH17" s="1196"/>
      <c r="GKI17" s="1196"/>
      <c r="GKJ17" s="1196"/>
      <c r="GKL17" s="1198"/>
      <c r="GKM17" s="1193"/>
      <c r="GKN17" s="1194"/>
      <c r="GKO17" s="1195"/>
      <c r="GKP17" s="1195"/>
      <c r="GKQ17" s="1195"/>
      <c r="GKR17" s="1196"/>
      <c r="GKS17" s="1196"/>
      <c r="GKT17" s="1196"/>
      <c r="GKV17" s="1198"/>
      <c r="GKW17" s="1193"/>
      <c r="GKX17" s="1194"/>
      <c r="GKY17" s="1195"/>
      <c r="GKZ17" s="1195"/>
      <c r="GLA17" s="1195"/>
      <c r="GLB17" s="1196"/>
      <c r="GLC17" s="1196"/>
      <c r="GLD17" s="1196"/>
      <c r="GLF17" s="1198"/>
      <c r="GLG17" s="1193"/>
      <c r="GLH17" s="1194"/>
      <c r="GLI17" s="1195"/>
      <c r="GLJ17" s="1195"/>
      <c r="GLK17" s="1195"/>
      <c r="GLL17" s="1196"/>
      <c r="GLM17" s="1196"/>
      <c r="GLN17" s="1196"/>
      <c r="GLP17" s="1198"/>
      <c r="GLQ17" s="1193"/>
      <c r="GLR17" s="1194"/>
      <c r="GLS17" s="1195"/>
      <c r="GLT17" s="1195"/>
      <c r="GLU17" s="1195"/>
      <c r="GLV17" s="1196"/>
      <c r="GLW17" s="1196"/>
      <c r="GLX17" s="1196"/>
      <c r="GLZ17" s="1198"/>
      <c r="GMA17" s="1193"/>
      <c r="GMB17" s="1194"/>
      <c r="GMC17" s="1195"/>
      <c r="GMD17" s="1195"/>
      <c r="GME17" s="1195"/>
      <c r="GMF17" s="1196"/>
      <c r="GMG17" s="1196"/>
      <c r="GMH17" s="1196"/>
      <c r="GMJ17" s="1198"/>
      <c r="GMK17" s="1193"/>
      <c r="GML17" s="1194"/>
      <c r="GMM17" s="1195"/>
      <c r="GMN17" s="1195"/>
      <c r="GMO17" s="1195"/>
      <c r="GMP17" s="1196"/>
      <c r="GMQ17" s="1196"/>
      <c r="GMR17" s="1196"/>
      <c r="GMT17" s="1198"/>
      <c r="GMU17" s="1193"/>
      <c r="GMV17" s="1194"/>
      <c r="GMW17" s="1195"/>
      <c r="GMX17" s="1195"/>
      <c r="GMY17" s="1195"/>
      <c r="GMZ17" s="1196"/>
      <c r="GNA17" s="1196"/>
      <c r="GNB17" s="1196"/>
      <c r="GND17" s="1198"/>
      <c r="GNE17" s="1193"/>
      <c r="GNF17" s="1194"/>
      <c r="GNG17" s="1195"/>
      <c r="GNH17" s="1195"/>
      <c r="GNI17" s="1195"/>
      <c r="GNJ17" s="1196"/>
      <c r="GNK17" s="1196"/>
      <c r="GNL17" s="1196"/>
      <c r="GNN17" s="1198"/>
      <c r="GNO17" s="1193"/>
      <c r="GNP17" s="1194"/>
      <c r="GNQ17" s="1195"/>
      <c r="GNR17" s="1195"/>
      <c r="GNS17" s="1195"/>
      <c r="GNT17" s="1196"/>
      <c r="GNU17" s="1196"/>
      <c r="GNV17" s="1196"/>
      <c r="GNX17" s="1198"/>
      <c r="GNY17" s="1193"/>
      <c r="GNZ17" s="1194"/>
      <c r="GOA17" s="1195"/>
      <c r="GOB17" s="1195"/>
      <c r="GOC17" s="1195"/>
      <c r="GOD17" s="1196"/>
      <c r="GOE17" s="1196"/>
      <c r="GOF17" s="1196"/>
      <c r="GOH17" s="1198"/>
      <c r="GOI17" s="1193"/>
      <c r="GOJ17" s="1194"/>
      <c r="GOK17" s="1195"/>
      <c r="GOL17" s="1195"/>
      <c r="GOM17" s="1195"/>
      <c r="GON17" s="1196"/>
      <c r="GOO17" s="1196"/>
      <c r="GOP17" s="1196"/>
      <c r="GOR17" s="1198"/>
      <c r="GOS17" s="1193"/>
      <c r="GOT17" s="1194"/>
      <c r="GOU17" s="1195"/>
      <c r="GOV17" s="1195"/>
      <c r="GOW17" s="1195"/>
      <c r="GOX17" s="1196"/>
      <c r="GOY17" s="1196"/>
      <c r="GOZ17" s="1196"/>
      <c r="GPB17" s="1198"/>
      <c r="GPC17" s="1193"/>
      <c r="GPD17" s="1194"/>
      <c r="GPE17" s="1195"/>
      <c r="GPF17" s="1195"/>
      <c r="GPG17" s="1195"/>
      <c r="GPH17" s="1196"/>
      <c r="GPI17" s="1196"/>
      <c r="GPJ17" s="1196"/>
      <c r="GPL17" s="1198"/>
      <c r="GPM17" s="1193"/>
      <c r="GPN17" s="1194"/>
      <c r="GPO17" s="1195"/>
      <c r="GPP17" s="1195"/>
      <c r="GPQ17" s="1195"/>
      <c r="GPR17" s="1196"/>
      <c r="GPS17" s="1196"/>
      <c r="GPT17" s="1196"/>
      <c r="GPV17" s="1198"/>
      <c r="GPW17" s="1193"/>
      <c r="GPX17" s="1194"/>
      <c r="GPY17" s="1195"/>
      <c r="GPZ17" s="1195"/>
      <c r="GQA17" s="1195"/>
      <c r="GQB17" s="1196"/>
      <c r="GQC17" s="1196"/>
      <c r="GQD17" s="1196"/>
      <c r="GQF17" s="1198"/>
      <c r="GQG17" s="1193"/>
      <c r="GQH17" s="1194"/>
      <c r="GQI17" s="1195"/>
      <c r="GQJ17" s="1195"/>
      <c r="GQK17" s="1195"/>
      <c r="GQL17" s="1196"/>
      <c r="GQM17" s="1196"/>
      <c r="GQN17" s="1196"/>
      <c r="GQP17" s="1198"/>
      <c r="GQQ17" s="1193"/>
      <c r="GQR17" s="1194"/>
      <c r="GQS17" s="1195"/>
      <c r="GQT17" s="1195"/>
      <c r="GQU17" s="1195"/>
      <c r="GQV17" s="1196"/>
      <c r="GQW17" s="1196"/>
      <c r="GQX17" s="1196"/>
      <c r="GQZ17" s="1198"/>
      <c r="GRA17" s="1193"/>
      <c r="GRB17" s="1194"/>
      <c r="GRC17" s="1195"/>
      <c r="GRD17" s="1195"/>
      <c r="GRE17" s="1195"/>
      <c r="GRF17" s="1196"/>
      <c r="GRG17" s="1196"/>
      <c r="GRH17" s="1196"/>
      <c r="GRJ17" s="1198"/>
      <c r="GRK17" s="1193"/>
      <c r="GRL17" s="1194"/>
      <c r="GRM17" s="1195"/>
      <c r="GRN17" s="1195"/>
      <c r="GRO17" s="1195"/>
      <c r="GRP17" s="1196"/>
      <c r="GRQ17" s="1196"/>
      <c r="GRR17" s="1196"/>
      <c r="GRT17" s="1198"/>
      <c r="GRU17" s="1193"/>
      <c r="GRV17" s="1194"/>
      <c r="GRW17" s="1195"/>
      <c r="GRX17" s="1195"/>
      <c r="GRY17" s="1195"/>
      <c r="GRZ17" s="1196"/>
      <c r="GSA17" s="1196"/>
      <c r="GSB17" s="1196"/>
      <c r="GSD17" s="1198"/>
      <c r="GSE17" s="1193"/>
      <c r="GSF17" s="1194"/>
      <c r="GSG17" s="1195"/>
      <c r="GSH17" s="1195"/>
      <c r="GSI17" s="1195"/>
      <c r="GSJ17" s="1196"/>
      <c r="GSK17" s="1196"/>
      <c r="GSL17" s="1196"/>
      <c r="GSN17" s="1198"/>
      <c r="GSO17" s="1193"/>
      <c r="GSP17" s="1194"/>
      <c r="GSQ17" s="1195"/>
      <c r="GSR17" s="1195"/>
      <c r="GSS17" s="1195"/>
      <c r="GST17" s="1196"/>
      <c r="GSU17" s="1196"/>
      <c r="GSV17" s="1196"/>
      <c r="GSX17" s="1198"/>
      <c r="GSY17" s="1193"/>
      <c r="GSZ17" s="1194"/>
      <c r="GTA17" s="1195"/>
      <c r="GTB17" s="1195"/>
      <c r="GTC17" s="1195"/>
      <c r="GTD17" s="1196"/>
      <c r="GTE17" s="1196"/>
      <c r="GTF17" s="1196"/>
      <c r="GTH17" s="1198"/>
      <c r="GTI17" s="1193"/>
      <c r="GTJ17" s="1194"/>
      <c r="GTK17" s="1195"/>
      <c r="GTL17" s="1195"/>
      <c r="GTM17" s="1195"/>
      <c r="GTN17" s="1196"/>
      <c r="GTO17" s="1196"/>
      <c r="GTP17" s="1196"/>
      <c r="GTR17" s="1198"/>
      <c r="GTS17" s="1193"/>
      <c r="GTT17" s="1194"/>
      <c r="GTU17" s="1195"/>
      <c r="GTV17" s="1195"/>
      <c r="GTW17" s="1195"/>
      <c r="GTX17" s="1196"/>
      <c r="GTY17" s="1196"/>
      <c r="GTZ17" s="1196"/>
      <c r="GUB17" s="1198"/>
      <c r="GUC17" s="1193"/>
      <c r="GUD17" s="1194"/>
      <c r="GUE17" s="1195"/>
      <c r="GUF17" s="1195"/>
      <c r="GUG17" s="1195"/>
      <c r="GUH17" s="1196"/>
      <c r="GUI17" s="1196"/>
      <c r="GUJ17" s="1196"/>
      <c r="GUL17" s="1198"/>
      <c r="GUM17" s="1193"/>
      <c r="GUN17" s="1194"/>
      <c r="GUO17" s="1195"/>
      <c r="GUP17" s="1195"/>
      <c r="GUQ17" s="1195"/>
      <c r="GUR17" s="1196"/>
      <c r="GUS17" s="1196"/>
      <c r="GUT17" s="1196"/>
      <c r="GUV17" s="1198"/>
      <c r="GUW17" s="1193"/>
      <c r="GUX17" s="1194"/>
      <c r="GUY17" s="1195"/>
      <c r="GUZ17" s="1195"/>
      <c r="GVA17" s="1195"/>
      <c r="GVB17" s="1196"/>
      <c r="GVC17" s="1196"/>
      <c r="GVD17" s="1196"/>
      <c r="GVF17" s="1198"/>
      <c r="GVG17" s="1193"/>
      <c r="GVH17" s="1194"/>
      <c r="GVI17" s="1195"/>
      <c r="GVJ17" s="1195"/>
      <c r="GVK17" s="1195"/>
      <c r="GVL17" s="1196"/>
      <c r="GVM17" s="1196"/>
      <c r="GVN17" s="1196"/>
      <c r="GVP17" s="1198"/>
      <c r="GVQ17" s="1193"/>
      <c r="GVR17" s="1194"/>
      <c r="GVS17" s="1195"/>
      <c r="GVT17" s="1195"/>
      <c r="GVU17" s="1195"/>
      <c r="GVV17" s="1196"/>
      <c r="GVW17" s="1196"/>
      <c r="GVX17" s="1196"/>
      <c r="GVZ17" s="1198"/>
      <c r="GWA17" s="1193"/>
      <c r="GWB17" s="1194"/>
      <c r="GWC17" s="1195"/>
      <c r="GWD17" s="1195"/>
      <c r="GWE17" s="1195"/>
      <c r="GWF17" s="1196"/>
      <c r="GWG17" s="1196"/>
      <c r="GWH17" s="1196"/>
      <c r="GWJ17" s="1198"/>
      <c r="GWK17" s="1193"/>
      <c r="GWL17" s="1194"/>
      <c r="GWM17" s="1195"/>
      <c r="GWN17" s="1195"/>
      <c r="GWO17" s="1195"/>
      <c r="GWP17" s="1196"/>
      <c r="GWQ17" s="1196"/>
      <c r="GWR17" s="1196"/>
      <c r="GWT17" s="1198"/>
      <c r="GWU17" s="1193"/>
      <c r="GWV17" s="1194"/>
      <c r="GWW17" s="1195"/>
      <c r="GWX17" s="1195"/>
      <c r="GWY17" s="1195"/>
      <c r="GWZ17" s="1196"/>
      <c r="GXA17" s="1196"/>
      <c r="GXB17" s="1196"/>
      <c r="GXD17" s="1198"/>
      <c r="GXE17" s="1193"/>
      <c r="GXF17" s="1194"/>
      <c r="GXG17" s="1195"/>
      <c r="GXH17" s="1195"/>
      <c r="GXI17" s="1195"/>
      <c r="GXJ17" s="1196"/>
      <c r="GXK17" s="1196"/>
      <c r="GXL17" s="1196"/>
      <c r="GXN17" s="1198"/>
      <c r="GXO17" s="1193"/>
      <c r="GXP17" s="1194"/>
      <c r="GXQ17" s="1195"/>
      <c r="GXR17" s="1195"/>
      <c r="GXS17" s="1195"/>
      <c r="GXT17" s="1196"/>
      <c r="GXU17" s="1196"/>
      <c r="GXV17" s="1196"/>
      <c r="GXX17" s="1198"/>
      <c r="GXY17" s="1193"/>
      <c r="GXZ17" s="1194"/>
      <c r="GYA17" s="1195"/>
      <c r="GYB17" s="1195"/>
      <c r="GYC17" s="1195"/>
      <c r="GYD17" s="1196"/>
      <c r="GYE17" s="1196"/>
      <c r="GYF17" s="1196"/>
      <c r="GYH17" s="1198"/>
      <c r="GYI17" s="1193"/>
      <c r="GYJ17" s="1194"/>
      <c r="GYK17" s="1195"/>
      <c r="GYL17" s="1195"/>
      <c r="GYM17" s="1195"/>
      <c r="GYN17" s="1196"/>
      <c r="GYO17" s="1196"/>
      <c r="GYP17" s="1196"/>
      <c r="GYR17" s="1198"/>
      <c r="GYS17" s="1193"/>
      <c r="GYT17" s="1194"/>
      <c r="GYU17" s="1195"/>
      <c r="GYV17" s="1195"/>
      <c r="GYW17" s="1195"/>
      <c r="GYX17" s="1196"/>
      <c r="GYY17" s="1196"/>
      <c r="GYZ17" s="1196"/>
      <c r="GZB17" s="1198"/>
      <c r="GZC17" s="1193"/>
      <c r="GZD17" s="1194"/>
      <c r="GZE17" s="1195"/>
      <c r="GZF17" s="1195"/>
      <c r="GZG17" s="1195"/>
      <c r="GZH17" s="1196"/>
      <c r="GZI17" s="1196"/>
      <c r="GZJ17" s="1196"/>
      <c r="GZL17" s="1198"/>
      <c r="GZM17" s="1193"/>
      <c r="GZN17" s="1194"/>
      <c r="GZO17" s="1195"/>
      <c r="GZP17" s="1195"/>
      <c r="GZQ17" s="1195"/>
      <c r="GZR17" s="1196"/>
      <c r="GZS17" s="1196"/>
      <c r="GZT17" s="1196"/>
      <c r="GZV17" s="1198"/>
      <c r="GZW17" s="1193"/>
      <c r="GZX17" s="1194"/>
      <c r="GZY17" s="1195"/>
      <c r="GZZ17" s="1195"/>
      <c r="HAA17" s="1195"/>
      <c r="HAB17" s="1196"/>
      <c r="HAC17" s="1196"/>
      <c r="HAD17" s="1196"/>
      <c r="HAF17" s="1198"/>
      <c r="HAG17" s="1193"/>
      <c r="HAH17" s="1194"/>
      <c r="HAI17" s="1195"/>
      <c r="HAJ17" s="1195"/>
      <c r="HAK17" s="1195"/>
      <c r="HAL17" s="1196"/>
      <c r="HAM17" s="1196"/>
      <c r="HAN17" s="1196"/>
      <c r="HAP17" s="1198"/>
      <c r="HAQ17" s="1193"/>
      <c r="HAR17" s="1194"/>
      <c r="HAS17" s="1195"/>
      <c r="HAT17" s="1195"/>
      <c r="HAU17" s="1195"/>
      <c r="HAV17" s="1196"/>
      <c r="HAW17" s="1196"/>
      <c r="HAX17" s="1196"/>
      <c r="HAZ17" s="1198"/>
      <c r="HBA17" s="1193"/>
      <c r="HBB17" s="1194"/>
      <c r="HBC17" s="1195"/>
      <c r="HBD17" s="1195"/>
      <c r="HBE17" s="1195"/>
      <c r="HBF17" s="1196"/>
      <c r="HBG17" s="1196"/>
      <c r="HBH17" s="1196"/>
      <c r="HBJ17" s="1198"/>
      <c r="HBK17" s="1193"/>
      <c r="HBL17" s="1194"/>
      <c r="HBM17" s="1195"/>
      <c r="HBN17" s="1195"/>
      <c r="HBO17" s="1195"/>
      <c r="HBP17" s="1196"/>
      <c r="HBQ17" s="1196"/>
      <c r="HBR17" s="1196"/>
      <c r="HBT17" s="1198"/>
      <c r="HBU17" s="1193"/>
      <c r="HBV17" s="1194"/>
      <c r="HBW17" s="1195"/>
      <c r="HBX17" s="1195"/>
      <c r="HBY17" s="1195"/>
      <c r="HBZ17" s="1196"/>
      <c r="HCA17" s="1196"/>
      <c r="HCB17" s="1196"/>
      <c r="HCD17" s="1198"/>
      <c r="HCE17" s="1193"/>
      <c r="HCF17" s="1194"/>
      <c r="HCG17" s="1195"/>
      <c r="HCH17" s="1195"/>
      <c r="HCI17" s="1195"/>
      <c r="HCJ17" s="1196"/>
      <c r="HCK17" s="1196"/>
      <c r="HCL17" s="1196"/>
      <c r="HCN17" s="1198"/>
      <c r="HCO17" s="1193"/>
      <c r="HCP17" s="1194"/>
      <c r="HCQ17" s="1195"/>
      <c r="HCR17" s="1195"/>
      <c r="HCS17" s="1195"/>
      <c r="HCT17" s="1196"/>
      <c r="HCU17" s="1196"/>
      <c r="HCV17" s="1196"/>
      <c r="HCX17" s="1198"/>
      <c r="HCY17" s="1193"/>
      <c r="HCZ17" s="1194"/>
      <c r="HDA17" s="1195"/>
      <c r="HDB17" s="1195"/>
      <c r="HDC17" s="1195"/>
      <c r="HDD17" s="1196"/>
      <c r="HDE17" s="1196"/>
      <c r="HDF17" s="1196"/>
      <c r="HDH17" s="1198"/>
      <c r="HDI17" s="1193"/>
      <c r="HDJ17" s="1194"/>
      <c r="HDK17" s="1195"/>
      <c r="HDL17" s="1195"/>
      <c r="HDM17" s="1195"/>
      <c r="HDN17" s="1196"/>
      <c r="HDO17" s="1196"/>
      <c r="HDP17" s="1196"/>
      <c r="HDR17" s="1198"/>
      <c r="HDS17" s="1193"/>
      <c r="HDT17" s="1194"/>
      <c r="HDU17" s="1195"/>
      <c r="HDV17" s="1195"/>
      <c r="HDW17" s="1195"/>
      <c r="HDX17" s="1196"/>
      <c r="HDY17" s="1196"/>
      <c r="HDZ17" s="1196"/>
      <c r="HEB17" s="1198"/>
      <c r="HEC17" s="1193"/>
      <c r="HED17" s="1194"/>
      <c r="HEE17" s="1195"/>
      <c r="HEF17" s="1195"/>
      <c r="HEG17" s="1195"/>
      <c r="HEH17" s="1196"/>
      <c r="HEI17" s="1196"/>
      <c r="HEJ17" s="1196"/>
      <c r="HEL17" s="1198"/>
      <c r="HEM17" s="1193"/>
      <c r="HEN17" s="1194"/>
      <c r="HEO17" s="1195"/>
      <c r="HEP17" s="1195"/>
      <c r="HEQ17" s="1195"/>
      <c r="HER17" s="1196"/>
      <c r="HES17" s="1196"/>
      <c r="HET17" s="1196"/>
      <c r="HEV17" s="1198"/>
      <c r="HEW17" s="1193"/>
      <c r="HEX17" s="1194"/>
      <c r="HEY17" s="1195"/>
      <c r="HEZ17" s="1195"/>
      <c r="HFA17" s="1195"/>
      <c r="HFB17" s="1196"/>
      <c r="HFC17" s="1196"/>
      <c r="HFD17" s="1196"/>
      <c r="HFF17" s="1198"/>
      <c r="HFG17" s="1193"/>
      <c r="HFH17" s="1194"/>
      <c r="HFI17" s="1195"/>
      <c r="HFJ17" s="1195"/>
      <c r="HFK17" s="1195"/>
      <c r="HFL17" s="1196"/>
      <c r="HFM17" s="1196"/>
      <c r="HFN17" s="1196"/>
      <c r="HFP17" s="1198"/>
      <c r="HFQ17" s="1193"/>
      <c r="HFR17" s="1194"/>
      <c r="HFS17" s="1195"/>
      <c r="HFT17" s="1195"/>
      <c r="HFU17" s="1195"/>
      <c r="HFV17" s="1196"/>
      <c r="HFW17" s="1196"/>
      <c r="HFX17" s="1196"/>
      <c r="HFZ17" s="1198"/>
      <c r="HGA17" s="1193"/>
      <c r="HGB17" s="1194"/>
      <c r="HGC17" s="1195"/>
      <c r="HGD17" s="1195"/>
      <c r="HGE17" s="1195"/>
      <c r="HGF17" s="1196"/>
      <c r="HGG17" s="1196"/>
      <c r="HGH17" s="1196"/>
      <c r="HGJ17" s="1198"/>
      <c r="HGK17" s="1193"/>
      <c r="HGL17" s="1194"/>
      <c r="HGM17" s="1195"/>
      <c r="HGN17" s="1195"/>
      <c r="HGO17" s="1195"/>
      <c r="HGP17" s="1196"/>
      <c r="HGQ17" s="1196"/>
      <c r="HGR17" s="1196"/>
      <c r="HGT17" s="1198"/>
      <c r="HGU17" s="1193"/>
      <c r="HGV17" s="1194"/>
      <c r="HGW17" s="1195"/>
      <c r="HGX17" s="1195"/>
      <c r="HGY17" s="1195"/>
      <c r="HGZ17" s="1196"/>
      <c r="HHA17" s="1196"/>
      <c r="HHB17" s="1196"/>
      <c r="HHD17" s="1198"/>
      <c r="HHE17" s="1193"/>
      <c r="HHF17" s="1194"/>
      <c r="HHG17" s="1195"/>
      <c r="HHH17" s="1195"/>
      <c r="HHI17" s="1195"/>
      <c r="HHJ17" s="1196"/>
      <c r="HHK17" s="1196"/>
      <c r="HHL17" s="1196"/>
      <c r="HHN17" s="1198"/>
      <c r="HHO17" s="1193"/>
      <c r="HHP17" s="1194"/>
      <c r="HHQ17" s="1195"/>
      <c r="HHR17" s="1195"/>
      <c r="HHS17" s="1195"/>
      <c r="HHT17" s="1196"/>
      <c r="HHU17" s="1196"/>
      <c r="HHV17" s="1196"/>
      <c r="HHX17" s="1198"/>
      <c r="HHY17" s="1193"/>
      <c r="HHZ17" s="1194"/>
      <c r="HIA17" s="1195"/>
      <c r="HIB17" s="1195"/>
      <c r="HIC17" s="1195"/>
      <c r="HID17" s="1196"/>
      <c r="HIE17" s="1196"/>
      <c r="HIF17" s="1196"/>
      <c r="HIH17" s="1198"/>
      <c r="HII17" s="1193"/>
      <c r="HIJ17" s="1194"/>
      <c r="HIK17" s="1195"/>
      <c r="HIL17" s="1195"/>
      <c r="HIM17" s="1195"/>
      <c r="HIN17" s="1196"/>
      <c r="HIO17" s="1196"/>
      <c r="HIP17" s="1196"/>
      <c r="HIR17" s="1198"/>
      <c r="HIS17" s="1193"/>
      <c r="HIT17" s="1194"/>
      <c r="HIU17" s="1195"/>
      <c r="HIV17" s="1195"/>
      <c r="HIW17" s="1195"/>
      <c r="HIX17" s="1196"/>
      <c r="HIY17" s="1196"/>
      <c r="HIZ17" s="1196"/>
      <c r="HJB17" s="1198"/>
      <c r="HJC17" s="1193"/>
      <c r="HJD17" s="1194"/>
      <c r="HJE17" s="1195"/>
      <c r="HJF17" s="1195"/>
      <c r="HJG17" s="1195"/>
      <c r="HJH17" s="1196"/>
      <c r="HJI17" s="1196"/>
      <c r="HJJ17" s="1196"/>
      <c r="HJL17" s="1198"/>
      <c r="HJM17" s="1193"/>
      <c r="HJN17" s="1194"/>
      <c r="HJO17" s="1195"/>
      <c r="HJP17" s="1195"/>
      <c r="HJQ17" s="1195"/>
      <c r="HJR17" s="1196"/>
      <c r="HJS17" s="1196"/>
      <c r="HJT17" s="1196"/>
      <c r="HJV17" s="1198"/>
      <c r="HJW17" s="1193"/>
      <c r="HJX17" s="1194"/>
      <c r="HJY17" s="1195"/>
      <c r="HJZ17" s="1195"/>
      <c r="HKA17" s="1195"/>
      <c r="HKB17" s="1196"/>
      <c r="HKC17" s="1196"/>
      <c r="HKD17" s="1196"/>
      <c r="HKF17" s="1198"/>
      <c r="HKG17" s="1193"/>
      <c r="HKH17" s="1194"/>
      <c r="HKI17" s="1195"/>
      <c r="HKJ17" s="1195"/>
      <c r="HKK17" s="1195"/>
      <c r="HKL17" s="1196"/>
      <c r="HKM17" s="1196"/>
      <c r="HKN17" s="1196"/>
      <c r="HKP17" s="1198"/>
      <c r="HKQ17" s="1193"/>
      <c r="HKR17" s="1194"/>
      <c r="HKS17" s="1195"/>
      <c r="HKT17" s="1195"/>
      <c r="HKU17" s="1195"/>
      <c r="HKV17" s="1196"/>
      <c r="HKW17" s="1196"/>
      <c r="HKX17" s="1196"/>
      <c r="HKZ17" s="1198"/>
      <c r="HLA17" s="1193"/>
      <c r="HLB17" s="1194"/>
      <c r="HLC17" s="1195"/>
      <c r="HLD17" s="1195"/>
      <c r="HLE17" s="1195"/>
      <c r="HLF17" s="1196"/>
      <c r="HLG17" s="1196"/>
      <c r="HLH17" s="1196"/>
      <c r="HLJ17" s="1198"/>
      <c r="HLK17" s="1193"/>
      <c r="HLL17" s="1194"/>
      <c r="HLM17" s="1195"/>
      <c r="HLN17" s="1195"/>
      <c r="HLO17" s="1195"/>
      <c r="HLP17" s="1196"/>
      <c r="HLQ17" s="1196"/>
      <c r="HLR17" s="1196"/>
      <c r="HLT17" s="1198"/>
      <c r="HLU17" s="1193"/>
      <c r="HLV17" s="1194"/>
      <c r="HLW17" s="1195"/>
      <c r="HLX17" s="1195"/>
      <c r="HLY17" s="1195"/>
      <c r="HLZ17" s="1196"/>
      <c r="HMA17" s="1196"/>
      <c r="HMB17" s="1196"/>
      <c r="HMD17" s="1198"/>
      <c r="HME17" s="1193"/>
      <c r="HMF17" s="1194"/>
      <c r="HMG17" s="1195"/>
      <c r="HMH17" s="1195"/>
      <c r="HMI17" s="1195"/>
      <c r="HMJ17" s="1196"/>
      <c r="HMK17" s="1196"/>
      <c r="HML17" s="1196"/>
      <c r="HMN17" s="1198"/>
      <c r="HMO17" s="1193"/>
      <c r="HMP17" s="1194"/>
      <c r="HMQ17" s="1195"/>
      <c r="HMR17" s="1195"/>
      <c r="HMS17" s="1195"/>
      <c r="HMT17" s="1196"/>
      <c r="HMU17" s="1196"/>
      <c r="HMV17" s="1196"/>
      <c r="HMX17" s="1198"/>
      <c r="HMY17" s="1193"/>
      <c r="HMZ17" s="1194"/>
      <c r="HNA17" s="1195"/>
      <c r="HNB17" s="1195"/>
      <c r="HNC17" s="1195"/>
      <c r="HND17" s="1196"/>
      <c r="HNE17" s="1196"/>
      <c r="HNF17" s="1196"/>
      <c r="HNH17" s="1198"/>
      <c r="HNI17" s="1193"/>
      <c r="HNJ17" s="1194"/>
      <c r="HNK17" s="1195"/>
      <c r="HNL17" s="1195"/>
      <c r="HNM17" s="1195"/>
      <c r="HNN17" s="1196"/>
      <c r="HNO17" s="1196"/>
      <c r="HNP17" s="1196"/>
      <c r="HNR17" s="1198"/>
      <c r="HNS17" s="1193"/>
      <c r="HNT17" s="1194"/>
      <c r="HNU17" s="1195"/>
      <c r="HNV17" s="1195"/>
      <c r="HNW17" s="1195"/>
      <c r="HNX17" s="1196"/>
      <c r="HNY17" s="1196"/>
      <c r="HNZ17" s="1196"/>
      <c r="HOB17" s="1198"/>
      <c r="HOC17" s="1193"/>
      <c r="HOD17" s="1194"/>
      <c r="HOE17" s="1195"/>
      <c r="HOF17" s="1195"/>
      <c r="HOG17" s="1195"/>
      <c r="HOH17" s="1196"/>
      <c r="HOI17" s="1196"/>
      <c r="HOJ17" s="1196"/>
      <c r="HOL17" s="1198"/>
      <c r="HOM17" s="1193"/>
      <c r="HON17" s="1194"/>
      <c r="HOO17" s="1195"/>
      <c r="HOP17" s="1195"/>
      <c r="HOQ17" s="1195"/>
      <c r="HOR17" s="1196"/>
      <c r="HOS17" s="1196"/>
      <c r="HOT17" s="1196"/>
      <c r="HOV17" s="1198"/>
      <c r="HOW17" s="1193"/>
      <c r="HOX17" s="1194"/>
      <c r="HOY17" s="1195"/>
      <c r="HOZ17" s="1195"/>
      <c r="HPA17" s="1195"/>
      <c r="HPB17" s="1196"/>
      <c r="HPC17" s="1196"/>
      <c r="HPD17" s="1196"/>
      <c r="HPF17" s="1198"/>
      <c r="HPG17" s="1193"/>
      <c r="HPH17" s="1194"/>
      <c r="HPI17" s="1195"/>
      <c r="HPJ17" s="1195"/>
      <c r="HPK17" s="1195"/>
      <c r="HPL17" s="1196"/>
      <c r="HPM17" s="1196"/>
      <c r="HPN17" s="1196"/>
      <c r="HPP17" s="1198"/>
      <c r="HPQ17" s="1193"/>
      <c r="HPR17" s="1194"/>
      <c r="HPS17" s="1195"/>
      <c r="HPT17" s="1195"/>
      <c r="HPU17" s="1195"/>
      <c r="HPV17" s="1196"/>
      <c r="HPW17" s="1196"/>
      <c r="HPX17" s="1196"/>
      <c r="HPZ17" s="1198"/>
      <c r="HQA17" s="1193"/>
      <c r="HQB17" s="1194"/>
      <c r="HQC17" s="1195"/>
      <c r="HQD17" s="1195"/>
      <c r="HQE17" s="1195"/>
      <c r="HQF17" s="1196"/>
      <c r="HQG17" s="1196"/>
      <c r="HQH17" s="1196"/>
      <c r="HQJ17" s="1198"/>
      <c r="HQK17" s="1193"/>
      <c r="HQL17" s="1194"/>
      <c r="HQM17" s="1195"/>
      <c r="HQN17" s="1195"/>
      <c r="HQO17" s="1195"/>
      <c r="HQP17" s="1196"/>
      <c r="HQQ17" s="1196"/>
      <c r="HQR17" s="1196"/>
      <c r="HQT17" s="1198"/>
      <c r="HQU17" s="1193"/>
      <c r="HQV17" s="1194"/>
      <c r="HQW17" s="1195"/>
      <c r="HQX17" s="1195"/>
      <c r="HQY17" s="1195"/>
      <c r="HQZ17" s="1196"/>
      <c r="HRA17" s="1196"/>
      <c r="HRB17" s="1196"/>
      <c r="HRD17" s="1198"/>
      <c r="HRE17" s="1193"/>
      <c r="HRF17" s="1194"/>
      <c r="HRG17" s="1195"/>
      <c r="HRH17" s="1195"/>
      <c r="HRI17" s="1195"/>
      <c r="HRJ17" s="1196"/>
      <c r="HRK17" s="1196"/>
      <c r="HRL17" s="1196"/>
      <c r="HRN17" s="1198"/>
      <c r="HRO17" s="1193"/>
      <c r="HRP17" s="1194"/>
      <c r="HRQ17" s="1195"/>
      <c r="HRR17" s="1195"/>
      <c r="HRS17" s="1195"/>
      <c r="HRT17" s="1196"/>
      <c r="HRU17" s="1196"/>
      <c r="HRV17" s="1196"/>
      <c r="HRX17" s="1198"/>
      <c r="HRY17" s="1193"/>
      <c r="HRZ17" s="1194"/>
      <c r="HSA17" s="1195"/>
      <c r="HSB17" s="1195"/>
      <c r="HSC17" s="1195"/>
      <c r="HSD17" s="1196"/>
      <c r="HSE17" s="1196"/>
      <c r="HSF17" s="1196"/>
      <c r="HSH17" s="1198"/>
      <c r="HSI17" s="1193"/>
      <c r="HSJ17" s="1194"/>
      <c r="HSK17" s="1195"/>
      <c r="HSL17" s="1195"/>
      <c r="HSM17" s="1195"/>
      <c r="HSN17" s="1196"/>
      <c r="HSO17" s="1196"/>
      <c r="HSP17" s="1196"/>
      <c r="HSR17" s="1198"/>
      <c r="HSS17" s="1193"/>
      <c r="HST17" s="1194"/>
      <c r="HSU17" s="1195"/>
      <c r="HSV17" s="1195"/>
      <c r="HSW17" s="1195"/>
      <c r="HSX17" s="1196"/>
      <c r="HSY17" s="1196"/>
      <c r="HSZ17" s="1196"/>
      <c r="HTB17" s="1198"/>
      <c r="HTC17" s="1193"/>
      <c r="HTD17" s="1194"/>
      <c r="HTE17" s="1195"/>
      <c r="HTF17" s="1195"/>
      <c r="HTG17" s="1195"/>
      <c r="HTH17" s="1196"/>
      <c r="HTI17" s="1196"/>
      <c r="HTJ17" s="1196"/>
      <c r="HTL17" s="1198"/>
      <c r="HTM17" s="1193"/>
      <c r="HTN17" s="1194"/>
      <c r="HTO17" s="1195"/>
      <c r="HTP17" s="1195"/>
      <c r="HTQ17" s="1195"/>
      <c r="HTR17" s="1196"/>
      <c r="HTS17" s="1196"/>
      <c r="HTT17" s="1196"/>
      <c r="HTV17" s="1198"/>
      <c r="HTW17" s="1193"/>
      <c r="HTX17" s="1194"/>
      <c r="HTY17" s="1195"/>
      <c r="HTZ17" s="1195"/>
      <c r="HUA17" s="1195"/>
      <c r="HUB17" s="1196"/>
      <c r="HUC17" s="1196"/>
      <c r="HUD17" s="1196"/>
      <c r="HUF17" s="1198"/>
      <c r="HUG17" s="1193"/>
      <c r="HUH17" s="1194"/>
      <c r="HUI17" s="1195"/>
      <c r="HUJ17" s="1195"/>
      <c r="HUK17" s="1195"/>
      <c r="HUL17" s="1196"/>
      <c r="HUM17" s="1196"/>
      <c r="HUN17" s="1196"/>
      <c r="HUP17" s="1198"/>
      <c r="HUQ17" s="1193"/>
      <c r="HUR17" s="1194"/>
      <c r="HUS17" s="1195"/>
      <c r="HUT17" s="1195"/>
      <c r="HUU17" s="1195"/>
      <c r="HUV17" s="1196"/>
      <c r="HUW17" s="1196"/>
      <c r="HUX17" s="1196"/>
      <c r="HUZ17" s="1198"/>
      <c r="HVA17" s="1193"/>
      <c r="HVB17" s="1194"/>
      <c r="HVC17" s="1195"/>
      <c r="HVD17" s="1195"/>
      <c r="HVE17" s="1195"/>
      <c r="HVF17" s="1196"/>
      <c r="HVG17" s="1196"/>
      <c r="HVH17" s="1196"/>
      <c r="HVJ17" s="1198"/>
      <c r="HVK17" s="1193"/>
      <c r="HVL17" s="1194"/>
      <c r="HVM17" s="1195"/>
      <c r="HVN17" s="1195"/>
      <c r="HVO17" s="1195"/>
      <c r="HVP17" s="1196"/>
      <c r="HVQ17" s="1196"/>
      <c r="HVR17" s="1196"/>
      <c r="HVT17" s="1198"/>
      <c r="HVU17" s="1193"/>
      <c r="HVV17" s="1194"/>
      <c r="HVW17" s="1195"/>
      <c r="HVX17" s="1195"/>
      <c r="HVY17" s="1195"/>
      <c r="HVZ17" s="1196"/>
      <c r="HWA17" s="1196"/>
      <c r="HWB17" s="1196"/>
      <c r="HWD17" s="1198"/>
      <c r="HWE17" s="1193"/>
      <c r="HWF17" s="1194"/>
      <c r="HWG17" s="1195"/>
      <c r="HWH17" s="1195"/>
      <c r="HWI17" s="1195"/>
      <c r="HWJ17" s="1196"/>
      <c r="HWK17" s="1196"/>
      <c r="HWL17" s="1196"/>
      <c r="HWN17" s="1198"/>
      <c r="HWO17" s="1193"/>
      <c r="HWP17" s="1194"/>
      <c r="HWQ17" s="1195"/>
      <c r="HWR17" s="1195"/>
      <c r="HWS17" s="1195"/>
      <c r="HWT17" s="1196"/>
      <c r="HWU17" s="1196"/>
      <c r="HWV17" s="1196"/>
      <c r="HWX17" s="1198"/>
      <c r="HWY17" s="1193"/>
      <c r="HWZ17" s="1194"/>
      <c r="HXA17" s="1195"/>
      <c r="HXB17" s="1195"/>
      <c r="HXC17" s="1195"/>
      <c r="HXD17" s="1196"/>
      <c r="HXE17" s="1196"/>
      <c r="HXF17" s="1196"/>
      <c r="HXH17" s="1198"/>
      <c r="HXI17" s="1193"/>
      <c r="HXJ17" s="1194"/>
      <c r="HXK17" s="1195"/>
      <c r="HXL17" s="1195"/>
      <c r="HXM17" s="1195"/>
      <c r="HXN17" s="1196"/>
      <c r="HXO17" s="1196"/>
      <c r="HXP17" s="1196"/>
      <c r="HXR17" s="1198"/>
      <c r="HXS17" s="1193"/>
      <c r="HXT17" s="1194"/>
      <c r="HXU17" s="1195"/>
      <c r="HXV17" s="1195"/>
      <c r="HXW17" s="1195"/>
      <c r="HXX17" s="1196"/>
      <c r="HXY17" s="1196"/>
      <c r="HXZ17" s="1196"/>
      <c r="HYB17" s="1198"/>
      <c r="HYC17" s="1193"/>
      <c r="HYD17" s="1194"/>
      <c r="HYE17" s="1195"/>
      <c r="HYF17" s="1195"/>
      <c r="HYG17" s="1195"/>
      <c r="HYH17" s="1196"/>
      <c r="HYI17" s="1196"/>
      <c r="HYJ17" s="1196"/>
      <c r="HYL17" s="1198"/>
      <c r="HYM17" s="1193"/>
      <c r="HYN17" s="1194"/>
      <c r="HYO17" s="1195"/>
      <c r="HYP17" s="1195"/>
      <c r="HYQ17" s="1195"/>
      <c r="HYR17" s="1196"/>
      <c r="HYS17" s="1196"/>
      <c r="HYT17" s="1196"/>
      <c r="HYV17" s="1198"/>
      <c r="HYW17" s="1193"/>
      <c r="HYX17" s="1194"/>
      <c r="HYY17" s="1195"/>
      <c r="HYZ17" s="1195"/>
      <c r="HZA17" s="1195"/>
      <c r="HZB17" s="1196"/>
      <c r="HZC17" s="1196"/>
      <c r="HZD17" s="1196"/>
      <c r="HZF17" s="1198"/>
      <c r="HZG17" s="1193"/>
      <c r="HZH17" s="1194"/>
      <c r="HZI17" s="1195"/>
      <c r="HZJ17" s="1195"/>
      <c r="HZK17" s="1195"/>
      <c r="HZL17" s="1196"/>
      <c r="HZM17" s="1196"/>
      <c r="HZN17" s="1196"/>
      <c r="HZP17" s="1198"/>
      <c r="HZQ17" s="1193"/>
      <c r="HZR17" s="1194"/>
      <c r="HZS17" s="1195"/>
      <c r="HZT17" s="1195"/>
      <c r="HZU17" s="1195"/>
      <c r="HZV17" s="1196"/>
      <c r="HZW17" s="1196"/>
      <c r="HZX17" s="1196"/>
      <c r="HZZ17" s="1198"/>
      <c r="IAA17" s="1193"/>
      <c r="IAB17" s="1194"/>
      <c r="IAC17" s="1195"/>
      <c r="IAD17" s="1195"/>
      <c r="IAE17" s="1195"/>
      <c r="IAF17" s="1196"/>
      <c r="IAG17" s="1196"/>
      <c r="IAH17" s="1196"/>
      <c r="IAJ17" s="1198"/>
      <c r="IAK17" s="1193"/>
      <c r="IAL17" s="1194"/>
      <c r="IAM17" s="1195"/>
      <c r="IAN17" s="1195"/>
      <c r="IAO17" s="1195"/>
      <c r="IAP17" s="1196"/>
      <c r="IAQ17" s="1196"/>
      <c r="IAR17" s="1196"/>
      <c r="IAT17" s="1198"/>
      <c r="IAU17" s="1193"/>
      <c r="IAV17" s="1194"/>
      <c r="IAW17" s="1195"/>
      <c r="IAX17" s="1195"/>
      <c r="IAY17" s="1195"/>
      <c r="IAZ17" s="1196"/>
      <c r="IBA17" s="1196"/>
      <c r="IBB17" s="1196"/>
      <c r="IBD17" s="1198"/>
      <c r="IBE17" s="1193"/>
      <c r="IBF17" s="1194"/>
      <c r="IBG17" s="1195"/>
      <c r="IBH17" s="1195"/>
      <c r="IBI17" s="1195"/>
      <c r="IBJ17" s="1196"/>
      <c r="IBK17" s="1196"/>
      <c r="IBL17" s="1196"/>
      <c r="IBN17" s="1198"/>
      <c r="IBO17" s="1193"/>
      <c r="IBP17" s="1194"/>
      <c r="IBQ17" s="1195"/>
      <c r="IBR17" s="1195"/>
      <c r="IBS17" s="1195"/>
      <c r="IBT17" s="1196"/>
      <c r="IBU17" s="1196"/>
      <c r="IBV17" s="1196"/>
      <c r="IBX17" s="1198"/>
      <c r="IBY17" s="1193"/>
      <c r="IBZ17" s="1194"/>
      <c r="ICA17" s="1195"/>
      <c r="ICB17" s="1195"/>
      <c r="ICC17" s="1195"/>
      <c r="ICD17" s="1196"/>
      <c r="ICE17" s="1196"/>
      <c r="ICF17" s="1196"/>
      <c r="ICH17" s="1198"/>
      <c r="ICI17" s="1193"/>
      <c r="ICJ17" s="1194"/>
      <c r="ICK17" s="1195"/>
      <c r="ICL17" s="1195"/>
      <c r="ICM17" s="1195"/>
      <c r="ICN17" s="1196"/>
      <c r="ICO17" s="1196"/>
      <c r="ICP17" s="1196"/>
      <c r="ICR17" s="1198"/>
      <c r="ICS17" s="1193"/>
      <c r="ICT17" s="1194"/>
      <c r="ICU17" s="1195"/>
      <c r="ICV17" s="1195"/>
      <c r="ICW17" s="1195"/>
      <c r="ICX17" s="1196"/>
      <c r="ICY17" s="1196"/>
      <c r="ICZ17" s="1196"/>
      <c r="IDB17" s="1198"/>
      <c r="IDC17" s="1193"/>
      <c r="IDD17" s="1194"/>
      <c r="IDE17" s="1195"/>
      <c r="IDF17" s="1195"/>
      <c r="IDG17" s="1195"/>
      <c r="IDH17" s="1196"/>
      <c r="IDI17" s="1196"/>
      <c r="IDJ17" s="1196"/>
      <c r="IDL17" s="1198"/>
      <c r="IDM17" s="1193"/>
      <c r="IDN17" s="1194"/>
      <c r="IDO17" s="1195"/>
      <c r="IDP17" s="1195"/>
      <c r="IDQ17" s="1195"/>
      <c r="IDR17" s="1196"/>
      <c r="IDS17" s="1196"/>
      <c r="IDT17" s="1196"/>
      <c r="IDV17" s="1198"/>
      <c r="IDW17" s="1193"/>
      <c r="IDX17" s="1194"/>
      <c r="IDY17" s="1195"/>
      <c r="IDZ17" s="1195"/>
      <c r="IEA17" s="1195"/>
      <c r="IEB17" s="1196"/>
      <c r="IEC17" s="1196"/>
      <c r="IED17" s="1196"/>
      <c r="IEF17" s="1198"/>
      <c r="IEG17" s="1193"/>
      <c r="IEH17" s="1194"/>
      <c r="IEI17" s="1195"/>
      <c r="IEJ17" s="1195"/>
      <c r="IEK17" s="1195"/>
      <c r="IEL17" s="1196"/>
      <c r="IEM17" s="1196"/>
      <c r="IEN17" s="1196"/>
      <c r="IEP17" s="1198"/>
      <c r="IEQ17" s="1193"/>
      <c r="IER17" s="1194"/>
      <c r="IES17" s="1195"/>
      <c r="IET17" s="1195"/>
      <c r="IEU17" s="1195"/>
      <c r="IEV17" s="1196"/>
      <c r="IEW17" s="1196"/>
      <c r="IEX17" s="1196"/>
      <c r="IEZ17" s="1198"/>
      <c r="IFA17" s="1193"/>
      <c r="IFB17" s="1194"/>
      <c r="IFC17" s="1195"/>
      <c r="IFD17" s="1195"/>
      <c r="IFE17" s="1195"/>
      <c r="IFF17" s="1196"/>
      <c r="IFG17" s="1196"/>
      <c r="IFH17" s="1196"/>
      <c r="IFJ17" s="1198"/>
      <c r="IFK17" s="1193"/>
      <c r="IFL17" s="1194"/>
      <c r="IFM17" s="1195"/>
      <c r="IFN17" s="1195"/>
      <c r="IFO17" s="1195"/>
      <c r="IFP17" s="1196"/>
      <c r="IFQ17" s="1196"/>
      <c r="IFR17" s="1196"/>
      <c r="IFT17" s="1198"/>
      <c r="IFU17" s="1193"/>
      <c r="IFV17" s="1194"/>
      <c r="IFW17" s="1195"/>
      <c r="IFX17" s="1195"/>
      <c r="IFY17" s="1195"/>
      <c r="IFZ17" s="1196"/>
      <c r="IGA17" s="1196"/>
      <c r="IGB17" s="1196"/>
      <c r="IGD17" s="1198"/>
      <c r="IGE17" s="1193"/>
      <c r="IGF17" s="1194"/>
      <c r="IGG17" s="1195"/>
      <c r="IGH17" s="1195"/>
      <c r="IGI17" s="1195"/>
      <c r="IGJ17" s="1196"/>
      <c r="IGK17" s="1196"/>
      <c r="IGL17" s="1196"/>
      <c r="IGN17" s="1198"/>
      <c r="IGO17" s="1193"/>
      <c r="IGP17" s="1194"/>
      <c r="IGQ17" s="1195"/>
      <c r="IGR17" s="1195"/>
      <c r="IGS17" s="1195"/>
      <c r="IGT17" s="1196"/>
      <c r="IGU17" s="1196"/>
      <c r="IGV17" s="1196"/>
      <c r="IGX17" s="1198"/>
      <c r="IGY17" s="1193"/>
      <c r="IGZ17" s="1194"/>
      <c r="IHA17" s="1195"/>
      <c r="IHB17" s="1195"/>
      <c r="IHC17" s="1195"/>
      <c r="IHD17" s="1196"/>
      <c r="IHE17" s="1196"/>
      <c r="IHF17" s="1196"/>
      <c r="IHH17" s="1198"/>
      <c r="IHI17" s="1193"/>
      <c r="IHJ17" s="1194"/>
      <c r="IHK17" s="1195"/>
      <c r="IHL17" s="1195"/>
      <c r="IHM17" s="1195"/>
      <c r="IHN17" s="1196"/>
      <c r="IHO17" s="1196"/>
      <c r="IHP17" s="1196"/>
      <c r="IHR17" s="1198"/>
      <c r="IHS17" s="1193"/>
      <c r="IHT17" s="1194"/>
      <c r="IHU17" s="1195"/>
      <c r="IHV17" s="1195"/>
      <c r="IHW17" s="1195"/>
      <c r="IHX17" s="1196"/>
      <c r="IHY17" s="1196"/>
      <c r="IHZ17" s="1196"/>
      <c r="IIB17" s="1198"/>
      <c r="IIC17" s="1193"/>
      <c r="IID17" s="1194"/>
      <c r="IIE17" s="1195"/>
      <c r="IIF17" s="1195"/>
      <c r="IIG17" s="1195"/>
      <c r="IIH17" s="1196"/>
      <c r="III17" s="1196"/>
      <c r="IIJ17" s="1196"/>
      <c r="IIL17" s="1198"/>
      <c r="IIM17" s="1193"/>
      <c r="IIN17" s="1194"/>
      <c r="IIO17" s="1195"/>
      <c r="IIP17" s="1195"/>
      <c r="IIQ17" s="1195"/>
      <c r="IIR17" s="1196"/>
      <c r="IIS17" s="1196"/>
      <c r="IIT17" s="1196"/>
      <c r="IIV17" s="1198"/>
      <c r="IIW17" s="1193"/>
      <c r="IIX17" s="1194"/>
      <c r="IIY17" s="1195"/>
      <c r="IIZ17" s="1195"/>
      <c r="IJA17" s="1195"/>
      <c r="IJB17" s="1196"/>
      <c r="IJC17" s="1196"/>
      <c r="IJD17" s="1196"/>
      <c r="IJF17" s="1198"/>
      <c r="IJG17" s="1193"/>
      <c r="IJH17" s="1194"/>
      <c r="IJI17" s="1195"/>
      <c r="IJJ17" s="1195"/>
      <c r="IJK17" s="1195"/>
      <c r="IJL17" s="1196"/>
      <c r="IJM17" s="1196"/>
      <c r="IJN17" s="1196"/>
      <c r="IJP17" s="1198"/>
      <c r="IJQ17" s="1193"/>
      <c r="IJR17" s="1194"/>
      <c r="IJS17" s="1195"/>
      <c r="IJT17" s="1195"/>
      <c r="IJU17" s="1195"/>
      <c r="IJV17" s="1196"/>
      <c r="IJW17" s="1196"/>
      <c r="IJX17" s="1196"/>
      <c r="IJZ17" s="1198"/>
      <c r="IKA17" s="1193"/>
      <c r="IKB17" s="1194"/>
      <c r="IKC17" s="1195"/>
      <c r="IKD17" s="1195"/>
      <c r="IKE17" s="1195"/>
      <c r="IKF17" s="1196"/>
      <c r="IKG17" s="1196"/>
      <c r="IKH17" s="1196"/>
      <c r="IKJ17" s="1198"/>
      <c r="IKK17" s="1193"/>
      <c r="IKL17" s="1194"/>
      <c r="IKM17" s="1195"/>
      <c r="IKN17" s="1195"/>
      <c r="IKO17" s="1195"/>
      <c r="IKP17" s="1196"/>
      <c r="IKQ17" s="1196"/>
      <c r="IKR17" s="1196"/>
      <c r="IKT17" s="1198"/>
      <c r="IKU17" s="1193"/>
      <c r="IKV17" s="1194"/>
      <c r="IKW17" s="1195"/>
      <c r="IKX17" s="1195"/>
      <c r="IKY17" s="1195"/>
      <c r="IKZ17" s="1196"/>
      <c r="ILA17" s="1196"/>
      <c r="ILB17" s="1196"/>
      <c r="ILD17" s="1198"/>
      <c r="ILE17" s="1193"/>
      <c r="ILF17" s="1194"/>
      <c r="ILG17" s="1195"/>
      <c r="ILH17" s="1195"/>
      <c r="ILI17" s="1195"/>
      <c r="ILJ17" s="1196"/>
      <c r="ILK17" s="1196"/>
      <c r="ILL17" s="1196"/>
      <c r="ILN17" s="1198"/>
      <c r="ILO17" s="1193"/>
      <c r="ILP17" s="1194"/>
      <c r="ILQ17" s="1195"/>
      <c r="ILR17" s="1195"/>
      <c r="ILS17" s="1195"/>
      <c r="ILT17" s="1196"/>
      <c r="ILU17" s="1196"/>
      <c r="ILV17" s="1196"/>
      <c r="ILX17" s="1198"/>
      <c r="ILY17" s="1193"/>
      <c r="ILZ17" s="1194"/>
      <c r="IMA17" s="1195"/>
      <c r="IMB17" s="1195"/>
      <c r="IMC17" s="1195"/>
      <c r="IMD17" s="1196"/>
      <c r="IME17" s="1196"/>
      <c r="IMF17" s="1196"/>
      <c r="IMH17" s="1198"/>
      <c r="IMI17" s="1193"/>
      <c r="IMJ17" s="1194"/>
      <c r="IMK17" s="1195"/>
      <c r="IML17" s="1195"/>
      <c r="IMM17" s="1195"/>
      <c r="IMN17" s="1196"/>
      <c r="IMO17" s="1196"/>
      <c r="IMP17" s="1196"/>
      <c r="IMR17" s="1198"/>
      <c r="IMS17" s="1193"/>
      <c r="IMT17" s="1194"/>
      <c r="IMU17" s="1195"/>
      <c r="IMV17" s="1195"/>
      <c r="IMW17" s="1195"/>
      <c r="IMX17" s="1196"/>
      <c r="IMY17" s="1196"/>
      <c r="IMZ17" s="1196"/>
      <c r="INB17" s="1198"/>
      <c r="INC17" s="1193"/>
      <c r="IND17" s="1194"/>
      <c r="INE17" s="1195"/>
      <c r="INF17" s="1195"/>
      <c r="ING17" s="1195"/>
      <c r="INH17" s="1196"/>
      <c r="INI17" s="1196"/>
      <c r="INJ17" s="1196"/>
      <c r="INL17" s="1198"/>
      <c r="INM17" s="1193"/>
      <c r="INN17" s="1194"/>
      <c r="INO17" s="1195"/>
      <c r="INP17" s="1195"/>
      <c r="INQ17" s="1195"/>
      <c r="INR17" s="1196"/>
      <c r="INS17" s="1196"/>
      <c r="INT17" s="1196"/>
      <c r="INV17" s="1198"/>
      <c r="INW17" s="1193"/>
      <c r="INX17" s="1194"/>
      <c r="INY17" s="1195"/>
      <c r="INZ17" s="1195"/>
      <c r="IOA17" s="1195"/>
      <c r="IOB17" s="1196"/>
      <c r="IOC17" s="1196"/>
      <c r="IOD17" s="1196"/>
      <c r="IOF17" s="1198"/>
      <c r="IOG17" s="1193"/>
      <c r="IOH17" s="1194"/>
      <c r="IOI17" s="1195"/>
      <c r="IOJ17" s="1195"/>
      <c r="IOK17" s="1195"/>
      <c r="IOL17" s="1196"/>
      <c r="IOM17" s="1196"/>
      <c r="ION17" s="1196"/>
      <c r="IOP17" s="1198"/>
      <c r="IOQ17" s="1193"/>
      <c r="IOR17" s="1194"/>
      <c r="IOS17" s="1195"/>
      <c r="IOT17" s="1195"/>
      <c r="IOU17" s="1195"/>
      <c r="IOV17" s="1196"/>
      <c r="IOW17" s="1196"/>
      <c r="IOX17" s="1196"/>
      <c r="IOZ17" s="1198"/>
      <c r="IPA17" s="1193"/>
      <c r="IPB17" s="1194"/>
      <c r="IPC17" s="1195"/>
      <c r="IPD17" s="1195"/>
      <c r="IPE17" s="1195"/>
      <c r="IPF17" s="1196"/>
      <c r="IPG17" s="1196"/>
      <c r="IPH17" s="1196"/>
      <c r="IPJ17" s="1198"/>
      <c r="IPK17" s="1193"/>
      <c r="IPL17" s="1194"/>
      <c r="IPM17" s="1195"/>
      <c r="IPN17" s="1195"/>
      <c r="IPO17" s="1195"/>
      <c r="IPP17" s="1196"/>
      <c r="IPQ17" s="1196"/>
      <c r="IPR17" s="1196"/>
      <c r="IPT17" s="1198"/>
      <c r="IPU17" s="1193"/>
      <c r="IPV17" s="1194"/>
      <c r="IPW17" s="1195"/>
      <c r="IPX17" s="1195"/>
      <c r="IPY17" s="1195"/>
      <c r="IPZ17" s="1196"/>
      <c r="IQA17" s="1196"/>
      <c r="IQB17" s="1196"/>
      <c r="IQD17" s="1198"/>
      <c r="IQE17" s="1193"/>
      <c r="IQF17" s="1194"/>
      <c r="IQG17" s="1195"/>
      <c r="IQH17" s="1195"/>
      <c r="IQI17" s="1195"/>
      <c r="IQJ17" s="1196"/>
      <c r="IQK17" s="1196"/>
      <c r="IQL17" s="1196"/>
      <c r="IQN17" s="1198"/>
      <c r="IQO17" s="1193"/>
      <c r="IQP17" s="1194"/>
      <c r="IQQ17" s="1195"/>
      <c r="IQR17" s="1195"/>
      <c r="IQS17" s="1195"/>
      <c r="IQT17" s="1196"/>
      <c r="IQU17" s="1196"/>
      <c r="IQV17" s="1196"/>
      <c r="IQX17" s="1198"/>
      <c r="IQY17" s="1193"/>
      <c r="IQZ17" s="1194"/>
      <c r="IRA17" s="1195"/>
      <c r="IRB17" s="1195"/>
      <c r="IRC17" s="1195"/>
      <c r="IRD17" s="1196"/>
      <c r="IRE17" s="1196"/>
      <c r="IRF17" s="1196"/>
      <c r="IRH17" s="1198"/>
      <c r="IRI17" s="1193"/>
      <c r="IRJ17" s="1194"/>
      <c r="IRK17" s="1195"/>
      <c r="IRL17" s="1195"/>
      <c r="IRM17" s="1195"/>
      <c r="IRN17" s="1196"/>
      <c r="IRO17" s="1196"/>
      <c r="IRP17" s="1196"/>
      <c r="IRR17" s="1198"/>
      <c r="IRS17" s="1193"/>
      <c r="IRT17" s="1194"/>
      <c r="IRU17" s="1195"/>
      <c r="IRV17" s="1195"/>
      <c r="IRW17" s="1195"/>
      <c r="IRX17" s="1196"/>
      <c r="IRY17" s="1196"/>
      <c r="IRZ17" s="1196"/>
      <c r="ISB17" s="1198"/>
      <c r="ISC17" s="1193"/>
      <c r="ISD17" s="1194"/>
      <c r="ISE17" s="1195"/>
      <c r="ISF17" s="1195"/>
      <c r="ISG17" s="1195"/>
      <c r="ISH17" s="1196"/>
      <c r="ISI17" s="1196"/>
      <c r="ISJ17" s="1196"/>
      <c r="ISL17" s="1198"/>
      <c r="ISM17" s="1193"/>
      <c r="ISN17" s="1194"/>
      <c r="ISO17" s="1195"/>
      <c r="ISP17" s="1195"/>
      <c r="ISQ17" s="1195"/>
      <c r="ISR17" s="1196"/>
      <c r="ISS17" s="1196"/>
      <c r="IST17" s="1196"/>
      <c r="ISV17" s="1198"/>
      <c r="ISW17" s="1193"/>
      <c r="ISX17" s="1194"/>
      <c r="ISY17" s="1195"/>
      <c r="ISZ17" s="1195"/>
      <c r="ITA17" s="1195"/>
      <c r="ITB17" s="1196"/>
      <c r="ITC17" s="1196"/>
      <c r="ITD17" s="1196"/>
      <c r="ITF17" s="1198"/>
      <c r="ITG17" s="1193"/>
      <c r="ITH17" s="1194"/>
      <c r="ITI17" s="1195"/>
      <c r="ITJ17" s="1195"/>
      <c r="ITK17" s="1195"/>
      <c r="ITL17" s="1196"/>
      <c r="ITM17" s="1196"/>
      <c r="ITN17" s="1196"/>
      <c r="ITP17" s="1198"/>
      <c r="ITQ17" s="1193"/>
      <c r="ITR17" s="1194"/>
      <c r="ITS17" s="1195"/>
      <c r="ITT17" s="1195"/>
      <c r="ITU17" s="1195"/>
      <c r="ITV17" s="1196"/>
      <c r="ITW17" s="1196"/>
      <c r="ITX17" s="1196"/>
      <c r="ITZ17" s="1198"/>
      <c r="IUA17" s="1193"/>
      <c r="IUB17" s="1194"/>
      <c r="IUC17" s="1195"/>
      <c r="IUD17" s="1195"/>
      <c r="IUE17" s="1195"/>
      <c r="IUF17" s="1196"/>
      <c r="IUG17" s="1196"/>
      <c r="IUH17" s="1196"/>
      <c r="IUJ17" s="1198"/>
      <c r="IUK17" s="1193"/>
      <c r="IUL17" s="1194"/>
      <c r="IUM17" s="1195"/>
      <c r="IUN17" s="1195"/>
      <c r="IUO17" s="1195"/>
      <c r="IUP17" s="1196"/>
      <c r="IUQ17" s="1196"/>
      <c r="IUR17" s="1196"/>
      <c r="IUT17" s="1198"/>
      <c r="IUU17" s="1193"/>
      <c r="IUV17" s="1194"/>
      <c r="IUW17" s="1195"/>
      <c r="IUX17" s="1195"/>
      <c r="IUY17" s="1195"/>
      <c r="IUZ17" s="1196"/>
      <c r="IVA17" s="1196"/>
      <c r="IVB17" s="1196"/>
      <c r="IVD17" s="1198"/>
      <c r="IVE17" s="1193"/>
      <c r="IVF17" s="1194"/>
      <c r="IVG17" s="1195"/>
      <c r="IVH17" s="1195"/>
      <c r="IVI17" s="1195"/>
      <c r="IVJ17" s="1196"/>
      <c r="IVK17" s="1196"/>
      <c r="IVL17" s="1196"/>
      <c r="IVN17" s="1198"/>
      <c r="IVO17" s="1193"/>
      <c r="IVP17" s="1194"/>
      <c r="IVQ17" s="1195"/>
      <c r="IVR17" s="1195"/>
      <c r="IVS17" s="1195"/>
      <c r="IVT17" s="1196"/>
      <c r="IVU17" s="1196"/>
      <c r="IVV17" s="1196"/>
      <c r="IVX17" s="1198"/>
      <c r="IVY17" s="1193"/>
      <c r="IVZ17" s="1194"/>
      <c r="IWA17" s="1195"/>
      <c r="IWB17" s="1195"/>
      <c r="IWC17" s="1195"/>
      <c r="IWD17" s="1196"/>
      <c r="IWE17" s="1196"/>
      <c r="IWF17" s="1196"/>
      <c r="IWH17" s="1198"/>
      <c r="IWI17" s="1193"/>
      <c r="IWJ17" s="1194"/>
      <c r="IWK17" s="1195"/>
      <c r="IWL17" s="1195"/>
      <c r="IWM17" s="1195"/>
      <c r="IWN17" s="1196"/>
      <c r="IWO17" s="1196"/>
      <c r="IWP17" s="1196"/>
      <c r="IWR17" s="1198"/>
      <c r="IWS17" s="1193"/>
      <c r="IWT17" s="1194"/>
      <c r="IWU17" s="1195"/>
      <c r="IWV17" s="1195"/>
      <c r="IWW17" s="1195"/>
      <c r="IWX17" s="1196"/>
      <c r="IWY17" s="1196"/>
      <c r="IWZ17" s="1196"/>
      <c r="IXB17" s="1198"/>
      <c r="IXC17" s="1193"/>
      <c r="IXD17" s="1194"/>
      <c r="IXE17" s="1195"/>
      <c r="IXF17" s="1195"/>
      <c r="IXG17" s="1195"/>
      <c r="IXH17" s="1196"/>
      <c r="IXI17" s="1196"/>
      <c r="IXJ17" s="1196"/>
      <c r="IXL17" s="1198"/>
      <c r="IXM17" s="1193"/>
      <c r="IXN17" s="1194"/>
      <c r="IXO17" s="1195"/>
      <c r="IXP17" s="1195"/>
      <c r="IXQ17" s="1195"/>
      <c r="IXR17" s="1196"/>
      <c r="IXS17" s="1196"/>
      <c r="IXT17" s="1196"/>
      <c r="IXV17" s="1198"/>
      <c r="IXW17" s="1193"/>
      <c r="IXX17" s="1194"/>
      <c r="IXY17" s="1195"/>
      <c r="IXZ17" s="1195"/>
      <c r="IYA17" s="1195"/>
      <c r="IYB17" s="1196"/>
      <c r="IYC17" s="1196"/>
      <c r="IYD17" s="1196"/>
      <c r="IYF17" s="1198"/>
      <c r="IYG17" s="1193"/>
      <c r="IYH17" s="1194"/>
      <c r="IYI17" s="1195"/>
      <c r="IYJ17" s="1195"/>
      <c r="IYK17" s="1195"/>
      <c r="IYL17" s="1196"/>
      <c r="IYM17" s="1196"/>
      <c r="IYN17" s="1196"/>
      <c r="IYP17" s="1198"/>
      <c r="IYQ17" s="1193"/>
      <c r="IYR17" s="1194"/>
      <c r="IYS17" s="1195"/>
      <c r="IYT17" s="1195"/>
      <c r="IYU17" s="1195"/>
      <c r="IYV17" s="1196"/>
      <c r="IYW17" s="1196"/>
      <c r="IYX17" s="1196"/>
      <c r="IYZ17" s="1198"/>
      <c r="IZA17" s="1193"/>
      <c r="IZB17" s="1194"/>
      <c r="IZC17" s="1195"/>
      <c r="IZD17" s="1195"/>
      <c r="IZE17" s="1195"/>
      <c r="IZF17" s="1196"/>
      <c r="IZG17" s="1196"/>
      <c r="IZH17" s="1196"/>
      <c r="IZJ17" s="1198"/>
      <c r="IZK17" s="1193"/>
      <c r="IZL17" s="1194"/>
      <c r="IZM17" s="1195"/>
      <c r="IZN17" s="1195"/>
      <c r="IZO17" s="1195"/>
      <c r="IZP17" s="1196"/>
      <c r="IZQ17" s="1196"/>
      <c r="IZR17" s="1196"/>
      <c r="IZT17" s="1198"/>
      <c r="IZU17" s="1193"/>
      <c r="IZV17" s="1194"/>
      <c r="IZW17" s="1195"/>
      <c r="IZX17" s="1195"/>
      <c r="IZY17" s="1195"/>
      <c r="IZZ17" s="1196"/>
      <c r="JAA17" s="1196"/>
      <c r="JAB17" s="1196"/>
      <c r="JAD17" s="1198"/>
      <c r="JAE17" s="1193"/>
      <c r="JAF17" s="1194"/>
      <c r="JAG17" s="1195"/>
      <c r="JAH17" s="1195"/>
      <c r="JAI17" s="1195"/>
      <c r="JAJ17" s="1196"/>
      <c r="JAK17" s="1196"/>
      <c r="JAL17" s="1196"/>
      <c r="JAN17" s="1198"/>
      <c r="JAO17" s="1193"/>
      <c r="JAP17" s="1194"/>
      <c r="JAQ17" s="1195"/>
      <c r="JAR17" s="1195"/>
      <c r="JAS17" s="1195"/>
      <c r="JAT17" s="1196"/>
      <c r="JAU17" s="1196"/>
      <c r="JAV17" s="1196"/>
      <c r="JAX17" s="1198"/>
      <c r="JAY17" s="1193"/>
      <c r="JAZ17" s="1194"/>
      <c r="JBA17" s="1195"/>
      <c r="JBB17" s="1195"/>
      <c r="JBC17" s="1195"/>
      <c r="JBD17" s="1196"/>
      <c r="JBE17" s="1196"/>
      <c r="JBF17" s="1196"/>
      <c r="JBH17" s="1198"/>
      <c r="JBI17" s="1193"/>
      <c r="JBJ17" s="1194"/>
      <c r="JBK17" s="1195"/>
      <c r="JBL17" s="1195"/>
      <c r="JBM17" s="1195"/>
      <c r="JBN17" s="1196"/>
      <c r="JBO17" s="1196"/>
      <c r="JBP17" s="1196"/>
      <c r="JBR17" s="1198"/>
      <c r="JBS17" s="1193"/>
      <c r="JBT17" s="1194"/>
      <c r="JBU17" s="1195"/>
      <c r="JBV17" s="1195"/>
      <c r="JBW17" s="1195"/>
      <c r="JBX17" s="1196"/>
      <c r="JBY17" s="1196"/>
      <c r="JBZ17" s="1196"/>
      <c r="JCB17" s="1198"/>
      <c r="JCC17" s="1193"/>
      <c r="JCD17" s="1194"/>
      <c r="JCE17" s="1195"/>
      <c r="JCF17" s="1195"/>
      <c r="JCG17" s="1195"/>
      <c r="JCH17" s="1196"/>
      <c r="JCI17" s="1196"/>
      <c r="JCJ17" s="1196"/>
      <c r="JCL17" s="1198"/>
      <c r="JCM17" s="1193"/>
      <c r="JCN17" s="1194"/>
      <c r="JCO17" s="1195"/>
      <c r="JCP17" s="1195"/>
      <c r="JCQ17" s="1195"/>
      <c r="JCR17" s="1196"/>
      <c r="JCS17" s="1196"/>
      <c r="JCT17" s="1196"/>
      <c r="JCV17" s="1198"/>
      <c r="JCW17" s="1193"/>
      <c r="JCX17" s="1194"/>
      <c r="JCY17" s="1195"/>
      <c r="JCZ17" s="1195"/>
      <c r="JDA17" s="1195"/>
      <c r="JDB17" s="1196"/>
      <c r="JDC17" s="1196"/>
      <c r="JDD17" s="1196"/>
      <c r="JDF17" s="1198"/>
      <c r="JDG17" s="1193"/>
      <c r="JDH17" s="1194"/>
      <c r="JDI17" s="1195"/>
      <c r="JDJ17" s="1195"/>
      <c r="JDK17" s="1195"/>
      <c r="JDL17" s="1196"/>
      <c r="JDM17" s="1196"/>
      <c r="JDN17" s="1196"/>
      <c r="JDP17" s="1198"/>
      <c r="JDQ17" s="1193"/>
      <c r="JDR17" s="1194"/>
      <c r="JDS17" s="1195"/>
      <c r="JDT17" s="1195"/>
      <c r="JDU17" s="1195"/>
      <c r="JDV17" s="1196"/>
      <c r="JDW17" s="1196"/>
      <c r="JDX17" s="1196"/>
      <c r="JDZ17" s="1198"/>
      <c r="JEA17" s="1193"/>
      <c r="JEB17" s="1194"/>
      <c r="JEC17" s="1195"/>
      <c r="JED17" s="1195"/>
      <c r="JEE17" s="1195"/>
      <c r="JEF17" s="1196"/>
      <c r="JEG17" s="1196"/>
      <c r="JEH17" s="1196"/>
      <c r="JEJ17" s="1198"/>
      <c r="JEK17" s="1193"/>
      <c r="JEL17" s="1194"/>
      <c r="JEM17" s="1195"/>
      <c r="JEN17" s="1195"/>
      <c r="JEO17" s="1195"/>
      <c r="JEP17" s="1196"/>
      <c r="JEQ17" s="1196"/>
      <c r="JER17" s="1196"/>
      <c r="JET17" s="1198"/>
      <c r="JEU17" s="1193"/>
      <c r="JEV17" s="1194"/>
      <c r="JEW17" s="1195"/>
      <c r="JEX17" s="1195"/>
      <c r="JEY17" s="1195"/>
      <c r="JEZ17" s="1196"/>
      <c r="JFA17" s="1196"/>
      <c r="JFB17" s="1196"/>
      <c r="JFD17" s="1198"/>
      <c r="JFE17" s="1193"/>
      <c r="JFF17" s="1194"/>
      <c r="JFG17" s="1195"/>
      <c r="JFH17" s="1195"/>
      <c r="JFI17" s="1195"/>
      <c r="JFJ17" s="1196"/>
      <c r="JFK17" s="1196"/>
      <c r="JFL17" s="1196"/>
      <c r="JFN17" s="1198"/>
      <c r="JFO17" s="1193"/>
      <c r="JFP17" s="1194"/>
      <c r="JFQ17" s="1195"/>
      <c r="JFR17" s="1195"/>
      <c r="JFS17" s="1195"/>
      <c r="JFT17" s="1196"/>
      <c r="JFU17" s="1196"/>
      <c r="JFV17" s="1196"/>
      <c r="JFX17" s="1198"/>
      <c r="JFY17" s="1193"/>
      <c r="JFZ17" s="1194"/>
      <c r="JGA17" s="1195"/>
      <c r="JGB17" s="1195"/>
      <c r="JGC17" s="1195"/>
      <c r="JGD17" s="1196"/>
      <c r="JGE17" s="1196"/>
      <c r="JGF17" s="1196"/>
      <c r="JGH17" s="1198"/>
      <c r="JGI17" s="1193"/>
      <c r="JGJ17" s="1194"/>
      <c r="JGK17" s="1195"/>
      <c r="JGL17" s="1195"/>
      <c r="JGM17" s="1195"/>
      <c r="JGN17" s="1196"/>
      <c r="JGO17" s="1196"/>
      <c r="JGP17" s="1196"/>
      <c r="JGR17" s="1198"/>
      <c r="JGS17" s="1193"/>
      <c r="JGT17" s="1194"/>
      <c r="JGU17" s="1195"/>
      <c r="JGV17" s="1195"/>
      <c r="JGW17" s="1195"/>
      <c r="JGX17" s="1196"/>
      <c r="JGY17" s="1196"/>
      <c r="JGZ17" s="1196"/>
      <c r="JHB17" s="1198"/>
      <c r="JHC17" s="1193"/>
      <c r="JHD17" s="1194"/>
      <c r="JHE17" s="1195"/>
      <c r="JHF17" s="1195"/>
      <c r="JHG17" s="1195"/>
      <c r="JHH17" s="1196"/>
      <c r="JHI17" s="1196"/>
      <c r="JHJ17" s="1196"/>
      <c r="JHL17" s="1198"/>
      <c r="JHM17" s="1193"/>
      <c r="JHN17" s="1194"/>
      <c r="JHO17" s="1195"/>
      <c r="JHP17" s="1195"/>
      <c r="JHQ17" s="1195"/>
      <c r="JHR17" s="1196"/>
      <c r="JHS17" s="1196"/>
      <c r="JHT17" s="1196"/>
      <c r="JHV17" s="1198"/>
      <c r="JHW17" s="1193"/>
      <c r="JHX17" s="1194"/>
      <c r="JHY17" s="1195"/>
      <c r="JHZ17" s="1195"/>
      <c r="JIA17" s="1195"/>
      <c r="JIB17" s="1196"/>
      <c r="JIC17" s="1196"/>
      <c r="JID17" s="1196"/>
      <c r="JIF17" s="1198"/>
      <c r="JIG17" s="1193"/>
      <c r="JIH17" s="1194"/>
      <c r="JII17" s="1195"/>
      <c r="JIJ17" s="1195"/>
      <c r="JIK17" s="1195"/>
      <c r="JIL17" s="1196"/>
      <c r="JIM17" s="1196"/>
      <c r="JIN17" s="1196"/>
      <c r="JIP17" s="1198"/>
      <c r="JIQ17" s="1193"/>
      <c r="JIR17" s="1194"/>
      <c r="JIS17" s="1195"/>
      <c r="JIT17" s="1195"/>
      <c r="JIU17" s="1195"/>
      <c r="JIV17" s="1196"/>
      <c r="JIW17" s="1196"/>
      <c r="JIX17" s="1196"/>
      <c r="JIZ17" s="1198"/>
      <c r="JJA17" s="1193"/>
      <c r="JJB17" s="1194"/>
      <c r="JJC17" s="1195"/>
      <c r="JJD17" s="1195"/>
      <c r="JJE17" s="1195"/>
      <c r="JJF17" s="1196"/>
      <c r="JJG17" s="1196"/>
      <c r="JJH17" s="1196"/>
      <c r="JJJ17" s="1198"/>
      <c r="JJK17" s="1193"/>
      <c r="JJL17" s="1194"/>
      <c r="JJM17" s="1195"/>
      <c r="JJN17" s="1195"/>
      <c r="JJO17" s="1195"/>
      <c r="JJP17" s="1196"/>
      <c r="JJQ17" s="1196"/>
      <c r="JJR17" s="1196"/>
      <c r="JJT17" s="1198"/>
      <c r="JJU17" s="1193"/>
      <c r="JJV17" s="1194"/>
      <c r="JJW17" s="1195"/>
      <c r="JJX17" s="1195"/>
      <c r="JJY17" s="1195"/>
      <c r="JJZ17" s="1196"/>
      <c r="JKA17" s="1196"/>
      <c r="JKB17" s="1196"/>
      <c r="JKD17" s="1198"/>
      <c r="JKE17" s="1193"/>
      <c r="JKF17" s="1194"/>
      <c r="JKG17" s="1195"/>
      <c r="JKH17" s="1195"/>
      <c r="JKI17" s="1195"/>
      <c r="JKJ17" s="1196"/>
      <c r="JKK17" s="1196"/>
      <c r="JKL17" s="1196"/>
      <c r="JKN17" s="1198"/>
      <c r="JKO17" s="1193"/>
      <c r="JKP17" s="1194"/>
      <c r="JKQ17" s="1195"/>
      <c r="JKR17" s="1195"/>
      <c r="JKS17" s="1195"/>
      <c r="JKT17" s="1196"/>
      <c r="JKU17" s="1196"/>
      <c r="JKV17" s="1196"/>
      <c r="JKX17" s="1198"/>
      <c r="JKY17" s="1193"/>
      <c r="JKZ17" s="1194"/>
      <c r="JLA17" s="1195"/>
      <c r="JLB17" s="1195"/>
      <c r="JLC17" s="1195"/>
      <c r="JLD17" s="1196"/>
      <c r="JLE17" s="1196"/>
      <c r="JLF17" s="1196"/>
      <c r="JLH17" s="1198"/>
      <c r="JLI17" s="1193"/>
      <c r="JLJ17" s="1194"/>
      <c r="JLK17" s="1195"/>
      <c r="JLL17" s="1195"/>
      <c r="JLM17" s="1195"/>
      <c r="JLN17" s="1196"/>
      <c r="JLO17" s="1196"/>
      <c r="JLP17" s="1196"/>
      <c r="JLR17" s="1198"/>
      <c r="JLS17" s="1193"/>
      <c r="JLT17" s="1194"/>
      <c r="JLU17" s="1195"/>
      <c r="JLV17" s="1195"/>
      <c r="JLW17" s="1195"/>
      <c r="JLX17" s="1196"/>
      <c r="JLY17" s="1196"/>
      <c r="JLZ17" s="1196"/>
      <c r="JMB17" s="1198"/>
      <c r="JMC17" s="1193"/>
      <c r="JMD17" s="1194"/>
      <c r="JME17" s="1195"/>
      <c r="JMF17" s="1195"/>
      <c r="JMG17" s="1195"/>
      <c r="JMH17" s="1196"/>
      <c r="JMI17" s="1196"/>
      <c r="JMJ17" s="1196"/>
      <c r="JML17" s="1198"/>
      <c r="JMM17" s="1193"/>
      <c r="JMN17" s="1194"/>
      <c r="JMO17" s="1195"/>
      <c r="JMP17" s="1195"/>
      <c r="JMQ17" s="1195"/>
      <c r="JMR17" s="1196"/>
      <c r="JMS17" s="1196"/>
      <c r="JMT17" s="1196"/>
      <c r="JMV17" s="1198"/>
      <c r="JMW17" s="1193"/>
      <c r="JMX17" s="1194"/>
      <c r="JMY17" s="1195"/>
      <c r="JMZ17" s="1195"/>
      <c r="JNA17" s="1195"/>
      <c r="JNB17" s="1196"/>
      <c r="JNC17" s="1196"/>
      <c r="JND17" s="1196"/>
      <c r="JNF17" s="1198"/>
      <c r="JNG17" s="1193"/>
      <c r="JNH17" s="1194"/>
      <c r="JNI17" s="1195"/>
      <c r="JNJ17" s="1195"/>
      <c r="JNK17" s="1195"/>
      <c r="JNL17" s="1196"/>
      <c r="JNM17" s="1196"/>
      <c r="JNN17" s="1196"/>
      <c r="JNP17" s="1198"/>
      <c r="JNQ17" s="1193"/>
      <c r="JNR17" s="1194"/>
      <c r="JNS17" s="1195"/>
      <c r="JNT17" s="1195"/>
      <c r="JNU17" s="1195"/>
      <c r="JNV17" s="1196"/>
      <c r="JNW17" s="1196"/>
      <c r="JNX17" s="1196"/>
      <c r="JNZ17" s="1198"/>
      <c r="JOA17" s="1193"/>
      <c r="JOB17" s="1194"/>
      <c r="JOC17" s="1195"/>
      <c r="JOD17" s="1195"/>
      <c r="JOE17" s="1195"/>
      <c r="JOF17" s="1196"/>
      <c r="JOG17" s="1196"/>
      <c r="JOH17" s="1196"/>
      <c r="JOJ17" s="1198"/>
      <c r="JOK17" s="1193"/>
      <c r="JOL17" s="1194"/>
      <c r="JOM17" s="1195"/>
      <c r="JON17" s="1195"/>
      <c r="JOO17" s="1195"/>
      <c r="JOP17" s="1196"/>
      <c r="JOQ17" s="1196"/>
      <c r="JOR17" s="1196"/>
      <c r="JOT17" s="1198"/>
      <c r="JOU17" s="1193"/>
      <c r="JOV17" s="1194"/>
      <c r="JOW17" s="1195"/>
      <c r="JOX17" s="1195"/>
      <c r="JOY17" s="1195"/>
      <c r="JOZ17" s="1196"/>
      <c r="JPA17" s="1196"/>
      <c r="JPB17" s="1196"/>
      <c r="JPD17" s="1198"/>
      <c r="JPE17" s="1193"/>
      <c r="JPF17" s="1194"/>
      <c r="JPG17" s="1195"/>
      <c r="JPH17" s="1195"/>
      <c r="JPI17" s="1195"/>
      <c r="JPJ17" s="1196"/>
      <c r="JPK17" s="1196"/>
      <c r="JPL17" s="1196"/>
      <c r="JPN17" s="1198"/>
      <c r="JPO17" s="1193"/>
      <c r="JPP17" s="1194"/>
      <c r="JPQ17" s="1195"/>
      <c r="JPR17" s="1195"/>
      <c r="JPS17" s="1195"/>
      <c r="JPT17" s="1196"/>
      <c r="JPU17" s="1196"/>
      <c r="JPV17" s="1196"/>
      <c r="JPX17" s="1198"/>
      <c r="JPY17" s="1193"/>
      <c r="JPZ17" s="1194"/>
      <c r="JQA17" s="1195"/>
      <c r="JQB17" s="1195"/>
      <c r="JQC17" s="1195"/>
      <c r="JQD17" s="1196"/>
      <c r="JQE17" s="1196"/>
      <c r="JQF17" s="1196"/>
      <c r="JQH17" s="1198"/>
      <c r="JQI17" s="1193"/>
      <c r="JQJ17" s="1194"/>
      <c r="JQK17" s="1195"/>
      <c r="JQL17" s="1195"/>
      <c r="JQM17" s="1195"/>
      <c r="JQN17" s="1196"/>
      <c r="JQO17" s="1196"/>
      <c r="JQP17" s="1196"/>
      <c r="JQR17" s="1198"/>
      <c r="JQS17" s="1193"/>
      <c r="JQT17" s="1194"/>
      <c r="JQU17" s="1195"/>
      <c r="JQV17" s="1195"/>
      <c r="JQW17" s="1195"/>
      <c r="JQX17" s="1196"/>
      <c r="JQY17" s="1196"/>
      <c r="JQZ17" s="1196"/>
      <c r="JRB17" s="1198"/>
      <c r="JRC17" s="1193"/>
      <c r="JRD17" s="1194"/>
      <c r="JRE17" s="1195"/>
      <c r="JRF17" s="1195"/>
      <c r="JRG17" s="1195"/>
      <c r="JRH17" s="1196"/>
      <c r="JRI17" s="1196"/>
      <c r="JRJ17" s="1196"/>
      <c r="JRL17" s="1198"/>
      <c r="JRM17" s="1193"/>
      <c r="JRN17" s="1194"/>
      <c r="JRO17" s="1195"/>
      <c r="JRP17" s="1195"/>
      <c r="JRQ17" s="1195"/>
      <c r="JRR17" s="1196"/>
      <c r="JRS17" s="1196"/>
      <c r="JRT17" s="1196"/>
      <c r="JRV17" s="1198"/>
      <c r="JRW17" s="1193"/>
      <c r="JRX17" s="1194"/>
      <c r="JRY17" s="1195"/>
      <c r="JRZ17" s="1195"/>
      <c r="JSA17" s="1195"/>
      <c r="JSB17" s="1196"/>
      <c r="JSC17" s="1196"/>
      <c r="JSD17" s="1196"/>
      <c r="JSF17" s="1198"/>
      <c r="JSG17" s="1193"/>
      <c r="JSH17" s="1194"/>
      <c r="JSI17" s="1195"/>
      <c r="JSJ17" s="1195"/>
      <c r="JSK17" s="1195"/>
      <c r="JSL17" s="1196"/>
      <c r="JSM17" s="1196"/>
      <c r="JSN17" s="1196"/>
      <c r="JSP17" s="1198"/>
      <c r="JSQ17" s="1193"/>
      <c r="JSR17" s="1194"/>
      <c r="JSS17" s="1195"/>
      <c r="JST17" s="1195"/>
      <c r="JSU17" s="1195"/>
      <c r="JSV17" s="1196"/>
      <c r="JSW17" s="1196"/>
      <c r="JSX17" s="1196"/>
      <c r="JSZ17" s="1198"/>
      <c r="JTA17" s="1193"/>
      <c r="JTB17" s="1194"/>
      <c r="JTC17" s="1195"/>
      <c r="JTD17" s="1195"/>
      <c r="JTE17" s="1195"/>
      <c r="JTF17" s="1196"/>
      <c r="JTG17" s="1196"/>
      <c r="JTH17" s="1196"/>
      <c r="JTJ17" s="1198"/>
      <c r="JTK17" s="1193"/>
      <c r="JTL17" s="1194"/>
      <c r="JTM17" s="1195"/>
      <c r="JTN17" s="1195"/>
      <c r="JTO17" s="1195"/>
      <c r="JTP17" s="1196"/>
      <c r="JTQ17" s="1196"/>
      <c r="JTR17" s="1196"/>
      <c r="JTT17" s="1198"/>
      <c r="JTU17" s="1193"/>
      <c r="JTV17" s="1194"/>
      <c r="JTW17" s="1195"/>
      <c r="JTX17" s="1195"/>
      <c r="JTY17" s="1195"/>
      <c r="JTZ17" s="1196"/>
      <c r="JUA17" s="1196"/>
      <c r="JUB17" s="1196"/>
      <c r="JUD17" s="1198"/>
      <c r="JUE17" s="1193"/>
      <c r="JUF17" s="1194"/>
      <c r="JUG17" s="1195"/>
      <c r="JUH17" s="1195"/>
      <c r="JUI17" s="1195"/>
      <c r="JUJ17" s="1196"/>
      <c r="JUK17" s="1196"/>
      <c r="JUL17" s="1196"/>
      <c r="JUN17" s="1198"/>
      <c r="JUO17" s="1193"/>
      <c r="JUP17" s="1194"/>
      <c r="JUQ17" s="1195"/>
      <c r="JUR17" s="1195"/>
      <c r="JUS17" s="1195"/>
      <c r="JUT17" s="1196"/>
      <c r="JUU17" s="1196"/>
      <c r="JUV17" s="1196"/>
      <c r="JUX17" s="1198"/>
      <c r="JUY17" s="1193"/>
      <c r="JUZ17" s="1194"/>
      <c r="JVA17" s="1195"/>
      <c r="JVB17" s="1195"/>
      <c r="JVC17" s="1195"/>
      <c r="JVD17" s="1196"/>
      <c r="JVE17" s="1196"/>
      <c r="JVF17" s="1196"/>
      <c r="JVH17" s="1198"/>
      <c r="JVI17" s="1193"/>
      <c r="JVJ17" s="1194"/>
      <c r="JVK17" s="1195"/>
      <c r="JVL17" s="1195"/>
      <c r="JVM17" s="1195"/>
      <c r="JVN17" s="1196"/>
      <c r="JVO17" s="1196"/>
      <c r="JVP17" s="1196"/>
      <c r="JVR17" s="1198"/>
      <c r="JVS17" s="1193"/>
      <c r="JVT17" s="1194"/>
      <c r="JVU17" s="1195"/>
      <c r="JVV17" s="1195"/>
      <c r="JVW17" s="1195"/>
      <c r="JVX17" s="1196"/>
      <c r="JVY17" s="1196"/>
      <c r="JVZ17" s="1196"/>
      <c r="JWB17" s="1198"/>
      <c r="JWC17" s="1193"/>
      <c r="JWD17" s="1194"/>
      <c r="JWE17" s="1195"/>
      <c r="JWF17" s="1195"/>
      <c r="JWG17" s="1195"/>
      <c r="JWH17" s="1196"/>
      <c r="JWI17" s="1196"/>
      <c r="JWJ17" s="1196"/>
      <c r="JWL17" s="1198"/>
      <c r="JWM17" s="1193"/>
      <c r="JWN17" s="1194"/>
      <c r="JWO17" s="1195"/>
      <c r="JWP17" s="1195"/>
      <c r="JWQ17" s="1195"/>
      <c r="JWR17" s="1196"/>
      <c r="JWS17" s="1196"/>
      <c r="JWT17" s="1196"/>
      <c r="JWV17" s="1198"/>
      <c r="JWW17" s="1193"/>
      <c r="JWX17" s="1194"/>
      <c r="JWY17" s="1195"/>
      <c r="JWZ17" s="1195"/>
      <c r="JXA17" s="1195"/>
      <c r="JXB17" s="1196"/>
      <c r="JXC17" s="1196"/>
      <c r="JXD17" s="1196"/>
      <c r="JXF17" s="1198"/>
      <c r="JXG17" s="1193"/>
      <c r="JXH17" s="1194"/>
      <c r="JXI17" s="1195"/>
      <c r="JXJ17" s="1195"/>
      <c r="JXK17" s="1195"/>
      <c r="JXL17" s="1196"/>
      <c r="JXM17" s="1196"/>
      <c r="JXN17" s="1196"/>
      <c r="JXP17" s="1198"/>
      <c r="JXQ17" s="1193"/>
      <c r="JXR17" s="1194"/>
      <c r="JXS17" s="1195"/>
      <c r="JXT17" s="1195"/>
      <c r="JXU17" s="1195"/>
      <c r="JXV17" s="1196"/>
      <c r="JXW17" s="1196"/>
      <c r="JXX17" s="1196"/>
      <c r="JXZ17" s="1198"/>
      <c r="JYA17" s="1193"/>
      <c r="JYB17" s="1194"/>
      <c r="JYC17" s="1195"/>
      <c r="JYD17" s="1195"/>
      <c r="JYE17" s="1195"/>
      <c r="JYF17" s="1196"/>
      <c r="JYG17" s="1196"/>
      <c r="JYH17" s="1196"/>
      <c r="JYJ17" s="1198"/>
      <c r="JYK17" s="1193"/>
      <c r="JYL17" s="1194"/>
      <c r="JYM17" s="1195"/>
      <c r="JYN17" s="1195"/>
      <c r="JYO17" s="1195"/>
      <c r="JYP17" s="1196"/>
      <c r="JYQ17" s="1196"/>
      <c r="JYR17" s="1196"/>
      <c r="JYT17" s="1198"/>
      <c r="JYU17" s="1193"/>
      <c r="JYV17" s="1194"/>
      <c r="JYW17" s="1195"/>
      <c r="JYX17" s="1195"/>
      <c r="JYY17" s="1195"/>
      <c r="JYZ17" s="1196"/>
      <c r="JZA17" s="1196"/>
      <c r="JZB17" s="1196"/>
      <c r="JZD17" s="1198"/>
      <c r="JZE17" s="1193"/>
      <c r="JZF17" s="1194"/>
      <c r="JZG17" s="1195"/>
      <c r="JZH17" s="1195"/>
      <c r="JZI17" s="1195"/>
      <c r="JZJ17" s="1196"/>
      <c r="JZK17" s="1196"/>
      <c r="JZL17" s="1196"/>
      <c r="JZN17" s="1198"/>
      <c r="JZO17" s="1193"/>
      <c r="JZP17" s="1194"/>
      <c r="JZQ17" s="1195"/>
      <c r="JZR17" s="1195"/>
      <c r="JZS17" s="1195"/>
      <c r="JZT17" s="1196"/>
      <c r="JZU17" s="1196"/>
      <c r="JZV17" s="1196"/>
      <c r="JZX17" s="1198"/>
      <c r="JZY17" s="1193"/>
      <c r="JZZ17" s="1194"/>
      <c r="KAA17" s="1195"/>
      <c r="KAB17" s="1195"/>
      <c r="KAC17" s="1195"/>
      <c r="KAD17" s="1196"/>
      <c r="KAE17" s="1196"/>
      <c r="KAF17" s="1196"/>
      <c r="KAH17" s="1198"/>
      <c r="KAI17" s="1193"/>
      <c r="KAJ17" s="1194"/>
      <c r="KAK17" s="1195"/>
      <c r="KAL17" s="1195"/>
      <c r="KAM17" s="1195"/>
      <c r="KAN17" s="1196"/>
      <c r="KAO17" s="1196"/>
      <c r="KAP17" s="1196"/>
      <c r="KAR17" s="1198"/>
      <c r="KAS17" s="1193"/>
      <c r="KAT17" s="1194"/>
      <c r="KAU17" s="1195"/>
      <c r="KAV17" s="1195"/>
      <c r="KAW17" s="1195"/>
      <c r="KAX17" s="1196"/>
      <c r="KAY17" s="1196"/>
      <c r="KAZ17" s="1196"/>
      <c r="KBB17" s="1198"/>
      <c r="KBC17" s="1193"/>
      <c r="KBD17" s="1194"/>
      <c r="KBE17" s="1195"/>
      <c r="KBF17" s="1195"/>
      <c r="KBG17" s="1195"/>
      <c r="KBH17" s="1196"/>
      <c r="KBI17" s="1196"/>
      <c r="KBJ17" s="1196"/>
      <c r="KBL17" s="1198"/>
      <c r="KBM17" s="1193"/>
      <c r="KBN17" s="1194"/>
      <c r="KBO17" s="1195"/>
      <c r="KBP17" s="1195"/>
      <c r="KBQ17" s="1195"/>
      <c r="KBR17" s="1196"/>
      <c r="KBS17" s="1196"/>
      <c r="KBT17" s="1196"/>
      <c r="KBV17" s="1198"/>
      <c r="KBW17" s="1193"/>
      <c r="KBX17" s="1194"/>
      <c r="KBY17" s="1195"/>
      <c r="KBZ17" s="1195"/>
      <c r="KCA17" s="1195"/>
      <c r="KCB17" s="1196"/>
      <c r="KCC17" s="1196"/>
      <c r="KCD17" s="1196"/>
      <c r="KCF17" s="1198"/>
      <c r="KCG17" s="1193"/>
      <c r="KCH17" s="1194"/>
      <c r="KCI17" s="1195"/>
      <c r="KCJ17" s="1195"/>
      <c r="KCK17" s="1195"/>
      <c r="KCL17" s="1196"/>
      <c r="KCM17" s="1196"/>
      <c r="KCN17" s="1196"/>
      <c r="KCP17" s="1198"/>
      <c r="KCQ17" s="1193"/>
      <c r="KCR17" s="1194"/>
      <c r="KCS17" s="1195"/>
      <c r="KCT17" s="1195"/>
      <c r="KCU17" s="1195"/>
      <c r="KCV17" s="1196"/>
      <c r="KCW17" s="1196"/>
      <c r="KCX17" s="1196"/>
      <c r="KCZ17" s="1198"/>
      <c r="KDA17" s="1193"/>
      <c r="KDB17" s="1194"/>
      <c r="KDC17" s="1195"/>
      <c r="KDD17" s="1195"/>
      <c r="KDE17" s="1195"/>
      <c r="KDF17" s="1196"/>
      <c r="KDG17" s="1196"/>
      <c r="KDH17" s="1196"/>
      <c r="KDJ17" s="1198"/>
      <c r="KDK17" s="1193"/>
      <c r="KDL17" s="1194"/>
      <c r="KDM17" s="1195"/>
      <c r="KDN17" s="1195"/>
      <c r="KDO17" s="1195"/>
      <c r="KDP17" s="1196"/>
      <c r="KDQ17" s="1196"/>
      <c r="KDR17" s="1196"/>
      <c r="KDT17" s="1198"/>
      <c r="KDU17" s="1193"/>
      <c r="KDV17" s="1194"/>
      <c r="KDW17" s="1195"/>
      <c r="KDX17" s="1195"/>
      <c r="KDY17" s="1195"/>
      <c r="KDZ17" s="1196"/>
      <c r="KEA17" s="1196"/>
      <c r="KEB17" s="1196"/>
      <c r="KED17" s="1198"/>
      <c r="KEE17" s="1193"/>
      <c r="KEF17" s="1194"/>
      <c r="KEG17" s="1195"/>
      <c r="KEH17" s="1195"/>
      <c r="KEI17" s="1195"/>
      <c r="KEJ17" s="1196"/>
      <c r="KEK17" s="1196"/>
      <c r="KEL17" s="1196"/>
      <c r="KEN17" s="1198"/>
      <c r="KEO17" s="1193"/>
      <c r="KEP17" s="1194"/>
      <c r="KEQ17" s="1195"/>
      <c r="KER17" s="1195"/>
      <c r="KES17" s="1195"/>
      <c r="KET17" s="1196"/>
      <c r="KEU17" s="1196"/>
      <c r="KEV17" s="1196"/>
      <c r="KEX17" s="1198"/>
      <c r="KEY17" s="1193"/>
      <c r="KEZ17" s="1194"/>
      <c r="KFA17" s="1195"/>
      <c r="KFB17" s="1195"/>
      <c r="KFC17" s="1195"/>
      <c r="KFD17" s="1196"/>
      <c r="KFE17" s="1196"/>
      <c r="KFF17" s="1196"/>
      <c r="KFH17" s="1198"/>
      <c r="KFI17" s="1193"/>
      <c r="KFJ17" s="1194"/>
      <c r="KFK17" s="1195"/>
      <c r="KFL17" s="1195"/>
      <c r="KFM17" s="1195"/>
      <c r="KFN17" s="1196"/>
      <c r="KFO17" s="1196"/>
      <c r="KFP17" s="1196"/>
      <c r="KFR17" s="1198"/>
      <c r="KFS17" s="1193"/>
      <c r="KFT17" s="1194"/>
      <c r="KFU17" s="1195"/>
      <c r="KFV17" s="1195"/>
      <c r="KFW17" s="1195"/>
      <c r="KFX17" s="1196"/>
      <c r="KFY17" s="1196"/>
      <c r="KFZ17" s="1196"/>
      <c r="KGB17" s="1198"/>
      <c r="KGC17" s="1193"/>
      <c r="KGD17" s="1194"/>
      <c r="KGE17" s="1195"/>
      <c r="KGF17" s="1195"/>
      <c r="KGG17" s="1195"/>
      <c r="KGH17" s="1196"/>
      <c r="KGI17" s="1196"/>
      <c r="KGJ17" s="1196"/>
      <c r="KGL17" s="1198"/>
      <c r="KGM17" s="1193"/>
      <c r="KGN17" s="1194"/>
      <c r="KGO17" s="1195"/>
      <c r="KGP17" s="1195"/>
      <c r="KGQ17" s="1195"/>
      <c r="KGR17" s="1196"/>
      <c r="KGS17" s="1196"/>
      <c r="KGT17" s="1196"/>
      <c r="KGV17" s="1198"/>
      <c r="KGW17" s="1193"/>
      <c r="KGX17" s="1194"/>
      <c r="KGY17" s="1195"/>
      <c r="KGZ17" s="1195"/>
      <c r="KHA17" s="1195"/>
      <c r="KHB17" s="1196"/>
      <c r="KHC17" s="1196"/>
      <c r="KHD17" s="1196"/>
      <c r="KHF17" s="1198"/>
      <c r="KHG17" s="1193"/>
      <c r="KHH17" s="1194"/>
      <c r="KHI17" s="1195"/>
      <c r="KHJ17" s="1195"/>
      <c r="KHK17" s="1195"/>
      <c r="KHL17" s="1196"/>
      <c r="KHM17" s="1196"/>
      <c r="KHN17" s="1196"/>
      <c r="KHP17" s="1198"/>
      <c r="KHQ17" s="1193"/>
      <c r="KHR17" s="1194"/>
      <c r="KHS17" s="1195"/>
      <c r="KHT17" s="1195"/>
      <c r="KHU17" s="1195"/>
      <c r="KHV17" s="1196"/>
      <c r="KHW17" s="1196"/>
      <c r="KHX17" s="1196"/>
      <c r="KHZ17" s="1198"/>
      <c r="KIA17" s="1193"/>
      <c r="KIB17" s="1194"/>
      <c r="KIC17" s="1195"/>
      <c r="KID17" s="1195"/>
      <c r="KIE17" s="1195"/>
      <c r="KIF17" s="1196"/>
      <c r="KIG17" s="1196"/>
      <c r="KIH17" s="1196"/>
      <c r="KIJ17" s="1198"/>
      <c r="KIK17" s="1193"/>
      <c r="KIL17" s="1194"/>
      <c r="KIM17" s="1195"/>
      <c r="KIN17" s="1195"/>
      <c r="KIO17" s="1195"/>
      <c r="KIP17" s="1196"/>
      <c r="KIQ17" s="1196"/>
      <c r="KIR17" s="1196"/>
      <c r="KIT17" s="1198"/>
      <c r="KIU17" s="1193"/>
      <c r="KIV17" s="1194"/>
      <c r="KIW17" s="1195"/>
      <c r="KIX17" s="1195"/>
      <c r="KIY17" s="1195"/>
      <c r="KIZ17" s="1196"/>
      <c r="KJA17" s="1196"/>
      <c r="KJB17" s="1196"/>
      <c r="KJD17" s="1198"/>
      <c r="KJE17" s="1193"/>
      <c r="KJF17" s="1194"/>
      <c r="KJG17" s="1195"/>
      <c r="KJH17" s="1195"/>
      <c r="KJI17" s="1195"/>
      <c r="KJJ17" s="1196"/>
      <c r="KJK17" s="1196"/>
      <c r="KJL17" s="1196"/>
      <c r="KJN17" s="1198"/>
      <c r="KJO17" s="1193"/>
      <c r="KJP17" s="1194"/>
      <c r="KJQ17" s="1195"/>
      <c r="KJR17" s="1195"/>
      <c r="KJS17" s="1195"/>
      <c r="KJT17" s="1196"/>
      <c r="KJU17" s="1196"/>
      <c r="KJV17" s="1196"/>
      <c r="KJX17" s="1198"/>
      <c r="KJY17" s="1193"/>
      <c r="KJZ17" s="1194"/>
      <c r="KKA17" s="1195"/>
      <c r="KKB17" s="1195"/>
      <c r="KKC17" s="1195"/>
      <c r="KKD17" s="1196"/>
      <c r="KKE17" s="1196"/>
      <c r="KKF17" s="1196"/>
      <c r="KKH17" s="1198"/>
      <c r="KKI17" s="1193"/>
      <c r="KKJ17" s="1194"/>
      <c r="KKK17" s="1195"/>
      <c r="KKL17" s="1195"/>
      <c r="KKM17" s="1195"/>
      <c r="KKN17" s="1196"/>
      <c r="KKO17" s="1196"/>
      <c r="KKP17" s="1196"/>
      <c r="KKR17" s="1198"/>
      <c r="KKS17" s="1193"/>
      <c r="KKT17" s="1194"/>
      <c r="KKU17" s="1195"/>
      <c r="KKV17" s="1195"/>
      <c r="KKW17" s="1195"/>
      <c r="KKX17" s="1196"/>
      <c r="KKY17" s="1196"/>
      <c r="KKZ17" s="1196"/>
      <c r="KLB17" s="1198"/>
      <c r="KLC17" s="1193"/>
      <c r="KLD17" s="1194"/>
      <c r="KLE17" s="1195"/>
      <c r="KLF17" s="1195"/>
      <c r="KLG17" s="1195"/>
      <c r="KLH17" s="1196"/>
      <c r="KLI17" s="1196"/>
      <c r="KLJ17" s="1196"/>
      <c r="KLL17" s="1198"/>
      <c r="KLM17" s="1193"/>
      <c r="KLN17" s="1194"/>
      <c r="KLO17" s="1195"/>
      <c r="KLP17" s="1195"/>
      <c r="KLQ17" s="1195"/>
      <c r="KLR17" s="1196"/>
      <c r="KLS17" s="1196"/>
      <c r="KLT17" s="1196"/>
      <c r="KLV17" s="1198"/>
      <c r="KLW17" s="1193"/>
      <c r="KLX17" s="1194"/>
      <c r="KLY17" s="1195"/>
      <c r="KLZ17" s="1195"/>
      <c r="KMA17" s="1195"/>
      <c r="KMB17" s="1196"/>
      <c r="KMC17" s="1196"/>
      <c r="KMD17" s="1196"/>
      <c r="KMF17" s="1198"/>
      <c r="KMG17" s="1193"/>
      <c r="KMH17" s="1194"/>
      <c r="KMI17" s="1195"/>
      <c r="KMJ17" s="1195"/>
      <c r="KMK17" s="1195"/>
      <c r="KML17" s="1196"/>
      <c r="KMM17" s="1196"/>
      <c r="KMN17" s="1196"/>
      <c r="KMP17" s="1198"/>
      <c r="KMQ17" s="1193"/>
      <c r="KMR17" s="1194"/>
      <c r="KMS17" s="1195"/>
      <c r="KMT17" s="1195"/>
      <c r="KMU17" s="1195"/>
      <c r="KMV17" s="1196"/>
      <c r="KMW17" s="1196"/>
      <c r="KMX17" s="1196"/>
      <c r="KMZ17" s="1198"/>
      <c r="KNA17" s="1193"/>
      <c r="KNB17" s="1194"/>
      <c r="KNC17" s="1195"/>
      <c r="KND17" s="1195"/>
      <c r="KNE17" s="1195"/>
      <c r="KNF17" s="1196"/>
      <c r="KNG17" s="1196"/>
      <c r="KNH17" s="1196"/>
      <c r="KNJ17" s="1198"/>
      <c r="KNK17" s="1193"/>
      <c r="KNL17" s="1194"/>
      <c r="KNM17" s="1195"/>
      <c r="KNN17" s="1195"/>
      <c r="KNO17" s="1195"/>
      <c r="KNP17" s="1196"/>
      <c r="KNQ17" s="1196"/>
      <c r="KNR17" s="1196"/>
      <c r="KNT17" s="1198"/>
      <c r="KNU17" s="1193"/>
      <c r="KNV17" s="1194"/>
      <c r="KNW17" s="1195"/>
      <c r="KNX17" s="1195"/>
      <c r="KNY17" s="1195"/>
      <c r="KNZ17" s="1196"/>
      <c r="KOA17" s="1196"/>
      <c r="KOB17" s="1196"/>
      <c r="KOD17" s="1198"/>
      <c r="KOE17" s="1193"/>
      <c r="KOF17" s="1194"/>
      <c r="KOG17" s="1195"/>
      <c r="KOH17" s="1195"/>
      <c r="KOI17" s="1195"/>
      <c r="KOJ17" s="1196"/>
      <c r="KOK17" s="1196"/>
      <c r="KOL17" s="1196"/>
      <c r="KON17" s="1198"/>
      <c r="KOO17" s="1193"/>
      <c r="KOP17" s="1194"/>
      <c r="KOQ17" s="1195"/>
      <c r="KOR17" s="1195"/>
      <c r="KOS17" s="1195"/>
      <c r="KOT17" s="1196"/>
      <c r="KOU17" s="1196"/>
      <c r="KOV17" s="1196"/>
      <c r="KOX17" s="1198"/>
      <c r="KOY17" s="1193"/>
      <c r="KOZ17" s="1194"/>
      <c r="KPA17" s="1195"/>
      <c r="KPB17" s="1195"/>
      <c r="KPC17" s="1195"/>
      <c r="KPD17" s="1196"/>
      <c r="KPE17" s="1196"/>
      <c r="KPF17" s="1196"/>
      <c r="KPH17" s="1198"/>
      <c r="KPI17" s="1193"/>
      <c r="KPJ17" s="1194"/>
      <c r="KPK17" s="1195"/>
      <c r="KPL17" s="1195"/>
      <c r="KPM17" s="1195"/>
      <c r="KPN17" s="1196"/>
      <c r="KPO17" s="1196"/>
      <c r="KPP17" s="1196"/>
      <c r="KPR17" s="1198"/>
      <c r="KPS17" s="1193"/>
      <c r="KPT17" s="1194"/>
      <c r="KPU17" s="1195"/>
      <c r="KPV17" s="1195"/>
      <c r="KPW17" s="1195"/>
      <c r="KPX17" s="1196"/>
      <c r="KPY17" s="1196"/>
      <c r="KPZ17" s="1196"/>
      <c r="KQB17" s="1198"/>
      <c r="KQC17" s="1193"/>
      <c r="KQD17" s="1194"/>
      <c r="KQE17" s="1195"/>
      <c r="KQF17" s="1195"/>
      <c r="KQG17" s="1195"/>
      <c r="KQH17" s="1196"/>
      <c r="KQI17" s="1196"/>
      <c r="KQJ17" s="1196"/>
      <c r="KQL17" s="1198"/>
      <c r="KQM17" s="1193"/>
      <c r="KQN17" s="1194"/>
      <c r="KQO17" s="1195"/>
      <c r="KQP17" s="1195"/>
      <c r="KQQ17" s="1195"/>
      <c r="KQR17" s="1196"/>
      <c r="KQS17" s="1196"/>
      <c r="KQT17" s="1196"/>
      <c r="KQV17" s="1198"/>
      <c r="KQW17" s="1193"/>
      <c r="KQX17" s="1194"/>
      <c r="KQY17" s="1195"/>
      <c r="KQZ17" s="1195"/>
      <c r="KRA17" s="1195"/>
      <c r="KRB17" s="1196"/>
      <c r="KRC17" s="1196"/>
      <c r="KRD17" s="1196"/>
      <c r="KRF17" s="1198"/>
      <c r="KRG17" s="1193"/>
      <c r="KRH17" s="1194"/>
      <c r="KRI17" s="1195"/>
      <c r="KRJ17" s="1195"/>
      <c r="KRK17" s="1195"/>
      <c r="KRL17" s="1196"/>
      <c r="KRM17" s="1196"/>
      <c r="KRN17" s="1196"/>
      <c r="KRP17" s="1198"/>
      <c r="KRQ17" s="1193"/>
      <c r="KRR17" s="1194"/>
      <c r="KRS17" s="1195"/>
      <c r="KRT17" s="1195"/>
      <c r="KRU17" s="1195"/>
      <c r="KRV17" s="1196"/>
      <c r="KRW17" s="1196"/>
      <c r="KRX17" s="1196"/>
      <c r="KRZ17" s="1198"/>
      <c r="KSA17" s="1193"/>
      <c r="KSB17" s="1194"/>
      <c r="KSC17" s="1195"/>
      <c r="KSD17" s="1195"/>
      <c r="KSE17" s="1195"/>
      <c r="KSF17" s="1196"/>
      <c r="KSG17" s="1196"/>
      <c r="KSH17" s="1196"/>
      <c r="KSJ17" s="1198"/>
      <c r="KSK17" s="1193"/>
      <c r="KSL17" s="1194"/>
      <c r="KSM17" s="1195"/>
      <c r="KSN17" s="1195"/>
      <c r="KSO17" s="1195"/>
      <c r="KSP17" s="1196"/>
      <c r="KSQ17" s="1196"/>
      <c r="KSR17" s="1196"/>
      <c r="KST17" s="1198"/>
      <c r="KSU17" s="1193"/>
      <c r="KSV17" s="1194"/>
      <c r="KSW17" s="1195"/>
      <c r="KSX17" s="1195"/>
      <c r="KSY17" s="1195"/>
      <c r="KSZ17" s="1196"/>
      <c r="KTA17" s="1196"/>
      <c r="KTB17" s="1196"/>
      <c r="KTD17" s="1198"/>
      <c r="KTE17" s="1193"/>
      <c r="KTF17" s="1194"/>
      <c r="KTG17" s="1195"/>
      <c r="KTH17" s="1195"/>
      <c r="KTI17" s="1195"/>
      <c r="KTJ17" s="1196"/>
      <c r="KTK17" s="1196"/>
      <c r="KTL17" s="1196"/>
      <c r="KTN17" s="1198"/>
      <c r="KTO17" s="1193"/>
      <c r="KTP17" s="1194"/>
      <c r="KTQ17" s="1195"/>
      <c r="KTR17" s="1195"/>
      <c r="KTS17" s="1195"/>
      <c r="KTT17" s="1196"/>
      <c r="KTU17" s="1196"/>
      <c r="KTV17" s="1196"/>
      <c r="KTX17" s="1198"/>
      <c r="KTY17" s="1193"/>
      <c r="KTZ17" s="1194"/>
      <c r="KUA17" s="1195"/>
      <c r="KUB17" s="1195"/>
      <c r="KUC17" s="1195"/>
      <c r="KUD17" s="1196"/>
      <c r="KUE17" s="1196"/>
      <c r="KUF17" s="1196"/>
      <c r="KUH17" s="1198"/>
      <c r="KUI17" s="1193"/>
      <c r="KUJ17" s="1194"/>
      <c r="KUK17" s="1195"/>
      <c r="KUL17" s="1195"/>
      <c r="KUM17" s="1195"/>
      <c r="KUN17" s="1196"/>
      <c r="KUO17" s="1196"/>
      <c r="KUP17" s="1196"/>
      <c r="KUR17" s="1198"/>
      <c r="KUS17" s="1193"/>
      <c r="KUT17" s="1194"/>
      <c r="KUU17" s="1195"/>
      <c r="KUV17" s="1195"/>
      <c r="KUW17" s="1195"/>
      <c r="KUX17" s="1196"/>
      <c r="KUY17" s="1196"/>
      <c r="KUZ17" s="1196"/>
      <c r="KVB17" s="1198"/>
      <c r="KVC17" s="1193"/>
      <c r="KVD17" s="1194"/>
      <c r="KVE17" s="1195"/>
      <c r="KVF17" s="1195"/>
      <c r="KVG17" s="1195"/>
      <c r="KVH17" s="1196"/>
      <c r="KVI17" s="1196"/>
      <c r="KVJ17" s="1196"/>
      <c r="KVL17" s="1198"/>
      <c r="KVM17" s="1193"/>
      <c r="KVN17" s="1194"/>
      <c r="KVO17" s="1195"/>
      <c r="KVP17" s="1195"/>
      <c r="KVQ17" s="1195"/>
      <c r="KVR17" s="1196"/>
      <c r="KVS17" s="1196"/>
      <c r="KVT17" s="1196"/>
      <c r="KVV17" s="1198"/>
      <c r="KVW17" s="1193"/>
      <c r="KVX17" s="1194"/>
      <c r="KVY17" s="1195"/>
      <c r="KVZ17" s="1195"/>
      <c r="KWA17" s="1195"/>
      <c r="KWB17" s="1196"/>
      <c r="KWC17" s="1196"/>
      <c r="KWD17" s="1196"/>
      <c r="KWF17" s="1198"/>
      <c r="KWG17" s="1193"/>
      <c r="KWH17" s="1194"/>
      <c r="KWI17" s="1195"/>
      <c r="KWJ17" s="1195"/>
      <c r="KWK17" s="1195"/>
      <c r="KWL17" s="1196"/>
      <c r="KWM17" s="1196"/>
      <c r="KWN17" s="1196"/>
      <c r="KWP17" s="1198"/>
      <c r="KWQ17" s="1193"/>
      <c r="KWR17" s="1194"/>
      <c r="KWS17" s="1195"/>
      <c r="KWT17" s="1195"/>
      <c r="KWU17" s="1195"/>
      <c r="KWV17" s="1196"/>
      <c r="KWW17" s="1196"/>
      <c r="KWX17" s="1196"/>
      <c r="KWZ17" s="1198"/>
      <c r="KXA17" s="1193"/>
      <c r="KXB17" s="1194"/>
      <c r="KXC17" s="1195"/>
      <c r="KXD17" s="1195"/>
      <c r="KXE17" s="1195"/>
      <c r="KXF17" s="1196"/>
      <c r="KXG17" s="1196"/>
      <c r="KXH17" s="1196"/>
      <c r="KXJ17" s="1198"/>
      <c r="KXK17" s="1193"/>
      <c r="KXL17" s="1194"/>
      <c r="KXM17" s="1195"/>
      <c r="KXN17" s="1195"/>
      <c r="KXO17" s="1195"/>
      <c r="KXP17" s="1196"/>
      <c r="KXQ17" s="1196"/>
      <c r="KXR17" s="1196"/>
      <c r="KXT17" s="1198"/>
      <c r="KXU17" s="1193"/>
      <c r="KXV17" s="1194"/>
      <c r="KXW17" s="1195"/>
      <c r="KXX17" s="1195"/>
      <c r="KXY17" s="1195"/>
      <c r="KXZ17" s="1196"/>
      <c r="KYA17" s="1196"/>
      <c r="KYB17" s="1196"/>
      <c r="KYD17" s="1198"/>
      <c r="KYE17" s="1193"/>
      <c r="KYF17" s="1194"/>
      <c r="KYG17" s="1195"/>
      <c r="KYH17" s="1195"/>
      <c r="KYI17" s="1195"/>
      <c r="KYJ17" s="1196"/>
      <c r="KYK17" s="1196"/>
      <c r="KYL17" s="1196"/>
      <c r="KYN17" s="1198"/>
      <c r="KYO17" s="1193"/>
      <c r="KYP17" s="1194"/>
      <c r="KYQ17" s="1195"/>
      <c r="KYR17" s="1195"/>
      <c r="KYS17" s="1195"/>
      <c r="KYT17" s="1196"/>
      <c r="KYU17" s="1196"/>
      <c r="KYV17" s="1196"/>
      <c r="KYX17" s="1198"/>
      <c r="KYY17" s="1193"/>
      <c r="KYZ17" s="1194"/>
      <c r="KZA17" s="1195"/>
      <c r="KZB17" s="1195"/>
      <c r="KZC17" s="1195"/>
      <c r="KZD17" s="1196"/>
      <c r="KZE17" s="1196"/>
      <c r="KZF17" s="1196"/>
      <c r="KZH17" s="1198"/>
      <c r="KZI17" s="1193"/>
      <c r="KZJ17" s="1194"/>
      <c r="KZK17" s="1195"/>
      <c r="KZL17" s="1195"/>
      <c r="KZM17" s="1195"/>
      <c r="KZN17" s="1196"/>
      <c r="KZO17" s="1196"/>
      <c r="KZP17" s="1196"/>
      <c r="KZR17" s="1198"/>
      <c r="KZS17" s="1193"/>
      <c r="KZT17" s="1194"/>
      <c r="KZU17" s="1195"/>
      <c r="KZV17" s="1195"/>
      <c r="KZW17" s="1195"/>
      <c r="KZX17" s="1196"/>
      <c r="KZY17" s="1196"/>
      <c r="KZZ17" s="1196"/>
      <c r="LAB17" s="1198"/>
      <c r="LAC17" s="1193"/>
      <c r="LAD17" s="1194"/>
      <c r="LAE17" s="1195"/>
      <c r="LAF17" s="1195"/>
      <c r="LAG17" s="1195"/>
      <c r="LAH17" s="1196"/>
      <c r="LAI17" s="1196"/>
      <c r="LAJ17" s="1196"/>
      <c r="LAL17" s="1198"/>
      <c r="LAM17" s="1193"/>
      <c r="LAN17" s="1194"/>
      <c r="LAO17" s="1195"/>
      <c r="LAP17" s="1195"/>
      <c r="LAQ17" s="1195"/>
      <c r="LAR17" s="1196"/>
      <c r="LAS17" s="1196"/>
      <c r="LAT17" s="1196"/>
      <c r="LAV17" s="1198"/>
      <c r="LAW17" s="1193"/>
      <c r="LAX17" s="1194"/>
      <c r="LAY17" s="1195"/>
      <c r="LAZ17" s="1195"/>
      <c r="LBA17" s="1195"/>
      <c r="LBB17" s="1196"/>
      <c r="LBC17" s="1196"/>
      <c r="LBD17" s="1196"/>
      <c r="LBF17" s="1198"/>
      <c r="LBG17" s="1193"/>
      <c r="LBH17" s="1194"/>
      <c r="LBI17" s="1195"/>
      <c r="LBJ17" s="1195"/>
      <c r="LBK17" s="1195"/>
      <c r="LBL17" s="1196"/>
      <c r="LBM17" s="1196"/>
      <c r="LBN17" s="1196"/>
      <c r="LBP17" s="1198"/>
      <c r="LBQ17" s="1193"/>
      <c r="LBR17" s="1194"/>
      <c r="LBS17" s="1195"/>
      <c r="LBT17" s="1195"/>
      <c r="LBU17" s="1195"/>
      <c r="LBV17" s="1196"/>
      <c r="LBW17" s="1196"/>
      <c r="LBX17" s="1196"/>
      <c r="LBZ17" s="1198"/>
      <c r="LCA17" s="1193"/>
      <c r="LCB17" s="1194"/>
      <c r="LCC17" s="1195"/>
      <c r="LCD17" s="1195"/>
      <c r="LCE17" s="1195"/>
      <c r="LCF17" s="1196"/>
      <c r="LCG17" s="1196"/>
      <c r="LCH17" s="1196"/>
      <c r="LCJ17" s="1198"/>
      <c r="LCK17" s="1193"/>
      <c r="LCL17" s="1194"/>
      <c r="LCM17" s="1195"/>
      <c r="LCN17" s="1195"/>
      <c r="LCO17" s="1195"/>
      <c r="LCP17" s="1196"/>
      <c r="LCQ17" s="1196"/>
      <c r="LCR17" s="1196"/>
      <c r="LCT17" s="1198"/>
      <c r="LCU17" s="1193"/>
      <c r="LCV17" s="1194"/>
      <c r="LCW17" s="1195"/>
      <c r="LCX17" s="1195"/>
      <c r="LCY17" s="1195"/>
      <c r="LCZ17" s="1196"/>
      <c r="LDA17" s="1196"/>
      <c r="LDB17" s="1196"/>
      <c r="LDD17" s="1198"/>
      <c r="LDE17" s="1193"/>
      <c r="LDF17" s="1194"/>
      <c r="LDG17" s="1195"/>
      <c r="LDH17" s="1195"/>
      <c r="LDI17" s="1195"/>
      <c r="LDJ17" s="1196"/>
      <c r="LDK17" s="1196"/>
      <c r="LDL17" s="1196"/>
      <c r="LDN17" s="1198"/>
      <c r="LDO17" s="1193"/>
      <c r="LDP17" s="1194"/>
      <c r="LDQ17" s="1195"/>
      <c r="LDR17" s="1195"/>
      <c r="LDS17" s="1195"/>
      <c r="LDT17" s="1196"/>
      <c r="LDU17" s="1196"/>
      <c r="LDV17" s="1196"/>
      <c r="LDX17" s="1198"/>
      <c r="LDY17" s="1193"/>
      <c r="LDZ17" s="1194"/>
      <c r="LEA17" s="1195"/>
      <c r="LEB17" s="1195"/>
      <c r="LEC17" s="1195"/>
      <c r="LED17" s="1196"/>
      <c r="LEE17" s="1196"/>
      <c r="LEF17" s="1196"/>
      <c r="LEH17" s="1198"/>
      <c r="LEI17" s="1193"/>
      <c r="LEJ17" s="1194"/>
      <c r="LEK17" s="1195"/>
      <c r="LEL17" s="1195"/>
      <c r="LEM17" s="1195"/>
      <c r="LEN17" s="1196"/>
      <c r="LEO17" s="1196"/>
      <c r="LEP17" s="1196"/>
      <c r="LER17" s="1198"/>
      <c r="LES17" s="1193"/>
      <c r="LET17" s="1194"/>
      <c r="LEU17" s="1195"/>
      <c r="LEV17" s="1195"/>
      <c r="LEW17" s="1195"/>
      <c r="LEX17" s="1196"/>
      <c r="LEY17" s="1196"/>
      <c r="LEZ17" s="1196"/>
      <c r="LFB17" s="1198"/>
      <c r="LFC17" s="1193"/>
      <c r="LFD17" s="1194"/>
      <c r="LFE17" s="1195"/>
      <c r="LFF17" s="1195"/>
      <c r="LFG17" s="1195"/>
      <c r="LFH17" s="1196"/>
      <c r="LFI17" s="1196"/>
      <c r="LFJ17" s="1196"/>
      <c r="LFL17" s="1198"/>
      <c r="LFM17" s="1193"/>
      <c r="LFN17" s="1194"/>
      <c r="LFO17" s="1195"/>
      <c r="LFP17" s="1195"/>
      <c r="LFQ17" s="1195"/>
      <c r="LFR17" s="1196"/>
      <c r="LFS17" s="1196"/>
      <c r="LFT17" s="1196"/>
      <c r="LFV17" s="1198"/>
      <c r="LFW17" s="1193"/>
      <c r="LFX17" s="1194"/>
      <c r="LFY17" s="1195"/>
      <c r="LFZ17" s="1195"/>
      <c r="LGA17" s="1195"/>
      <c r="LGB17" s="1196"/>
      <c r="LGC17" s="1196"/>
      <c r="LGD17" s="1196"/>
      <c r="LGF17" s="1198"/>
      <c r="LGG17" s="1193"/>
      <c r="LGH17" s="1194"/>
      <c r="LGI17" s="1195"/>
      <c r="LGJ17" s="1195"/>
      <c r="LGK17" s="1195"/>
      <c r="LGL17" s="1196"/>
      <c r="LGM17" s="1196"/>
      <c r="LGN17" s="1196"/>
      <c r="LGP17" s="1198"/>
      <c r="LGQ17" s="1193"/>
      <c r="LGR17" s="1194"/>
      <c r="LGS17" s="1195"/>
      <c r="LGT17" s="1195"/>
      <c r="LGU17" s="1195"/>
      <c r="LGV17" s="1196"/>
      <c r="LGW17" s="1196"/>
      <c r="LGX17" s="1196"/>
      <c r="LGZ17" s="1198"/>
      <c r="LHA17" s="1193"/>
      <c r="LHB17" s="1194"/>
      <c r="LHC17" s="1195"/>
      <c r="LHD17" s="1195"/>
      <c r="LHE17" s="1195"/>
      <c r="LHF17" s="1196"/>
      <c r="LHG17" s="1196"/>
      <c r="LHH17" s="1196"/>
      <c r="LHJ17" s="1198"/>
      <c r="LHK17" s="1193"/>
      <c r="LHL17" s="1194"/>
      <c r="LHM17" s="1195"/>
      <c r="LHN17" s="1195"/>
      <c r="LHO17" s="1195"/>
      <c r="LHP17" s="1196"/>
      <c r="LHQ17" s="1196"/>
      <c r="LHR17" s="1196"/>
      <c r="LHT17" s="1198"/>
      <c r="LHU17" s="1193"/>
      <c r="LHV17" s="1194"/>
      <c r="LHW17" s="1195"/>
      <c r="LHX17" s="1195"/>
      <c r="LHY17" s="1195"/>
      <c r="LHZ17" s="1196"/>
      <c r="LIA17" s="1196"/>
      <c r="LIB17" s="1196"/>
      <c r="LID17" s="1198"/>
      <c r="LIE17" s="1193"/>
      <c r="LIF17" s="1194"/>
      <c r="LIG17" s="1195"/>
      <c r="LIH17" s="1195"/>
      <c r="LII17" s="1195"/>
      <c r="LIJ17" s="1196"/>
      <c r="LIK17" s="1196"/>
      <c r="LIL17" s="1196"/>
      <c r="LIN17" s="1198"/>
      <c r="LIO17" s="1193"/>
      <c r="LIP17" s="1194"/>
      <c r="LIQ17" s="1195"/>
      <c r="LIR17" s="1195"/>
      <c r="LIS17" s="1195"/>
      <c r="LIT17" s="1196"/>
      <c r="LIU17" s="1196"/>
      <c r="LIV17" s="1196"/>
      <c r="LIX17" s="1198"/>
      <c r="LIY17" s="1193"/>
      <c r="LIZ17" s="1194"/>
      <c r="LJA17" s="1195"/>
      <c r="LJB17" s="1195"/>
      <c r="LJC17" s="1195"/>
      <c r="LJD17" s="1196"/>
      <c r="LJE17" s="1196"/>
      <c r="LJF17" s="1196"/>
      <c r="LJH17" s="1198"/>
      <c r="LJI17" s="1193"/>
      <c r="LJJ17" s="1194"/>
      <c r="LJK17" s="1195"/>
      <c r="LJL17" s="1195"/>
      <c r="LJM17" s="1195"/>
      <c r="LJN17" s="1196"/>
      <c r="LJO17" s="1196"/>
      <c r="LJP17" s="1196"/>
      <c r="LJR17" s="1198"/>
      <c r="LJS17" s="1193"/>
      <c r="LJT17" s="1194"/>
      <c r="LJU17" s="1195"/>
      <c r="LJV17" s="1195"/>
      <c r="LJW17" s="1195"/>
      <c r="LJX17" s="1196"/>
      <c r="LJY17" s="1196"/>
      <c r="LJZ17" s="1196"/>
      <c r="LKB17" s="1198"/>
      <c r="LKC17" s="1193"/>
      <c r="LKD17" s="1194"/>
      <c r="LKE17" s="1195"/>
      <c r="LKF17" s="1195"/>
      <c r="LKG17" s="1195"/>
      <c r="LKH17" s="1196"/>
      <c r="LKI17" s="1196"/>
      <c r="LKJ17" s="1196"/>
      <c r="LKL17" s="1198"/>
      <c r="LKM17" s="1193"/>
      <c r="LKN17" s="1194"/>
      <c r="LKO17" s="1195"/>
      <c r="LKP17" s="1195"/>
      <c r="LKQ17" s="1195"/>
      <c r="LKR17" s="1196"/>
      <c r="LKS17" s="1196"/>
      <c r="LKT17" s="1196"/>
      <c r="LKV17" s="1198"/>
      <c r="LKW17" s="1193"/>
      <c r="LKX17" s="1194"/>
      <c r="LKY17" s="1195"/>
      <c r="LKZ17" s="1195"/>
      <c r="LLA17" s="1195"/>
      <c r="LLB17" s="1196"/>
      <c r="LLC17" s="1196"/>
      <c r="LLD17" s="1196"/>
      <c r="LLF17" s="1198"/>
      <c r="LLG17" s="1193"/>
      <c r="LLH17" s="1194"/>
      <c r="LLI17" s="1195"/>
      <c r="LLJ17" s="1195"/>
      <c r="LLK17" s="1195"/>
      <c r="LLL17" s="1196"/>
      <c r="LLM17" s="1196"/>
      <c r="LLN17" s="1196"/>
      <c r="LLP17" s="1198"/>
      <c r="LLQ17" s="1193"/>
      <c r="LLR17" s="1194"/>
      <c r="LLS17" s="1195"/>
      <c r="LLT17" s="1195"/>
      <c r="LLU17" s="1195"/>
      <c r="LLV17" s="1196"/>
      <c r="LLW17" s="1196"/>
      <c r="LLX17" s="1196"/>
      <c r="LLZ17" s="1198"/>
      <c r="LMA17" s="1193"/>
      <c r="LMB17" s="1194"/>
      <c r="LMC17" s="1195"/>
      <c r="LMD17" s="1195"/>
      <c r="LME17" s="1195"/>
      <c r="LMF17" s="1196"/>
      <c r="LMG17" s="1196"/>
      <c r="LMH17" s="1196"/>
      <c r="LMJ17" s="1198"/>
      <c r="LMK17" s="1193"/>
      <c r="LML17" s="1194"/>
      <c r="LMM17" s="1195"/>
      <c r="LMN17" s="1195"/>
      <c r="LMO17" s="1195"/>
      <c r="LMP17" s="1196"/>
      <c r="LMQ17" s="1196"/>
      <c r="LMR17" s="1196"/>
      <c r="LMT17" s="1198"/>
      <c r="LMU17" s="1193"/>
      <c r="LMV17" s="1194"/>
      <c r="LMW17" s="1195"/>
      <c r="LMX17" s="1195"/>
      <c r="LMY17" s="1195"/>
      <c r="LMZ17" s="1196"/>
      <c r="LNA17" s="1196"/>
      <c r="LNB17" s="1196"/>
      <c r="LND17" s="1198"/>
      <c r="LNE17" s="1193"/>
      <c r="LNF17" s="1194"/>
      <c r="LNG17" s="1195"/>
      <c r="LNH17" s="1195"/>
      <c r="LNI17" s="1195"/>
      <c r="LNJ17" s="1196"/>
      <c r="LNK17" s="1196"/>
      <c r="LNL17" s="1196"/>
      <c r="LNN17" s="1198"/>
      <c r="LNO17" s="1193"/>
      <c r="LNP17" s="1194"/>
      <c r="LNQ17" s="1195"/>
      <c r="LNR17" s="1195"/>
      <c r="LNS17" s="1195"/>
      <c r="LNT17" s="1196"/>
      <c r="LNU17" s="1196"/>
      <c r="LNV17" s="1196"/>
      <c r="LNX17" s="1198"/>
      <c r="LNY17" s="1193"/>
      <c r="LNZ17" s="1194"/>
      <c r="LOA17" s="1195"/>
      <c r="LOB17" s="1195"/>
      <c r="LOC17" s="1195"/>
      <c r="LOD17" s="1196"/>
      <c r="LOE17" s="1196"/>
      <c r="LOF17" s="1196"/>
      <c r="LOH17" s="1198"/>
      <c r="LOI17" s="1193"/>
      <c r="LOJ17" s="1194"/>
      <c r="LOK17" s="1195"/>
      <c r="LOL17" s="1195"/>
      <c r="LOM17" s="1195"/>
      <c r="LON17" s="1196"/>
      <c r="LOO17" s="1196"/>
      <c r="LOP17" s="1196"/>
      <c r="LOR17" s="1198"/>
      <c r="LOS17" s="1193"/>
      <c r="LOT17" s="1194"/>
      <c r="LOU17" s="1195"/>
      <c r="LOV17" s="1195"/>
      <c r="LOW17" s="1195"/>
      <c r="LOX17" s="1196"/>
      <c r="LOY17" s="1196"/>
      <c r="LOZ17" s="1196"/>
      <c r="LPB17" s="1198"/>
      <c r="LPC17" s="1193"/>
      <c r="LPD17" s="1194"/>
      <c r="LPE17" s="1195"/>
      <c r="LPF17" s="1195"/>
      <c r="LPG17" s="1195"/>
      <c r="LPH17" s="1196"/>
      <c r="LPI17" s="1196"/>
      <c r="LPJ17" s="1196"/>
      <c r="LPL17" s="1198"/>
      <c r="LPM17" s="1193"/>
      <c r="LPN17" s="1194"/>
      <c r="LPO17" s="1195"/>
      <c r="LPP17" s="1195"/>
      <c r="LPQ17" s="1195"/>
      <c r="LPR17" s="1196"/>
      <c r="LPS17" s="1196"/>
      <c r="LPT17" s="1196"/>
      <c r="LPV17" s="1198"/>
      <c r="LPW17" s="1193"/>
      <c r="LPX17" s="1194"/>
      <c r="LPY17" s="1195"/>
      <c r="LPZ17" s="1195"/>
      <c r="LQA17" s="1195"/>
      <c r="LQB17" s="1196"/>
      <c r="LQC17" s="1196"/>
      <c r="LQD17" s="1196"/>
      <c r="LQF17" s="1198"/>
      <c r="LQG17" s="1193"/>
      <c r="LQH17" s="1194"/>
      <c r="LQI17" s="1195"/>
      <c r="LQJ17" s="1195"/>
      <c r="LQK17" s="1195"/>
      <c r="LQL17" s="1196"/>
      <c r="LQM17" s="1196"/>
      <c r="LQN17" s="1196"/>
      <c r="LQP17" s="1198"/>
      <c r="LQQ17" s="1193"/>
      <c r="LQR17" s="1194"/>
      <c r="LQS17" s="1195"/>
      <c r="LQT17" s="1195"/>
      <c r="LQU17" s="1195"/>
      <c r="LQV17" s="1196"/>
      <c r="LQW17" s="1196"/>
      <c r="LQX17" s="1196"/>
      <c r="LQZ17" s="1198"/>
      <c r="LRA17" s="1193"/>
      <c r="LRB17" s="1194"/>
      <c r="LRC17" s="1195"/>
      <c r="LRD17" s="1195"/>
      <c r="LRE17" s="1195"/>
      <c r="LRF17" s="1196"/>
      <c r="LRG17" s="1196"/>
      <c r="LRH17" s="1196"/>
      <c r="LRJ17" s="1198"/>
      <c r="LRK17" s="1193"/>
      <c r="LRL17" s="1194"/>
      <c r="LRM17" s="1195"/>
      <c r="LRN17" s="1195"/>
      <c r="LRO17" s="1195"/>
      <c r="LRP17" s="1196"/>
      <c r="LRQ17" s="1196"/>
      <c r="LRR17" s="1196"/>
      <c r="LRT17" s="1198"/>
      <c r="LRU17" s="1193"/>
      <c r="LRV17" s="1194"/>
      <c r="LRW17" s="1195"/>
      <c r="LRX17" s="1195"/>
      <c r="LRY17" s="1195"/>
      <c r="LRZ17" s="1196"/>
      <c r="LSA17" s="1196"/>
      <c r="LSB17" s="1196"/>
      <c r="LSD17" s="1198"/>
      <c r="LSE17" s="1193"/>
      <c r="LSF17" s="1194"/>
      <c r="LSG17" s="1195"/>
      <c r="LSH17" s="1195"/>
      <c r="LSI17" s="1195"/>
      <c r="LSJ17" s="1196"/>
      <c r="LSK17" s="1196"/>
      <c r="LSL17" s="1196"/>
      <c r="LSN17" s="1198"/>
      <c r="LSO17" s="1193"/>
      <c r="LSP17" s="1194"/>
      <c r="LSQ17" s="1195"/>
      <c r="LSR17" s="1195"/>
      <c r="LSS17" s="1195"/>
      <c r="LST17" s="1196"/>
      <c r="LSU17" s="1196"/>
      <c r="LSV17" s="1196"/>
      <c r="LSX17" s="1198"/>
      <c r="LSY17" s="1193"/>
      <c r="LSZ17" s="1194"/>
      <c r="LTA17" s="1195"/>
      <c r="LTB17" s="1195"/>
      <c r="LTC17" s="1195"/>
      <c r="LTD17" s="1196"/>
      <c r="LTE17" s="1196"/>
      <c r="LTF17" s="1196"/>
      <c r="LTH17" s="1198"/>
      <c r="LTI17" s="1193"/>
      <c r="LTJ17" s="1194"/>
      <c r="LTK17" s="1195"/>
      <c r="LTL17" s="1195"/>
      <c r="LTM17" s="1195"/>
      <c r="LTN17" s="1196"/>
      <c r="LTO17" s="1196"/>
      <c r="LTP17" s="1196"/>
      <c r="LTR17" s="1198"/>
      <c r="LTS17" s="1193"/>
      <c r="LTT17" s="1194"/>
      <c r="LTU17" s="1195"/>
      <c r="LTV17" s="1195"/>
      <c r="LTW17" s="1195"/>
      <c r="LTX17" s="1196"/>
      <c r="LTY17" s="1196"/>
      <c r="LTZ17" s="1196"/>
      <c r="LUB17" s="1198"/>
      <c r="LUC17" s="1193"/>
      <c r="LUD17" s="1194"/>
      <c r="LUE17" s="1195"/>
      <c r="LUF17" s="1195"/>
      <c r="LUG17" s="1195"/>
      <c r="LUH17" s="1196"/>
      <c r="LUI17" s="1196"/>
      <c r="LUJ17" s="1196"/>
      <c r="LUL17" s="1198"/>
      <c r="LUM17" s="1193"/>
      <c r="LUN17" s="1194"/>
      <c r="LUO17" s="1195"/>
      <c r="LUP17" s="1195"/>
      <c r="LUQ17" s="1195"/>
      <c r="LUR17" s="1196"/>
      <c r="LUS17" s="1196"/>
      <c r="LUT17" s="1196"/>
      <c r="LUV17" s="1198"/>
      <c r="LUW17" s="1193"/>
      <c r="LUX17" s="1194"/>
      <c r="LUY17" s="1195"/>
      <c r="LUZ17" s="1195"/>
      <c r="LVA17" s="1195"/>
      <c r="LVB17" s="1196"/>
      <c r="LVC17" s="1196"/>
      <c r="LVD17" s="1196"/>
      <c r="LVF17" s="1198"/>
      <c r="LVG17" s="1193"/>
      <c r="LVH17" s="1194"/>
      <c r="LVI17" s="1195"/>
      <c r="LVJ17" s="1195"/>
      <c r="LVK17" s="1195"/>
      <c r="LVL17" s="1196"/>
      <c r="LVM17" s="1196"/>
      <c r="LVN17" s="1196"/>
      <c r="LVP17" s="1198"/>
      <c r="LVQ17" s="1193"/>
      <c r="LVR17" s="1194"/>
      <c r="LVS17" s="1195"/>
      <c r="LVT17" s="1195"/>
      <c r="LVU17" s="1195"/>
      <c r="LVV17" s="1196"/>
      <c r="LVW17" s="1196"/>
      <c r="LVX17" s="1196"/>
      <c r="LVZ17" s="1198"/>
      <c r="LWA17" s="1193"/>
      <c r="LWB17" s="1194"/>
      <c r="LWC17" s="1195"/>
      <c r="LWD17" s="1195"/>
      <c r="LWE17" s="1195"/>
      <c r="LWF17" s="1196"/>
      <c r="LWG17" s="1196"/>
      <c r="LWH17" s="1196"/>
      <c r="LWJ17" s="1198"/>
      <c r="LWK17" s="1193"/>
      <c r="LWL17" s="1194"/>
      <c r="LWM17" s="1195"/>
      <c r="LWN17" s="1195"/>
      <c r="LWO17" s="1195"/>
      <c r="LWP17" s="1196"/>
      <c r="LWQ17" s="1196"/>
      <c r="LWR17" s="1196"/>
      <c r="LWT17" s="1198"/>
      <c r="LWU17" s="1193"/>
      <c r="LWV17" s="1194"/>
      <c r="LWW17" s="1195"/>
      <c r="LWX17" s="1195"/>
      <c r="LWY17" s="1195"/>
      <c r="LWZ17" s="1196"/>
      <c r="LXA17" s="1196"/>
      <c r="LXB17" s="1196"/>
      <c r="LXD17" s="1198"/>
      <c r="LXE17" s="1193"/>
      <c r="LXF17" s="1194"/>
      <c r="LXG17" s="1195"/>
      <c r="LXH17" s="1195"/>
      <c r="LXI17" s="1195"/>
      <c r="LXJ17" s="1196"/>
      <c r="LXK17" s="1196"/>
      <c r="LXL17" s="1196"/>
      <c r="LXN17" s="1198"/>
      <c r="LXO17" s="1193"/>
      <c r="LXP17" s="1194"/>
      <c r="LXQ17" s="1195"/>
      <c r="LXR17" s="1195"/>
      <c r="LXS17" s="1195"/>
      <c r="LXT17" s="1196"/>
      <c r="LXU17" s="1196"/>
      <c r="LXV17" s="1196"/>
      <c r="LXX17" s="1198"/>
      <c r="LXY17" s="1193"/>
      <c r="LXZ17" s="1194"/>
      <c r="LYA17" s="1195"/>
      <c r="LYB17" s="1195"/>
      <c r="LYC17" s="1195"/>
      <c r="LYD17" s="1196"/>
      <c r="LYE17" s="1196"/>
      <c r="LYF17" s="1196"/>
      <c r="LYH17" s="1198"/>
      <c r="LYI17" s="1193"/>
      <c r="LYJ17" s="1194"/>
      <c r="LYK17" s="1195"/>
      <c r="LYL17" s="1195"/>
      <c r="LYM17" s="1195"/>
      <c r="LYN17" s="1196"/>
      <c r="LYO17" s="1196"/>
      <c r="LYP17" s="1196"/>
      <c r="LYR17" s="1198"/>
      <c r="LYS17" s="1193"/>
      <c r="LYT17" s="1194"/>
      <c r="LYU17" s="1195"/>
      <c r="LYV17" s="1195"/>
      <c r="LYW17" s="1195"/>
      <c r="LYX17" s="1196"/>
      <c r="LYY17" s="1196"/>
      <c r="LYZ17" s="1196"/>
      <c r="LZB17" s="1198"/>
      <c r="LZC17" s="1193"/>
      <c r="LZD17" s="1194"/>
      <c r="LZE17" s="1195"/>
      <c r="LZF17" s="1195"/>
      <c r="LZG17" s="1195"/>
      <c r="LZH17" s="1196"/>
      <c r="LZI17" s="1196"/>
      <c r="LZJ17" s="1196"/>
      <c r="LZL17" s="1198"/>
      <c r="LZM17" s="1193"/>
      <c r="LZN17" s="1194"/>
      <c r="LZO17" s="1195"/>
      <c r="LZP17" s="1195"/>
      <c r="LZQ17" s="1195"/>
      <c r="LZR17" s="1196"/>
      <c r="LZS17" s="1196"/>
      <c r="LZT17" s="1196"/>
      <c r="LZV17" s="1198"/>
      <c r="LZW17" s="1193"/>
      <c r="LZX17" s="1194"/>
      <c r="LZY17" s="1195"/>
      <c r="LZZ17" s="1195"/>
      <c r="MAA17" s="1195"/>
      <c r="MAB17" s="1196"/>
      <c r="MAC17" s="1196"/>
      <c r="MAD17" s="1196"/>
      <c r="MAF17" s="1198"/>
      <c r="MAG17" s="1193"/>
      <c r="MAH17" s="1194"/>
      <c r="MAI17" s="1195"/>
      <c r="MAJ17" s="1195"/>
      <c r="MAK17" s="1195"/>
      <c r="MAL17" s="1196"/>
      <c r="MAM17" s="1196"/>
      <c r="MAN17" s="1196"/>
      <c r="MAP17" s="1198"/>
      <c r="MAQ17" s="1193"/>
      <c r="MAR17" s="1194"/>
      <c r="MAS17" s="1195"/>
      <c r="MAT17" s="1195"/>
      <c r="MAU17" s="1195"/>
      <c r="MAV17" s="1196"/>
      <c r="MAW17" s="1196"/>
      <c r="MAX17" s="1196"/>
      <c r="MAZ17" s="1198"/>
      <c r="MBA17" s="1193"/>
      <c r="MBB17" s="1194"/>
      <c r="MBC17" s="1195"/>
      <c r="MBD17" s="1195"/>
      <c r="MBE17" s="1195"/>
      <c r="MBF17" s="1196"/>
      <c r="MBG17" s="1196"/>
      <c r="MBH17" s="1196"/>
      <c r="MBJ17" s="1198"/>
      <c r="MBK17" s="1193"/>
      <c r="MBL17" s="1194"/>
      <c r="MBM17" s="1195"/>
      <c r="MBN17" s="1195"/>
      <c r="MBO17" s="1195"/>
      <c r="MBP17" s="1196"/>
      <c r="MBQ17" s="1196"/>
      <c r="MBR17" s="1196"/>
      <c r="MBT17" s="1198"/>
      <c r="MBU17" s="1193"/>
      <c r="MBV17" s="1194"/>
      <c r="MBW17" s="1195"/>
      <c r="MBX17" s="1195"/>
      <c r="MBY17" s="1195"/>
      <c r="MBZ17" s="1196"/>
      <c r="MCA17" s="1196"/>
      <c r="MCB17" s="1196"/>
      <c r="MCD17" s="1198"/>
      <c r="MCE17" s="1193"/>
      <c r="MCF17" s="1194"/>
      <c r="MCG17" s="1195"/>
      <c r="MCH17" s="1195"/>
      <c r="MCI17" s="1195"/>
      <c r="MCJ17" s="1196"/>
      <c r="MCK17" s="1196"/>
      <c r="MCL17" s="1196"/>
      <c r="MCN17" s="1198"/>
      <c r="MCO17" s="1193"/>
      <c r="MCP17" s="1194"/>
      <c r="MCQ17" s="1195"/>
      <c r="MCR17" s="1195"/>
      <c r="MCS17" s="1195"/>
      <c r="MCT17" s="1196"/>
      <c r="MCU17" s="1196"/>
      <c r="MCV17" s="1196"/>
      <c r="MCX17" s="1198"/>
      <c r="MCY17" s="1193"/>
      <c r="MCZ17" s="1194"/>
      <c r="MDA17" s="1195"/>
      <c r="MDB17" s="1195"/>
      <c r="MDC17" s="1195"/>
      <c r="MDD17" s="1196"/>
      <c r="MDE17" s="1196"/>
      <c r="MDF17" s="1196"/>
      <c r="MDH17" s="1198"/>
      <c r="MDI17" s="1193"/>
      <c r="MDJ17" s="1194"/>
      <c r="MDK17" s="1195"/>
      <c r="MDL17" s="1195"/>
      <c r="MDM17" s="1195"/>
      <c r="MDN17" s="1196"/>
      <c r="MDO17" s="1196"/>
      <c r="MDP17" s="1196"/>
      <c r="MDR17" s="1198"/>
      <c r="MDS17" s="1193"/>
      <c r="MDT17" s="1194"/>
      <c r="MDU17" s="1195"/>
      <c r="MDV17" s="1195"/>
      <c r="MDW17" s="1195"/>
      <c r="MDX17" s="1196"/>
      <c r="MDY17" s="1196"/>
      <c r="MDZ17" s="1196"/>
      <c r="MEB17" s="1198"/>
      <c r="MEC17" s="1193"/>
      <c r="MED17" s="1194"/>
      <c r="MEE17" s="1195"/>
      <c r="MEF17" s="1195"/>
      <c r="MEG17" s="1195"/>
      <c r="MEH17" s="1196"/>
      <c r="MEI17" s="1196"/>
      <c r="MEJ17" s="1196"/>
      <c r="MEL17" s="1198"/>
      <c r="MEM17" s="1193"/>
      <c r="MEN17" s="1194"/>
      <c r="MEO17" s="1195"/>
      <c r="MEP17" s="1195"/>
      <c r="MEQ17" s="1195"/>
      <c r="MER17" s="1196"/>
      <c r="MES17" s="1196"/>
      <c r="MET17" s="1196"/>
      <c r="MEV17" s="1198"/>
      <c r="MEW17" s="1193"/>
      <c r="MEX17" s="1194"/>
      <c r="MEY17" s="1195"/>
      <c r="MEZ17" s="1195"/>
      <c r="MFA17" s="1195"/>
      <c r="MFB17" s="1196"/>
      <c r="MFC17" s="1196"/>
      <c r="MFD17" s="1196"/>
      <c r="MFF17" s="1198"/>
      <c r="MFG17" s="1193"/>
      <c r="MFH17" s="1194"/>
      <c r="MFI17" s="1195"/>
      <c r="MFJ17" s="1195"/>
      <c r="MFK17" s="1195"/>
      <c r="MFL17" s="1196"/>
      <c r="MFM17" s="1196"/>
      <c r="MFN17" s="1196"/>
      <c r="MFP17" s="1198"/>
      <c r="MFQ17" s="1193"/>
      <c r="MFR17" s="1194"/>
      <c r="MFS17" s="1195"/>
      <c r="MFT17" s="1195"/>
      <c r="MFU17" s="1195"/>
      <c r="MFV17" s="1196"/>
      <c r="MFW17" s="1196"/>
      <c r="MFX17" s="1196"/>
      <c r="MFZ17" s="1198"/>
      <c r="MGA17" s="1193"/>
      <c r="MGB17" s="1194"/>
      <c r="MGC17" s="1195"/>
      <c r="MGD17" s="1195"/>
      <c r="MGE17" s="1195"/>
      <c r="MGF17" s="1196"/>
      <c r="MGG17" s="1196"/>
      <c r="MGH17" s="1196"/>
      <c r="MGJ17" s="1198"/>
      <c r="MGK17" s="1193"/>
      <c r="MGL17" s="1194"/>
      <c r="MGM17" s="1195"/>
      <c r="MGN17" s="1195"/>
      <c r="MGO17" s="1195"/>
      <c r="MGP17" s="1196"/>
      <c r="MGQ17" s="1196"/>
      <c r="MGR17" s="1196"/>
      <c r="MGT17" s="1198"/>
      <c r="MGU17" s="1193"/>
      <c r="MGV17" s="1194"/>
      <c r="MGW17" s="1195"/>
      <c r="MGX17" s="1195"/>
      <c r="MGY17" s="1195"/>
      <c r="MGZ17" s="1196"/>
      <c r="MHA17" s="1196"/>
      <c r="MHB17" s="1196"/>
      <c r="MHD17" s="1198"/>
      <c r="MHE17" s="1193"/>
      <c r="MHF17" s="1194"/>
      <c r="MHG17" s="1195"/>
      <c r="MHH17" s="1195"/>
      <c r="MHI17" s="1195"/>
      <c r="MHJ17" s="1196"/>
      <c r="MHK17" s="1196"/>
      <c r="MHL17" s="1196"/>
      <c r="MHN17" s="1198"/>
      <c r="MHO17" s="1193"/>
      <c r="MHP17" s="1194"/>
      <c r="MHQ17" s="1195"/>
      <c r="MHR17" s="1195"/>
      <c r="MHS17" s="1195"/>
      <c r="MHT17" s="1196"/>
      <c r="MHU17" s="1196"/>
      <c r="MHV17" s="1196"/>
      <c r="MHX17" s="1198"/>
      <c r="MHY17" s="1193"/>
      <c r="MHZ17" s="1194"/>
      <c r="MIA17" s="1195"/>
      <c r="MIB17" s="1195"/>
      <c r="MIC17" s="1195"/>
      <c r="MID17" s="1196"/>
      <c r="MIE17" s="1196"/>
      <c r="MIF17" s="1196"/>
      <c r="MIH17" s="1198"/>
      <c r="MII17" s="1193"/>
      <c r="MIJ17" s="1194"/>
      <c r="MIK17" s="1195"/>
      <c r="MIL17" s="1195"/>
      <c r="MIM17" s="1195"/>
      <c r="MIN17" s="1196"/>
      <c r="MIO17" s="1196"/>
      <c r="MIP17" s="1196"/>
      <c r="MIR17" s="1198"/>
      <c r="MIS17" s="1193"/>
      <c r="MIT17" s="1194"/>
      <c r="MIU17" s="1195"/>
      <c r="MIV17" s="1195"/>
      <c r="MIW17" s="1195"/>
      <c r="MIX17" s="1196"/>
      <c r="MIY17" s="1196"/>
      <c r="MIZ17" s="1196"/>
      <c r="MJB17" s="1198"/>
      <c r="MJC17" s="1193"/>
      <c r="MJD17" s="1194"/>
      <c r="MJE17" s="1195"/>
      <c r="MJF17" s="1195"/>
      <c r="MJG17" s="1195"/>
      <c r="MJH17" s="1196"/>
      <c r="MJI17" s="1196"/>
      <c r="MJJ17" s="1196"/>
      <c r="MJL17" s="1198"/>
      <c r="MJM17" s="1193"/>
      <c r="MJN17" s="1194"/>
      <c r="MJO17" s="1195"/>
      <c r="MJP17" s="1195"/>
      <c r="MJQ17" s="1195"/>
      <c r="MJR17" s="1196"/>
      <c r="MJS17" s="1196"/>
      <c r="MJT17" s="1196"/>
      <c r="MJV17" s="1198"/>
      <c r="MJW17" s="1193"/>
      <c r="MJX17" s="1194"/>
      <c r="MJY17" s="1195"/>
      <c r="MJZ17" s="1195"/>
      <c r="MKA17" s="1195"/>
      <c r="MKB17" s="1196"/>
      <c r="MKC17" s="1196"/>
      <c r="MKD17" s="1196"/>
      <c r="MKF17" s="1198"/>
      <c r="MKG17" s="1193"/>
      <c r="MKH17" s="1194"/>
      <c r="MKI17" s="1195"/>
      <c r="MKJ17" s="1195"/>
      <c r="MKK17" s="1195"/>
      <c r="MKL17" s="1196"/>
      <c r="MKM17" s="1196"/>
      <c r="MKN17" s="1196"/>
      <c r="MKP17" s="1198"/>
      <c r="MKQ17" s="1193"/>
      <c r="MKR17" s="1194"/>
      <c r="MKS17" s="1195"/>
      <c r="MKT17" s="1195"/>
      <c r="MKU17" s="1195"/>
      <c r="MKV17" s="1196"/>
      <c r="MKW17" s="1196"/>
      <c r="MKX17" s="1196"/>
      <c r="MKZ17" s="1198"/>
      <c r="MLA17" s="1193"/>
      <c r="MLB17" s="1194"/>
      <c r="MLC17" s="1195"/>
      <c r="MLD17" s="1195"/>
      <c r="MLE17" s="1195"/>
      <c r="MLF17" s="1196"/>
      <c r="MLG17" s="1196"/>
      <c r="MLH17" s="1196"/>
      <c r="MLJ17" s="1198"/>
      <c r="MLK17" s="1193"/>
      <c r="MLL17" s="1194"/>
      <c r="MLM17" s="1195"/>
      <c r="MLN17" s="1195"/>
      <c r="MLO17" s="1195"/>
      <c r="MLP17" s="1196"/>
      <c r="MLQ17" s="1196"/>
      <c r="MLR17" s="1196"/>
      <c r="MLT17" s="1198"/>
      <c r="MLU17" s="1193"/>
      <c r="MLV17" s="1194"/>
      <c r="MLW17" s="1195"/>
      <c r="MLX17" s="1195"/>
      <c r="MLY17" s="1195"/>
      <c r="MLZ17" s="1196"/>
      <c r="MMA17" s="1196"/>
      <c r="MMB17" s="1196"/>
      <c r="MMD17" s="1198"/>
      <c r="MME17" s="1193"/>
      <c r="MMF17" s="1194"/>
      <c r="MMG17" s="1195"/>
      <c r="MMH17" s="1195"/>
      <c r="MMI17" s="1195"/>
      <c r="MMJ17" s="1196"/>
      <c r="MMK17" s="1196"/>
      <c r="MML17" s="1196"/>
      <c r="MMN17" s="1198"/>
      <c r="MMO17" s="1193"/>
      <c r="MMP17" s="1194"/>
      <c r="MMQ17" s="1195"/>
      <c r="MMR17" s="1195"/>
      <c r="MMS17" s="1195"/>
      <c r="MMT17" s="1196"/>
      <c r="MMU17" s="1196"/>
      <c r="MMV17" s="1196"/>
      <c r="MMX17" s="1198"/>
      <c r="MMY17" s="1193"/>
      <c r="MMZ17" s="1194"/>
      <c r="MNA17" s="1195"/>
      <c r="MNB17" s="1195"/>
      <c r="MNC17" s="1195"/>
      <c r="MND17" s="1196"/>
      <c r="MNE17" s="1196"/>
      <c r="MNF17" s="1196"/>
      <c r="MNH17" s="1198"/>
      <c r="MNI17" s="1193"/>
      <c r="MNJ17" s="1194"/>
      <c r="MNK17" s="1195"/>
      <c r="MNL17" s="1195"/>
      <c r="MNM17" s="1195"/>
      <c r="MNN17" s="1196"/>
      <c r="MNO17" s="1196"/>
      <c r="MNP17" s="1196"/>
      <c r="MNR17" s="1198"/>
      <c r="MNS17" s="1193"/>
      <c r="MNT17" s="1194"/>
      <c r="MNU17" s="1195"/>
      <c r="MNV17" s="1195"/>
      <c r="MNW17" s="1195"/>
      <c r="MNX17" s="1196"/>
      <c r="MNY17" s="1196"/>
      <c r="MNZ17" s="1196"/>
      <c r="MOB17" s="1198"/>
      <c r="MOC17" s="1193"/>
      <c r="MOD17" s="1194"/>
      <c r="MOE17" s="1195"/>
      <c r="MOF17" s="1195"/>
      <c r="MOG17" s="1195"/>
      <c r="MOH17" s="1196"/>
      <c r="MOI17" s="1196"/>
      <c r="MOJ17" s="1196"/>
      <c r="MOL17" s="1198"/>
      <c r="MOM17" s="1193"/>
      <c r="MON17" s="1194"/>
      <c r="MOO17" s="1195"/>
      <c r="MOP17" s="1195"/>
      <c r="MOQ17" s="1195"/>
      <c r="MOR17" s="1196"/>
      <c r="MOS17" s="1196"/>
      <c r="MOT17" s="1196"/>
      <c r="MOV17" s="1198"/>
      <c r="MOW17" s="1193"/>
      <c r="MOX17" s="1194"/>
      <c r="MOY17" s="1195"/>
      <c r="MOZ17" s="1195"/>
      <c r="MPA17" s="1195"/>
      <c r="MPB17" s="1196"/>
      <c r="MPC17" s="1196"/>
      <c r="MPD17" s="1196"/>
      <c r="MPF17" s="1198"/>
      <c r="MPG17" s="1193"/>
      <c r="MPH17" s="1194"/>
      <c r="MPI17" s="1195"/>
      <c r="MPJ17" s="1195"/>
      <c r="MPK17" s="1195"/>
      <c r="MPL17" s="1196"/>
      <c r="MPM17" s="1196"/>
      <c r="MPN17" s="1196"/>
      <c r="MPP17" s="1198"/>
      <c r="MPQ17" s="1193"/>
      <c r="MPR17" s="1194"/>
      <c r="MPS17" s="1195"/>
      <c r="MPT17" s="1195"/>
      <c r="MPU17" s="1195"/>
      <c r="MPV17" s="1196"/>
      <c r="MPW17" s="1196"/>
      <c r="MPX17" s="1196"/>
      <c r="MPZ17" s="1198"/>
      <c r="MQA17" s="1193"/>
      <c r="MQB17" s="1194"/>
      <c r="MQC17" s="1195"/>
      <c r="MQD17" s="1195"/>
      <c r="MQE17" s="1195"/>
      <c r="MQF17" s="1196"/>
      <c r="MQG17" s="1196"/>
      <c r="MQH17" s="1196"/>
      <c r="MQJ17" s="1198"/>
      <c r="MQK17" s="1193"/>
      <c r="MQL17" s="1194"/>
      <c r="MQM17" s="1195"/>
      <c r="MQN17" s="1195"/>
      <c r="MQO17" s="1195"/>
      <c r="MQP17" s="1196"/>
      <c r="MQQ17" s="1196"/>
      <c r="MQR17" s="1196"/>
      <c r="MQT17" s="1198"/>
      <c r="MQU17" s="1193"/>
      <c r="MQV17" s="1194"/>
      <c r="MQW17" s="1195"/>
      <c r="MQX17" s="1195"/>
      <c r="MQY17" s="1195"/>
      <c r="MQZ17" s="1196"/>
      <c r="MRA17" s="1196"/>
      <c r="MRB17" s="1196"/>
      <c r="MRD17" s="1198"/>
      <c r="MRE17" s="1193"/>
      <c r="MRF17" s="1194"/>
      <c r="MRG17" s="1195"/>
      <c r="MRH17" s="1195"/>
      <c r="MRI17" s="1195"/>
      <c r="MRJ17" s="1196"/>
      <c r="MRK17" s="1196"/>
      <c r="MRL17" s="1196"/>
      <c r="MRN17" s="1198"/>
      <c r="MRO17" s="1193"/>
      <c r="MRP17" s="1194"/>
      <c r="MRQ17" s="1195"/>
      <c r="MRR17" s="1195"/>
      <c r="MRS17" s="1195"/>
      <c r="MRT17" s="1196"/>
      <c r="MRU17" s="1196"/>
      <c r="MRV17" s="1196"/>
      <c r="MRX17" s="1198"/>
      <c r="MRY17" s="1193"/>
      <c r="MRZ17" s="1194"/>
      <c r="MSA17" s="1195"/>
      <c r="MSB17" s="1195"/>
      <c r="MSC17" s="1195"/>
      <c r="MSD17" s="1196"/>
      <c r="MSE17" s="1196"/>
      <c r="MSF17" s="1196"/>
      <c r="MSH17" s="1198"/>
      <c r="MSI17" s="1193"/>
      <c r="MSJ17" s="1194"/>
      <c r="MSK17" s="1195"/>
      <c r="MSL17" s="1195"/>
      <c r="MSM17" s="1195"/>
      <c r="MSN17" s="1196"/>
      <c r="MSO17" s="1196"/>
      <c r="MSP17" s="1196"/>
      <c r="MSR17" s="1198"/>
      <c r="MSS17" s="1193"/>
      <c r="MST17" s="1194"/>
      <c r="MSU17" s="1195"/>
      <c r="MSV17" s="1195"/>
      <c r="MSW17" s="1195"/>
      <c r="MSX17" s="1196"/>
      <c r="MSY17" s="1196"/>
      <c r="MSZ17" s="1196"/>
      <c r="MTB17" s="1198"/>
      <c r="MTC17" s="1193"/>
      <c r="MTD17" s="1194"/>
      <c r="MTE17" s="1195"/>
      <c r="MTF17" s="1195"/>
      <c r="MTG17" s="1195"/>
      <c r="MTH17" s="1196"/>
      <c r="MTI17" s="1196"/>
      <c r="MTJ17" s="1196"/>
      <c r="MTL17" s="1198"/>
      <c r="MTM17" s="1193"/>
      <c r="MTN17" s="1194"/>
      <c r="MTO17" s="1195"/>
      <c r="MTP17" s="1195"/>
      <c r="MTQ17" s="1195"/>
      <c r="MTR17" s="1196"/>
      <c r="MTS17" s="1196"/>
      <c r="MTT17" s="1196"/>
      <c r="MTV17" s="1198"/>
      <c r="MTW17" s="1193"/>
      <c r="MTX17" s="1194"/>
      <c r="MTY17" s="1195"/>
      <c r="MTZ17" s="1195"/>
      <c r="MUA17" s="1195"/>
      <c r="MUB17" s="1196"/>
      <c r="MUC17" s="1196"/>
      <c r="MUD17" s="1196"/>
      <c r="MUF17" s="1198"/>
      <c r="MUG17" s="1193"/>
      <c r="MUH17" s="1194"/>
      <c r="MUI17" s="1195"/>
      <c r="MUJ17" s="1195"/>
      <c r="MUK17" s="1195"/>
      <c r="MUL17" s="1196"/>
      <c r="MUM17" s="1196"/>
      <c r="MUN17" s="1196"/>
      <c r="MUP17" s="1198"/>
      <c r="MUQ17" s="1193"/>
      <c r="MUR17" s="1194"/>
      <c r="MUS17" s="1195"/>
      <c r="MUT17" s="1195"/>
      <c r="MUU17" s="1195"/>
      <c r="MUV17" s="1196"/>
      <c r="MUW17" s="1196"/>
      <c r="MUX17" s="1196"/>
      <c r="MUZ17" s="1198"/>
      <c r="MVA17" s="1193"/>
      <c r="MVB17" s="1194"/>
      <c r="MVC17" s="1195"/>
      <c r="MVD17" s="1195"/>
      <c r="MVE17" s="1195"/>
      <c r="MVF17" s="1196"/>
      <c r="MVG17" s="1196"/>
      <c r="MVH17" s="1196"/>
      <c r="MVJ17" s="1198"/>
      <c r="MVK17" s="1193"/>
      <c r="MVL17" s="1194"/>
      <c r="MVM17" s="1195"/>
      <c r="MVN17" s="1195"/>
      <c r="MVO17" s="1195"/>
      <c r="MVP17" s="1196"/>
      <c r="MVQ17" s="1196"/>
      <c r="MVR17" s="1196"/>
      <c r="MVT17" s="1198"/>
      <c r="MVU17" s="1193"/>
      <c r="MVV17" s="1194"/>
      <c r="MVW17" s="1195"/>
      <c r="MVX17" s="1195"/>
      <c r="MVY17" s="1195"/>
      <c r="MVZ17" s="1196"/>
      <c r="MWA17" s="1196"/>
      <c r="MWB17" s="1196"/>
      <c r="MWD17" s="1198"/>
      <c r="MWE17" s="1193"/>
      <c r="MWF17" s="1194"/>
      <c r="MWG17" s="1195"/>
      <c r="MWH17" s="1195"/>
      <c r="MWI17" s="1195"/>
      <c r="MWJ17" s="1196"/>
      <c r="MWK17" s="1196"/>
      <c r="MWL17" s="1196"/>
      <c r="MWN17" s="1198"/>
      <c r="MWO17" s="1193"/>
      <c r="MWP17" s="1194"/>
      <c r="MWQ17" s="1195"/>
      <c r="MWR17" s="1195"/>
      <c r="MWS17" s="1195"/>
      <c r="MWT17" s="1196"/>
      <c r="MWU17" s="1196"/>
      <c r="MWV17" s="1196"/>
      <c r="MWX17" s="1198"/>
      <c r="MWY17" s="1193"/>
      <c r="MWZ17" s="1194"/>
      <c r="MXA17" s="1195"/>
      <c r="MXB17" s="1195"/>
      <c r="MXC17" s="1195"/>
      <c r="MXD17" s="1196"/>
      <c r="MXE17" s="1196"/>
      <c r="MXF17" s="1196"/>
      <c r="MXH17" s="1198"/>
      <c r="MXI17" s="1193"/>
      <c r="MXJ17" s="1194"/>
      <c r="MXK17" s="1195"/>
      <c r="MXL17" s="1195"/>
      <c r="MXM17" s="1195"/>
      <c r="MXN17" s="1196"/>
      <c r="MXO17" s="1196"/>
      <c r="MXP17" s="1196"/>
      <c r="MXR17" s="1198"/>
      <c r="MXS17" s="1193"/>
      <c r="MXT17" s="1194"/>
      <c r="MXU17" s="1195"/>
      <c r="MXV17" s="1195"/>
      <c r="MXW17" s="1195"/>
      <c r="MXX17" s="1196"/>
      <c r="MXY17" s="1196"/>
      <c r="MXZ17" s="1196"/>
      <c r="MYB17" s="1198"/>
      <c r="MYC17" s="1193"/>
      <c r="MYD17" s="1194"/>
      <c r="MYE17" s="1195"/>
      <c r="MYF17" s="1195"/>
      <c r="MYG17" s="1195"/>
      <c r="MYH17" s="1196"/>
      <c r="MYI17" s="1196"/>
      <c r="MYJ17" s="1196"/>
      <c r="MYL17" s="1198"/>
      <c r="MYM17" s="1193"/>
      <c r="MYN17" s="1194"/>
      <c r="MYO17" s="1195"/>
      <c r="MYP17" s="1195"/>
      <c r="MYQ17" s="1195"/>
      <c r="MYR17" s="1196"/>
      <c r="MYS17" s="1196"/>
      <c r="MYT17" s="1196"/>
      <c r="MYV17" s="1198"/>
      <c r="MYW17" s="1193"/>
      <c r="MYX17" s="1194"/>
      <c r="MYY17" s="1195"/>
      <c r="MYZ17" s="1195"/>
      <c r="MZA17" s="1195"/>
      <c r="MZB17" s="1196"/>
      <c r="MZC17" s="1196"/>
      <c r="MZD17" s="1196"/>
      <c r="MZF17" s="1198"/>
      <c r="MZG17" s="1193"/>
      <c r="MZH17" s="1194"/>
      <c r="MZI17" s="1195"/>
      <c r="MZJ17" s="1195"/>
      <c r="MZK17" s="1195"/>
      <c r="MZL17" s="1196"/>
      <c r="MZM17" s="1196"/>
      <c r="MZN17" s="1196"/>
      <c r="MZP17" s="1198"/>
      <c r="MZQ17" s="1193"/>
      <c r="MZR17" s="1194"/>
      <c r="MZS17" s="1195"/>
      <c r="MZT17" s="1195"/>
      <c r="MZU17" s="1195"/>
      <c r="MZV17" s="1196"/>
      <c r="MZW17" s="1196"/>
      <c r="MZX17" s="1196"/>
      <c r="MZZ17" s="1198"/>
      <c r="NAA17" s="1193"/>
      <c r="NAB17" s="1194"/>
      <c r="NAC17" s="1195"/>
      <c r="NAD17" s="1195"/>
      <c r="NAE17" s="1195"/>
      <c r="NAF17" s="1196"/>
      <c r="NAG17" s="1196"/>
      <c r="NAH17" s="1196"/>
      <c r="NAJ17" s="1198"/>
      <c r="NAK17" s="1193"/>
      <c r="NAL17" s="1194"/>
      <c r="NAM17" s="1195"/>
      <c r="NAN17" s="1195"/>
      <c r="NAO17" s="1195"/>
      <c r="NAP17" s="1196"/>
      <c r="NAQ17" s="1196"/>
      <c r="NAR17" s="1196"/>
      <c r="NAT17" s="1198"/>
      <c r="NAU17" s="1193"/>
      <c r="NAV17" s="1194"/>
      <c r="NAW17" s="1195"/>
      <c r="NAX17" s="1195"/>
      <c r="NAY17" s="1195"/>
      <c r="NAZ17" s="1196"/>
      <c r="NBA17" s="1196"/>
      <c r="NBB17" s="1196"/>
      <c r="NBD17" s="1198"/>
      <c r="NBE17" s="1193"/>
      <c r="NBF17" s="1194"/>
      <c r="NBG17" s="1195"/>
      <c r="NBH17" s="1195"/>
      <c r="NBI17" s="1195"/>
      <c r="NBJ17" s="1196"/>
      <c r="NBK17" s="1196"/>
      <c r="NBL17" s="1196"/>
      <c r="NBN17" s="1198"/>
      <c r="NBO17" s="1193"/>
      <c r="NBP17" s="1194"/>
      <c r="NBQ17" s="1195"/>
      <c r="NBR17" s="1195"/>
      <c r="NBS17" s="1195"/>
      <c r="NBT17" s="1196"/>
      <c r="NBU17" s="1196"/>
      <c r="NBV17" s="1196"/>
      <c r="NBX17" s="1198"/>
      <c r="NBY17" s="1193"/>
      <c r="NBZ17" s="1194"/>
      <c r="NCA17" s="1195"/>
      <c r="NCB17" s="1195"/>
      <c r="NCC17" s="1195"/>
      <c r="NCD17" s="1196"/>
      <c r="NCE17" s="1196"/>
      <c r="NCF17" s="1196"/>
      <c r="NCH17" s="1198"/>
      <c r="NCI17" s="1193"/>
      <c r="NCJ17" s="1194"/>
      <c r="NCK17" s="1195"/>
      <c r="NCL17" s="1195"/>
      <c r="NCM17" s="1195"/>
      <c r="NCN17" s="1196"/>
      <c r="NCO17" s="1196"/>
      <c r="NCP17" s="1196"/>
      <c r="NCR17" s="1198"/>
      <c r="NCS17" s="1193"/>
      <c r="NCT17" s="1194"/>
      <c r="NCU17" s="1195"/>
      <c r="NCV17" s="1195"/>
      <c r="NCW17" s="1195"/>
      <c r="NCX17" s="1196"/>
      <c r="NCY17" s="1196"/>
      <c r="NCZ17" s="1196"/>
      <c r="NDB17" s="1198"/>
      <c r="NDC17" s="1193"/>
      <c r="NDD17" s="1194"/>
      <c r="NDE17" s="1195"/>
      <c r="NDF17" s="1195"/>
      <c r="NDG17" s="1195"/>
      <c r="NDH17" s="1196"/>
      <c r="NDI17" s="1196"/>
      <c r="NDJ17" s="1196"/>
      <c r="NDL17" s="1198"/>
      <c r="NDM17" s="1193"/>
      <c r="NDN17" s="1194"/>
      <c r="NDO17" s="1195"/>
      <c r="NDP17" s="1195"/>
      <c r="NDQ17" s="1195"/>
      <c r="NDR17" s="1196"/>
      <c r="NDS17" s="1196"/>
      <c r="NDT17" s="1196"/>
      <c r="NDV17" s="1198"/>
      <c r="NDW17" s="1193"/>
      <c r="NDX17" s="1194"/>
      <c r="NDY17" s="1195"/>
      <c r="NDZ17" s="1195"/>
      <c r="NEA17" s="1195"/>
      <c r="NEB17" s="1196"/>
      <c r="NEC17" s="1196"/>
      <c r="NED17" s="1196"/>
      <c r="NEF17" s="1198"/>
      <c r="NEG17" s="1193"/>
      <c r="NEH17" s="1194"/>
      <c r="NEI17" s="1195"/>
      <c r="NEJ17" s="1195"/>
      <c r="NEK17" s="1195"/>
      <c r="NEL17" s="1196"/>
      <c r="NEM17" s="1196"/>
      <c r="NEN17" s="1196"/>
      <c r="NEP17" s="1198"/>
      <c r="NEQ17" s="1193"/>
      <c r="NER17" s="1194"/>
      <c r="NES17" s="1195"/>
      <c r="NET17" s="1195"/>
      <c r="NEU17" s="1195"/>
      <c r="NEV17" s="1196"/>
      <c r="NEW17" s="1196"/>
      <c r="NEX17" s="1196"/>
      <c r="NEZ17" s="1198"/>
      <c r="NFA17" s="1193"/>
      <c r="NFB17" s="1194"/>
      <c r="NFC17" s="1195"/>
      <c r="NFD17" s="1195"/>
      <c r="NFE17" s="1195"/>
      <c r="NFF17" s="1196"/>
      <c r="NFG17" s="1196"/>
      <c r="NFH17" s="1196"/>
      <c r="NFJ17" s="1198"/>
      <c r="NFK17" s="1193"/>
      <c r="NFL17" s="1194"/>
      <c r="NFM17" s="1195"/>
      <c r="NFN17" s="1195"/>
      <c r="NFO17" s="1195"/>
      <c r="NFP17" s="1196"/>
      <c r="NFQ17" s="1196"/>
      <c r="NFR17" s="1196"/>
      <c r="NFT17" s="1198"/>
      <c r="NFU17" s="1193"/>
      <c r="NFV17" s="1194"/>
      <c r="NFW17" s="1195"/>
      <c r="NFX17" s="1195"/>
      <c r="NFY17" s="1195"/>
      <c r="NFZ17" s="1196"/>
      <c r="NGA17" s="1196"/>
      <c r="NGB17" s="1196"/>
      <c r="NGD17" s="1198"/>
      <c r="NGE17" s="1193"/>
      <c r="NGF17" s="1194"/>
      <c r="NGG17" s="1195"/>
      <c r="NGH17" s="1195"/>
      <c r="NGI17" s="1195"/>
      <c r="NGJ17" s="1196"/>
      <c r="NGK17" s="1196"/>
      <c r="NGL17" s="1196"/>
      <c r="NGN17" s="1198"/>
      <c r="NGO17" s="1193"/>
      <c r="NGP17" s="1194"/>
      <c r="NGQ17" s="1195"/>
      <c r="NGR17" s="1195"/>
      <c r="NGS17" s="1195"/>
      <c r="NGT17" s="1196"/>
      <c r="NGU17" s="1196"/>
      <c r="NGV17" s="1196"/>
      <c r="NGX17" s="1198"/>
      <c r="NGY17" s="1193"/>
      <c r="NGZ17" s="1194"/>
      <c r="NHA17" s="1195"/>
      <c r="NHB17" s="1195"/>
      <c r="NHC17" s="1195"/>
      <c r="NHD17" s="1196"/>
      <c r="NHE17" s="1196"/>
      <c r="NHF17" s="1196"/>
      <c r="NHH17" s="1198"/>
      <c r="NHI17" s="1193"/>
      <c r="NHJ17" s="1194"/>
      <c r="NHK17" s="1195"/>
      <c r="NHL17" s="1195"/>
      <c r="NHM17" s="1195"/>
      <c r="NHN17" s="1196"/>
      <c r="NHO17" s="1196"/>
      <c r="NHP17" s="1196"/>
      <c r="NHR17" s="1198"/>
      <c r="NHS17" s="1193"/>
      <c r="NHT17" s="1194"/>
      <c r="NHU17" s="1195"/>
      <c r="NHV17" s="1195"/>
      <c r="NHW17" s="1195"/>
      <c r="NHX17" s="1196"/>
      <c r="NHY17" s="1196"/>
      <c r="NHZ17" s="1196"/>
      <c r="NIB17" s="1198"/>
      <c r="NIC17" s="1193"/>
      <c r="NID17" s="1194"/>
      <c r="NIE17" s="1195"/>
      <c r="NIF17" s="1195"/>
      <c r="NIG17" s="1195"/>
      <c r="NIH17" s="1196"/>
      <c r="NII17" s="1196"/>
      <c r="NIJ17" s="1196"/>
      <c r="NIL17" s="1198"/>
      <c r="NIM17" s="1193"/>
      <c r="NIN17" s="1194"/>
      <c r="NIO17" s="1195"/>
      <c r="NIP17" s="1195"/>
      <c r="NIQ17" s="1195"/>
      <c r="NIR17" s="1196"/>
      <c r="NIS17" s="1196"/>
      <c r="NIT17" s="1196"/>
      <c r="NIV17" s="1198"/>
      <c r="NIW17" s="1193"/>
      <c r="NIX17" s="1194"/>
      <c r="NIY17" s="1195"/>
      <c r="NIZ17" s="1195"/>
      <c r="NJA17" s="1195"/>
      <c r="NJB17" s="1196"/>
      <c r="NJC17" s="1196"/>
      <c r="NJD17" s="1196"/>
      <c r="NJF17" s="1198"/>
      <c r="NJG17" s="1193"/>
      <c r="NJH17" s="1194"/>
      <c r="NJI17" s="1195"/>
      <c r="NJJ17" s="1195"/>
      <c r="NJK17" s="1195"/>
      <c r="NJL17" s="1196"/>
      <c r="NJM17" s="1196"/>
      <c r="NJN17" s="1196"/>
      <c r="NJP17" s="1198"/>
      <c r="NJQ17" s="1193"/>
      <c r="NJR17" s="1194"/>
      <c r="NJS17" s="1195"/>
      <c r="NJT17" s="1195"/>
      <c r="NJU17" s="1195"/>
      <c r="NJV17" s="1196"/>
      <c r="NJW17" s="1196"/>
      <c r="NJX17" s="1196"/>
      <c r="NJZ17" s="1198"/>
      <c r="NKA17" s="1193"/>
      <c r="NKB17" s="1194"/>
      <c r="NKC17" s="1195"/>
      <c r="NKD17" s="1195"/>
      <c r="NKE17" s="1195"/>
      <c r="NKF17" s="1196"/>
      <c r="NKG17" s="1196"/>
      <c r="NKH17" s="1196"/>
      <c r="NKJ17" s="1198"/>
      <c r="NKK17" s="1193"/>
      <c r="NKL17" s="1194"/>
      <c r="NKM17" s="1195"/>
      <c r="NKN17" s="1195"/>
      <c r="NKO17" s="1195"/>
      <c r="NKP17" s="1196"/>
      <c r="NKQ17" s="1196"/>
      <c r="NKR17" s="1196"/>
      <c r="NKT17" s="1198"/>
      <c r="NKU17" s="1193"/>
      <c r="NKV17" s="1194"/>
      <c r="NKW17" s="1195"/>
      <c r="NKX17" s="1195"/>
      <c r="NKY17" s="1195"/>
      <c r="NKZ17" s="1196"/>
      <c r="NLA17" s="1196"/>
      <c r="NLB17" s="1196"/>
      <c r="NLD17" s="1198"/>
      <c r="NLE17" s="1193"/>
      <c r="NLF17" s="1194"/>
      <c r="NLG17" s="1195"/>
      <c r="NLH17" s="1195"/>
      <c r="NLI17" s="1195"/>
      <c r="NLJ17" s="1196"/>
      <c r="NLK17" s="1196"/>
      <c r="NLL17" s="1196"/>
      <c r="NLN17" s="1198"/>
      <c r="NLO17" s="1193"/>
      <c r="NLP17" s="1194"/>
      <c r="NLQ17" s="1195"/>
      <c r="NLR17" s="1195"/>
      <c r="NLS17" s="1195"/>
      <c r="NLT17" s="1196"/>
      <c r="NLU17" s="1196"/>
      <c r="NLV17" s="1196"/>
      <c r="NLX17" s="1198"/>
      <c r="NLY17" s="1193"/>
      <c r="NLZ17" s="1194"/>
      <c r="NMA17" s="1195"/>
      <c r="NMB17" s="1195"/>
      <c r="NMC17" s="1195"/>
      <c r="NMD17" s="1196"/>
      <c r="NME17" s="1196"/>
      <c r="NMF17" s="1196"/>
      <c r="NMH17" s="1198"/>
      <c r="NMI17" s="1193"/>
      <c r="NMJ17" s="1194"/>
      <c r="NMK17" s="1195"/>
      <c r="NML17" s="1195"/>
      <c r="NMM17" s="1195"/>
      <c r="NMN17" s="1196"/>
      <c r="NMO17" s="1196"/>
      <c r="NMP17" s="1196"/>
      <c r="NMR17" s="1198"/>
      <c r="NMS17" s="1193"/>
      <c r="NMT17" s="1194"/>
      <c r="NMU17" s="1195"/>
      <c r="NMV17" s="1195"/>
      <c r="NMW17" s="1195"/>
      <c r="NMX17" s="1196"/>
      <c r="NMY17" s="1196"/>
      <c r="NMZ17" s="1196"/>
      <c r="NNB17" s="1198"/>
      <c r="NNC17" s="1193"/>
      <c r="NND17" s="1194"/>
      <c r="NNE17" s="1195"/>
      <c r="NNF17" s="1195"/>
      <c r="NNG17" s="1195"/>
      <c r="NNH17" s="1196"/>
      <c r="NNI17" s="1196"/>
      <c r="NNJ17" s="1196"/>
      <c r="NNL17" s="1198"/>
      <c r="NNM17" s="1193"/>
      <c r="NNN17" s="1194"/>
      <c r="NNO17" s="1195"/>
      <c r="NNP17" s="1195"/>
      <c r="NNQ17" s="1195"/>
      <c r="NNR17" s="1196"/>
      <c r="NNS17" s="1196"/>
      <c r="NNT17" s="1196"/>
      <c r="NNV17" s="1198"/>
      <c r="NNW17" s="1193"/>
      <c r="NNX17" s="1194"/>
      <c r="NNY17" s="1195"/>
      <c r="NNZ17" s="1195"/>
      <c r="NOA17" s="1195"/>
      <c r="NOB17" s="1196"/>
      <c r="NOC17" s="1196"/>
      <c r="NOD17" s="1196"/>
      <c r="NOF17" s="1198"/>
      <c r="NOG17" s="1193"/>
      <c r="NOH17" s="1194"/>
      <c r="NOI17" s="1195"/>
      <c r="NOJ17" s="1195"/>
      <c r="NOK17" s="1195"/>
      <c r="NOL17" s="1196"/>
      <c r="NOM17" s="1196"/>
      <c r="NON17" s="1196"/>
      <c r="NOP17" s="1198"/>
      <c r="NOQ17" s="1193"/>
      <c r="NOR17" s="1194"/>
      <c r="NOS17" s="1195"/>
      <c r="NOT17" s="1195"/>
      <c r="NOU17" s="1195"/>
      <c r="NOV17" s="1196"/>
      <c r="NOW17" s="1196"/>
      <c r="NOX17" s="1196"/>
      <c r="NOZ17" s="1198"/>
      <c r="NPA17" s="1193"/>
      <c r="NPB17" s="1194"/>
      <c r="NPC17" s="1195"/>
      <c r="NPD17" s="1195"/>
      <c r="NPE17" s="1195"/>
      <c r="NPF17" s="1196"/>
      <c r="NPG17" s="1196"/>
      <c r="NPH17" s="1196"/>
      <c r="NPJ17" s="1198"/>
      <c r="NPK17" s="1193"/>
      <c r="NPL17" s="1194"/>
      <c r="NPM17" s="1195"/>
      <c r="NPN17" s="1195"/>
      <c r="NPO17" s="1195"/>
      <c r="NPP17" s="1196"/>
      <c r="NPQ17" s="1196"/>
      <c r="NPR17" s="1196"/>
      <c r="NPT17" s="1198"/>
      <c r="NPU17" s="1193"/>
      <c r="NPV17" s="1194"/>
      <c r="NPW17" s="1195"/>
      <c r="NPX17" s="1195"/>
      <c r="NPY17" s="1195"/>
      <c r="NPZ17" s="1196"/>
      <c r="NQA17" s="1196"/>
      <c r="NQB17" s="1196"/>
      <c r="NQD17" s="1198"/>
      <c r="NQE17" s="1193"/>
      <c r="NQF17" s="1194"/>
      <c r="NQG17" s="1195"/>
      <c r="NQH17" s="1195"/>
      <c r="NQI17" s="1195"/>
      <c r="NQJ17" s="1196"/>
      <c r="NQK17" s="1196"/>
      <c r="NQL17" s="1196"/>
      <c r="NQN17" s="1198"/>
      <c r="NQO17" s="1193"/>
      <c r="NQP17" s="1194"/>
      <c r="NQQ17" s="1195"/>
      <c r="NQR17" s="1195"/>
      <c r="NQS17" s="1195"/>
      <c r="NQT17" s="1196"/>
      <c r="NQU17" s="1196"/>
      <c r="NQV17" s="1196"/>
      <c r="NQX17" s="1198"/>
      <c r="NQY17" s="1193"/>
      <c r="NQZ17" s="1194"/>
      <c r="NRA17" s="1195"/>
      <c r="NRB17" s="1195"/>
      <c r="NRC17" s="1195"/>
      <c r="NRD17" s="1196"/>
      <c r="NRE17" s="1196"/>
      <c r="NRF17" s="1196"/>
      <c r="NRH17" s="1198"/>
      <c r="NRI17" s="1193"/>
      <c r="NRJ17" s="1194"/>
      <c r="NRK17" s="1195"/>
      <c r="NRL17" s="1195"/>
      <c r="NRM17" s="1195"/>
      <c r="NRN17" s="1196"/>
      <c r="NRO17" s="1196"/>
      <c r="NRP17" s="1196"/>
      <c r="NRR17" s="1198"/>
      <c r="NRS17" s="1193"/>
      <c r="NRT17" s="1194"/>
      <c r="NRU17" s="1195"/>
      <c r="NRV17" s="1195"/>
      <c r="NRW17" s="1195"/>
      <c r="NRX17" s="1196"/>
      <c r="NRY17" s="1196"/>
      <c r="NRZ17" s="1196"/>
      <c r="NSB17" s="1198"/>
      <c r="NSC17" s="1193"/>
      <c r="NSD17" s="1194"/>
      <c r="NSE17" s="1195"/>
      <c r="NSF17" s="1195"/>
      <c r="NSG17" s="1195"/>
      <c r="NSH17" s="1196"/>
      <c r="NSI17" s="1196"/>
      <c r="NSJ17" s="1196"/>
      <c r="NSL17" s="1198"/>
      <c r="NSM17" s="1193"/>
      <c r="NSN17" s="1194"/>
      <c r="NSO17" s="1195"/>
      <c r="NSP17" s="1195"/>
      <c r="NSQ17" s="1195"/>
      <c r="NSR17" s="1196"/>
      <c r="NSS17" s="1196"/>
      <c r="NST17" s="1196"/>
      <c r="NSV17" s="1198"/>
      <c r="NSW17" s="1193"/>
      <c r="NSX17" s="1194"/>
      <c r="NSY17" s="1195"/>
      <c r="NSZ17" s="1195"/>
      <c r="NTA17" s="1195"/>
      <c r="NTB17" s="1196"/>
      <c r="NTC17" s="1196"/>
      <c r="NTD17" s="1196"/>
      <c r="NTF17" s="1198"/>
      <c r="NTG17" s="1193"/>
      <c r="NTH17" s="1194"/>
      <c r="NTI17" s="1195"/>
      <c r="NTJ17" s="1195"/>
      <c r="NTK17" s="1195"/>
      <c r="NTL17" s="1196"/>
      <c r="NTM17" s="1196"/>
      <c r="NTN17" s="1196"/>
      <c r="NTP17" s="1198"/>
      <c r="NTQ17" s="1193"/>
      <c r="NTR17" s="1194"/>
      <c r="NTS17" s="1195"/>
      <c r="NTT17" s="1195"/>
      <c r="NTU17" s="1195"/>
      <c r="NTV17" s="1196"/>
      <c r="NTW17" s="1196"/>
      <c r="NTX17" s="1196"/>
      <c r="NTZ17" s="1198"/>
      <c r="NUA17" s="1193"/>
      <c r="NUB17" s="1194"/>
      <c r="NUC17" s="1195"/>
      <c r="NUD17" s="1195"/>
      <c r="NUE17" s="1195"/>
      <c r="NUF17" s="1196"/>
      <c r="NUG17" s="1196"/>
      <c r="NUH17" s="1196"/>
      <c r="NUJ17" s="1198"/>
      <c r="NUK17" s="1193"/>
      <c r="NUL17" s="1194"/>
      <c r="NUM17" s="1195"/>
      <c r="NUN17" s="1195"/>
      <c r="NUO17" s="1195"/>
      <c r="NUP17" s="1196"/>
      <c r="NUQ17" s="1196"/>
      <c r="NUR17" s="1196"/>
      <c r="NUT17" s="1198"/>
      <c r="NUU17" s="1193"/>
      <c r="NUV17" s="1194"/>
      <c r="NUW17" s="1195"/>
      <c r="NUX17" s="1195"/>
      <c r="NUY17" s="1195"/>
      <c r="NUZ17" s="1196"/>
      <c r="NVA17" s="1196"/>
      <c r="NVB17" s="1196"/>
      <c r="NVD17" s="1198"/>
      <c r="NVE17" s="1193"/>
      <c r="NVF17" s="1194"/>
      <c r="NVG17" s="1195"/>
      <c r="NVH17" s="1195"/>
      <c r="NVI17" s="1195"/>
      <c r="NVJ17" s="1196"/>
      <c r="NVK17" s="1196"/>
      <c r="NVL17" s="1196"/>
      <c r="NVN17" s="1198"/>
      <c r="NVO17" s="1193"/>
      <c r="NVP17" s="1194"/>
      <c r="NVQ17" s="1195"/>
      <c r="NVR17" s="1195"/>
      <c r="NVS17" s="1195"/>
      <c r="NVT17" s="1196"/>
      <c r="NVU17" s="1196"/>
      <c r="NVV17" s="1196"/>
      <c r="NVX17" s="1198"/>
      <c r="NVY17" s="1193"/>
      <c r="NVZ17" s="1194"/>
      <c r="NWA17" s="1195"/>
      <c r="NWB17" s="1195"/>
      <c r="NWC17" s="1195"/>
      <c r="NWD17" s="1196"/>
      <c r="NWE17" s="1196"/>
      <c r="NWF17" s="1196"/>
      <c r="NWH17" s="1198"/>
      <c r="NWI17" s="1193"/>
      <c r="NWJ17" s="1194"/>
      <c r="NWK17" s="1195"/>
      <c r="NWL17" s="1195"/>
      <c r="NWM17" s="1195"/>
      <c r="NWN17" s="1196"/>
      <c r="NWO17" s="1196"/>
      <c r="NWP17" s="1196"/>
      <c r="NWR17" s="1198"/>
      <c r="NWS17" s="1193"/>
      <c r="NWT17" s="1194"/>
      <c r="NWU17" s="1195"/>
      <c r="NWV17" s="1195"/>
      <c r="NWW17" s="1195"/>
      <c r="NWX17" s="1196"/>
      <c r="NWY17" s="1196"/>
      <c r="NWZ17" s="1196"/>
      <c r="NXB17" s="1198"/>
      <c r="NXC17" s="1193"/>
      <c r="NXD17" s="1194"/>
      <c r="NXE17" s="1195"/>
      <c r="NXF17" s="1195"/>
      <c r="NXG17" s="1195"/>
      <c r="NXH17" s="1196"/>
      <c r="NXI17" s="1196"/>
      <c r="NXJ17" s="1196"/>
      <c r="NXL17" s="1198"/>
      <c r="NXM17" s="1193"/>
      <c r="NXN17" s="1194"/>
      <c r="NXO17" s="1195"/>
      <c r="NXP17" s="1195"/>
      <c r="NXQ17" s="1195"/>
      <c r="NXR17" s="1196"/>
      <c r="NXS17" s="1196"/>
      <c r="NXT17" s="1196"/>
      <c r="NXV17" s="1198"/>
      <c r="NXW17" s="1193"/>
      <c r="NXX17" s="1194"/>
      <c r="NXY17" s="1195"/>
      <c r="NXZ17" s="1195"/>
      <c r="NYA17" s="1195"/>
      <c r="NYB17" s="1196"/>
      <c r="NYC17" s="1196"/>
      <c r="NYD17" s="1196"/>
      <c r="NYF17" s="1198"/>
      <c r="NYG17" s="1193"/>
      <c r="NYH17" s="1194"/>
      <c r="NYI17" s="1195"/>
      <c r="NYJ17" s="1195"/>
      <c r="NYK17" s="1195"/>
      <c r="NYL17" s="1196"/>
      <c r="NYM17" s="1196"/>
      <c r="NYN17" s="1196"/>
      <c r="NYP17" s="1198"/>
      <c r="NYQ17" s="1193"/>
      <c r="NYR17" s="1194"/>
      <c r="NYS17" s="1195"/>
      <c r="NYT17" s="1195"/>
      <c r="NYU17" s="1195"/>
      <c r="NYV17" s="1196"/>
      <c r="NYW17" s="1196"/>
      <c r="NYX17" s="1196"/>
      <c r="NYZ17" s="1198"/>
      <c r="NZA17" s="1193"/>
      <c r="NZB17" s="1194"/>
      <c r="NZC17" s="1195"/>
      <c r="NZD17" s="1195"/>
      <c r="NZE17" s="1195"/>
      <c r="NZF17" s="1196"/>
      <c r="NZG17" s="1196"/>
      <c r="NZH17" s="1196"/>
      <c r="NZJ17" s="1198"/>
      <c r="NZK17" s="1193"/>
      <c r="NZL17" s="1194"/>
      <c r="NZM17" s="1195"/>
      <c r="NZN17" s="1195"/>
      <c r="NZO17" s="1195"/>
      <c r="NZP17" s="1196"/>
      <c r="NZQ17" s="1196"/>
      <c r="NZR17" s="1196"/>
      <c r="NZT17" s="1198"/>
      <c r="NZU17" s="1193"/>
      <c r="NZV17" s="1194"/>
      <c r="NZW17" s="1195"/>
      <c r="NZX17" s="1195"/>
      <c r="NZY17" s="1195"/>
      <c r="NZZ17" s="1196"/>
      <c r="OAA17" s="1196"/>
      <c r="OAB17" s="1196"/>
      <c r="OAD17" s="1198"/>
      <c r="OAE17" s="1193"/>
      <c r="OAF17" s="1194"/>
      <c r="OAG17" s="1195"/>
      <c r="OAH17" s="1195"/>
      <c r="OAI17" s="1195"/>
      <c r="OAJ17" s="1196"/>
      <c r="OAK17" s="1196"/>
      <c r="OAL17" s="1196"/>
      <c r="OAN17" s="1198"/>
      <c r="OAO17" s="1193"/>
      <c r="OAP17" s="1194"/>
      <c r="OAQ17" s="1195"/>
      <c r="OAR17" s="1195"/>
      <c r="OAS17" s="1195"/>
      <c r="OAT17" s="1196"/>
      <c r="OAU17" s="1196"/>
      <c r="OAV17" s="1196"/>
      <c r="OAX17" s="1198"/>
      <c r="OAY17" s="1193"/>
      <c r="OAZ17" s="1194"/>
      <c r="OBA17" s="1195"/>
      <c r="OBB17" s="1195"/>
      <c r="OBC17" s="1195"/>
      <c r="OBD17" s="1196"/>
      <c r="OBE17" s="1196"/>
      <c r="OBF17" s="1196"/>
      <c r="OBH17" s="1198"/>
      <c r="OBI17" s="1193"/>
      <c r="OBJ17" s="1194"/>
      <c r="OBK17" s="1195"/>
      <c r="OBL17" s="1195"/>
      <c r="OBM17" s="1195"/>
      <c r="OBN17" s="1196"/>
      <c r="OBO17" s="1196"/>
      <c r="OBP17" s="1196"/>
      <c r="OBR17" s="1198"/>
      <c r="OBS17" s="1193"/>
      <c r="OBT17" s="1194"/>
      <c r="OBU17" s="1195"/>
      <c r="OBV17" s="1195"/>
      <c r="OBW17" s="1195"/>
      <c r="OBX17" s="1196"/>
      <c r="OBY17" s="1196"/>
      <c r="OBZ17" s="1196"/>
      <c r="OCB17" s="1198"/>
      <c r="OCC17" s="1193"/>
      <c r="OCD17" s="1194"/>
      <c r="OCE17" s="1195"/>
      <c r="OCF17" s="1195"/>
      <c r="OCG17" s="1195"/>
      <c r="OCH17" s="1196"/>
      <c r="OCI17" s="1196"/>
      <c r="OCJ17" s="1196"/>
      <c r="OCL17" s="1198"/>
      <c r="OCM17" s="1193"/>
      <c r="OCN17" s="1194"/>
      <c r="OCO17" s="1195"/>
      <c r="OCP17" s="1195"/>
      <c r="OCQ17" s="1195"/>
      <c r="OCR17" s="1196"/>
      <c r="OCS17" s="1196"/>
      <c r="OCT17" s="1196"/>
      <c r="OCV17" s="1198"/>
      <c r="OCW17" s="1193"/>
      <c r="OCX17" s="1194"/>
      <c r="OCY17" s="1195"/>
      <c r="OCZ17" s="1195"/>
      <c r="ODA17" s="1195"/>
      <c r="ODB17" s="1196"/>
      <c r="ODC17" s="1196"/>
      <c r="ODD17" s="1196"/>
      <c r="ODF17" s="1198"/>
      <c r="ODG17" s="1193"/>
      <c r="ODH17" s="1194"/>
      <c r="ODI17" s="1195"/>
      <c r="ODJ17" s="1195"/>
      <c r="ODK17" s="1195"/>
      <c r="ODL17" s="1196"/>
      <c r="ODM17" s="1196"/>
      <c r="ODN17" s="1196"/>
      <c r="ODP17" s="1198"/>
      <c r="ODQ17" s="1193"/>
      <c r="ODR17" s="1194"/>
      <c r="ODS17" s="1195"/>
      <c r="ODT17" s="1195"/>
      <c r="ODU17" s="1195"/>
      <c r="ODV17" s="1196"/>
      <c r="ODW17" s="1196"/>
      <c r="ODX17" s="1196"/>
      <c r="ODZ17" s="1198"/>
      <c r="OEA17" s="1193"/>
      <c r="OEB17" s="1194"/>
      <c r="OEC17" s="1195"/>
      <c r="OED17" s="1195"/>
      <c r="OEE17" s="1195"/>
      <c r="OEF17" s="1196"/>
      <c r="OEG17" s="1196"/>
      <c r="OEH17" s="1196"/>
      <c r="OEJ17" s="1198"/>
      <c r="OEK17" s="1193"/>
      <c r="OEL17" s="1194"/>
      <c r="OEM17" s="1195"/>
      <c r="OEN17" s="1195"/>
      <c r="OEO17" s="1195"/>
      <c r="OEP17" s="1196"/>
      <c r="OEQ17" s="1196"/>
      <c r="OER17" s="1196"/>
      <c r="OET17" s="1198"/>
      <c r="OEU17" s="1193"/>
      <c r="OEV17" s="1194"/>
      <c r="OEW17" s="1195"/>
      <c r="OEX17" s="1195"/>
      <c r="OEY17" s="1195"/>
      <c r="OEZ17" s="1196"/>
      <c r="OFA17" s="1196"/>
      <c r="OFB17" s="1196"/>
      <c r="OFD17" s="1198"/>
      <c r="OFE17" s="1193"/>
      <c r="OFF17" s="1194"/>
      <c r="OFG17" s="1195"/>
      <c r="OFH17" s="1195"/>
      <c r="OFI17" s="1195"/>
      <c r="OFJ17" s="1196"/>
      <c r="OFK17" s="1196"/>
      <c r="OFL17" s="1196"/>
      <c r="OFN17" s="1198"/>
      <c r="OFO17" s="1193"/>
      <c r="OFP17" s="1194"/>
      <c r="OFQ17" s="1195"/>
      <c r="OFR17" s="1195"/>
      <c r="OFS17" s="1195"/>
      <c r="OFT17" s="1196"/>
      <c r="OFU17" s="1196"/>
      <c r="OFV17" s="1196"/>
      <c r="OFX17" s="1198"/>
      <c r="OFY17" s="1193"/>
      <c r="OFZ17" s="1194"/>
      <c r="OGA17" s="1195"/>
      <c r="OGB17" s="1195"/>
      <c r="OGC17" s="1195"/>
      <c r="OGD17" s="1196"/>
      <c r="OGE17" s="1196"/>
      <c r="OGF17" s="1196"/>
      <c r="OGH17" s="1198"/>
      <c r="OGI17" s="1193"/>
      <c r="OGJ17" s="1194"/>
      <c r="OGK17" s="1195"/>
      <c r="OGL17" s="1195"/>
      <c r="OGM17" s="1195"/>
      <c r="OGN17" s="1196"/>
      <c r="OGO17" s="1196"/>
      <c r="OGP17" s="1196"/>
      <c r="OGR17" s="1198"/>
      <c r="OGS17" s="1193"/>
      <c r="OGT17" s="1194"/>
      <c r="OGU17" s="1195"/>
      <c r="OGV17" s="1195"/>
      <c r="OGW17" s="1195"/>
      <c r="OGX17" s="1196"/>
      <c r="OGY17" s="1196"/>
      <c r="OGZ17" s="1196"/>
      <c r="OHB17" s="1198"/>
      <c r="OHC17" s="1193"/>
      <c r="OHD17" s="1194"/>
      <c r="OHE17" s="1195"/>
      <c r="OHF17" s="1195"/>
      <c r="OHG17" s="1195"/>
      <c r="OHH17" s="1196"/>
      <c r="OHI17" s="1196"/>
      <c r="OHJ17" s="1196"/>
      <c r="OHL17" s="1198"/>
      <c r="OHM17" s="1193"/>
      <c r="OHN17" s="1194"/>
      <c r="OHO17" s="1195"/>
      <c r="OHP17" s="1195"/>
      <c r="OHQ17" s="1195"/>
      <c r="OHR17" s="1196"/>
      <c r="OHS17" s="1196"/>
      <c r="OHT17" s="1196"/>
      <c r="OHV17" s="1198"/>
      <c r="OHW17" s="1193"/>
      <c r="OHX17" s="1194"/>
      <c r="OHY17" s="1195"/>
      <c r="OHZ17" s="1195"/>
      <c r="OIA17" s="1195"/>
      <c r="OIB17" s="1196"/>
      <c r="OIC17" s="1196"/>
      <c r="OID17" s="1196"/>
      <c r="OIF17" s="1198"/>
      <c r="OIG17" s="1193"/>
      <c r="OIH17" s="1194"/>
      <c r="OII17" s="1195"/>
      <c r="OIJ17" s="1195"/>
      <c r="OIK17" s="1195"/>
      <c r="OIL17" s="1196"/>
      <c r="OIM17" s="1196"/>
      <c r="OIN17" s="1196"/>
      <c r="OIP17" s="1198"/>
      <c r="OIQ17" s="1193"/>
      <c r="OIR17" s="1194"/>
      <c r="OIS17" s="1195"/>
      <c r="OIT17" s="1195"/>
      <c r="OIU17" s="1195"/>
      <c r="OIV17" s="1196"/>
      <c r="OIW17" s="1196"/>
      <c r="OIX17" s="1196"/>
      <c r="OIZ17" s="1198"/>
      <c r="OJA17" s="1193"/>
      <c r="OJB17" s="1194"/>
      <c r="OJC17" s="1195"/>
      <c r="OJD17" s="1195"/>
      <c r="OJE17" s="1195"/>
      <c r="OJF17" s="1196"/>
      <c r="OJG17" s="1196"/>
      <c r="OJH17" s="1196"/>
      <c r="OJJ17" s="1198"/>
      <c r="OJK17" s="1193"/>
      <c r="OJL17" s="1194"/>
      <c r="OJM17" s="1195"/>
      <c r="OJN17" s="1195"/>
      <c r="OJO17" s="1195"/>
      <c r="OJP17" s="1196"/>
      <c r="OJQ17" s="1196"/>
      <c r="OJR17" s="1196"/>
      <c r="OJT17" s="1198"/>
      <c r="OJU17" s="1193"/>
      <c r="OJV17" s="1194"/>
      <c r="OJW17" s="1195"/>
      <c r="OJX17" s="1195"/>
      <c r="OJY17" s="1195"/>
      <c r="OJZ17" s="1196"/>
      <c r="OKA17" s="1196"/>
      <c r="OKB17" s="1196"/>
      <c r="OKD17" s="1198"/>
      <c r="OKE17" s="1193"/>
      <c r="OKF17" s="1194"/>
      <c r="OKG17" s="1195"/>
      <c r="OKH17" s="1195"/>
      <c r="OKI17" s="1195"/>
      <c r="OKJ17" s="1196"/>
      <c r="OKK17" s="1196"/>
      <c r="OKL17" s="1196"/>
      <c r="OKN17" s="1198"/>
      <c r="OKO17" s="1193"/>
      <c r="OKP17" s="1194"/>
      <c r="OKQ17" s="1195"/>
      <c r="OKR17" s="1195"/>
      <c r="OKS17" s="1195"/>
      <c r="OKT17" s="1196"/>
      <c r="OKU17" s="1196"/>
      <c r="OKV17" s="1196"/>
      <c r="OKX17" s="1198"/>
      <c r="OKY17" s="1193"/>
      <c r="OKZ17" s="1194"/>
      <c r="OLA17" s="1195"/>
      <c r="OLB17" s="1195"/>
      <c r="OLC17" s="1195"/>
      <c r="OLD17" s="1196"/>
      <c r="OLE17" s="1196"/>
      <c r="OLF17" s="1196"/>
      <c r="OLH17" s="1198"/>
      <c r="OLI17" s="1193"/>
      <c r="OLJ17" s="1194"/>
      <c r="OLK17" s="1195"/>
      <c r="OLL17" s="1195"/>
      <c r="OLM17" s="1195"/>
      <c r="OLN17" s="1196"/>
      <c r="OLO17" s="1196"/>
      <c r="OLP17" s="1196"/>
      <c r="OLR17" s="1198"/>
      <c r="OLS17" s="1193"/>
      <c r="OLT17" s="1194"/>
      <c r="OLU17" s="1195"/>
      <c r="OLV17" s="1195"/>
      <c r="OLW17" s="1195"/>
      <c r="OLX17" s="1196"/>
      <c r="OLY17" s="1196"/>
      <c r="OLZ17" s="1196"/>
      <c r="OMB17" s="1198"/>
      <c r="OMC17" s="1193"/>
      <c r="OMD17" s="1194"/>
      <c r="OME17" s="1195"/>
      <c r="OMF17" s="1195"/>
      <c r="OMG17" s="1195"/>
      <c r="OMH17" s="1196"/>
      <c r="OMI17" s="1196"/>
      <c r="OMJ17" s="1196"/>
      <c r="OML17" s="1198"/>
      <c r="OMM17" s="1193"/>
      <c r="OMN17" s="1194"/>
      <c r="OMO17" s="1195"/>
      <c r="OMP17" s="1195"/>
      <c r="OMQ17" s="1195"/>
      <c r="OMR17" s="1196"/>
      <c r="OMS17" s="1196"/>
      <c r="OMT17" s="1196"/>
      <c r="OMV17" s="1198"/>
      <c r="OMW17" s="1193"/>
      <c r="OMX17" s="1194"/>
      <c r="OMY17" s="1195"/>
      <c r="OMZ17" s="1195"/>
      <c r="ONA17" s="1195"/>
      <c r="ONB17" s="1196"/>
      <c r="ONC17" s="1196"/>
      <c r="OND17" s="1196"/>
      <c r="ONF17" s="1198"/>
      <c r="ONG17" s="1193"/>
      <c r="ONH17" s="1194"/>
      <c r="ONI17" s="1195"/>
      <c r="ONJ17" s="1195"/>
      <c r="ONK17" s="1195"/>
      <c r="ONL17" s="1196"/>
      <c r="ONM17" s="1196"/>
      <c r="ONN17" s="1196"/>
      <c r="ONP17" s="1198"/>
      <c r="ONQ17" s="1193"/>
      <c r="ONR17" s="1194"/>
      <c r="ONS17" s="1195"/>
      <c r="ONT17" s="1195"/>
      <c r="ONU17" s="1195"/>
      <c r="ONV17" s="1196"/>
      <c r="ONW17" s="1196"/>
      <c r="ONX17" s="1196"/>
      <c r="ONZ17" s="1198"/>
      <c r="OOA17" s="1193"/>
      <c r="OOB17" s="1194"/>
      <c r="OOC17" s="1195"/>
      <c r="OOD17" s="1195"/>
      <c r="OOE17" s="1195"/>
      <c r="OOF17" s="1196"/>
      <c r="OOG17" s="1196"/>
      <c r="OOH17" s="1196"/>
      <c r="OOJ17" s="1198"/>
      <c r="OOK17" s="1193"/>
      <c r="OOL17" s="1194"/>
      <c r="OOM17" s="1195"/>
      <c r="OON17" s="1195"/>
      <c r="OOO17" s="1195"/>
      <c r="OOP17" s="1196"/>
      <c r="OOQ17" s="1196"/>
      <c r="OOR17" s="1196"/>
      <c r="OOT17" s="1198"/>
      <c r="OOU17" s="1193"/>
      <c r="OOV17" s="1194"/>
      <c r="OOW17" s="1195"/>
      <c r="OOX17" s="1195"/>
      <c r="OOY17" s="1195"/>
      <c r="OOZ17" s="1196"/>
      <c r="OPA17" s="1196"/>
      <c r="OPB17" s="1196"/>
      <c r="OPD17" s="1198"/>
      <c r="OPE17" s="1193"/>
      <c r="OPF17" s="1194"/>
      <c r="OPG17" s="1195"/>
      <c r="OPH17" s="1195"/>
      <c r="OPI17" s="1195"/>
      <c r="OPJ17" s="1196"/>
      <c r="OPK17" s="1196"/>
      <c r="OPL17" s="1196"/>
      <c r="OPN17" s="1198"/>
      <c r="OPO17" s="1193"/>
      <c r="OPP17" s="1194"/>
      <c r="OPQ17" s="1195"/>
      <c r="OPR17" s="1195"/>
      <c r="OPS17" s="1195"/>
      <c r="OPT17" s="1196"/>
      <c r="OPU17" s="1196"/>
      <c r="OPV17" s="1196"/>
      <c r="OPX17" s="1198"/>
      <c r="OPY17" s="1193"/>
      <c r="OPZ17" s="1194"/>
      <c r="OQA17" s="1195"/>
      <c r="OQB17" s="1195"/>
      <c r="OQC17" s="1195"/>
      <c r="OQD17" s="1196"/>
      <c r="OQE17" s="1196"/>
      <c r="OQF17" s="1196"/>
      <c r="OQH17" s="1198"/>
      <c r="OQI17" s="1193"/>
      <c r="OQJ17" s="1194"/>
      <c r="OQK17" s="1195"/>
      <c r="OQL17" s="1195"/>
      <c r="OQM17" s="1195"/>
      <c r="OQN17" s="1196"/>
      <c r="OQO17" s="1196"/>
      <c r="OQP17" s="1196"/>
      <c r="OQR17" s="1198"/>
      <c r="OQS17" s="1193"/>
      <c r="OQT17" s="1194"/>
      <c r="OQU17" s="1195"/>
      <c r="OQV17" s="1195"/>
      <c r="OQW17" s="1195"/>
      <c r="OQX17" s="1196"/>
      <c r="OQY17" s="1196"/>
      <c r="OQZ17" s="1196"/>
      <c r="ORB17" s="1198"/>
      <c r="ORC17" s="1193"/>
      <c r="ORD17" s="1194"/>
      <c r="ORE17" s="1195"/>
      <c r="ORF17" s="1195"/>
      <c r="ORG17" s="1195"/>
      <c r="ORH17" s="1196"/>
      <c r="ORI17" s="1196"/>
      <c r="ORJ17" s="1196"/>
      <c r="ORL17" s="1198"/>
      <c r="ORM17" s="1193"/>
      <c r="ORN17" s="1194"/>
      <c r="ORO17" s="1195"/>
      <c r="ORP17" s="1195"/>
      <c r="ORQ17" s="1195"/>
      <c r="ORR17" s="1196"/>
      <c r="ORS17" s="1196"/>
      <c r="ORT17" s="1196"/>
      <c r="ORV17" s="1198"/>
      <c r="ORW17" s="1193"/>
      <c r="ORX17" s="1194"/>
      <c r="ORY17" s="1195"/>
      <c r="ORZ17" s="1195"/>
      <c r="OSA17" s="1195"/>
      <c r="OSB17" s="1196"/>
      <c r="OSC17" s="1196"/>
      <c r="OSD17" s="1196"/>
      <c r="OSF17" s="1198"/>
      <c r="OSG17" s="1193"/>
      <c r="OSH17" s="1194"/>
      <c r="OSI17" s="1195"/>
      <c r="OSJ17" s="1195"/>
      <c r="OSK17" s="1195"/>
      <c r="OSL17" s="1196"/>
      <c r="OSM17" s="1196"/>
      <c r="OSN17" s="1196"/>
      <c r="OSP17" s="1198"/>
      <c r="OSQ17" s="1193"/>
      <c r="OSR17" s="1194"/>
      <c r="OSS17" s="1195"/>
      <c r="OST17" s="1195"/>
      <c r="OSU17" s="1195"/>
      <c r="OSV17" s="1196"/>
      <c r="OSW17" s="1196"/>
      <c r="OSX17" s="1196"/>
      <c r="OSZ17" s="1198"/>
      <c r="OTA17" s="1193"/>
      <c r="OTB17" s="1194"/>
      <c r="OTC17" s="1195"/>
      <c r="OTD17" s="1195"/>
      <c r="OTE17" s="1195"/>
      <c r="OTF17" s="1196"/>
      <c r="OTG17" s="1196"/>
      <c r="OTH17" s="1196"/>
      <c r="OTJ17" s="1198"/>
      <c r="OTK17" s="1193"/>
      <c r="OTL17" s="1194"/>
      <c r="OTM17" s="1195"/>
      <c r="OTN17" s="1195"/>
      <c r="OTO17" s="1195"/>
      <c r="OTP17" s="1196"/>
      <c r="OTQ17" s="1196"/>
      <c r="OTR17" s="1196"/>
      <c r="OTT17" s="1198"/>
      <c r="OTU17" s="1193"/>
      <c r="OTV17" s="1194"/>
      <c r="OTW17" s="1195"/>
      <c r="OTX17" s="1195"/>
      <c r="OTY17" s="1195"/>
      <c r="OTZ17" s="1196"/>
      <c r="OUA17" s="1196"/>
      <c r="OUB17" s="1196"/>
      <c r="OUD17" s="1198"/>
      <c r="OUE17" s="1193"/>
      <c r="OUF17" s="1194"/>
      <c r="OUG17" s="1195"/>
      <c r="OUH17" s="1195"/>
      <c r="OUI17" s="1195"/>
      <c r="OUJ17" s="1196"/>
      <c r="OUK17" s="1196"/>
      <c r="OUL17" s="1196"/>
      <c r="OUN17" s="1198"/>
      <c r="OUO17" s="1193"/>
      <c r="OUP17" s="1194"/>
      <c r="OUQ17" s="1195"/>
      <c r="OUR17" s="1195"/>
      <c r="OUS17" s="1195"/>
      <c r="OUT17" s="1196"/>
      <c r="OUU17" s="1196"/>
      <c r="OUV17" s="1196"/>
      <c r="OUX17" s="1198"/>
      <c r="OUY17" s="1193"/>
      <c r="OUZ17" s="1194"/>
      <c r="OVA17" s="1195"/>
      <c r="OVB17" s="1195"/>
      <c r="OVC17" s="1195"/>
      <c r="OVD17" s="1196"/>
      <c r="OVE17" s="1196"/>
      <c r="OVF17" s="1196"/>
      <c r="OVH17" s="1198"/>
      <c r="OVI17" s="1193"/>
      <c r="OVJ17" s="1194"/>
      <c r="OVK17" s="1195"/>
      <c r="OVL17" s="1195"/>
      <c r="OVM17" s="1195"/>
      <c r="OVN17" s="1196"/>
      <c r="OVO17" s="1196"/>
      <c r="OVP17" s="1196"/>
      <c r="OVR17" s="1198"/>
      <c r="OVS17" s="1193"/>
      <c r="OVT17" s="1194"/>
      <c r="OVU17" s="1195"/>
      <c r="OVV17" s="1195"/>
      <c r="OVW17" s="1195"/>
      <c r="OVX17" s="1196"/>
      <c r="OVY17" s="1196"/>
      <c r="OVZ17" s="1196"/>
      <c r="OWB17" s="1198"/>
      <c r="OWC17" s="1193"/>
      <c r="OWD17" s="1194"/>
      <c r="OWE17" s="1195"/>
      <c r="OWF17" s="1195"/>
      <c r="OWG17" s="1195"/>
      <c r="OWH17" s="1196"/>
      <c r="OWI17" s="1196"/>
      <c r="OWJ17" s="1196"/>
      <c r="OWL17" s="1198"/>
      <c r="OWM17" s="1193"/>
      <c r="OWN17" s="1194"/>
      <c r="OWO17" s="1195"/>
      <c r="OWP17" s="1195"/>
      <c r="OWQ17" s="1195"/>
      <c r="OWR17" s="1196"/>
      <c r="OWS17" s="1196"/>
      <c r="OWT17" s="1196"/>
      <c r="OWV17" s="1198"/>
      <c r="OWW17" s="1193"/>
      <c r="OWX17" s="1194"/>
      <c r="OWY17" s="1195"/>
      <c r="OWZ17" s="1195"/>
      <c r="OXA17" s="1195"/>
      <c r="OXB17" s="1196"/>
      <c r="OXC17" s="1196"/>
      <c r="OXD17" s="1196"/>
      <c r="OXF17" s="1198"/>
      <c r="OXG17" s="1193"/>
      <c r="OXH17" s="1194"/>
      <c r="OXI17" s="1195"/>
      <c r="OXJ17" s="1195"/>
      <c r="OXK17" s="1195"/>
      <c r="OXL17" s="1196"/>
      <c r="OXM17" s="1196"/>
      <c r="OXN17" s="1196"/>
      <c r="OXP17" s="1198"/>
      <c r="OXQ17" s="1193"/>
      <c r="OXR17" s="1194"/>
      <c r="OXS17" s="1195"/>
      <c r="OXT17" s="1195"/>
      <c r="OXU17" s="1195"/>
      <c r="OXV17" s="1196"/>
      <c r="OXW17" s="1196"/>
      <c r="OXX17" s="1196"/>
      <c r="OXZ17" s="1198"/>
      <c r="OYA17" s="1193"/>
      <c r="OYB17" s="1194"/>
      <c r="OYC17" s="1195"/>
      <c r="OYD17" s="1195"/>
      <c r="OYE17" s="1195"/>
      <c r="OYF17" s="1196"/>
      <c r="OYG17" s="1196"/>
      <c r="OYH17" s="1196"/>
      <c r="OYJ17" s="1198"/>
      <c r="OYK17" s="1193"/>
      <c r="OYL17" s="1194"/>
      <c r="OYM17" s="1195"/>
      <c r="OYN17" s="1195"/>
      <c r="OYO17" s="1195"/>
      <c r="OYP17" s="1196"/>
      <c r="OYQ17" s="1196"/>
      <c r="OYR17" s="1196"/>
      <c r="OYT17" s="1198"/>
      <c r="OYU17" s="1193"/>
      <c r="OYV17" s="1194"/>
      <c r="OYW17" s="1195"/>
      <c r="OYX17" s="1195"/>
      <c r="OYY17" s="1195"/>
      <c r="OYZ17" s="1196"/>
      <c r="OZA17" s="1196"/>
      <c r="OZB17" s="1196"/>
      <c r="OZD17" s="1198"/>
      <c r="OZE17" s="1193"/>
      <c r="OZF17" s="1194"/>
      <c r="OZG17" s="1195"/>
      <c r="OZH17" s="1195"/>
      <c r="OZI17" s="1195"/>
      <c r="OZJ17" s="1196"/>
      <c r="OZK17" s="1196"/>
      <c r="OZL17" s="1196"/>
      <c r="OZN17" s="1198"/>
      <c r="OZO17" s="1193"/>
      <c r="OZP17" s="1194"/>
      <c r="OZQ17" s="1195"/>
      <c r="OZR17" s="1195"/>
      <c r="OZS17" s="1195"/>
      <c r="OZT17" s="1196"/>
      <c r="OZU17" s="1196"/>
      <c r="OZV17" s="1196"/>
      <c r="OZX17" s="1198"/>
      <c r="OZY17" s="1193"/>
      <c r="OZZ17" s="1194"/>
      <c r="PAA17" s="1195"/>
      <c r="PAB17" s="1195"/>
      <c r="PAC17" s="1195"/>
      <c r="PAD17" s="1196"/>
      <c r="PAE17" s="1196"/>
      <c r="PAF17" s="1196"/>
      <c r="PAH17" s="1198"/>
      <c r="PAI17" s="1193"/>
      <c r="PAJ17" s="1194"/>
      <c r="PAK17" s="1195"/>
      <c r="PAL17" s="1195"/>
      <c r="PAM17" s="1195"/>
      <c r="PAN17" s="1196"/>
      <c r="PAO17" s="1196"/>
      <c r="PAP17" s="1196"/>
      <c r="PAR17" s="1198"/>
      <c r="PAS17" s="1193"/>
      <c r="PAT17" s="1194"/>
      <c r="PAU17" s="1195"/>
      <c r="PAV17" s="1195"/>
      <c r="PAW17" s="1195"/>
      <c r="PAX17" s="1196"/>
      <c r="PAY17" s="1196"/>
      <c r="PAZ17" s="1196"/>
      <c r="PBB17" s="1198"/>
      <c r="PBC17" s="1193"/>
      <c r="PBD17" s="1194"/>
      <c r="PBE17" s="1195"/>
      <c r="PBF17" s="1195"/>
      <c r="PBG17" s="1195"/>
      <c r="PBH17" s="1196"/>
      <c r="PBI17" s="1196"/>
      <c r="PBJ17" s="1196"/>
      <c r="PBL17" s="1198"/>
      <c r="PBM17" s="1193"/>
      <c r="PBN17" s="1194"/>
      <c r="PBO17" s="1195"/>
      <c r="PBP17" s="1195"/>
      <c r="PBQ17" s="1195"/>
      <c r="PBR17" s="1196"/>
      <c r="PBS17" s="1196"/>
      <c r="PBT17" s="1196"/>
      <c r="PBV17" s="1198"/>
      <c r="PBW17" s="1193"/>
      <c r="PBX17" s="1194"/>
      <c r="PBY17" s="1195"/>
      <c r="PBZ17" s="1195"/>
      <c r="PCA17" s="1195"/>
      <c r="PCB17" s="1196"/>
      <c r="PCC17" s="1196"/>
      <c r="PCD17" s="1196"/>
      <c r="PCF17" s="1198"/>
      <c r="PCG17" s="1193"/>
      <c r="PCH17" s="1194"/>
      <c r="PCI17" s="1195"/>
      <c r="PCJ17" s="1195"/>
      <c r="PCK17" s="1195"/>
      <c r="PCL17" s="1196"/>
      <c r="PCM17" s="1196"/>
      <c r="PCN17" s="1196"/>
      <c r="PCP17" s="1198"/>
      <c r="PCQ17" s="1193"/>
      <c r="PCR17" s="1194"/>
      <c r="PCS17" s="1195"/>
      <c r="PCT17" s="1195"/>
      <c r="PCU17" s="1195"/>
      <c r="PCV17" s="1196"/>
      <c r="PCW17" s="1196"/>
      <c r="PCX17" s="1196"/>
      <c r="PCZ17" s="1198"/>
      <c r="PDA17" s="1193"/>
      <c r="PDB17" s="1194"/>
      <c r="PDC17" s="1195"/>
      <c r="PDD17" s="1195"/>
      <c r="PDE17" s="1195"/>
      <c r="PDF17" s="1196"/>
      <c r="PDG17" s="1196"/>
      <c r="PDH17" s="1196"/>
      <c r="PDJ17" s="1198"/>
      <c r="PDK17" s="1193"/>
      <c r="PDL17" s="1194"/>
      <c r="PDM17" s="1195"/>
      <c r="PDN17" s="1195"/>
      <c r="PDO17" s="1195"/>
      <c r="PDP17" s="1196"/>
      <c r="PDQ17" s="1196"/>
      <c r="PDR17" s="1196"/>
      <c r="PDT17" s="1198"/>
      <c r="PDU17" s="1193"/>
      <c r="PDV17" s="1194"/>
      <c r="PDW17" s="1195"/>
      <c r="PDX17" s="1195"/>
      <c r="PDY17" s="1195"/>
      <c r="PDZ17" s="1196"/>
      <c r="PEA17" s="1196"/>
      <c r="PEB17" s="1196"/>
      <c r="PED17" s="1198"/>
      <c r="PEE17" s="1193"/>
      <c r="PEF17" s="1194"/>
      <c r="PEG17" s="1195"/>
      <c r="PEH17" s="1195"/>
      <c r="PEI17" s="1195"/>
      <c r="PEJ17" s="1196"/>
      <c r="PEK17" s="1196"/>
      <c r="PEL17" s="1196"/>
      <c r="PEN17" s="1198"/>
      <c r="PEO17" s="1193"/>
      <c r="PEP17" s="1194"/>
      <c r="PEQ17" s="1195"/>
      <c r="PER17" s="1195"/>
      <c r="PES17" s="1195"/>
      <c r="PET17" s="1196"/>
      <c r="PEU17" s="1196"/>
      <c r="PEV17" s="1196"/>
      <c r="PEX17" s="1198"/>
      <c r="PEY17" s="1193"/>
      <c r="PEZ17" s="1194"/>
      <c r="PFA17" s="1195"/>
      <c r="PFB17" s="1195"/>
      <c r="PFC17" s="1195"/>
      <c r="PFD17" s="1196"/>
      <c r="PFE17" s="1196"/>
      <c r="PFF17" s="1196"/>
      <c r="PFH17" s="1198"/>
      <c r="PFI17" s="1193"/>
      <c r="PFJ17" s="1194"/>
      <c r="PFK17" s="1195"/>
      <c r="PFL17" s="1195"/>
      <c r="PFM17" s="1195"/>
      <c r="PFN17" s="1196"/>
      <c r="PFO17" s="1196"/>
      <c r="PFP17" s="1196"/>
      <c r="PFR17" s="1198"/>
      <c r="PFS17" s="1193"/>
      <c r="PFT17" s="1194"/>
      <c r="PFU17" s="1195"/>
      <c r="PFV17" s="1195"/>
      <c r="PFW17" s="1195"/>
      <c r="PFX17" s="1196"/>
      <c r="PFY17" s="1196"/>
      <c r="PFZ17" s="1196"/>
      <c r="PGB17" s="1198"/>
      <c r="PGC17" s="1193"/>
      <c r="PGD17" s="1194"/>
      <c r="PGE17" s="1195"/>
      <c r="PGF17" s="1195"/>
      <c r="PGG17" s="1195"/>
      <c r="PGH17" s="1196"/>
      <c r="PGI17" s="1196"/>
      <c r="PGJ17" s="1196"/>
      <c r="PGL17" s="1198"/>
      <c r="PGM17" s="1193"/>
      <c r="PGN17" s="1194"/>
      <c r="PGO17" s="1195"/>
      <c r="PGP17" s="1195"/>
      <c r="PGQ17" s="1195"/>
      <c r="PGR17" s="1196"/>
      <c r="PGS17" s="1196"/>
      <c r="PGT17" s="1196"/>
      <c r="PGV17" s="1198"/>
      <c r="PGW17" s="1193"/>
      <c r="PGX17" s="1194"/>
      <c r="PGY17" s="1195"/>
      <c r="PGZ17" s="1195"/>
      <c r="PHA17" s="1195"/>
      <c r="PHB17" s="1196"/>
      <c r="PHC17" s="1196"/>
      <c r="PHD17" s="1196"/>
      <c r="PHF17" s="1198"/>
      <c r="PHG17" s="1193"/>
      <c r="PHH17" s="1194"/>
      <c r="PHI17" s="1195"/>
      <c r="PHJ17" s="1195"/>
      <c r="PHK17" s="1195"/>
      <c r="PHL17" s="1196"/>
      <c r="PHM17" s="1196"/>
      <c r="PHN17" s="1196"/>
      <c r="PHP17" s="1198"/>
      <c r="PHQ17" s="1193"/>
      <c r="PHR17" s="1194"/>
      <c r="PHS17" s="1195"/>
      <c r="PHT17" s="1195"/>
      <c r="PHU17" s="1195"/>
      <c r="PHV17" s="1196"/>
      <c r="PHW17" s="1196"/>
      <c r="PHX17" s="1196"/>
      <c r="PHZ17" s="1198"/>
      <c r="PIA17" s="1193"/>
      <c r="PIB17" s="1194"/>
      <c r="PIC17" s="1195"/>
      <c r="PID17" s="1195"/>
      <c r="PIE17" s="1195"/>
      <c r="PIF17" s="1196"/>
      <c r="PIG17" s="1196"/>
      <c r="PIH17" s="1196"/>
      <c r="PIJ17" s="1198"/>
      <c r="PIK17" s="1193"/>
      <c r="PIL17" s="1194"/>
      <c r="PIM17" s="1195"/>
      <c r="PIN17" s="1195"/>
      <c r="PIO17" s="1195"/>
      <c r="PIP17" s="1196"/>
      <c r="PIQ17" s="1196"/>
      <c r="PIR17" s="1196"/>
      <c r="PIT17" s="1198"/>
      <c r="PIU17" s="1193"/>
      <c r="PIV17" s="1194"/>
      <c r="PIW17" s="1195"/>
      <c r="PIX17" s="1195"/>
      <c r="PIY17" s="1195"/>
      <c r="PIZ17" s="1196"/>
      <c r="PJA17" s="1196"/>
      <c r="PJB17" s="1196"/>
      <c r="PJD17" s="1198"/>
      <c r="PJE17" s="1193"/>
      <c r="PJF17" s="1194"/>
      <c r="PJG17" s="1195"/>
      <c r="PJH17" s="1195"/>
      <c r="PJI17" s="1195"/>
      <c r="PJJ17" s="1196"/>
      <c r="PJK17" s="1196"/>
      <c r="PJL17" s="1196"/>
      <c r="PJN17" s="1198"/>
      <c r="PJO17" s="1193"/>
      <c r="PJP17" s="1194"/>
      <c r="PJQ17" s="1195"/>
      <c r="PJR17" s="1195"/>
      <c r="PJS17" s="1195"/>
      <c r="PJT17" s="1196"/>
      <c r="PJU17" s="1196"/>
      <c r="PJV17" s="1196"/>
      <c r="PJX17" s="1198"/>
      <c r="PJY17" s="1193"/>
      <c r="PJZ17" s="1194"/>
      <c r="PKA17" s="1195"/>
      <c r="PKB17" s="1195"/>
      <c r="PKC17" s="1195"/>
      <c r="PKD17" s="1196"/>
      <c r="PKE17" s="1196"/>
      <c r="PKF17" s="1196"/>
      <c r="PKH17" s="1198"/>
      <c r="PKI17" s="1193"/>
      <c r="PKJ17" s="1194"/>
      <c r="PKK17" s="1195"/>
      <c r="PKL17" s="1195"/>
      <c r="PKM17" s="1195"/>
      <c r="PKN17" s="1196"/>
      <c r="PKO17" s="1196"/>
      <c r="PKP17" s="1196"/>
      <c r="PKR17" s="1198"/>
      <c r="PKS17" s="1193"/>
      <c r="PKT17" s="1194"/>
      <c r="PKU17" s="1195"/>
      <c r="PKV17" s="1195"/>
      <c r="PKW17" s="1195"/>
      <c r="PKX17" s="1196"/>
      <c r="PKY17" s="1196"/>
      <c r="PKZ17" s="1196"/>
      <c r="PLB17" s="1198"/>
      <c r="PLC17" s="1193"/>
      <c r="PLD17" s="1194"/>
      <c r="PLE17" s="1195"/>
      <c r="PLF17" s="1195"/>
      <c r="PLG17" s="1195"/>
      <c r="PLH17" s="1196"/>
      <c r="PLI17" s="1196"/>
      <c r="PLJ17" s="1196"/>
      <c r="PLL17" s="1198"/>
      <c r="PLM17" s="1193"/>
      <c r="PLN17" s="1194"/>
      <c r="PLO17" s="1195"/>
      <c r="PLP17" s="1195"/>
      <c r="PLQ17" s="1195"/>
      <c r="PLR17" s="1196"/>
      <c r="PLS17" s="1196"/>
      <c r="PLT17" s="1196"/>
      <c r="PLV17" s="1198"/>
      <c r="PLW17" s="1193"/>
      <c r="PLX17" s="1194"/>
      <c r="PLY17" s="1195"/>
      <c r="PLZ17" s="1195"/>
      <c r="PMA17" s="1195"/>
      <c r="PMB17" s="1196"/>
      <c r="PMC17" s="1196"/>
      <c r="PMD17" s="1196"/>
      <c r="PMF17" s="1198"/>
      <c r="PMG17" s="1193"/>
      <c r="PMH17" s="1194"/>
      <c r="PMI17" s="1195"/>
      <c r="PMJ17" s="1195"/>
      <c r="PMK17" s="1195"/>
      <c r="PML17" s="1196"/>
      <c r="PMM17" s="1196"/>
      <c r="PMN17" s="1196"/>
      <c r="PMP17" s="1198"/>
      <c r="PMQ17" s="1193"/>
      <c r="PMR17" s="1194"/>
      <c r="PMS17" s="1195"/>
      <c r="PMT17" s="1195"/>
      <c r="PMU17" s="1195"/>
      <c r="PMV17" s="1196"/>
      <c r="PMW17" s="1196"/>
      <c r="PMX17" s="1196"/>
      <c r="PMZ17" s="1198"/>
      <c r="PNA17" s="1193"/>
      <c r="PNB17" s="1194"/>
      <c r="PNC17" s="1195"/>
      <c r="PND17" s="1195"/>
      <c r="PNE17" s="1195"/>
      <c r="PNF17" s="1196"/>
      <c r="PNG17" s="1196"/>
      <c r="PNH17" s="1196"/>
      <c r="PNJ17" s="1198"/>
      <c r="PNK17" s="1193"/>
      <c r="PNL17" s="1194"/>
      <c r="PNM17" s="1195"/>
      <c r="PNN17" s="1195"/>
      <c r="PNO17" s="1195"/>
      <c r="PNP17" s="1196"/>
      <c r="PNQ17" s="1196"/>
      <c r="PNR17" s="1196"/>
      <c r="PNT17" s="1198"/>
      <c r="PNU17" s="1193"/>
      <c r="PNV17" s="1194"/>
      <c r="PNW17" s="1195"/>
      <c r="PNX17" s="1195"/>
      <c r="PNY17" s="1195"/>
      <c r="PNZ17" s="1196"/>
      <c r="POA17" s="1196"/>
      <c r="POB17" s="1196"/>
      <c r="POD17" s="1198"/>
      <c r="POE17" s="1193"/>
      <c r="POF17" s="1194"/>
      <c r="POG17" s="1195"/>
      <c r="POH17" s="1195"/>
      <c r="POI17" s="1195"/>
      <c r="POJ17" s="1196"/>
      <c r="POK17" s="1196"/>
      <c r="POL17" s="1196"/>
      <c r="PON17" s="1198"/>
      <c r="POO17" s="1193"/>
      <c r="POP17" s="1194"/>
      <c r="POQ17" s="1195"/>
      <c r="POR17" s="1195"/>
      <c r="POS17" s="1195"/>
      <c r="POT17" s="1196"/>
      <c r="POU17" s="1196"/>
      <c r="POV17" s="1196"/>
      <c r="POX17" s="1198"/>
      <c r="POY17" s="1193"/>
      <c r="POZ17" s="1194"/>
      <c r="PPA17" s="1195"/>
      <c r="PPB17" s="1195"/>
      <c r="PPC17" s="1195"/>
      <c r="PPD17" s="1196"/>
      <c r="PPE17" s="1196"/>
      <c r="PPF17" s="1196"/>
      <c r="PPH17" s="1198"/>
      <c r="PPI17" s="1193"/>
      <c r="PPJ17" s="1194"/>
      <c r="PPK17" s="1195"/>
      <c r="PPL17" s="1195"/>
      <c r="PPM17" s="1195"/>
      <c r="PPN17" s="1196"/>
      <c r="PPO17" s="1196"/>
      <c r="PPP17" s="1196"/>
      <c r="PPR17" s="1198"/>
      <c r="PPS17" s="1193"/>
      <c r="PPT17" s="1194"/>
      <c r="PPU17" s="1195"/>
      <c r="PPV17" s="1195"/>
      <c r="PPW17" s="1195"/>
      <c r="PPX17" s="1196"/>
      <c r="PPY17" s="1196"/>
      <c r="PPZ17" s="1196"/>
      <c r="PQB17" s="1198"/>
      <c r="PQC17" s="1193"/>
      <c r="PQD17" s="1194"/>
      <c r="PQE17" s="1195"/>
      <c r="PQF17" s="1195"/>
      <c r="PQG17" s="1195"/>
      <c r="PQH17" s="1196"/>
      <c r="PQI17" s="1196"/>
      <c r="PQJ17" s="1196"/>
      <c r="PQL17" s="1198"/>
      <c r="PQM17" s="1193"/>
      <c r="PQN17" s="1194"/>
      <c r="PQO17" s="1195"/>
      <c r="PQP17" s="1195"/>
      <c r="PQQ17" s="1195"/>
      <c r="PQR17" s="1196"/>
      <c r="PQS17" s="1196"/>
      <c r="PQT17" s="1196"/>
      <c r="PQV17" s="1198"/>
      <c r="PQW17" s="1193"/>
      <c r="PQX17" s="1194"/>
      <c r="PQY17" s="1195"/>
      <c r="PQZ17" s="1195"/>
      <c r="PRA17" s="1195"/>
      <c r="PRB17" s="1196"/>
      <c r="PRC17" s="1196"/>
      <c r="PRD17" s="1196"/>
      <c r="PRF17" s="1198"/>
      <c r="PRG17" s="1193"/>
      <c r="PRH17" s="1194"/>
      <c r="PRI17" s="1195"/>
      <c r="PRJ17" s="1195"/>
      <c r="PRK17" s="1195"/>
      <c r="PRL17" s="1196"/>
      <c r="PRM17" s="1196"/>
      <c r="PRN17" s="1196"/>
      <c r="PRP17" s="1198"/>
      <c r="PRQ17" s="1193"/>
      <c r="PRR17" s="1194"/>
      <c r="PRS17" s="1195"/>
      <c r="PRT17" s="1195"/>
      <c r="PRU17" s="1195"/>
      <c r="PRV17" s="1196"/>
      <c r="PRW17" s="1196"/>
      <c r="PRX17" s="1196"/>
      <c r="PRZ17" s="1198"/>
      <c r="PSA17" s="1193"/>
      <c r="PSB17" s="1194"/>
      <c r="PSC17" s="1195"/>
      <c r="PSD17" s="1195"/>
      <c r="PSE17" s="1195"/>
      <c r="PSF17" s="1196"/>
      <c r="PSG17" s="1196"/>
      <c r="PSH17" s="1196"/>
      <c r="PSJ17" s="1198"/>
      <c r="PSK17" s="1193"/>
      <c r="PSL17" s="1194"/>
      <c r="PSM17" s="1195"/>
      <c r="PSN17" s="1195"/>
      <c r="PSO17" s="1195"/>
      <c r="PSP17" s="1196"/>
      <c r="PSQ17" s="1196"/>
      <c r="PSR17" s="1196"/>
      <c r="PST17" s="1198"/>
      <c r="PSU17" s="1193"/>
      <c r="PSV17" s="1194"/>
      <c r="PSW17" s="1195"/>
      <c r="PSX17" s="1195"/>
      <c r="PSY17" s="1195"/>
      <c r="PSZ17" s="1196"/>
      <c r="PTA17" s="1196"/>
      <c r="PTB17" s="1196"/>
      <c r="PTD17" s="1198"/>
      <c r="PTE17" s="1193"/>
      <c r="PTF17" s="1194"/>
      <c r="PTG17" s="1195"/>
      <c r="PTH17" s="1195"/>
      <c r="PTI17" s="1195"/>
      <c r="PTJ17" s="1196"/>
      <c r="PTK17" s="1196"/>
      <c r="PTL17" s="1196"/>
      <c r="PTN17" s="1198"/>
      <c r="PTO17" s="1193"/>
      <c r="PTP17" s="1194"/>
      <c r="PTQ17" s="1195"/>
      <c r="PTR17" s="1195"/>
      <c r="PTS17" s="1195"/>
      <c r="PTT17" s="1196"/>
      <c r="PTU17" s="1196"/>
      <c r="PTV17" s="1196"/>
      <c r="PTX17" s="1198"/>
      <c r="PTY17" s="1193"/>
      <c r="PTZ17" s="1194"/>
      <c r="PUA17" s="1195"/>
      <c r="PUB17" s="1195"/>
      <c r="PUC17" s="1195"/>
      <c r="PUD17" s="1196"/>
      <c r="PUE17" s="1196"/>
      <c r="PUF17" s="1196"/>
      <c r="PUH17" s="1198"/>
      <c r="PUI17" s="1193"/>
      <c r="PUJ17" s="1194"/>
      <c r="PUK17" s="1195"/>
      <c r="PUL17" s="1195"/>
      <c r="PUM17" s="1195"/>
      <c r="PUN17" s="1196"/>
      <c r="PUO17" s="1196"/>
      <c r="PUP17" s="1196"/>
      <c r="PUR17" s="1198"/>
      <c r="PUS17" s="1193"/>
      <c r="PUT17" s="1194"/>
      <c r="PUU17" s="1195"/>
      <c r="PUV17" s="1195"/>
      <c r="PUW17" s="1195"/>
      <c r="PUX17" s="1196"/>
      <c r="PUY17" s="1196"/>
      <c r="PUZ17" s="1196"/>
      <c r="PVB17" s="1198"/>
      <c r="PVC17" s="1193"/>
      <c r="PVD17" s="1194"/>
      <c r="PVE17" s="1195"/>
      <c r="PVF17" s="1195"/>
      <c r="PVG17" s="1195"/>
      <c r="PVH17" s="1196"/>
      <c r="PVI17" s="1196"/>
      <c r="PVJ17" s="1196"/>
      <c r="PVL17" s="1198"/>
      <c r="PVM17" s="1193"/>
      <c r="PVN17" s="1194"/>
      <c r="PVO17" s="1195"/>
      <c r="PVP17" s="1195"/>
      <c r="PVQ17" s="1195"/>
      <c r="PVR17" s="1196"/>
      <c r="PVS17" s="1196"/>
      <c r="PVT17" s="1196"/>
      <c r="PVV17" s="1198"/>
      <c r="PVW17" s="1193"/>
      <c r="PVX17" s="1194"/>
      <c r="PVY17" s="1195"/>
      <c r="PVZ17" s="1195"/>
      <c r="PWA17" s="1195"/>
      <c r="PWB17" s="1196"/>
      <c r="PWC17" s="1196"/>
      <c r="PWD17" s="1196"/>
      <c r="PWF17" s="1198"/>
      <c r="PWG17" s="1193"/>
      <c r="PWH17" s="1194"/>
      <c r="PWI17" s="1195"/>
      <c r="PWJ17" s="1195"/>
      <c r="PWK17" s="1195"/>
      <c r="PWL17" s="1196"/>
      <c r="PWM17" s="1196"/>
      <c r="PWN17" s="1196"/>
      <c r="PWP17" s="1198"/>
      <c r="PWQ17" s="1193"/>
      <c r="PWR17" s="1194"/>
      <c r="PWS17" s="1195"/>
      <c r="PWT17" s="1195"/>
      <c r="PWU17" s="1195"/>
      <c r="PWV17" s="1196"/>
      <c r="PWW17" s="1196"/>
      <c r="PWX17" s="1196"/>
      <c r="PWZ17" s="1198"/>
      <c r="PXA17" s="1193"/>
      <c r="PXB17" s="1194"/>
      <c r="PXC17" s="1195"/>
      <c r="PXD17" s="1195"/>
      <c r="PXE17" s="1195"/>
      <c r="PXF17" s="1196"/>
      <c r="PXG17" s="1196"/>
      <c r="PXH17" s="1196"/>
      <c r="PXJ17" s="1198"/>
      <c r="PXK17" s="1193"/>
      <c r="PXL17" s="1194"/>
      <c r="PXM17" s="1195"/>
      <c r="PXN17" s="1195"/>
      <c r="PXO17" s="1195"/>
      <c r="PXP17" s="1196"/>
      <c r="PXQ17" s="1196"/>
      <c r="PXR17" s="1196"/>
      <c r="PXT17" s="1198"/>
      <c r="PXU17" s="1193"/>
      <c r="PXV17" s="1194"/>
      <c r="PXW17" s="1195"/>
      <c r="PXX17" s="1195"/>
      <c r="PXY17" s="1195"/>
      <c r="PXZ17" s="1196"/>
      <c r="PYA17" s="1196"/>
      <c r="PYB17" s="1196"/>
      <c r="PYD17" s="1198"/>
      <c r="PYE17" s="1193"/>
      <c r="PYF17" s="1194"/>
      <c r="PYG17" s="1195"/>
      <c r="PYH17" s="1195"/>
      <c r="PYI17" s="1195"/>
      <c r="PYJ17" s="1196"/>
      <c r="PYK17" s="1196"/>
      <c r="PYL17" s="1196"/>
      <c r="PYN17" s="1198"/>
      <c r="PYO17" s="1193"/>
      <c r="PYP17" s="1194"/>
      <c r="PYQ17" s="1195"/>
      <c r="PYR17" s="1195"/>
      <c r="PYS17" s="1195"/>
      <c r="PYT17" s="1196"/>
      <c r="PYU17" s="1196"/>
      <c r="PYV17" s="1196"/>
      <c r="PYX17" s="1198"/>
      <c r="PYY17" s="1193"/>
      <c r="PYZ17" s="1194"/>
      <c r="PZA17" s="1195"/>
      <c r="PZB17" s="1195"/>
      <c r="PZC17" s="1195"/>
      <c r="PZD17" s="1196"/>
      <c r="PZE17" s="1196"/>
      <c r="PZF17" s="1196"/>
      <c r="PZH17" s="1198"/>
      <c r="PZI17" s="1193"/>
      <c r="PZJ17" s="1194"/>
      <c r="PZK17" s="1195"/>
      <c r="PZL17" s="1195"/>
      <c r="PZM17" s="1195"/>
      <c r="PZN17" s="1196"/>
      <c r="PZO17" s="1196"/>
      <c r="PZP17" s="1196"/>
      <c r="PZR17" s="1198"/>
      <c r="PZS17" s="1193"/>
      <c r="PZT17" s="1194"/>
      <c r="PZU17" s="1195"/>
      <c r="PZV17" s="1195"/>
      <c r="PZW17" s="1195"/>
      <c r="PZX17" s="1196"/>
      <c r="PZY17" s="1196"/>
      <c r="PZZ17" s="1196"/>
      <c r="QAB17" s="1198"/>
      <c r="QAC17" s="1193"/>
      <c r="QAD17" s="1194"/>
      <c r="QAE17" s="1195"/>
      <c r="QAF17" s="1195"/>
      <c r="QAG17" s="1195"/>
      <c r="QAH17" s="1196"/>
      <c r="QAI17" s="1196"/>
      <c r="QAJ17" s="1196"/>
      <c r="QAL17" s="1198"/>
      <c r="QAM17" s="1193"/>
      <c r="QAN17" s="1194"/>
      <c r="QAO17" s="1195"/>
      <c r="QAP17" s="1195"/>
      <c r="QAQ17" s="1195"/>
      <c r="QAR17" s="1196"/>
      <c r="QAS17" s="1196"/>
      <c r="QAT17" s="1196"/>
      <c r="QAV17" s="1198"/>
      <c r="QAW17" s="1193"/>
      <c r="QAX17" s="1194"/>
      <c r="QAY17" s="1195"/>
      <c r="QAZ17" s="1195"/>
      <c r="QBA17" s="1195"/>
      <c r="QBB17" s="1196"/>
      <c r="QBC17" s="1196"/>
      <c r="QBD17" s="1196"/>
      <c r="QBF17" s="1198"/>
      <c r="QBG17" s="1193"/>
      <c r="QBH17" s="1194"/>
      <c r="QBI17" s="1195"/>
      <c r="QBJ17" s="1195"/>
      <c r="QBK17" s="1195"/>
      <c r="QBL17" s="1196"/>
      <c r="QBM17" s="1196"/>
      <c r="QBN17" s="1196"/>
      <c r="QBP17" s="1198"/>
      <c r="QBQ17" s="1193"/>
      <c r="QBR17" s="1194"/>
      <c r="QBS17" s="1195"/>
      <c r="QBT17" s="1195"/>
      <c r="QBU17" s="1195"/>
      <c r="QBV17" s="1196"/>
      <c r="QBW17" s="1196"/>
      <c r="QBX17" s="1196"/>
      <c r="QBZ17" s="1198"/>
      <c r="QCA17" s="1193"/>
      <c r="QCB17" s="1194"/>
      <c r="QCC17" s="1195"/>
      <c r="QCD17" s="1195"/>
      <c r="QCE17" s="1195"/>
      <c r="QCF17" s="1196"/>
      <c r="QCG17" s="1196"/>
      <c r="QCH17" s="1196"/>
      <c r="QCJ17" s="1198"/>
      <c r="QCK17" s="1193"/>
      <c r="QCL17" s="1194"/>
      <c r="QCM17" s="1195"/>
      <c r="QCN17" s="1195"/>
      <c r="QCO17" s="1195"/>
      <c r="QCP17" s="1196"/>
      <c r="QCQ17" s="1196"/>
      <c r="QCR17" s="1196"/>
      <c r="QCT17" s="1198"/>
      <c r="QCU17" s="1193"/>
      <c r="QCV17" s="1194"/>
      <c r="QCW17" s="1195"/>
      <c r="QCX17" s="1195"/>
      <c r="QCY17" s="1195"/>
      <c r="QCZ17" s="1196"/>
      <c r="QDA17" s="1196"/>
      <c r="QDB17" s="1196"/>
      <c r="QDD17" s="1198"/>
      <c r="QDE17" s="1193"/>
      <c r="QDF17" s="1194"/>
      <c r="QDG17" s="1195"/>
      <c r="QDH17" s="1195"/>
      <c r="QDI17" s="1195"/>
      <c r="QDJ17" s="1196"/>
      <c r="QDK17" s="1196"/>
      <c r="QDL17" s="1196"/>
      <c r="QDN17" s="1198"/>
      <c r="QDO17" s="1193"/>
      <c r="QDP17" s="1194"/>
      <c r="QDQ17" s="1195"/>
      <c r="QDR17" s="1195"/>
      <c r="QDS17" s="1195"/>
      <c r="QDT17" s="1196"/>
      <c r="QDU17" s="1196"/>
      <c r="QDV17" s="1196"/>
      <c r="QDX17" s="1198"/>
      <c r="QDY17" s="1193"/>
      <c r="QDZ17" s="1194"/>
      <c r="QEA17" s="1195"/>
      <c r="QEB17" s="1195"/>
      <c r="QEC17" s="1195"/>
      <c r="QED17" s="1196"/>
      <c r="QEE17" s="1196"/>
      <c r="QEF17" s="1196"/>
      <c r="QEH17" s="1198"/>
      <c r="QEI17" s="1193"/>
      <c r="QEJ17" s="1194"/>
      <c r="QEK17" s="1195"/>
      <c r="QEL17" s="1195"/>
      <c r="QEM17" s="1195"/>
      <c r="QEN17" s="1196"/>
      <c r="QEO17" s="1196"/>
      <c r="QEP17" s="1196"/>
      <c r="QER17" s="1198"/>
      <c r="QES17" s="1193"/>
      <c r="QET17" s="1194"/>
      <c r="QEU17" s="1195"/>
      <c r="QEV17" s="1195"/>
      <c r="QEW17" s="1195"/>
      <c r="QEX17" s="1196"/>
      <c r="QEY17" s="1196"/>
      <c r="QEZ17" s="1196"/>
      <c r="QFB17" s="1198"/>
      <c r="QFC17" s="1193"/>
      <c r="QFD17" s="1194"/>
      <c r="QFE17" s="1195"/>
      <c r="QFF17" s="1195"/>
      <c r="QFG17" s="1195"/>
      <c r="QFH17" s="1196"/>
      <c r="QFI17" s="1196"/>
      <c r="QFJ17" s="1196"/>
      <c r="QFL17" s="1198"/>
      <c r="QFM17" s="1193"/>
      <c r="QFN17" s="1194"/>
      <c r="QFO17" s="1195"/>
      <c r="QFP17" s="1195"/>
      <c r="QFQ17" s="1195"/>
      <c r="QFR17" s="1196"/>
      <c r="QFS17" s="1196"/>
      <c r="QFT17" s="1196"/>
      <c r="QFV17" s="1198"/>
      <c r="QFW17" s="1193"/>
      <c r="QFX17" s="1194"/>
      <c r="QFY17" s="1195"/>
      <c r="QFZ17" s="1195"/>
      <c r="QGA17" s="1195"/>
      <c r="QGB17" s="1196"/>
      <c r="QGC17" s="1196"/>
      <c r="QGD17" s="1196"/>
      <c r="QGF17" s="1198"/>
      <c r="QGG17" s="1193"/>
      <c r="QGH17" s="1194"/>
      <c r="QGI17" s="1195"/>
      <c r="QGJ17" s="1195"/>
      <c r="QGK17" s="1195"/>
      <c r="QGL17" s="1196"/>
      <c r="QGM17" s="1196"/>
      <c r="QGN17" s="1196"/>
      <c r="QGP17" s="1198"/>
      <c r="QGQ17" s="1193"/>
      <c r="QGR17" s="1194"/>
      <c r="QGS17" s="1195"/>
      <c r="QGT17" s="1195"/>
      <c r="QGU17" s="1195"/>
      <c r="QGV17" s="1196"/>
      <c r="QGW17" s="1196"/>
      <c r="QGX17" s="1196"/>
      <c r="QGZ17" s="1198"/>
      <c r="QHA17" s="1193"/>
      <c r="QHB17" s="1194"/>
      <c r="QHC17" s="1195"/>
      <c r="QHD17" s="1195"/>
      <c r="QHE17" s="1195"/>
      <c r="QHF17" s="1196"/>
      <c r="QHG17" s="1196"/>
      <c r="QHH17" s="1196"/>
      <c r="QHJ17" s="1198"/>
      <c r="QHK17" s="1193"/>
      <c r="QHL17" s="1194"/>
      <c r="QHM17" s="1195"/>
      <c r="QHN17" s="1195"/>
      <c r="QHO17" s="1195"/>
      <c r="QHP17" s="1196"/>
      <c r="QHQ17" s="1196"/>
      <c r="QHR17" s="1196"/>
      <c r="QHT17" s="1198"/>
      <c r="QHU17" s="1193"/>
      <c r="QHV17" s="1194"/>
      <c r="QHW17" s="1195"/>
      <c r="QHX17" s="1195"/>
      <c r="QHY17" s="1195"/>
      <c r="QHZ17" s="1196"/>
      <c r="QIA17" s="1196"/>
      <c r="QIB17" s="1196"/>
      <c r="QID17" s="1198"/>
      <c r="QIE17" s="1193"/>
      <c r="QIF17" s="1194"/>
      <c r="QIG17" s="1195"/>
      <c r="QIH17" s="1195"/>
      <c r="QII17" s="1195"/>
      <c r="QIJ17" s="1196"/>
      <c r="QIK17" s="1196"/>
      <c r="QIL17" s="1196"/>
      <c r="QIN17" s="1198"/>
      <c r="QIO17" s="1193"/>
      <c r="QIP17" s="1194"/>
      <c r="QIQ17" s="1195"/>
      <c r="QIR17" s="1195"/>
      <c r="QIS17" s="1195"/>
      <c r="QIT17" s="1196"/>
      <c r="QIU17" s="1196"/>
      <c r="QIV17" s="1196"/>
      <c r="QIX17" s="1198"/>
      <c r="QIY17" s="1193"/>
      <c r="QIZ17" s="1194"/>
      <c r="QJA17" s="1195"/>
      <c r="QJB17" s="1195"/>
      <c r="QJC17" s="1195"/>
      <c r="QJD17" s="1196"/>
      <c r="QJE17" s="1196"/>
      <c r="QJF17" s="1196"/>
      <c r="QJH17" s="1198"/>
      <c r="QJI17" s="1193"/>
      <c r="QJJ17" s="1194"/>
      <c r="QJK17" s="1195"/>
      <c r="QJL17" s="1195"/>
      <c r="QJM17" s="1195"/>
      <c r="QJN17" s="1196"/>
      <c r="QJO17" s="1196"/>
      <c r="QJP17" s="1196"/>
      <c r="QJR17" s="1198"/>
      <c r="QJS17" s="1193"/>
      <c r="QJT17" s="1194"/>
      <c r="QJU17" s="1195"/>
      <c r="QJV17" s="1195"/>
      <c r="QJW17" s="1195"/>
      <c r="QJX17" s="1196"/>
      <c r="QJY17" s="1196"/>
      <c r="QJZ17" s="1196"/>
      <c r="QKB17" s="1198"/>
      <c r="QKC17" s="1193"/>
      <c r="QKD17" s="1194"/>
      <c r="QKE17" s="1195"/>
      <c r="QKF17" s="1195"/>
      <c r="QKG17" s="1195"/>
      <c r="QKH17" s="1196"/>
      <c r="QKI17" s="1196"/>
      <c r="QKJ17" s="1196"/>
      <c r="QKL17" s="1198"/>
      <c r="QKM17" s="1193"/>
      <c r="QKN17" s="1194"/>
      <c r="QKO17" s="1195"/>
      <c r="QKP17" s="1195"/>
      <c r="QKQ17" s="1195"/>
      <c r="QKR17" s="1196"/>
      <c r="QKS17" s="1196"/>
      <c r="QKT17" s="1196"/>
      <c r="QKV17" s="1198"/>
      <c r="QKW17" s="1193"/>
      <c r="QKX17" s="1194"/>
      <c r="QKY17" s="1195"/>
      <c r="QKZ17" s="1195"/>
      <c r="QLA17" s="1195"/>
      <c r="QLB17" s="1196"/>
      <c r="QLC17" s="1196"/>
      <c r="QLD17" s="1196"/>
      <c r="QLF17" s="1198"/>
      <c r="QLG17" s="1193"/>
      <c r="QLH17" s="1194"/>
      <c r="QLI17" s="1195"/>
      <c r="QLJ17" s="1195"/>
      <c r="QLK17" s="1195"/>
      <c r="QLL17" s="1196"/>
      <c r="QLM17" s="1196"/>
      <c r="QLN17" s="1196"/>
      <c r="QLP17" s="1198"/>
      <c r="QLQ17" s="1193"/>
      <c r="QLR17" s="1194"/>
      <c r="QLS17" s="1195"/>
      <c r="QLT17" s="1195"/>
      <c r="QLU17" s="1195"/>
      <c r="QLV17" s="1196"/>
      <c r="QLW17" s="1196"/>
      <c r="QLX17" s="1196"/>
      <c r="QLZ17" s="1198"/>
      <c r="QMA17" s="1193"/>
      <c r="QMB17" s="1194"/>
      <c r="QMC17" s="1195"/>
      <c r="QMD17" s="1195"/>
      <c r="QME17" s="1195"/>
      <c r="QMF17" s="1196"/>
      <c r="QMG17" s="1196"/>
      <c r="QMH17" s="1196"/>
      <c r="QMJ17" s="1198"/>
      <c r="QMK17" s="1193"/>
      <c r="QML17" s="1194"/>
      <c r="QMM17" s="1195"/>
      <c r="QMN17" s="1195"/>
      <c r="QMO17" s="1195"/>
      <c r="QMP17" s="1196"/>
      <c r="QMQ17" s="1196"/>
      <c r="QMR17" s="1196"/>
      <c r="QMT17" s="1198"/>
      <c r="QMU17" s="1193"/>
      <c r="QMV17" s="1194"/>
      <c r="QMW17" s="1195"/>
      <c r="QMX17" s="1195"/>
      <c r="QMY17" s="1195"/>
      <c r="QMZ17" s="1196"/>
      <c r="QNA17" s="1196"/>
      <c r="QNB17" s="1196"/>
      <c r="QND17" s="1198"/>
      <c r="QNE17" s="1193"/>
      <c r="QNF17" s="1194"/>
      <c r="QNG17" s="1195"/>
      <c r="QNH17" s="1195"/>
      <c r="QNI17" s="1195"/>
      <c r="QNJ17" s="1196"/>
      <c r="QNK17" s="1196"/>
      <c r="QNL17" s="1196"/>
      <c r="QNN17" s="1198"/>
      <c r="QNO17" s="1193"/>
      <c r="QNP17" s="1194"/>
      <c r="QNQ17" s="1195"/>
      <c r="QNR17" s="1195"/>
      <c r="QNS17" s="1195"/>
      <c r="QNT17" s="1196"/>
      <c r="QNU17" s="1196"/>
      <c r="QNV17" s="1196"/>
      <c r="QNX17" s="1198"/>
      <c r="QNY17" s="1193"/>
      <c r="QNZ17" s="1194"/>
      <c r="QOA17" s="1195"/>
      <c r="QOB17" s="1195"/>
      <c r="QOC17" s="1195"/>
      <c r="QOD17" s="1196"/>
      <c r="QOE17" s="1196"/>
      <c r="QOF17" s="1196"/>
      <c r="QOH17" s="1198"/>
      <c r="QOI17" s="1193"/>
      <c r="QOJ17" s="1194"/>
      <c r="QOK17" s="1195"/>
      <c r="QOL17" s="1195"/>
      <c r="QOM17" s="1195"/>
      <c r="QON17" s="1196"/>
      <c r="QOO17" s="1196"/>
      <c r="QOP17" s="1196"/>
      <c r="QOR17" s="1198"/>
      <c r="QOS17" s="1193"/>
      <c r="QOT17" s="1194"/>
      <c r="QOU17" s="1195"/>
      <c r="QOV17" s="1195"/>
      <c r="QOW17" s="1195"/>
      <c r="QOX17" s="1196"/>
      <c r="QOY17" s="1196"/>
      <c r="QOZ17" s="1196"/>
      <c r="QPB17" s="1198"/>
      <c r="QPC17" s="1193"/>
      <c r="QPD17" s="1194"/>
      <c r="QPE17" s="1195"/>
      <c r="QPF17" s="1195"/>
      <c r="QPG17" s="1195"/>
      <c r="QPH17" s="1196"/>
      <c r="QPI17" s="1196"/>
      <c r="QPJ17" s="1196"/>
      <c r="QPL17" s="1198"/>
      <c r="QPM17" s="1193"/>
      <c r="QPN17" s="1194"/>
      <c r="QPO17" s="1195"/>
      <c r="QPP17" s="1195"/>
      <c r="QPQ17" s="1195"/>
      <c r="QPR17" s="1196"/>
      <c r="QPS17" s="1196"/>
      <c r="QPT17" s="1196"/>
      <c r="QPV17" s="1198"/>
      <c r="QPW17" s="1193"/>
      <c r="QPX17" s="1194"/>
      <c r="QPY17" s="1195"/>
      <c r="QPZ17" s="1195"/>
      <c r="QQA17" s="1195"/>
      <c r="QQB17" s="1196"/>
      <c r="QQC17" s="1196"/>
      <c r="QQD17" s="1196"/>
      <c r="QQF17" s="1198"/>
      <c r="QQG17" s="1193"/>
      <c r="QQH17" s="1194"/>
      <c r="QQI17" s="1195"/>
      <c r="QQJ17" s="1195"/>
      <c r="QQK17" s="1195"/>
      <c r="QQL17" s="1196"/>
      <c r="QQM17" s="1196"/>
      <c r="QQN17" s="1196"/>
      <c r="QQP17" s="1198"/>
      <c r="QQQ17" s="1193"/>
      <c r="QQR17" s="1194"/>
      <c r="QQS17" s="1195"/>
      <c r="QQT17" s="1195"/>
      <c r="QQU17" s="1195"/>
      <c r="QQV17" s="1196"/>
      <c r="QQW17" s="1196"/>
      <c r="QQX17" s="1196"/>
      <c r="QQZ17" s="1198"/>
      <c r="QRA17" s="1193"/>
      <c r="QRB17" s="1194"/>
      <c r="QRC17" s="1195"/>
      <c r="QRD17" s="1195"/>
      <c r="QRE17" s="1195"/>
      <c r="QRF17" s="1196"/>
      <c r="QRG17" s="1196"/>
      <c r="QRH17" s="1196"/>
      <c r="QRJ17" s="1198"/>
      <c r="QRK17" s="1193"/>
      <c r="QRL17" s="1194"/>
      <c r="QRM17" s="1195"/>
      <c r="QRN17" s="1195"/>
      <c r="QRO17" s="1195"/>
      <c r="QRP17" s="1196"/>
      <c r="QRQ17" s="1196"/>
      <c r="QRR17" s="1196"/>
      <c r="QRT17" s="1198"/>
      <c r="QRU17" s="1193"/>
      <c r="QRV17" s="1194"/>
      <c r="QRW17" s="1195"/>
      <c r="QRX17" s="1195"/>
      <c r="QRY17" s="1195"/>
      <c r="QRZ17" s="1196"/>
      <c r="QSA17" s="1196"/>
      <c r="QSB17" s="1196"/>
      <c r="QSD17" s="1198"/>
      <c r="QSE17" s="1193"/>
      <c r="QSF17" s="1194"/>
      <c r="QSG17" s="1195"/>
      <c r="QSH17" s="1195"/>
      <c r="QSI17" s="1195"/>
      <c r="QSJ17" s="1196"/>
      <c r="QSK17" s="1196"/>
      <c r="QSL17" s="1196"/>
      <c r="QSN17" s="1198"/>
      <c r="QSO17" s="1193"/>
      <c r="QSP17" s="1194"/>
      <c r="QSQ17" s="1195"/>
      <c r="QSR17" s="1195"/>
      <c r="QSS17" s="1195"/>
      <c r="QST17" s="1196"/>
      <c r="QSU17" s="1196"/>
      <c r="QSV17" s="1196"/>
      <c r="QSX17" s="1198"/>
      <c r="QSY17" s="1193"/>
      <c r="QSZ17" s="1194"/>
      <c r="QTA17" s="1195"/>
      <c r="QTB17" s="1195"/>
      <c r="QTC17" s="1195"/>
      <c r="QTD17" s="1196"/>
      <c r="QTE17" s="1196"/>
      <c r="QTF17" s="1196"/>
      <c r="QTH17" s="1198"/>
      <c r="QTI17" s="1193"/>
      <c r="QTJ17" s="1194"/>
      <c r="QTK17" s="1195"/>
      <c r="QTL17" s="1195"/>
      <c r="QTM17" s="1195"/>
      <c r="QTN17" s="1196"/>
      <c r="QTO17" s="1196"/>
      <c r="QTP17" s="1196"/>
      <c r="QTR17" s="1198"/>
      <c r="QTS17" s="1193"/>
      <c r="QTT17" s="1194"/>
      <c r="QTU17" s="1195"/>
      <c r="QTV17" s="1195"/>
      <c r="QTW17" s="1195"/>
      <c r="QTX17" s="1196"/>
      <c r="QTY17" s="1196"/>
      <c r="QTZ17" s="1196"/>
      <c r="QUB17" s="1198"/>
      <c r="QUC17" s="1193"/>
      <c r="QUD17" s="1194"/>
      <c r="QUE17" s="1195"/>
      <c r="QUF17" s="1195"/>
      <c r="QUG17" s="1195"/>
      <c r="QUH17" s="1196"/>
      <c r="QUI17" s="1196"/>
      <c r="QUJ17" s="1196"/>
      <c r="QUL17" s="1198"/>
      <c r="QUM17" s="1193"/>
      <c r="QUN17" s="1194"/>
      <c r="QUO17" s="1195"/>
      <c r="QUP17" s="1195"/>
      <c r="QUQ17" s="1195"/>
      <c r="QUR17" s="1196"/>
      <c r="QUS17" s="1196"/>
      <c r="QUT17" s="1196"/>
      <c r="QUV17" s="1198"/>
      <c r="QUW17" s="1193"/>
      <c r="QUX17" s="1194"/>
      <c r="QUY17" s="1195"/>
      <c r="QUZ17" s="1195"/>
      <c r="QVA17" s="1195"/>
      <c r="QVB17" s="1196"/>
      <c r="QVC17" s="1196"/>
      <c r="QVD17" s="1196"/>
      <c r="QVF17" s="1198"/>
      <c r="QVG17" s="1193"/>
      <c r="QVH17" s="1194"/>
      <c r="QVI17" s="1195"/>
      <c r="QVJ17" s="1195"/>
      <c r="QVK17" s="1195"/>
      <c r="QVL17" s="1196"/>
      <c r="QVM17" s="1196"/>
      <c r="QVN17" s="1196"/>
      <c r="QVP17" s="1198"/>
      <c r="QVQ17" s="1193"/>
      <c r="QVR17" s="1194"/>
      <c r="QVS17" s="1195"/>
      <c r="QVT17" s="1195"/>
      <c r="QVU17" s="1195"/>
      <c r="QVV17" s="1196"/>
      <c r="QVW17" s="1196"/>
      <c r="QVX17" s="1196"/>
      <c r="QVZ17" s="1198"/>
      <c r="QWA17" s="1193"/>
      <c r="QWB17" s="1194"/>
      <c r="QWC17" s="1195"/>
      <c r="QWD17" s="1195"/>
      <c r="QWE17" s="1195"/>
      <c r="QWF17" s="1196"/>
      <c r="QWG17" s="1196"/>
      <c r="QWH17" s="1196"/>
      <c r="QWJ17" s="1198"/>
      <c r="QWK17" s="1193"/>
      <c r="QWL17" s="1194"/>
      <c r="QWM17" s="1195"/>
      <c r="QWN17" s="1195"/>
      <c r="QWO17" s="1195"/>
      <c r="QWP17" s="1196"/>
      <c r="QWQ17" s="1196"/>
      <c r="QWR17" s="1196"/>
      <c r="QWT17" s="1198"/>
      <c r="QWU17" s="1193"/>
      <c r="QWV17" s="1194"/>
      <c r="QWW17" s="1195"/>
      <c r="QWX17" s="1195"/>
      <c r="QWY17" s="1195"/>
      <c r="QWZ17" s="1196"/>
      <c r="QXA17" s="1196"/>
      <c r="QXB17" s="1196"/>
      <c r="QXD17" s="1198"/>
      <c r="QXE17" s="1193"/>
      <c r="QXF17" s="1194"/>
      <c r="QXG17" s="1195"/>
      <c r="QXH17" s="1195"/>
      <c r="QXI17" s="1195"/>
      <c r="QXJ17" s="1196"/>
      <c r="QXK17" s="1196"/>
      <c r="QXL17" s="1196"/>
      <c r="QXN17" s="1198"/>
      <c r="QXO17" s="1193"/>
      <c r="QXP17" s="1194"/>
      <c r="QXQ17" s="1195"/>
      <c r="QXR17" s="1195"/>
      <c r="QXS17" s="1195"/>
      <c r="QXT17" s="1196"/>
      <c r="QXU17" s="1196"/>
      <c r="QXV17" s="1196"/>
      <c r="QXX17" s="1198"/>
      <c r="QXY17" s="1193"/>
      <c r="QXZ17" s="1194"/>
      <c r="QYA17" s="1195"/>
      <c r="QYB17" s="1195"/>
      <c r="QYC17" s="1195"/>
      <c r="QYD17" s="1196"/>
      <c r="QYE17" s="1196"/>
      <c r="QYF17" s="1196"/>
      <c r="QYH17" s="1198"/>
      <c r="QYI17" s="1193"/>
      <c r="QYJ17" s="1194"/>
      <c r="QYK17" s="1195"/>
      <c r="QYL17" s="1195"/>
      <c r="QYM17" s="1195"/>
      <c r="QYN17" s="1196"/>
      <c r="QYO17" s="1196"/>
      <c r="QYP17" s="1196"/>
      <c r="QYR17" s="1198"/>
      <c r="QYS17" s="1193"/>
      <c r="QYT17" s="1194"/>
      <c r="QYU17" s="1195"/>
      <c r="QYV17" s="1195"/>
      <c r="QYW17" s="1195"/>
      <c r="QYX17" s="1196"/>
      <c r="QYY17" s="1196"/>
      <c r="QYZ17" s="1196"/>
      <c r="QZB17" s="1198"/>
      <c r="QZC17" s="1193"/>
      <c r="QZD17" s="1194"/>
      <c r="QZE17" s="1195"/>
      <c r="QZF17" s="1195"/>
      <c r="QZG17" s="1195"/>
      <c r="QZH17" s="1196"/>
      <c r="QZI17" s="1196"/>
      <c r="QZJ17" s="1196"/>
      <c r="QZL17" s="1198"/>
      <c r="QZM17" s="1193"/>
      <c r="QZN17" s="1194"/>
      <c r="QZO17" s="1195"/>
      <c r="QZP17" s="1195"/>
      <c r="QZQ17" s="1195"/>
      <c r="QZR17" s="1196"/>
      <c r="QZS17" s="1196"/>
      <c r="QZT17" s="1196"/>
      <c r="QZV17" s="1198"/>
      <c r="QZW17" s="1193"/>
      <c r="QZX17" s="1194"/>
      <c r="QZY17" s="1195"/>
      <c r="QZZ17" s="1195"/>
      <c r="RAA17" s="1195"/>
      <c r="RAB17" s="1196"/>
      <c r="RAC17" s="1196"/>
      <c r="RAD17" s="1196"/>
      <c r="RAF17" s="1198"/>
      <c r="RAG17" s="1193"/>
      <c r="RAH17" s="1194"/>
      <c r="RAI17" s="1195"/>
      <c r="RAJ17" s="1195"/>
      <c r="RAK17" s="1195"/>
      <c r="RAL17" s="1196"/>
      <c r="RAM17" s="1196"/>
      <c r="RAN17" s="1196"/>
      <c r="RAP17" s="1198"/>
      <c r="RAQ17" s="1193"/>
      <c r="RAR17" s="1194"/>
      <c r="RAS17" s="1195"/>
      <c r="RAT17" s="1195"/>
      <c r="RAU17" s="1195"/>
      <c r="RAV17" s="1196"/>
      <c r="RAW17" s="1196"/>
      <c r="RAX17" s="1196"/>
      <c r="RAZ17" s="1198"/>
      <c r="RBA17" s="1193"/>
      <c r="RBB17" s="1194"/>
      <c r="RBC17" s="1195"/>
      <c r="RBD17" s="1195"/>
      <c r="RBE17" s="1195"/>
      <c r="RBF17" s="1196"/>
      <c r="RBG17" s="1196"/>
      <c r="RBH17" s="1196"/>
      <c r="RBJ17" s="1198"/>
      <c r="RBK17" s="1193"/>
      <c r="RBL17" s="1194"/>
      <c r="RBM17" s="1195"/>
      <c r="RBN17" s="1195"/>
      <c r="RBO17" s="1195"/>
      <c r="RBP17" s="1196"/>
      <c r="RBQ17" s="1196"/>
      <c r="RBR17" s="1196"/>
      <c r="RBT17" s="1198"/>
      <c r="RBU17" s="1193"/>
      <c r="RBV17" s="1194"/>
      <c r="RBW17" s="1195"/>
      <c r="RBX17" s="1195"/>
      <c r="RBY17" s="1195"/>
      <c r="RBZ17" s="1196"/>
      <c r="RCA17" s="1196"/>
      <c r="RCB17" s="1196"/>
      <c r="RCD17" s="1198"/>
      <c r="RCE17" s="1193"/>
      <c r="RCF17" s="1194"/>
      <c r="RCG17" s="1195"/>
      <c r="RCH17" s="1195"/>
      <c r="RCI17" s="1195"/>
      <c r="RCJ17" s="1196"/>
      <c r="RCK17" s="1196"/>
      <c r="RCL17" s="1196"/>
      <c r="RCN17" s="1198"/>
      <c r="RCO17" s="1193"/>
      <c r="RCP17" s="1194"/>
      <c r="RCQ17" s="1195"/>
      <c r="RCR17" s="1195"/>
      <c r="RCS17" s="1195"/>
      <c r="RCT17" s="1196"/>
      <c r="RCU17" s="1196"/>
      <c r="RCV17" s="1196"/>
      <c r="RCX17" s="1198"/>
      <c r="RCY17" s="1193"/>
      <c r="RCZ17" s="1194"/>
      <c r="RDA17" s="1195"/>
      <c r="RDB17" s="1195"/>
      <c r="RDC17" s="1195"/>
      <c r="RDD17" s="1196"/>
      <c r="RDE17" s="1196"/>
      <c r="RDF17" s="1196"/>
      <c r="RDH17" s="1198"/>
      <c r="RDI17" s="1193"/>
      <c r="RDJ17" s="1194"/>
      <c r="RDK17" s="1195"/>
      <c r="RDL17" s="1195"/>
      <c r="RDM17" s="1195"/>
      <c r="RDN17" s="1196"/>
      <c r="RDO17" s="1196"/>
      <c r="RDP17" s="1196"/>
      <c r="RDR17" s="1198"/>
      <c r="RDS17" s="1193"/>
      <c r="RDT17" s="1194"/>
      <c r="RDU17" s="1195"/>
      <c r="RDV17" s="1195"/>
      <c r="RDW17" s="1195"/>
      <c r="RDX17" s="1196"/>
      <c r="RDY17" s="1196"/>
      <c r="RDZ17" s="1196"/>
      <c r="REB17" s="1198"/>
      <c r="REC17" s="1193"/>
      <c r="RED17" s="1194"/>
      <c r="REE17" s="1195"/>
      <c r="REF17" s="1195"/>
      <c r="REG17" s="1195"/>
      <c r="REH17" s="1196"/>
      <c r="REI17" s="1196"/>
      <c r="REJ17" s="1196"/>
      <c r="REL17" s="1198"/>
      <c r="REM17" s="1193"/>
      <c r="REN17" s="1194"/>
      <c r="REO17" s="1195"/>
      <c r="REP17" s="1195"/>
      <c r="REQ17" s="1195"/>
      <c r="RER17" s="1196"/>
      <c r="RES17" s="1196"/>
      <c r="RET17" s="1196"/>
      <c r="REV17" s="1198"/>
      <c r="REW17" s="1193"/>
      <c r="REX17" s="1194"/>
      <c r="REY17" s="1195"/>
      <c r="REZ17" s="1195"/>
      <c r="RFA17" s="1195"/>
      <c r="RFB17" s="1196"/>
      <c r="RFC17" s="1196"/>
      <c r="RFD17" s="1196"/>
      <c r="RFF17" s="1198"/>
      <c r="RFG17" s="1193"/>
      <c r="RFH17" s="1194"/>
      <c r="RFI17" s="1195"/>
      <c r="RFJ17" s="1195"/>
      <c r="RFK17" s="1195"/>
      <c r="RFL17" s="1196"/>
      <c r="RFM17" s="1196"/>
      <c r="RFN17" s="1196"/>
      <c r="RFP17" s="1198"/>
      <c r="RFQ17" s="1193"/>
      <c r="RFR17" s="1194"/>
      <c r="RFS17" s="1195"/>
      <c r="RFT17" s="1195"/>
      <c r="RFU17" s="1195"/>
      <c r="RFV17" s="1196"/>
      <c r="RFW17" s="1196"/>
      <c r="RFX17" s="1196"/>
      <c r="RFZ17" s="1198"/>
      <c r="RGA17" s="1193"/>
      <c r="RGB17" s="1194"/>
      <c r="RGC17" s="1195"/>
      <c r="RGD17" s="1195"/>
      <c r="RGE17" s="1195"/>
      <c r="RGF17" s="1196"/>
      <c r="RGG17" s="1196"/>
      <c r="RGH17" s="1196"/>
      <c r="RGJ17" s="1198"/>
      <c r="RGK17" s="1193"/>
      <c r="RGL17" s="1194"/>
      <c r="RGM17" s="1195"/>
      <c r="RGN17" s="1195"/>
      <c r="RGO17" s="1195"/>
      <c r="RGP17" s="1196"/>
      <c r="RGQ17" s="1196"/>
      <c r="RGR17" s="1196"/>
      <c r="RGT17" s="1198"/>
      <c r="RGU17" s="1193"/>
      <c r="RGV17" s="1194"/>
      <c r="RGW17" s="1195"/>
      <c r="RGX17" s="1195"/>
      <c r="RGY17" s="1195"/>
      <c r="RGZ17" s="1196"/>
      <c r="RHA17" s="1196"/>
      <c r="RHB17" s="1196"/>
      <c r="RHD17" s="1198"/>
      <c r="RHE17" s="1193"/>
      <c r="RHF17" s="1194"/>
      <c r="RHG17" s="1195"/>
      <c r="RHH17" s="1195"/>
      <c r="RHI17" s="1195"/>
      <c r="RHJ17" s="1196"/>
      <c r="RHK17" s="1196"/>
      <c r="RHL17" s="1196"/>
      <c r="RHN17" s="1198"/>
      <c r="RHO17" s="1193"/>
      <c r="RHP17" s="1194"/>
      <c r="RHQ17" s="1195"/>
      <c r="RHR17" s="1195"/>
      <c r="RHS17" s="1195"/>
      <c r="RHT17" s="1196"/>
      <c r="RHU17" s="1196"/>
      <c r="RHV17" s="1196"/>
      <c r="RHX17" s="1198"/>
      <c r="RHY17" s="1193"/>
      <c r="RHZ17" s="1194"/>
      <c r="RIA17" s="1195"/>
      <c r="RIB17" s="1195"/>
      <c r="RIC17" s="1195"/>
      <c r="RID17" s="1196"/>
      <c r="RIE17" s="1196"/>
      <c r="RIF17" s="1196"/>
      <c r="RIH17" s="1198"/>
      <c r="RII17" s="1193"/>
      <c r="RIJ17" s="1194"/>
      <c r="RIK17" s="1195"/>
      <c r="RIL17" s="1195"/>
      <c r="RIM17" s="1195"/>
      <c r="RIN17" s="1196"/>
      <c r="RIO17" s="1196"/>
      <c r="RIP17" s="1196"/>
      <c r="RIR17" s="1198"/>
      <c r="RIS17" s="1193"/>
      <c r="RIT17" s="1194"/>
      <c r="RIU17" s="1195"/>
      <c r="RIV17" s="1195"/>
      <c r="RIW17" s="1195"/>
      <c r="RIX17" s="1196"/>
      <c r="RIY17" s="1196"/>
      <c r="RIZ17" s="1196"/>
      <c r="RJB17" s="1198"/>
      <c r="RJC17" s="1193"/>
      <c r="RJD17" s="1194"/>
      <c r="RJE17" s="1195"/>
      <c r="RJF17" s="1195"/>
      <c r="RJG17" s="1195"/>
      <c r="RJH17" s="1196"/>
      <c r="RJI17" s="1196"/>
      <c r="RJJ17" s="1196"/>
      <c r="RJL17" s="1198"/>
      <c r="RJM17" s="1193"/>
      <c r="RJN17" s="1194"/>
      <c r="RJO17" s="1195"/>
      <c r="RJP17" s="1195"/>
      <c r="RJQ17" s="1195"/>
      <c r="RJR17" s="1196"/>
      <c r="RJS17" s="1196"/>
      <c r="RJT17" s="1196"/>
      <c r="RJV17" s="1198"/>
      <c r="RJW17" s="1193"/>
      <c r="RJX17" s="1194"/>
      <c r="RJY17" s="1195"/>
      <c r="RJZ17" s="1195"/>
      <c r="RKA17" s="1195"/>
      <c r="RKB17" s="1196"/>
      <c r="RKC17" s="1196"/>
      <c r="RKD17" s="1196"/>
      <c r="RKF17" s="1198"/>
      <c r="RKG17" s="1193"/>
      <c r="RKH17" s="1194"/>
      <c r="RKI17" s="1195"/>
      <c r="RKJ17" s="1195"/>
      <c r="RKK17" s="1195"/>
      <c r="RKL17" s="1196"/>
      <c r="RKM17" s="1196"/>
      <c r="RKN17" s="1196"/>
      <c r="RKP17" s="1198"/>
      <c r="RKQ17" s="1193"/>
      <c r="RKR17" s="1194"/>
      <c r="RKS17" s="1195"/>
      <c r="RKT17" s="1195"/>
      <c r="RKU17" s="1195"/>
      <c r="RKV17" s="1196"/>
      <c r="RKW17" s="1196"/>
      <c r="RKX17" s="1196"/>
      <c r="RKZ17" s="1198"/>
      <c r="RLA17" s="1193"/>
      <c r="RLB17" s="1194"/>
      <c r="RLC17" s="1195"/>
      <c r="RLD17" s="1195"/>
      <c r="RLE17" s="1195"/>
      <c r="RLF17" s="1196"/>
      <c r="RLG17" s="1196"/>
      <c r="RLH17" s="1196"/>
      <c r="RLJ17" s="1198"/>
      <c r="RLK17" s="1193"/>
      <c r="RLL17" s="1194"/>
      <c r="RLM17" s="1195"/>
      <c r="RLN17" s="1195"/>
      <c r="RLO17" s="1195"/>
      <c r="RLP17" s="1196"/>
      <c r="RLQ17" s="1196"/>
      <c r="RLR17" s="1196"/>
      <c r="RLT17" s="1198"/>
      <c r="RLU17" s="1193"/>
      <c r="RLV17" s="1194"/>
      <c r="RLW17" s="1195"/>
      <c r="RLX17" s="1195"/>
      <c r="RLY17" s="1195"/>
      <c r="RLZ17" s="1196"/>
      <c r="RMA17" s="1196"/>
      <c r="RMB17" s="1196"/>
      <c r="RMD17" s="1198"/>
      <c r="RME17" s="1193"/>
      <c r="RMF17" s="1194"/>
      <c r="RMG17" s="1195"/>
      <c r="RMH17" s="1195"/>
      <c r="RMI17" s="1195"/>
      <c r="RMJ17" s="1196"/>
      <c r="RMK17" s="1196"/>
      <c r="RML17" s="1196"/>
      <c r="RMN17" s="1198"/>
      <c r="RMO17" s="1193"/>
      <c r="RMP17" s="1194"/>
      <c r="RMQ17" s="1195"/>
      <c r="RMR17" s="1195"/>
      <c r="RMS17" s="1195"/>
      <c r="RMT17" s="1196"/>
      <c r="RMU17" s="1196"/>
      <c r="RMV17" s="1196"/>
      <c r="RMX17" s="1198"/>
      <c r="RMY17" s="1193"/>
      <c r="RMZ17" s="1194"/>
      <c r="RNA17" s="1195"/>
      <c r="RNB17" s="1195"/>
      <c r="RNC17" s="1195"/>
      <c r="RND17" s="1196"/>
      <c r="RNE17" s="1196"/>
      <c r="RNF17" s="1196"/>
      <c r="RNH17" s="1198"/>
      <c r="RNI17" s="1193"/>
      <c r="RNJ17" s="1194"/>
      <c r="RNK17" s="1195"/>
      <c r="RNL17" s="1195"/>
      <c r="RNM17" s="1195"/>
      <c r="RNN17" s="1196"/>
      <c r="RNO17" s="1196"/>
      <c r="RNP17" s="1196"/>
      <c r="RNR17" s="1198"/>
      <c r="RNS17" s="1193"/>
      <c r="RNT17" s="1194"/>
      <c r="RNU17" s="1195"/>
      <c r="RNV17" s="1195"/>
      <c r="RNW17" s="1195"/>
      <c r="RNX17" s="1196"/>
      <c r="RNY17" s="1196"/>
      <c r="RNZ17" s="1196"/>
      <c r="ROB17" s="1198"/>
      <c r="ROC17" s="1193"/>
      <c r="ROD17" s="1194"/>
      <c r="ROE17" s="1195"/>
      <c r="ROF17" s="1195"/>
      <c r="ROG17" s="1195"/>
      <c r="ROH17" s="1196"/>
      <c r="ROI17" s="1196"/>
      <c r="ROJ17" s="1196"/>
      <c r="ROL17" s="1198"/>
      <c r="ROM17" s="1193"/>
      <c r="RON17" s="1194"/>
      <c r="ROO17" s="1195"/>
      <c r="ROP17" s="1195"/>
      <c r="ROQ17" s="1195"/>
      <c r="ROR17" s="1196"/>
      <c r="ROS17" s="1196"/>
      <c r="ROT17" s="1196"/>
      <c r="ROV17" s="1198"/>
      <c r="ROW17" s="1193"/>
      <c r="ROX17" s="1194"/>
      <c r="ROY17" s="1195"/>
      <c r="ROZ17" s="1195"/>
      <c r="RPA17" s="1195"/>
      <c r="RPB17" s="1196"/>
      <c r="RPC17" s="1196"/>
      <c r="RPD17" s="1196"/>
      <c r="RPF17" s="1198"/>
      <c r="RPG17" s="1193"/>
      <c r="RPH17" s="1194"/>
      <c r="RPI17" s="1195"/>
      <c r="RPJ17" s="1195"/>
      <c r="RPK17" s="1195"/>
      <c r="RPL17" s="1196"/>
      <c r="RPM17" s="1196"/>
      <c r="RPN17" s="1196"/>
      <c r="RPP17" s="1198"/>
      <c r="RPQ17" s="1193"/>
      <c r="RPR17" s="1194"/>
      <c r="RPS17" s="1195"/>
      <c r="RPT17" s="1195"/>
      <c r="RPU17" s="1195"/>
      <c r="RPV17" s="1196"/>
      <c r="RPW17" s="1196"/>
      <c r="RPX17" s="1196"/>
      <c r="RPZ17" s="1198"/>
      <c r="RQA17" s="1193"/>
      <c r="RQB17" s="1194"/>
      <c r="RQC17" s="1195"/>
      <c r="RQD17" s="1195"/>
      <c r="RQE17" s="1195"/>
      <c r="RQF17" s="1196"/>
      <c r="RQG17" s="1196"/>
      <c r="RQH17" s="1196"/>
      <c r="RQJ17" s="1198"/>
      <c r="RQK17" s="1193"/>
      <c r="RQL17" s="1194"/>
      <c r="RQM17" s="1195"/>
      <c r="RQN17" s="1195"/>
      <c r="RQO17" s="1195"/>
      <c r="RQP17" s="1196"/>
      <c r="RQQ17" s="1196"/>
      <c r="RQR17" s="1196"/>
      <c r="RQT17" s="1198"/>
      <c r="RQU17" s="1193"/>
      <c r="RQV17" s="1194"/>
      <c r="RQW17" s="1195"/>
      <c r="RQX17" s="1195"/>
      <c r="RQY17" s="1195"/>
      <c r="RQZ17" s="1196"/>
      <c r="RRA17" s="1196"/>
      <c r="RRB17" s="1196"/>
      <c r="RRD17" s="1198"/>
      <c r="RRE17" s="1193"/>
      <c r="RRF17" s="1194"/>
      <c r="RRG17" s="1195"/>
      <c r="RRH17" s="1195"/>
      <c r="RRI17" s="1195"/>
      <c r="RRJ17" s="1196"/>
      <c r="RRK17" s="1196"/>
      <c r="RRL17" s="1196"/>
      <c r="RRN17" s="1198"/>
      <c r="RRO17" s="1193"/>
      <c r="RRP17" s="1194"/>
      <c r="RRQ17" s="1195"/>
      <c r="RRR17" s="1195"/>
      <c r="RRS17" s="1195"/>
      <c r="RRT17" s="1196"/>
      <c r="RRU17" s="1196"/>
      <c r="RRV17" s="1196"/>
      <c r="RRX17" s="1198"/>
      <c r="RRY17" s="1193"/>
      <c r="RRZ17" s="1194"/>
      <c r="RSA17" s="1195"/>
      <c r="RSB17" s="1195"/>
      <c r="RSC17" s="1195"/>
      <c r="RSD17" s="1196"/>
      <c r="RSE17" s="1196"/>
      <c r="RSF17" s="1196"/>
      <c r="RSH17" s="1198"/>
      <c r="RSI17" s="1193"/>
      <c r="RSJ17" s="1194"/>
      <c r="RSK17" s="1195"/>
      <c r="RSL17" s="1195"/>
      <c r="RSM17" s="1195"/>
      <c r="RSN17" s="1196"/>
      <c r="RSO17" s="1196"/>
      <c r="RSP17" s="1196"/>
      <c r="RSR17" s="1198"/>
      <c r="RSS17" s="1193"/>
      <c r="RST17" s="1194"/>
      <c r="RSU17" s="1195"/>
      <c r="RSV17" s="1195"/>
      <c r="RSW17" s="1195"/>
      <c r="RSX17" s="1196"/>
      <c r="RSY17" s="1196"/>
      <c r="RSZ17" s="1196"/>
      <c r="RTB17" s="1198"/>
      <c r="RTC17" s="1193"/>
      <c r="RTD17" s="1194"/>
      <c r="RTE17" s="1195"/>
      <c r="RTF17" s="1195"/>
      <c r="RTG17" s="1195"/>
      <c r="RTH17" s="1196"/>
      <c r="RTI17" s="1196"/>
      <c r="RTJ17" s="1196"/>
      <c r="RTL17" s="1198"/>
      <c r="RTM17" s="1193"/>
      <c r="RTN17" s="1194"/>
      <c r="RTO17" s="1195"/>
      <c r="RTP17" s="1195"/>
      <c r="RTQ17" s="1195"/>
      <c r="RTR17" s="1196"/>
      <c r="RTS17" s="1196"/>
      <c r="RTT17" s="1196"/>
      <c r="RTV17" s="1198"/>
      <c r="RTW17" s="1193"/>
      <c r="RTX17" s="1194"/>
      <c r="RTY17" s="1195"/>
      <c r="RTZ17" s="1195"/>
      <c r="RUA17" s="1195"/>
      <c r="RUB17" s="1196"/>
      <c r="RUC17" s="1196"/>
      <c r="RUD17" s="1196"/>
      <c r="RUF17" s="1198"/>
      <c r="RUG17" s="1193"/>
      <c r="RUH17" s="1194"/>
      <c r="RUI17" s="1195"/>
      <c r="RUJ17" s="1195"/>
      <c r="RUK17" s="1195"/>
      <c r="RUL17" s="1196"/>
      <c r="RUM17" s="1196"/>
      <c r="RUN17" s="1196"/>
      <c r="RUP17" s="1198"/>
      <c r="RUQ17" s="1193"/>
      <c r="RUR17" s="1194"/>
      <c r="RUS17" s="1195"/>
      <c r="RUT17" s="1195"/>
      <c r="RUU17" s="1195"/>
      <c r="RUV17" s="1196"/>
      <c r="RUW17" s="1196"/>
      <c r="RUX17" s="1196"/>
      <c r="RUZ17" s="1198"/>
      <c r="RVA17" s="1193"/>
      <c r="RVB17" s="1194"/>
      <c r="RVC17" s="1195"/>
      <c r="RVD17" s="1195"/>
      <c r="RVE17" s="1195"/>
      <c r="RVF17" s="1196"/>
      <c r="RVG17" s="1196"/>
      <c r="RVH17" s="1196"/>
      <c r="RVJ17" s="1198"/>
      <c r="RVK17" s="1193"/>
      <c r="RVL17" s="1194"/>
      <c r="RVM17" s="1195"/>
      <c r="RVN17" s="1195"/>
      <c r="RVO17" s="1195"/>
      <c r="RVP17" s="1196"/>
      <c r="RVQ17" s="1196"/>
      <c r="RVR17" s="1196"/>
      <c r="RVT17" s="1198"/>
      <c r="RVU17" s="1193"/>
      <c r="RVV17" s="1194"/>
      <c r="RVW17" s="1195"/>
      <c r="RVX17" s="1195"/>
      <c r="RVY17" s="1195"/>
      <c r="RVZ17" s="1196"/>
      <c r="RWA17" s="1196"/>
      <c r="RWB17" s="1196"/>
      <c r="RWD17" s="1198"/>
      <c r="RWE17" s="1193"/>
      <c r="RWF17" s="1194"/>
      <c r="RWG17" s="1195"/>
      <c r="RWH17" s="1195"/>
      <c r="RWI17" s="1195"/>
      <c r="RWJ17" s="1196"/>
      <c r="RWK17" s="1196"/>
      <c r="RWL17" s="1196"/>
      <c r="RWN17" s="1198"/>
      <c r="RWO17" s="1193"/>
      <c r="RWP17" s="1194"/>
      <c r="RWQ17" s="1195"/>
      <c r="RWR17" s="1195"/>
      <c r="RWS17" s="1195"/>
      <c r="RWT17" s="1196"/>
      <c r="RWU17" s="1196"/>
      <c r="RWV17" s="1196"/>
      <c r="RWX17" s="1198"/>
      <c r="RWY17" s="1193"/>
      <c r="RWZ17" s="1194"/>
      <c r="RXA17" s="1195"/>
      <c r="RXB17" s="1195"/>
      <c r="RXC17" s="1195"/>
      <c r="RXD17" s="1196"/>
      <c r="RXE17" s="1196"/>
      <c r="RXF17" s="1196"/>
      <c r="RXH17" s="1198"/>
      <c r="RXI17" s="1193"/>
      <c r="RXJ17" s="1194"/>
      <c r="RXK17" s="1195"/>
      <c r="RXL17" s="1195"/>
      <c r="RXM17" s="1195"/>
      <c r="RXN17" s="1196"/>
      <c r="RXO17" s="1196"/>
      <c r="RXP17" s="1196"/>
      <c r="RXR17" s="1198"/>
      <c r="RXS17" s="1193"/>
      <c r="RXT17" s="1194"/>
      <c r="RXU17" s="1195"/>
      <c r="RXV17" s="1195"/>
      <c r="RXW17" s="1195"/>
      <c r="RXX17" s="1196"/>
      <c r="RXY17" s="1196"/>
      <c r="RXZ17" s="1196"/>
      <c r="RYB17" s="1198"/>
      <c r="RYC17" s="1193"/>
      <c r="RYD17" s="1194"/>
      <c r="RYE17" s="1195"/>
      <c r="RYF17" s="1195"/>
      <c r="RYG17" s="1195"/>
      <c r="RYH17" s="1196"/>
      <c r="RYI17" s="1196"/>
      <c r="RYJ17" s="1196"/>
      <c r="RYL17" s="1198"/>
      <c r="RYM17" s="1193"/>
      <c r="RYN17" s="1194"/>
      <c r="RYO17" s="1195"/>
      <c r="RYP17" s="1195"/>
      <c r="RYQ17" s="1195"/>
      <c r="RYR17" s="1196"/>
      <c r="RYS17" s="1196"/>
      <c r="RYT17" s="1196"/>
      <c r="RYV17" s="1198"/>
      <c r="RYW17" s="1193"/>
      <c r="RYX17" s="1194"/>
      <c r="RYY17" s="1195"/>
      <c r="RYZ17" s="1195"/>
      <c r="RZA17" s="1195"/>
      <c r="RZB17" s="1196"/>
      <c r="RZC17" s="1196"/>
      <c r="RZD17" s="1196"/>
      <c r="RZF17" s="1198"/>
      <c r="RZG17" s="1193"/>
      <c r="RZH17" s="1194"/>
      <c r="RZI17" s="1195"/>
      <c r="RZJ17" s="1195"/>
      <c r="RZK17" s="1195"/>
      <c r="RZL17" s="1196"/>
      <c r="RZM17" s="1196"/>
      <c r="RZN17" s="1196"/>
      <c r="RZP17" s="1198"/>
      <c r="RZQ17" s="1193"/>
      <c r="RZR17" s="1194"/>
      <c r="RZS17" s="1195"/>
      <c r="RZT17" s="1195"/>
      <c r="RZU17" s="1195"/>
      <c r="RZV17" s="1196"/>
      <c r="RZW17" s="1196"/>
      <c r="RZX17" s="1196"/>
      <c r="RZZ17" s="1198"/>
      <c r="SAA17" s="1193"/>
      <c r="SAB17" s="1194"/>
      <c r="SAC17" s="1195"/>
      <c r="SAD17" s="1195"/>
      <c r="SAE17" s="1195"/>
      <c r="SAF17" s="1196"/>
      <c r="SAG17" s="1196"/>
      <c r="SAH17" s="1196"/>
      <c r="SAJ17" s="1198"/>
      <c r="SAK17" s="1193"/>
      <c r="SAL17" s="1194"/>
      <c r="SAM17" s="1195"/>
      <c r="SAN17" s="1195"/>
      <c r="SAO17" s="1195"/>
      <c r="SAP17" s="1196"/>
      <c r="SAQ17" s="1196"/>
      <c r="SAR17" s="1196"/>
      <c r="SAT17" s="1198"/>
      <c r="SAU17" s="1193"/>
      <c r="SAV17" s="1194"/>
      <c r="SAW17" s="1195"/>
      <c r="SAX17" s="1195"/>
      <c r="SAY17" s="1195"/>
      <c r="SAZ17" s="1196"/>
      <c r="SBA17" s="1196"/>
      <c r="SBB17" s="1196"/>
      <c r="SBD17" s="1198"/>
      <c r="SBE17" s="1193"/>
      <c r="SBF17" s="1194"/>
      <c r="SBG17" s="1195"/>
      <c r="SBH17" s="1195"/>
      <c r="SBI17" s="1195"/>
      <c r="SBJ17" s="1196"/>
      <c r="SBK17" s="1196"/>
      <c r="SBL17" s="1196"/>
      <c r="SBN17" s="1198"/>
      <c r="SBO17" s="1193"/>
      <c r="SBP17" s="1194"/>
      <c r="SBQ17" s="1195"/>
      <c r="SBR17" s="1195"/>
      <c r="SBS17" s="1195"/>
      <c r="SBT17" s="1196"/>
      <c r="SBU17" s="1196"/>
      <c r="SBV17" s="1196"/>
      <c r="SBX17" s="1198"/>
      <c r="SBY17" s="1193"/>
      <c r="SBZ17" s="1194"/>
      <c r="SCA17" s="1195"/>
      <c r="SCB17" s="1195"/>
      <c r="SCC17" s="1195"/>
      <c r="SCD17" s="1196"/>
      <c r="SCE17" s="1196"/>
      <c r="SCF17" s="1196"/>
      <c r="SCH17" s="1198"/>
      <c r="SCI17" s="1193"/>
      <c r="SCJ17" s="1194"/>
      <c r="SCK17" s="1195"/>
      <c r="SCL17" s="1195"/>
      <c r="SCM17" s="1195"/>
      <c r="SCN17" s="1196"/>
      <c r="SCO17" s="1196"/>
      <c r="SCP17" s="1196"/>
      <c r="SCR17" s="1198"/>
      <c r="SCS17" s="1193"/>
      <c r="SCT17" s="1194"/>
      <c r="SCU17" s="1195"/>
      <c r="SCV17" s="1195"/>
      <c r="SCW17" s="1195"/>
      <c r="SCX17" s="1196"/>
      <c r="SCY17" s="1196"/>
      <c r="SCZ17" s="1196"/>
      <c r="SDB17" s="1198"/>
      <c r="SDC17" s="1193"/>
      <c r="SDD17" s="1194"/>
      <c r="SDE17" s="1195"/>
      <c r="SDF17" s="1195"/>
      <c r="SDG17" s="1195"/>
      <c r="SDH17" s="1196"/>
      <c r="SDI17" s="1196"/>
      <c r="SDJ17" s="1196"/>
      <c r="SDL17" s="1198"/>
      <c r="SDM17" s="1193"/>
      <c r="SDN17" s="1194"/>
      <c r="SDO17" s="1195"/>
      <c r="SDP17" s="1195"/>
      <c r="SDQ17" s="1195"/>
      <c r="SDR17" s="1196"/>
      <c r="SDS17" s="1196"/>
      <c r="SDT17" s="1196"/>
      <c r="SDV17" s="1198"/>
      <c r="SDW17" s="1193"/>
      <c r="SDX17" s="1194"/>
      <c r="SDY17" s="1195"/>
      <c r="SDZ17" s="1195"/>
      <c r="SEA17" s="1195"/>
      <c r="SEB17" s="1196"/>
      <c r="SEC17" s="1196"/>
      <c r="SED17" s="1196"/>
      <c r="SEF17" s="1198"/>
      <c r="SEG17" s="1193"/>
      <c r="SEH17" s="1194"/>
      <c r="SEI17" s="1195"/>
      <c r="SEJ17" s="1195"/>
      <c r="SEK17" s="1195"/>
      <c r="SEL17" s="1196"/>
      <c r="SEM17" s="1196"/>
      <c r="SEN17" s="1196"/>
      <c r="SEP17" s="1198"/>
      <c r="SEQ17" s="1193"/>
      <c r="SER17" s="1194"/>
      <c r="SES17" s="1195"/>
      <c r="SET17" s="1195"/>
      <c r="SEU17" s="1195"/>
      <c r="SEV17" s="1196"/>
      <c r="SEW17" s="1196"/>
      <c r="SEX17" s="1196"/>
      <c r="SEZ17" s="1198"/>
      <c r="SFA17" s="1193"/>
      <c r="SFB17" s="1194"/>
      <c r="SFC17" s="1195"/>
      <c r="SFD17" s="1195"/>
      <c r="SFE17" s="1195"/>
      <c r="SFF17" s="1196"/>
      <c r="SFG17" s="1196"/>
      <c r="SFH17" s="1196"/>
      <c r="SFJ17" s="1198"/>
      <c r="SFK17" s="1193"/>
      <c r="SFL17" s="1194"/>
      <c r="SFM17" s="1195"/>
      <c r="SFN17" s="1195"/>
      <c r="SFO17" s="1195"/>
      <c r="SFP17" s="1196"/>
      <c r="SFQ17" s="1196"/>
      <c r="SFR17" s="1196"/>
      <c r="SFT17" s="1198"/>
      <c r="SFU17" s="1193"/>
      <c r="SFV17" s="1194"/>
      <c r="SFW17" s="1195"/>
      <c r="SFX17" s="1195"/>
      <c r="SFY17" s="1195"/>
      <c r="SFZ17" s="1196"/>
      <c r="SGA17" s="1196"/>
      <c r="SGB17" s="1196"/>
      <c r="SGD17" s="1198"/>
      <c r="SGE17" s="1193"/>
      <c r="SGF17" s="1194"/>
      <c r="SGG17" s="1195"/>
      <c r="SGH17" s="1195"/>
      <c r="SGI17" s="1195"/>
      <c r="SGJ17" s="1196"/>
      <c r="SGK17" s="1196"/>
      <c r="SGL17" s="1196"/>
      <c r="SGN17" s="1198"/>
      <c r="SGO17" s="1193"/>
      <c r="SGP17" s="1194"/>
      <c r="SGQ17" s="1195"/>
      <c r="SGR17" s="1195"/>
      <c r="SGS17" s="1195"/>
      <c r="SGT17" s="1196"/>
      <c r="SGU17" s="1196"/>
      <c r="SGV17" s="1196"/>
      <c r="SGX17" s="1198"/>
      <c r="SGY17" s="1193"/>
      <c r="SGZ17" s="1194"/>
      <c r="SHA17" s="1195"/>
      <c r="SHB17" s="1195"/>
      <c r="SHC17" s="1195"/>
      <c r="SHD17" s="1196"/>
      <c r="SHE17" s="1196"/>
      <c r="SHF17" s="1196"/>
      <c r="SHH17" s="1198"/>
      <c r="SHI17" s="1193"/>
      <c r="SHJ17" s="1194"/>
      <c r="SHK17" s="1195"/>
      <c r="SHL17" s="1195"/>
      <c r="SHM17" s="1195"/>
      <c r="SHN17" s="1196"/>
      <c r="SHO17" s="1196"/>
      <c r="SHP17" s="1196"/>
      <c r="SHR17" s="1198"/>
      <c r="SHS17" s="1193"/>
      <c r="SHT17" s="1194"/>
      <c r="SHU17" s="1195"/>
      <c r="SHV17" s="1195"/>
      <c r="SHW17" s="1195"/>
      <c r="SHX17" s="1196"/>
      <c r="SHY17" s="1196"/>
      <c r="SHZ17" s="1196"/>
      <c r="SIB17" s="1198"/>
      <c r="SIC17" s="1193"/>
      <c r="SID17" s="1194"/>
      <c r="SIE17" s="1195"/>
      <c r="SIF17" s="1195"/>
      <c r="SIG17" s="1195"/>
      <c r="SIH17" s="1196"/>
      <c r="SII17" s="1196"/>
      <c r="SIJ17" s="1196"/>
      <c r="SIL17" s="1198"/>
      <c r="SIM17" s="1193"/>
      <c r="SIN17" s="1194"/>
      <c r="SIO17" s="1195"/>
      <c r="SIP17" s="1195"/>
      <c r="SIQ17" s="1195"/>
      <c r="SIR17" s="1196"/>
      <c r="SIS17" s="1196"/>
      <c r="SIT17" s="1196"/>
      <c r="SIV17" s="1198"/>
      <c r="SIW17" s="1193"/>
      <c r="SIX17" s="1194"/>
      <c r="SIY17" s="1195"/>
      <c r="SIZ17" s="1195"/>
      <c r="SJA17" s="1195"/>
      <c r="SJB17" s="1196"/>
      <c r="SJC17" s="1196"/>
      <c r="SJD17" s="1196"/>
      <c r="SJF17" s="1198"/>
      <c r="SJG17" s="1193"/>
      <c r="SJH17" s="1194"/>
      <c r="SJI17" s="1195"/>
      <c r="SJJ17" s="1195"/>
      <c r="SJK17" s="1195"/>
      <c r="SJL17" s="1196"/>
      <c r="SJM17" s="1196"/>
      <c r="SJN17" s="1196"/>
      <c r="SJP17" s="1198"/>
      <c r="SJQ17" s="1193"/>
      <c r="SJR17" s="1194"/>
      <c r="SJS17" s="1195"/>
      <c r="SJT17" s="1195"/>
      <c r="SJU17" s="1195"/>
      <c r="SJV17" s="1196"/>
      <c r="SJW17" s="1196"/>
      <c r="SJX17" s="1196"/>
      <c r="SJZ17" s="1198"/>
      <c r="SKA17" s="1193"/>
      <c r="SKB17" s="1194"/>
      <c r="SKC17" s="1195"/>
      <c r="SKD17" s="1195"/>
      <c r="SKE17" s="1195"/>
      <c r="SKF17" s="1196"/>
      <c r="SKG17" s="1196"/>
      <c r="SKH17" s="1196"/>
      <c r="SKJ17" s="1198"/>
      <c r="SKK17" s="1193"/>
      <c r="SKL17" s="1194"/>
      <c r="SKM17" s="1195"/>
      <c r="SKN17" s="1195"/>
      <c r="SKO17" s="1195"/>
      <c r="SKP17" s="1196"/>
      <c r="SKQ17" s="1196"/>
      <c r="SKR17" s="1196"/>
      <c r="SKT17" s="1198"/>
      <c r="SKU17" s="1193"/>
      <c r="SKV17" s="1194"/>
      <c r="SKW17" s="1195"/>
      <c r="SKX17" s="1195"/>
      <c r="SKY17" s="1195"/>
      <c r="SKZ17" s="1196"/>
      <c r="SLA17" s="1196"/>
      <c r="SLB17" s="1196"/>
      <c r="SLD17" s="1198"/>
      <c r="SLE17" s="1193"/>
      <c r="SLF17" s="1194"/>
      <c r="SLG17" s="1195"/>
      <c r="SLH17" s="1195"/>
      <c r="SLI17" s="1195"/>
      <c r="SLJ17" s="1196"/>
      <c r="SLK17" s="1196"/>
      <c r="SLL17" s="1196"/>
      <c r="SLN17" s="1198"/>
      <c r="SLO17" s="1193"/>
      <c r="SLP17" s="1194"/>
      <c r="SLQ17" s="1195"/>
      <c r="SLR17" s="1195"/>
      <c r="SLS17" s="1195"/>
      <c r="SLT17" s="1196"/>
      <c r="SLU17" s="1196"/>
      <c r="SLV17" s="1196"/>
      <c r="SLX17" s="1198"/>
      <c r="SLY17" s="1193"/>
      <c r="SLZ17" s="1194"/>
      <c r="SMA17" s="1195"/>
      <c r="SMB17" s="1195"/>
      <c r="SMC17" s="1195"/>
      <c r="SMD17" s="1196"/>
      <c r="SME17" s="1196"/>
      <c r="SMF17" s="1196"/>
      <c r="SMH17" s="1198"/>
      <c r="SMI17" s="1193"/>
      <c r="SMJ17" s="1194"/>
      <c r="SMK17" s="1195"/>
      <c r="SML17" s="1195"/>
      <c r="SMM17" s="1195"/>
      <c r="SMN17" s="1196"/>
      <c r="SMO17" s="1196"/>
      <c r="SMP17" s="1196"/>
      <c r="SMR17" s="1198"/>
      <c r="SMS17" s="1193"/>
      <c r="SMT17" s="1194"/>
      <c r="SMU17" s="1195"/>
      <c r="SMV17" s="1195"/>
      <c r="SMW17" s="1195"/>
      <c r="SMX17" s="1196"/>
      <c r="SMY17" s="1196"/>
      <c r="SMZ17" s="1196"/>
      <c r="SNB17" s="1198"/>
      <c r="SNC17" s="1193"/>
      <c r="SND17" s="1194"/>
      <c r="SNE17" s="1195"/>
      <c r="SNF17" s="1195"/>
      <c r="SNG17" s="1195"/>
      <c r="SNH17" s="1196"/>
      <c r="SNI17" s="1196"/>
      <c r="SNJ17" s="1196"/>
      <c r="SNL17" s="1198"/>
      <c r="SNM17" s="1193"/>
      <c r="SNN17" s="1194"/>
      <c r="SNO17" s="1195"/>
      <c r="SNP17" s="1195"/>
      <c r="SNQ17" s="1195"/>
      <c r="SNR17" s="1196"/>
      <c r="SNS17" s="1196"/>
      <c r="SNT17" s="1196"/>
      <c r="SNV17" s="1198"/>
      <c r="SNW17" s="1193"/>
      <c r="SNX17" s="1194"/>
      <c r="SNY17" s="1195"/>
      <c r="SNZ17" s="1195"/>
      <c r="SOA17" s="1195"/>
      <c r="SOB17" s="1196"/>
      <c r="SOC17" s="1196"/>
      <c r="SOD17" s="1196"/>
      <c r="SOF17" s="1198"/>
      <c r="SOG17" s="1193"/>
      <c r="SOH17" s="1194"/>
      <c r="SOI17" s="1195"/>
      <c r="SOJ17" s="1195"/>
      <c r="SOK17" s="1195"/>
      <c r="SOL17" s="1196"/>
      <c r="SOM17" s="1196"/>
      <c r="SON17" s="1196"/>
      <c r="SOP17" s="1198"/>
      <c r="SOQ17" s="1193"/>
      <c r="SOR17" s="1194"/>
      <c r="SOS17" s="1195"/>
      <c r="SOT17" s="1195"/>
      <c r="SOU17" s="1195"/>
      <c r="SOV17" s="1196"/>
      <c r="SOW17" s="1196"/>
      <c r="SOX17" s="1196"/>
      <c r="SOZ17" s="1198"/>
      <c r="SPA17" s="1193"/>
      <c r="SPB17" s="1194"/>
      <c r="SPC17" s="1195"/>
      <c r="SPD17" s="1195"/>
      <c r="SPE17" s="1195"/>
      <c r="SPF17" s="1196"/>
      <c r="SPG17" s="1196"/>
      <c r="SPH17" s="1196"/>
      <c r="SPJ17" s="1198"/>
      <c r="SPK17" s="1193"/>
      <c r="SPL17" s="1194"/>
      <c r="SPM17" s="1195"/>
      <c r="SPN17" s="1195"/>
      <c r="SPO17" s="1195"/>
      <c r="SPP17" s="1196"/>
      <c r="SPQ17" s="1196"/>
      <c r="SPR17" s="1196"/>
      <c r="SPT17" s="1198"/>
      <c r="SPU17" s="1193"/>
      <c r="SPV17" s="1194"/>
      <c r="SPW17" s="1195"/>
      <c r="SPX17" s="1195"/>
      <c r="SPY17" s="1195"/>
      <c r="SPZ17" s="1196"/>
      <c r="SQA17" s="1196"/>
      <c r="SQB17" s="1196"/>
      <c r="SQD17" s="1198"/>
      <c r="SQE17" s="1193"/>
      <c r="SQF17" s="1194"/>
      <c r="SQG17" s="1195"/>
      <c r="SQH17" s="1195"/>
      <c r="SQI17" s="1195"/>
      <c r="SQJ17" s="1196"/>
      <c r="SQK17" s="1196"/>
      <c r="SQL17" s="1196"/>
      <c r="SQN17" s="1198"/>
      <c r="SQO17" s="1193"/>
      <c r="SQP17" s="1194"/>
      <c r="SQQ17" s="1195"/>
      <c r="SQR17" s="1195"/>
      <c r="SQS17" s="1195"/>
      <c r="SQT17" s="1196"/>
      <c r="SQU17" s="1196"/>
      <c r="SQV17" s="1196"/>
      <c r="SQX17" s="1198"/>
      <c r="SQY17" s="1193"/>
      <c r="SQZ17" s="1194"/>
      <c r="SRA17" s="1195"/>
      <c r="SRB17" s="1195"/>
      <c r="SRC17" s="1195"/>
      <c r="SRD17" s="1196"/>
      <c r="SRE17" s="1196"/>
      <c r="SRF17" s="1196"/>
      <c r="SRH17" s="1198"/>
      <c r="SRI17" s="1193"/>
      <c r="SRJ17" s="1194"/>
      <c r="SRK17" s="1195"/>
      <c r="SRL17" s="1195"/>
      <c r="SRM17" s="1195"/>
      <c r="SRN17" s="1196"/>
      <c r="SRO17" s="1196"/>
      <c r="SRP17" s="1196"/>
      <c r="SRR17" s="1198"/>
      <c r="SRS17" s="1193"/>
      <c r="SRT17" s="1194"/>
      <c r="SRU17" s="1195"/>
      <c r="SRV17" s="1195"/>
      <c r="SRW17" s="1195"/>
      <c r="SRX17" s="1196"/>
      <c r="SRY17" s="1196"/>
      <c r="SRZ17" s="1196"/>
      <c r="SSB17" s="1198"/>
      <c r="SSC17" s="1193"/>
      <c r="SSD17" s="1194"/>
      <c r="SSE17" s="1195"/>
      <c r="SSF17" s="1195"/>
      <c r="SSG17" s="1195"/>
      <c r="SSH17" s="1196"/>
      <c r="SSI17" s="1196"/>
      <c r="SSJ17" s="1196"/>
      <c r="SSL17" s="1198"/>
      <c r="SSM17" s="1193"/>
      <c r="SSN17" s="1194"/>
      <c r="SSO17" s="1195"/>
      <c r="SSP17" s="1195"/>
      <c r="SSQ17" s="1195"/>
      <c r="SSR17" s="1196"/>
      <c r="SSS17" s="1196"/>
      <c r="SST17" s="1196"/>
      <c r="SSV17" s="1198"/>
      <c r="SSW17" s="1193"/>
      <c r="SSX17" s="1194"/>
      <c r="SSY17" s="1195"/>
      <c r="SSZ17" s="1195"/>
      <c r="STA17" s="1195"/>
      <c r="STB17" s="1196"/>
      <c r="STC17" s="1196"/>
      <c r="STD17" s="1196"/>
      <c r="STF17" s="1198"/>
      <c r="STG17" s="1193"/>
      <c r="STH17" s="1194"/>
      <c r="STI17" s="1195"/>
      <c r="STJ17" s="1195"/>
      <c r="STK17" s="1195"/>
      <c r="STL17" s="1196"/>
      <c r="STM17" s="1196"/>
      <c r="STN17" s="1196"/>
      <c r="STP17" s="1198"/>
      <c r="STQ17" s="1193"/>
      <c r="STR17" s="1194"/>
      <c r="STS17" s="1195"/>
      <c r="STT17" s="1195"/>
      <c r="STU17" s="1195"/>
      <c r="STV17" s="1196"/>
      <c r="STW17" s="1196"/>
      <c r="STX17" s="1196"/>
      <c r="STZ17" s="1198"/>
      <c r="SUA17" s="1193"/>
      <c r="SUB17" s="1194"/>
      <c r="SUC17" s="1195"/>
      <c r="SUD17" s="1195"/>
      <c r="SUE17" s="1195"/>
      <c r="SUF17" s="1196"/>
      <c r="SUG17" s="1196"/>
      <c r="SUH17" s="1196"/>
      <c r="SUJ17" s="1198"/>
      <c r="SUK17" s="1193"/>
      <c r="SUL17" s="1194"/>
      <c r="SUM17" s="1195"/>
      <c r="SUN17" s="1195"/>
      <c r="SUO17" s="1195"/>
      <c r="SUP17" s="1196"/>
      <c r="SUQ17" s="1196"/>
      <c r="SUR17" s="1196"/>
      <c r="SUT17" s="1198"/>
      <c r="SUU17" s="1193"/>
      <c r="SUV17" s="1194"/>
      <c r="SUW17" s="1195"/>
      <c r="SUX17" s="1195"/>
      <c r="SUY17" s="1195"/>
      <c r="SUZ17" s="1196"/>
      <c r="SVA17" s="1196"/>
      <c r="SVB17" s="1196"/>
      <c r="SVD17" s="1198"/>
      <c r="SVE17" s="1193"/>
      <c r="SVF17" s="1194"/>
      <c r="SVG17" s="1195"/>
      <c r="SVH17" s="1195"/>
      <c r="SVI17" s="1195"/>
      <c r="SVJ17" s="1196"/>
      <c r="SVK17" s="1196"/>
      <c r="SVL17" s="1196"/>
      <c r="SVN17" s="1198"/>
      <c r="SVO17" s="1193"/>
      <c r="SVP17" s="1194"/>
      <c r="SVQ17" s="1195"/>
      <c r="SVR17" s="1195"/>
      <c r="SVS17" s="1195"/>
      <c r="SVT17" s="1196"/>
      <c r="SVU17" s="1196"/>
      <c r="SVV17" s="1196"/>
      <c r="SVX17" s="1198"/>
      <c r="SVY17" s="1193"/>
      <c r="SVZ17" s="1194"/>
      <c r="SWA17" s="1195"/>
      <c r="SWB17" s="1195"/>
      <c r="SWC17" s="1195"/>
      <c r="SWD17" s="1196"/>
      <c r="SWE17" s="1196"/>
      <c r="SWF17" s="1196"/>
      <c r="SWH17" s="1198"/>
      <c r="SWI17" s="1193"/>
      <c r="SWJ17" s="1194"/>
      <c r="SWK17" s="1195"/>
      <c r="SWL17" s="1195"/>
      <c r="SWM17" s="1195"/>
      <c r="SWN17" s="1196"/>
      <c r="SWO17" s="1196"/>
      <c r="SWP17" s="1196"/>
      <c r="SWR17" s="1198"/>
      <c r="SWS17" s="1193"/>
      <c r="SWT17" s="1194"/>
      <c r="SWU17" s="1195"/>
      <c r="SWV17" s="1195"/>
      <c r="SWW17" s="1195"/>
      <c r="SWX17" s="1196"/>
      <c r="SWY17" s="1196"/>
      <c r="SWZ17" s="1196"/>
      <c r="SXB17" s="1198"/>
      <c r="SXC17" s="1193"/>
      <c r="SXD17" s="1194"/>
      <c r="SXE17" s="1195"/>
      <c r="SXF17" s="1195"/>
      <c r="SXG17" s="1195"/>
      <c r="SXH17" s="1196"/>
      <c r="SXI17" s="1196"/>
      <c r="SXJ17" s="1196"/>
      <c r="SXL17" s="1198"/>
      <c r="SXM17" s="1193"/>
      <c r="SXN17" s="1194"/>
      <c r="SXO17" s="1195"/>
      <c r="SXP17" s="1195"/>
      <c r="SXQ17" s="1195"/>
      <c r="SXR17" s="1196"/>
      <c r="SXS17" s="1196"/>
      <c r="SXT17" s="1196"/>
      <c r="SXV17" s="1198"/>
      <c r="SXW17" s="1193"/>
      <c r="SXX17" s="1194"/>
      <c r="SXY17" s="1195"/>
      <c r="SXZ17" s="1195"/>
      <c r="SYA17" s="1195"/>
      <c r="SYB17" s="1196"/>
      <c r="SYC17" s="1196"/>
      <c r="SYD17" s="1196"/>
      <c r="SYF17" s="1198"/>
      <c r="SYG17" s="1193"/>
      <c r="SYH17" s="1194"/>
      <c r="SYI17" s="1195"/>
      <c r="SYJ17" s="1195"/>
      <c r="SYK17" s="1195"/>
      <c r="SYL17" s="1196"/>
      <c r="SYM17" s="1196"/>
      <c r="SYN17" s="1196"/>
      <c r="SYP17" s="1198"/>
      <c r="SYQ17" s="1193"/>
      <c r="SYR17" s="1194"/>
      <c r="SYS17" s="1195"/>
      <c r="SYT17" s="1195"/>
      <c r="SYU17" s="1195"/>
      <c r="SYV17" s="1196"/>
      <c r="SYW17" s="1196"/>
      <c r="SYX17" s="1196"/>
      <c r="SYZ17" s="1198"/>
      <c r="SZA17" s="1193"/>
      <c r="SZB17" s="1194"/>
      <c r="SZC17" s="1195"/>
      <c r="SZD17" s="1195"/>
      <c r="SZE17" s="1195"/>
      <c r="SZF17" s="1196"/>
      <c r="SZG17" s="1196"/>
      <c r="SZH17" s="1196"/>
      <c r="SZJ17" s="1198"/>
      <c r="SZK17" s="1193"/>
      <c r="SZL17" s="1194"/>
      <c r="SZM17" s="1195"/>
      <c r="SZN17" s="1195"/>
      <c r="SZO17" s="1195"/>
      <c r="SZP17" s="1196"/>
      <c r="SZQ17" s="1196"/>
      <c r="SZR17" s="1196"/>
      <c r="SZT17" s="1198"/>
      <c r="SZU17" s="1193"/>
      <c r="SZV17" s="1194"/>
      <c r="SZW17" s="1195"/>
      <c r="SZX17" s="1195"/>
      <c r="SZY17" s="1195"/>
      <c r="SZZ17" s="1196"/>
      <c r="TAA17" s="1196"/>
      <c r="TAB17" s="1196"/>
      <c r="TAD17" s="1198"/>
      <c r="TAE17" s="1193"/>
      <c r="TAF17" s="1194"/>
      <c r="TAG17" s="1195"/>
      <c r="TAH17" s="1195"/>
      <c r="TAI17" s="1195"/>
      <c r="TAJ17" s="1196"/>
      <c r="TAK17" s="1196"/>
      <c r="TAL17" s="1196"/>
      <c r="TAN17" s="1198"/>
      <c r="TAO17" s="1193"/>
      <c r="TAP17" s="1194"/>
      <c r="TAQ17" s="1195"/>
      <c r="TAR17" s="1195"/>
      <c r="TAS17" s="1195"/>
      <c r="TAT17" s="1196"/>
      <c r="TAU17" s="1196"/>
      <c r="TAV17" s="1196"/>
      <c r="TAX17" s="1198"/>
      <c r="TAY17" s="1193"/>
      <c r="TAZ17" s="1194"/>
      <c r="TBA17" s="1195"/>
      <c r="TBB17" s="1195"/>
      <c r="TBC17" s="1195"/>
      <c r="TBD17" s="1196"/>
      <c r="TBE17" s="1196"/>
      <c r="TBF17" s="1196"/>
      <c r="TBH17" s="1198"/>
      <c r="TBI17" s="1193"/>
      <c r="TBJ17" s="1194"/>
      <c r="TBK17" s="1195"/>
      <c r="TBL17" s="1195"/>
      <c r="TBM17" s="1195"/>
      <c r="TBN17" s="1196"/>
      <c r="TBO17" s="1196"/>
      <c r="TBP17" s="1196"/>
      <c r="TBR17" s="1198"/>
      <c r="TBS17" s="1193"/>
      <c r="TBT17" s="1194"/>
      <c r="TBU17" s="1195"/>
      <c r="TBV17" s="1195"/>
      <c r="TBW17" s="1195"/>
      <c r="TBX17" s="1196"/>
      <c r="TBY17" s="1196"/>
      <c r="TBZ17" s="1196"/>
      <c r="TCB17" s="1198"/>
      <c r="TCC17" s="1193"/>
      <c r="TCD17" s="1194"/>
      <c r="TCE17" s="1195"/>
      <c r="TCF17" s="1195"/>
      <c r="TCG17" s="1195"/>
      <c r="TCH17" s="1196"/>
      <c r="TCI17" s="1196"/>
      <c r="TCJ17" s="1196"/>
      <c r="TCL17" s="1198"/>
      <c r="TCM17" s="1193"/>
      <c r="TCN17" s="1194"/>
      <c r="TCO17" s="1195"/>
      <c r="TCP17" s="1195"/>
      <c r="TCQ17" s="1195"/>
      <c r="TCR17" s="1196"/>
      <c r="TCS17" s="1196"/>
      <c r="TCT17" s="1196"/>
      <c r="TCV17" s="1198"/>
      <c r="TCW17" s="1193"/>
      <c r="TCX17" s="1194"/>
      <c r="TCY17" s="1195"/>
      <c r="TCZ17" s="1195"/>
      <c r="TDA17" s="1195"/>
      <c r="TDB17" s="1196"/>
      <c r="TDC17" s="1196"/>
      <c r="TDD17" s="1196"/>
      <c r="TDF17" s="1198"/>
      <c r="TDG17" s="1193"/>
      <c r="TDH17" s="1194"/>
      <c r="TDI17" s="1195"/>
      <c r="TDJ17" s="1195"/>
      <c r="TDK17" s="1195"/>
      <c r="TDL17" s="1196"/>
      <c r="TDM17" s="1196"/>
      <c r="TDN17" s="1196"/>
      <c r="TDP17" s="1198"/>
      <c r="TDQ17" s="1193"/>
      <c r="TDR17" s="1194"/>
      <c r="TDS17" s="1195"/>
      <c r="TDT17" s="1195"/>
      <c r="TDU17" s="1195"/>
      <c r="TDV17" s="1196"/>
      <c r="TDW17" s="1196"/>
      <c r="TDX17" s="1196"/>
      <c r="TDZ17" s="1198"/>
      <c r="TEA17" s="1193"/>
      <c r="TEB17" s="1194"/>
      <c r="TEC17" s="1195"/>
      <c r="TED17" s="1195"/>
      <c r="TEE17" s="1195"/>
      <c r="TEF17" s="1196"/>
      <c r="TEG17" s="1196"/>
      <c r="TEH17" s="1196"/>
      <c r="TEJ17" s="1198"/>
      <c r="TEK17" s="1193"/>
      <c r="TEL17" s="1194"/>
      <c r="TEM17" s="1195"/>
      <c r="TEN17" s="1195"/>
      <c r="TEO17" s="1195"/>
      <c r="TEP17" s="1196"/>
      <c r="TEQ17" s="1196"/>
      <c r="TER17" s="1196"/>
      <c r="TET17" s="1198"/>
      <c r="TEU17" s="1193"/>
      <c r="TEV17" s="1194"/>
      <c r="TEW17" s="1195"/>
      <c r="TEX17" s="1195"/>
      <c r="TEY17" s="1195"/>
      <c r="TEZ17" s="1196"/>
      <c r="TFA17" s="1196"/>
      <c r="TFB17" s="1196"/>
      <c r="TFD17" s="1198"/>
      <c r="TFE17" s="1193"/>
      <c r="TFF17" s="1194"/>
      <c r="TFG17" s="1195"/>
      <c r="TFH17" s="1195"/>
      <c r="TFI17" s="1195"/>
      <c r="TFJ17" s="1196"/>
      <c r="TFK17" s="1196"/>
      <c r="TFL17" s="1196"/>
      <c r="TFN17" s="1198"/>
      <c r="TFO17" s="1193"/>
      <c r="TFP17" s="1194"/>
      <c r="TFQ17" s="1195"/>
      <c r="TFR17" s="1195"/>
      <c r="TFS17" s="1195"/>
      <c r="TFT17" s="1196"/>
      <c r="TFU17" s="1196"/>
      <c r="TFV17" s="1196"/>
      <c r="TFX17" s="1198"/>
      <c r="TFY17" s="1193"/>
      <c r="TFZ17" s="1194"/>
      <c r="TGA17" s="1195"/>
      <c r="TGB17" s="1195"/>
      <c r="TGC17" s="1195"/>
      <c r="TGD17" s="1196"/>
      <c r="TGE17" s="1196"/>
      <c r="TGF17" s="1196"/>
      <c r="TGH17" s="1198"/>
      <c r="TGI17" s="1193"/>
      <c r="TGJ17" s="1194"/>
      <c r="TGK17" s="1195"/>
      <c r="TGL17" s="1195"/>
      <c r="TGM17" s="1195"/>
      <c r="TGN17" s="1196"/>
      <c r="TGO17" s="1196"/>
      <c r="TGP17" s="1196"/>
      <c r="TGR17" s="1198"/>
      <c r="TGS17" s="1193"/>
      <c r="TGT17" s="1194"/>
      <c r="TGU17" s="1195"/>
      <c r="TGV17" s="1195"/>
      <c r="TGW17" s="1195"/>
      <c r="TGX17" s="1196"/>
      <c r="TGY17" s="1196"/>
      <c r="TGZ17" s="1196"/>
      <c r="THB17" s="1198"/>
      <c r="THC17" s="1193"/>
      <c r="THD17" s="1194"/>
      <c r="THE17" s="1195"/>
      <c r="THF17" s="1195"/>
      <c r="THG17" s="1195"/>
      <c r="THH17" s="1196"/>
      <c r="THI17" s="1196"/>
      <c r="THJ17" s="1196"/>
      <c r="THL17" s="1198"/>
      <c r="THM17" s="1193"/>
      <c r="THN17" s="1194"/>
      <c r="THO17" s="1195"/>
      <c r="THP17" s="1195"/>
      <c r="THQ17" s="1195"/>
      <c r="THR17" s="1196"/>
      <c r="THS17" s="1196"/>
      <c r="THT17" s="1196"/>
      <c r="THV17" s="1198"/>
      <c r="THW17" s="1193"/>
      <c r="THX17" s="1194"/>
      <c r="THY17" s="1195"/>
      <c r="THZ17" s="1195"/>
      <c r="TIA17" s="1195"/>
      <c r="TIB17" s="1196"/>
      <c r="TIC17" s="1196"/>
      <c r="TID17" s="1196"/>
      <c r="TIF17" s="1198"/>
      <c r="TIG17" s="1193"/>
      <c r="TIH17" s="1194"/>
      <c r="TII17" s="1195"/>
      <c r="TIJ17" s="1195"/>
      <c r="TIK17" s="1195"/>
      <c r="TIL17" s="1196"/>
      <c r="TIM17" s="1196"/>
      <c r="TIN17" s="1196"/>
      <c r="TIP17" s="1198"/>
      <c r="TIQ17" s="1193"/>
      <c r="TIR17" s="1194"/>
      <c r="TIS17" s="1195"/>
      <c r="TIT17" s="1195"/>
      <c r="TIU17" s="1195"/>
      <c r="TIV17" s="1196"/>
      <c r="TIW17" s="1196"/>
      <c r="TIX17" s="1196"/>
      <c r="TIZ17" s="1198"/>
      <c r="TJA17" s="1193"/>
      <c r="TJB17" s="1194"/>
      <c r="TJC17" s="1195"/>
      <c r="TJD17" s="1195"/>
      <c r="TJE17" s="1195"/>
      <c r="TJF17" s="1196"/>
      <c r="TJG17" s="1196"/>
      <c r="TJH17" s="1196"/>
      <c r="TJJ17" s="1198"/>
      <c r="TJK17" s="1193"/>
      <c r="TJL17" s="1194"/>
      <c r="TJM17" s="1195"/>
      <c r="TJN17" s="1195"/>
      <c r="TJO17" s="1195"/>
      <c r="TJP17" s="1196"/>
      <c r="TJQ17" s="1196"/>
      <c r="TJR17" s="1196"/>
      <c r="TJT17" s="1198"/>
      <c r="TJU17" s="1193"/>
      <c r="TJV17" s="1194"/>
      <c r="TJW17" s="1195"/>
      <c r="TJX17" s="1195"/>
      <c r="TJY17" s="1195"/>
      <c r="TJZ17" s="1196"/>
      <c r="TKA17" s="1196"/>
      <c r="TKB17" s="1196"/>
      <c r="TKD17" s="1198"/>
      <c r="TKE17" s="1193"/>
      <c r="TKF17" s="1194"/>
      <c r="TKG17" s="1195"/>
      <c r="TKH17" s="1195"/>
      <c r="TKI17" s="1195"/>
      <c r="TKJ17" s="1196"/>
      <c r="TKK17" s="1196"/>
      <c r="TKL17" s="1196"/>
      <c r="TKN17" s="1198"/>
      <c r="TKO17" s="1193"/>
      <c r="TKP17" s="1194"/>
      <c r="TKQ17" s="1195"/>
      <c r="TKR17" s="1195"/>
      <c r="TKS17" s="1195"/>
      <c r="TKT17" s="1196"/>
      <c r="TKU17" s="1196"/>
      <c r="TKV17" s="1196"/>
      <c r="TKX17" s="1198"/>
      <c r="TKY17" s="1193"/>
      <c r="TKZ17" s="1194"/>
      <c r="TLA17" s="1195"/>
      <c r="TLB17" s="1195"/>
      <c r="TLC17" s="1195"/>
      <c r="TLD17" s="1196"/>
      <c r="TLE17" s="1196"/>
      <c r="TLF17" s="1196"/>
      <c r="TLH17" s="1198"/>
      <c r="TLI17" s="1193"/>
      <c r="TLJ17" s="1194"/>
      <c r="TLK17" s="1195"/>
      <c r="TLL17" s="1195"/>
      <c r="TLM17" s="1195"/>
      <c r="TLN17" s="1196"/>
      <c r="TLO17" s="1196"/>
      <c r="TLP17" s="1196"/>
      <c r="TLR17" s="1198"/>
      <c r="TLS17" s="1193"/>
      <c r="TLT17" s="1194"/>
      <c r="TLU17" s="1195"/>
      <c r="TLV17" s="1195"/>
      <c r="TLW17" s="1195"/>
      <c r="TLX17" s="1196"/>
      <c r="TLY17" s="1196"/>
      <c r="TLZ17" s="1196"/>
      <c r="TMB17" s="1198"/>
      <c r="TMC17" s="1193"/>
      <c r="TMD17" s="1194"/>
      <c r="TME17" s="1195"/>
      <c r="TMF17" s="1195"/>
      <c r="TMG17" s="1195"/>
      <c r="TMH17" s="1196"/>
      <c r="TMI17" s="1196"/>
      <c r="TMJ17" s="1196"/>
      <c r="TML17" s="1198"/>
      <c r="TMM17" s="1193"/>
      <c r="TMN17" s="1194"/>
      <c r="TMO17" s="1195"/>
      <c r="TMP17" s="1195"/>
      <c r="TMQ17" s="1195"/>
      <c r="TMR17" s="1196"/>
      <c r="TMS17" s="1196"/>
      <c r="TMT17" s="1196"/>
      <c r="TMV17" s="1198"/>
      <c r="TMW17" s="1193"/>
      <c r="TMX17" s="1194"/>
      <c r="TMY17" s="1195"/>
      <c r="TMZ17" s="1195"/>
      <c r="TNA17" s="1195"/>
      <c r="TNB17" s="1196"/>
      <c r="TNC17" s="1196"/>
      <c r="TND17" s="1196"/>
      <c r="TNF17" s="1198"/>
      <c r="TNG17" s="1193"/>
      <c r="TNH17" s="1194"/>
      <c r="TNI17" s="1195"/>
      <c r="TNJ17" s="1195"/>
      <c r="TNK17" s="1195"/>
      <c r="TNL17" s="1196"/>
      <c r="TNM17" s="1196"/>
      <c r="TNN17" s="1196"/>
      <c r="TNP17" s="1198"/>
      <c r="TNQ17" s="1193"/>
      <c r="TNR17" s="1194"/>
      <c r="TNS17" s="1195"/>
      <c r="TNT17" s="1195"/>
      <c r="TNU17" s="1195"/>
      <c r="TNV17" s="1196"/>
      <c r="TNW17" s="1196"/>
      <c r="TNX17" s="1196"/>
      <c r="TNZ17" s="1198"/>
      <c r="TOA17" s="1193"/>
      <c r="TOB17" s="1194"/>
      <c r="TOC17" s="1195"/>
      <c r="TOD17" s="1195"/>
      <c r="TOE17" s="1195"/>
      <c r="TOF17" s="1196"/>
      <c r="TOG17" s="1196"/>
      <c r="TOH17" s="1196"/>
      <c r="TOJ17" s="1198"/>
      <c r="TOK17" s="1193"/>
      <c r="TOL17" s="1194"/>
      <c r="TOM17" s="1195"/>
      <c r="TON17" s="1195"/>
      <c r="TOO17" s="1195"/>
      <c r="TOP17" s="1196"/>
      <c r="TOQ17" s="1196"/>
      <c r="TOR17" s="1196"/>
      <c r="TOT17" s="1198"/>
      <c r="TOU17" s="1193"/>
      <c r="TOV17" s="1194"/>
      <c r="TOW17" s="1195"/>
      <c r="TOX17" s="1195"/>
      <c r="TOY17" s="1195"/>
      <c r="TOZ17" s="1196"/>
      <c r="TPA17" s="1196"/>
      <c r="TPB17" s="1196"/>
      <c r="TPD17" s="1198"/>
      <c r="TPE17" s="1193"/>
      <c r="TPF17" s="1194"/>
      <c r="TPG17" s="1195"/>
      <c r="TPH17" s="1195"/>
      <c r="TPI17" s="1195"/>
      <c r="TPJ17" s="1196"/>
      <c r="TPK17" s="1196"/>
      <c r="TPL17" s="1196"/>
      <c r="TPN17" s="1198"/>
      <c r="TPO17" s="1193"/>
      <c r="TPP17" s="1194"/>
      <c r="TPQ17" s="1195"/>
      <c r="TPR17" s="1195"/>
      <c r="TPS17" s="1195"/>
      <c r="TPT17" s="1196"/>
      <c r="TPU17" s="1196"/>
      <c r="TPV17" s="1196"/>
      <c r="TPX17" s="1198"/>
      <c r="TPY17" s="1193"/>
      <c r="TPZ17" s="1194"/>
      <c r="TQA17" s="1195"/>
      <c r="TQB17" s="1195"/>
      <c r="TQC17" s="1195"/>
      <c r="TQD17" s="1196"/>
      <c r="TQE17" s="1196"/>
      <c r="TQF17" s="1196"/>
      <c r="TQH17" s="1198"/>
      <c r="TQI17" s="1193"/>
      <c r="TQJ17" s="1194"/>
      <c r="TQK17" s="1195"/>
      <c r="TQL17" s="1195"/>
      <c r="TQM17" s="1195"/>
      <c r="TQN17" s="1196"/>
      <c r="TQO17" s="1196"/>
      <c r="TQP17" s="1196"/>
      <c r="TQR17" s="1198"/>
      <c r="TQS17" s="1193"/>
      <c r="TQT17" s="1194"/>
      <c r="TQU17" s="1195"/>
      <c r="TQV17" s="1195"/>
      <c r="TQW17" s="1195"/>
      <c r="TQX17" s="1196"/>
      <c r="TQY17" s="1196"/>
      <c r="TQZ17" s="1196"/>
      <c r="TRB17" s="1198"/>
      <c r="TRC17" s="1193"/>
      <c r="TRD17" s="1194"/>
      <c r="TRE17" s="1195"/>
      <c r="TRF17" s="1195"/>
      <c r="TRG17" s="1195"/>
      <c r="TRH17" s="1196"/>
      <c r="TRI17" s="1196"/>
      <c r="TRJ17" s="1196"/>
      <c r="TRL17" s="1198"/>
      <c r="TRM17" s="1193"/>
      <c r="TRN17" s="1194"/>
      <c r="TRO17" s="1195"/>
      <c r="TRP17" s="1195"/>
      <c r="TRQ17" s="1195"/>
      <c r="TRR17" s="1196"/>
      <c r="TRS17" s="1196"/>
      <c r="TRT17" s="1196"/>
      <c r="TRV17" s="1198"/>
      <c r="TRW17" s="1193"/>
      <c r="TRX17" s="1194"/>
      <c r="TRY17" s="1195"/>
      <c r="TRZ17" s="1195"/>
      <c r="TSA17" s="1195"/>
      <c r="TSB17" s="1196"/>
      <c r="TSC17" s="1196"/>
      <c r="TSD17" s="1196"/>
      <c r="TSF17" s="1198"/>
      <c r="TSG17" s="1193"/>
      <c r="TSH17" s="1194"/>
      <c r="TSI17" s="1195"/>
      <c r="TSJ17" s="1195"/>
      <c r="TSK17" s="1195"/>
      <c r="TSL17" s="1196"/>
      <c r="TSM17" s="1196"/>
      <c r="TSN17" s="1196"/>
      <c r="TSP17" s="1198"/>
      <c r="TSQ17" s="1193"/>
      <c r="TSR17" s="1194"/>
      <c r="TSS17" s="1195"/>
      <c r="TST17" s="1195"/>
      <c r="TSU17" s="1195"/>
      <c r="TSV17" s="1196"/>
      <c r="TSW17" s="1196"/>
      <c r="TSX17" s="1196"/>
      <c r="TSZ17" s="1198"/>
      <c r="TTA17" s="1193"/>
      <c r="TTB17" s="1194"/>
      <c r="TTC17" s="1195"/>
      <c r="TTD17" s="1195"/>
      <c r="TTE17" s="1195"/>
      <c r="TTF17" s="1196"/>
      <c r="TTG17" s="1196"/>
      <c r="TTH17" s="1196"/>
      <c r="TTJ17" s="1198"/>
      <c r="TTK17" s="1193"/>
      <c r="TTL17" s="1194"/>
      <c r="TTM17" s="1195"/>
      <c r="TTN17" s="1195"/>
      <c r="TTO17" s="1195"/>
      <c r="TTP17" s="1196"/>
      <c r="TTQ17" s="1196"/>
      <c r="TTR17" s="1196"/>
      <c r="TTT17" s="1198"/>
      <c r="TTU17" s="1193"/>
      <c r="TTV17" s="1194"/>
      <c r="TTW17" s="1195"/>
      <c r="TTX17" s="1195"/>
      <c r="TTY17" s="1195"/>
      <c r="TTZ17" s="1196"/>
      <c r="TUA17" s="1196"/>
      <c r="TUB17" s="1196"/>
      <c r="TUD17" s="1198"/>
      <c r="TUE17" s="1193"/>
      <c r="TUF17" s="1194"/>
      <c r="TUG17" s="1195"/>
      <c r="TUH17" s="1195"/>
      <c r="TUI17" s="1195"/>
      <c r="TUJ17" s="1196"/>
      <c r="TUK17" s="1196"/>
      <c r="TUL17" s="1196"/>
      <c r="TUN17" s="1198"/>
      <c r="TUO17" s="1193"/>
      <c r="TUP17" s="1194"/>
      <c r="TUQ17" s="1195"/>
      <c r="TUR17" s="1195"/>
      <c r="TUS17" s="1195"/>
      <c r="TUT17" s="1196"/>
      <c r="TUU17" s="1196"/>
      <c r="TUV17" s="1196"/>
      <c r="TUX17" s="1198"/>
      <c r="TUY17" s="1193"/>
      <c r="TUZ17" s="1194"/>
      <c r="TVA17" s="1195"/>
      <c r="TVB17" s="1195"/>
      <c r="TVC17" s="1195"/>
      <c r="TVD17" s="1196"/>
      <c r="TVE17" s="1196"/>
      <c r="TVF17" s="1196"/>
      <c r="TVH17" s="1198"/>
      <c r="TVI17" s="1193"/>
      <c r="TVJ17" s="1194"/>
      <c r="TVK17" s="1195"/>
      <c r="TVL17" s="1195"/>
      <c r="TVM17" s="1195"/>
      <c r="TVN17" s="1196"/>
      <c r="TVO17" s="1196"/>
      <c r="TVP17" s="1196"/>
      <c r="TVR17" s="1198"/>
      <c r="TVS17" s="1193"/>
      <c r="TVT17" s="1194"/>
      <c r="TVU17" s="1195"/>
      <c r="TVV17" s="1195"/>
      <c r="TVW17" s="1195"/>
      <c r="TVX17" s="1196"/>
      <c r="TVY17" s="1196"/>
      <c r="TVZ17" s="1196"/>
      <c r="TWB17" s="1198"/>
      <c r="TWC17" s="1193"/>
      <c r="TWD17" s="1194"/>
      <c r="TWE17" s="1195"/>
      <c r="TWF17" s="1195"/>
      <c r="TWG17" s="1195"/>
      <c r="TWH17" s="1196"/>
      <c r="TWI17" s="1196"/>
      <c r="TWJ17" s="1196"/>
      <c r="TWL17" s="1198"/>
      <c r="TWM17" s="1193"/>
      <c r="TWN17" s="1194"/>
      <c r="TWO17" s="1195"/>
      <c r="TWP17" s="1195"/>
      <c r="TWQ17" s="1195"/>
      <c r="TWR17" s="1196"/>
      <c r="TWS17" s="1196"/>
      <c r="TWT17" s="1196"/>
      <c r="TWV17" s="1198"/>
      <c r="TWW17" s="1193"/>
      <c r="TWX17" s="1194"/>
      <c r="TWY17" s="1195"/>
      <c r="TWZ17" s="1195"/>
      <c r="TXA17" s="1195"/>
      <c r="TXB17" s="1196"/>
      <c r="TXC17" s="1196"/>
      <c r="TXD17" s="1196"/>
      <c r="TXF17" s="1198"/>
      <c r="TXG17" s="1193"/>
      <c r="TXH17" s="1194"/>
      <c r="TXI17" s="1195"/>
      <c r="TXJ17" s="1195"/>
      <c r="TXK17" s="1195"/>
      <c r="TXL17" s="1196"/>
      <c r="TXM17" s="1196"/>
      <c r="TXN17" s="1196"/>
      <c r="TXP17" s="1198"/>
      <c r="TXQ17" s="1193"/>
      <c r="TXR17" s="1194"/>
      <c r="TXS17" s="1195"/>
      <c r="TXT17" s="1195"/>
      <c r="TXU17" s="1195"/>
      <c r="TXV17" s="1196"/>
      <c r="TXW17" s="1196"/>
      <c r="TXX17" s="1196"/>
      <c r="TXZ17" s="1198"/>
      <c r="TYA17" s="1193"/>
      <c r="TYB17" s="1194"/>
      <c r="TYC17" s="1195"/>
      <c r="TYD17" s="1195"/>
      <c r="TYE17" s="1195"/>
      <c r="TYF17" s="1196"/>
      <c r="TYG17" s="1196"/>
      <c r="TYH17" s="1196"/>
      <c r="TYJ17" s="1198"/>
      <c r="TYK17" s="1193"/>
      <c r="TYL17" s="1194"/>
      <c r="TYM17" s="1195"/>
      <c r="TYN17" s="1195"/>
      <c r="TYO17" s="1195"/>
      <c r="TYP17" s="1196"/>
      <c r="TYQ17" s="1196"/>
      <c r="TYR17" s="1196"/>
      <c r="TYT17" s="1198"/>
      <c r="TYU17" s="1193"/>
      <c r="TYV17" s="1194"/>
      <c r="TYW17" s="1195"/>
      <c r="TYX17" s="1195"/>
      <c r="TYY17" s="1195"/>
      <c r="TYZ17" s="1196"/>
      <c r="TZA17" s="1196"/>
      <c r="TZB17" s="1196"/>
      <c r="TZD17" s="1198"/>
      <c r="TZE17" s="1193"/>
      <c r="TZF17" s="1194"/>
      <c r="TZG17" s="1195"/>
      <c r="TZH17" s="1195"/>
      <c r="TZI17" s="1195"/>
      <c r="TZJ17" s="1196"/>
      <c r="TZK17" s="1196"/>
      <c r="TZL17" s="1196"/>
      <c r="TZN17" s="1198"/>
      <c r="TZO17" s="1193"/>
      <c r="TZP17" s="1194"/>
      <c r="TZQ17" s="1195"/>
      <c r="TZR17" s="1195"/>
      <c r="TZS17" s="1195"/>
      <c r="TZT17" s="1196"/>
      <c r="TZU17" s="1196"/>
      <c r="TZV17" s="1196"/>
      <c r="TZX17" s="1198"/>
      <c r="TZY17" s="1193"/>
      <c r="TZZ17" s="1194"/>
      <c r="UAA17" s="1195"/>
      <c r="UAB17" s="1195"/>
      <c r="UAC17" s="1195"/>
      <c r="UAD17" s="1196"/>
      <c r="UAE17" s="1196"/>
      <c r="UAF17" s="1196"/>
      <c r="UAH17" s="1198"/>
      <c r="UAI17" s="1193"/>
      <c r="UAJ17" s="1194"/>
      <c r="UAK17" s="1195"/>
      <c r="UAL17" s="1195"/>
      <c r="UAM17" s="1195"/>
      <c r="UAN17" s="1196"/>
      <c r="UAO17" s="1196"/>
      <c r="UAP17" s="1196"/>
      <c r="UAR17" s="1198"/>
      <c r="UAS17" s="1193"/>
      <c r="UAT17" s="1194"/>
      <c r="UAU17" s="1195"/>
      <c r="UAV17" s="1195"/>
      <c r="UAW17" s="1195"/>
      <c r="UAX17" s="1196"/>
      <c r="UAY17" s="1196"/>
      <c r="UAZ17" s="1196"/>
      <c r="UBB17" s="1198"/>
      <c r="UBC17" s="1193"/>
      <c r="UBD17" s="1194"/>
      <c r="UBE17" s="1195"/>
      <c r="UBF17" s="1195"/>
      <c r="UBG17" s="1195"/>
      <c r="UBH17" s="1196"/>
      <c r="UBI17" s="1196"/>
      <c r="UBJ17" s="1196"/>
      <c r="UBL17" s="1198"/>
      <c r="UBM17" s="1193"/>
      <c r="UBN17" s="1194"/>
      <c r="UBO17" s="1195"/>
      <c r="UBP17" s="1195"/>
      <c r="UBQ17" s="1195"/>
      <c r="UBR17" s="1196"/>
      <c r="UBS17" s="1196"/>
      <c r="UBT17" s="1196"/>
      <c r="UBV17" s="1198"/>
      <c r="UBW17" s="1193"/>
      <c r="UBX17" s="1194"/>
      <c r="UBY17" s="1195"/>
      <c r="UBZ17" s="1195"/>
      <c r="UCA17" s="1195"/>
      <c r="UCB17" s="1196"/>
      <c r="UCC17" s="1196"/>
      <c r="UCD17" s="1196"/>
      <c r="UCF17" s="1198"/>
      <c r="UCG17" s="1193"/>
      <c r="UCH17" s="1194"/>
      <c r="UCI17" s="1195"/>
      <c r="UCJ17" s="1195"/>
      <c r="UCK17" s="1195"/>
      <c r="UCL17" s="1196"/>
      <c r="UCM17" s="1196"/>
      <c r="UCN17" s="1196"/>
      <c r="UCP17" s="1198"/>
      <c r="UCQ17" s="1193"/>
      <c r="UCR17" s="1194"/>
      <c r="UCS17" s="1195"/>
      <c r="UCT17" s="1195"/>
      <c r="UCU17" s="1195"/>
      <c r="UCV17" s="1196"/>
      <c r="UCW17" s="1196"/>
      <c r="UCX17" s="1196"/>
      <c r="UCZ17" s="1198"/>
      <c r="UDA17" s="1193"/>
      <c r="UDB17" s="1194"/>
      <c r="UDC17" s="1195"/>
      <c r="UDD17" s="1195"/>
      <c r="UDE17" s="1195"/>
      <c r="UDF17" s="1196"/>
      <c r="UDG17" s="1196"/>
      <c r="UDH17" s="1196"/>
      <c r="UDJ17" s="1198"/>
      <c r="UDK17" s="1193"/>
      <c r="UDL17" s="1194"/>
      <c r="UDM17" s="1195"/>
      <c r="UDN17" s="1195"/>
      <c r="UDO17" s="1195"/>
      <c r="UDP17" s="1196"/>
      <c r="UDQ17" s="1196"/>
      <c r="UDR17" s="1196"/>
      <c r="UDT17" s="1198"/>
      <c r="UDU17" s="1193"/>
      <c r="UDV17" s="1194"/>
      <c r="UDW17" s="1195"/>
      <c r="UDX17" s="1195"/>
      <c r="UDY17" s="1195"/>
      <c r="UDZ17" s="1196"/>
      <c r="UEA17" s="1196"/>
      <c r="UEB17" s="1196"/>
      <c r="UED17" s="1198"/>
      <c r="UEE17" s="1193"/>
      <c r="UEF17" s="1194"/>
      <c r="UEG17" s="1195"/>
      <c r="UEH17" s="1195"/>
      <c r="UEI17" s="1195"/>
      <c r="UEJ17" s="1196"/>
      <c r="UEK17" s="1196"/>
      <c r="UEL17" s="1196"/>
      <c r="UEN17" s="1198"/>
      <c r="UEO17" s="1193"/>
      <c r="UEP17" s="1194"/>
      <c r="UEQ17" s="1195"/>
      <c r="UER17" s="1195"/>
      <c r="UES17" s="1195"/>
      <c r="UET17" s="1196"/>
      <c r="UEU17" s="1196"/>
      <c r="UEV17" s="1196"/>
      <c r="UEX17" s="1198"/>
      <c r="UEY17" s="1193"/>
      <c r="UEZ17" s="1194"/>
      <c r="UFA17" s="1195"/>
      <c r="UFB17" s="1195"/>
      <c r="UFC17" s="1195"/>
      <c r="UFD17" s="1196"/>
      <c r="UFE17" s="1196"/>
      <c r="UFF17" s="1196"/>
      <c r="UFH17" s="1198"/>
      <c r="UFI17" s="1193"/>
      <c r="UFJ17" s="1194"/>
      <c r="UFK17" s="1195"/>
      <c r="UFL17" s="1195"/>
      <c r="UFM17" s="1195"/>
      <c r="UFN17" s="1196"/>
      <c r="UFO17" s="1196"/>
      <c r="UFP17" s="1196"/>
      <c r="UFR17" s="1198"/>
      <c r="UFS17" s="1193"/>
      <c r="UFT17" s="1194"/>
      <c r="UFU17" s="1195"/>
      <c r="UFV17" s="1195"/>
      <c r="UFW17" s="1195"/>
      <c r="UFX17" s="1196"/>
      <c r="UFY17" s="1196"/>
      <c r="UFZ17" s="1196"/>
      <c r="UGB17" s="1198"/>
      <c r="UGC17" s="1193"/>
      <c r="UGD17" s="1194"/>
      <c r="UGE17" s="1195"/>
      <c r="UGF17" s="1195"/>
      <c r="UGG17" s="1195"/>
      <c r="UGH17" s="1196"/>
      <c r="UGI17" s="1196"/>
      <c r="UGJ17" s="1196"/>
      <c r="UGL17" s="1198"/>
      <c r="UGM17" s="1193"/>
      <c r="UGN17" s="1194"/>
      <c r="UGO17" s="1195"/>
      <c r="UGP17" s="1195"/>
      <c r="UGQ17" s="1195"/>
      <c r="UGR17" s="1196"/>
      <c r="UGS17" s="1196"/>
      <c r="UGT17" s="1196"/>
      <c r="UGV17" s="1198"/>
      <c r="UGW17" s="1193"/>
      <c r="UGX17" s="1194"/>
      <c r="UGY17" s="1195"/>
      <c r="UGZ17" s="1195"/>
      <c r="UHA17" s="1195"/>
      <c r="UHB17" s="1196"/>
      <c r="UHC17" s="1196"/>
      <c r="UHD17" s="1196"/>
      <c r="UHF17" s="1198"/>
      <c r="UHG17" s="1193"/>
      <c r="UHH17" s="1194"/>
      <c r="UHI17" s="1195"/>
      <c r="UHJ17" s="1195"/>
      <c r="UHK17" s="1195"/>
      <c r="UHL17" s="1196"/>
      <c r="UHM17" s="1196"/>
      <c r="UHN17" s="1196"/>
      <c r="UHP17" s="1198"/>
      <c r="UHQ17" s="1193"/>
      <c r="UHR17" s="1194"/>
      <c r="UHS17" s="1195"/>
      <c r="UHT17" s="1195"/>
      <c r="UHU17" s="1195"/>
      <c r="UHV17" s="1196"/>
      <c r="UHW17" s="1196"/>
      <c r="UHX17" s="1196"/>
      <c r="UHZ17" s="1198"/>
      <c r="UIA17" s="1193"/>
      <c r="UIB17" s="1194"/>
      <c r="UIC17" s="1195"/>
      <c r="UID17" s="1195"/>
      <c r="UIE17" s="1195"/>
      <c r="UIF17" s="1196"/>
      <c r="UIG17" s="1196"/>
      <c r="UIH17" s="1196"/>
      <c r="UIJ17" s="1198"/>
      <c r="UIK17" s="1193"/>
      <c r="UIL17" s="1194"/>
      <c r="UIM17" s="1195"/>
      <c r="UIN17" s="1195"/>
      <c r="UIO17" s="1195"/>
      <c r="UIP17" s="1196"/>
      <c r="UIQ17" s="1196"/>
      <c r="UIR17" s="1196"/>
      <c r="UIT17" s="1198"/>
      <c r="UIU17" s="1193"/>
      <c r="UIV17" s="1194"/>
      <c r="UIW17" s="1195"/>
      <c r="UIX17" s="1195"/>
      <c r="UIY17" s="1195"/>
      <c r="UIZ17" s="1196"/>
      <c r="UJA17" s="1196"/>
      <c r="UJB17" s="1196"/>
      <c r="UJD17" s="1198"/>
      <c r="UJE17" s="1193"/>
      <c r="UJF17" s="1194"/>
      <c r="UJG17" s="1195"/>
      <c r="UJH17" s="1195"/>
      <c r="UJI17" s="1195"/>
      <c r="UJJ17" s="1196"/>
      <c r="UJK17" s="1196"/>
      <c r="UJL17" s="1196"/>
      <c r="UJN17" s="1198"/>
      <c r="UJO17" s="1193"/>
      <c r="UJP17" s="1194"/>
      <c r="UJQ17" s="1195"/>
      <c r="UJR17" s="1195"/>
      <c r="UJS17" s="1195"/>
      <c r="UJT17" s="1196"/>
      <c r="UJU17" s="1196"/>
      <c r="UJV17" s="1196"/>
      <c r="UJX17" s="1198"/>
      <c r="UJY17" s="1193"/>
      <c r="UJZ17" s="1194"/>
      <c r="UKA17" s="1195"/>
      <c r="UKB17" s="1195"/>
      <c r="UKC17" s="1195"/>
      <c r="UKD17" s="1196"/>
      <c r="UKE17" s="1196"/>
      <c r="UKF17" s="1196"/>
      <c r="UKH17" s="1198"/>
      <c r="UKI17" s="1193"/>
      <c r="UKJ17" s="1194"/>
      <c r="UKK17" s="1195"/>
      <c r="UKL17" s="1195"/>
      <c r="UKM17" s="1195"/>
      <c r="UKN17" s="1196"/>
      <c r="UKO17" s="1196"/>
      <c r="UKP17" s="1196"/>
      <c r="UKR17" s="1198"/>
      <c r="UKS17" s="1193"/>
      <c r="UKT17" s="1194"/>
      <c r="UKU17" s="1195"/>
      <c r="UKV17" s="1195"/>
      <c r="UKW17" s="1195"/>
      <c r="UKX17" s="1196"/>
      <c r="UKY17" s="1196"/>
      <c r="UKZ17" s="1196"/>
      <c r="ULB17" s="1198"/>
      <c r="ULC17" s="1193"/>
      <c r="ULD17" s="1194"/>
      <c r="ULE17" s="1195"/>
      <c r="ULF17" s="1195"/>
      <c r="ULG17" s="1195"/>
      <c r="ULH17" s="1196"/>
      <c r="ULI17" s="1196"/>
      <c r="ULJ17" s="1196"/>
      <c r="ULL17" s="1198"/>
      <c r="ULM17" s="1193"/>
      <c r="ULN17" s="1194"/>
      <c r="ULO17" s="1195"/>
      <c r="ULP17" s="1195"/>
      <c r="ULQ17" s="1195"/>
      <c r="ULR17" s="1196"/>
      <c r="ULS17" s="1196"/>
      <c r="ULT17" s="1196"/>
      <c r="ULV17" s="1198"/>
      <c r="ULW17" s="1193"/>
      <c r="ULX17" s="1194"/>
      <c r="ULY17" s="1195"/>
      <c r="ULZ17" s="1195"/>
      <c r="UMA17" s="1195"/>
      <c r="UMB17" s="1196"/>
      <c r="UMC17" s="1196"/>
      <c r="UMD17" s="1196"/>
      <c r="UMF17" s="1198"/>
      <c r="UMG17" s="1193"/>
      <c r="UMH17" s="1194"/>
      <c r="UMI17" s="1195"/>
      <c r="UMJ17" s="1195"/>
      <c r="UMK17" s="1195"/>
      <c r="UML17" s="1196"/>
      <c r="UMM17" s="1196"/>
      <c r="UMN17" s="1196"/>
      <c r="UMP17" s="1198"/>
      <c r="UMQ17" s="1193"/>
      <c r="UMR17" s="1194"/>
      <c r="UMS17" s="1195"/>
      <c r="UMT17" s="1195"/>
      <c r="UMU17" s="1195"/>
      <c r="UMV17" s="1196"/>
      <c r="UMW17" s="1196"/>
      <c r="UMX17" s="1196"/>
      <c r="UMZ17" s="1198"/>
      <c r="UNA17" s="1193"/>
      <c r="UNB17" s="1194"/>
      <c r="UNC17" s="1195"/>
      <c r="UND17" s="1195"/>
      <c r="UNE17" s="1195"/>
      <c r="UNF17" s="1196"/>
      <c r="UNG17" s="1196"/>
      <c r="UNH17" s="1196"/>
      <c r="UNJ17" s="1198"/>
      <c r="UNK17" s="1193"/>
      <c r="UNL17" s="1194"/>
      <c r="UNM17" s="1195"/>
      <c r="UNN17" s="1195"/>
      <c r="UNO17" s="1195"/>
      <c r="UNP17" s="1196"/>
      <c r="UNQ17" s="1196"/>
      <c r="UNR17" s="1196"/>
      <c r="UNT17" s="1198"/>
      <c r="UNU17" s="1193"/>
      <c r="UNV17" s="1194"/>
      <c r="UNW17" s="1195"/>
      <c r="UNX17" s="1195"/>
      <c r="UNY17" s="1195"/>
      <c r="UNZ17" s="1196"/>
      <c r="UOA17" s="1196"/>
      <c r="UOB17" s="1196"/>
      <c r="UOD17" s="1198"/>
      <c r="UOE17" s="1193"/>
      <c r="UOF17" s="1194"/>
      <c r="UOG17" s="1195"/>
      <c r="UOH17" s="1195"/>
      <c r="UOI17" s="1195"/>
      <c r="UOJ17" s="1196"/>
      <c r="UOK17" s="1196"/>
      <c r="UOL17" s="1196"/>
      <c r="UON17" s="1198"/>
      <c r="UOO17" s="1193"/>
      <c r="UOP17" s="1194"/>
      <c r="UOQ17" s="1195"/>
      <c r="UOR17" s="1195"/>
      <c r="UOS17" s="1195"/>
      <c r="UOT17" s="1196"/>
      <c r="UOU17" s="1196"/>
      <c r="UOV17" s="1196"/>
      <c r="UOX17" s="1198"/>
      <c r="UOY17" s="1193"/>
      <c r="UOZ17" s="1194"/>
      <c r="UPA17" s="1195"/>
      <c r="UPB17" s="1195"/>
      <c r="UPC17" s="1195"/>
      <c r="UPD17" s="1196"/>
      <c r="UPE17" s="1196"/>
      <c r="UPF17" s="1196"/>
      <c r="UPH17" s="1198"/>
      <c r="UPI17" s="1193"/>
      <c r="UPJ17" s="1194"/>
      <c r="UPK17" s="1195"/>
      <c r="UPL17" s="1195"/>
      <c r="UPM17" s="1195"/>
      <c r="UPN17" s="1196"/>
      <c r="UPO17" s="1196"/>
      <c r="UPP17" s="1196"/>
      <c r="UPR17" s="1198"/>
      <c r="UPS17" s="1193"/>
      <c r="UPT17" s="1194"/>
      <c r="UPU17" s="1195"/>
      <c r="UPV17" s="1195"/>
      <c r="UPW17" s="1195"/>
      <c r="UPX17" s="1196"/>
      <c r="UPY17" s="1196"/>
      <c r="UPZ17" s="1196"/>
      <c r="UQB17" s="1198"/>
      <c r="UQC17" s="1193"/>
      <c r="UQD17" s="1194"/>
      <c r="UQE17" s="1195"/>
      <c r="UQF17" s="1195"/>
      <c r="UQG17" s="1195"/>
      <c r="UQH17" s="1196"/>
      <c r="UQI17" s="1196"/>
      <c r="UQJ17" s="1196"/>
      <c r="UQL17" s="1198"/>
      <c r="UQM17" s="1193"/>
      <c r="UQN17" s="1194"/>
      <c r="UQO17" s="1195"/>
      <c r="UQP17" s="1195"/>
      <c r="UQQ17" s="1195"/>
      <c r="UQR17" s="1196"/>
      <c r="UQS17" s="1196"/>
      <c r="UQT17" s="1196"/>
      <c r="UQV17" s="1198"/>
      <c r="UQW17" s="1193"/>
      <c r="UQX17" s="1194"/>
      <c r="UQY17" s="1195"/>
      <c r="UQZ17" s="1195"/>
      <c r="URA17" s="1195"/>
      <c r="URB17" s="1196"/>
      <c r="URC17" s="1196"/>
      <c r="URD17" s="1196"/>
      <c r="URF17" s="1198"/>
      <c r="URG17" s="1193"/>
      <c r="URH17" s="1194"/>
      <c r="URI17" s="1195"/>
      <c r="URJ17" s="1195"/>
      <c r="URK17" s="1195"/>
      <c r="URL17" s="1196"/>
      <c r="URM17" s="1196"/>
      <c r="URN17" s="1196"/>
      <c r="URP17" s="1198"/>
      <c r="URQ17" s="1193"/>
      <c r="URR17" s="1194"/>
      <c r="URS17" s="1195"/>
      <c r="URT17" s="1195"/>
      <c r="URU17" s="1195"/>
      <c r="URV17" s="1196"/>
      <c r="URW17" s="1196"/>
      <c r="URX17" s="1196"/>
      <c r="URZ17" s="1198"/>
      <c r="USA17" s="1193"/>
      <c r="USB17" s="1194"/>
      <c r="USC17" s="1195"/>
      <c r="USD17" s="1195"/>
      <c r="USE17" s="1195"/>
      <c r="USF17" s="1196"/>
      <c r="USG17" s="1196"/>
      <c r="USH17" s="1196"/>
      <c r="USJ17" s="1198"/>
      <c r="USK17" s="1193"/>
      <c r="USL17" s="1194"/>
      <c r="USM17" s="1195"/>
      <c r="USN17" s="1195"/>
      <c r="USO17" s="1195"/>
      <c r="USP17" s="1196"/>
      <c r="USQ17" s="1196"/>
      <c r="USR17" s="1196"/>
      <c r="UST17" s="1198"/>
      <c r="USU17" s="1193"/>
      <c r="USV17" s="1194"/>
      <c r="USW17" s="1195"/>
      <c r="USX17" s="1195"/>
      <c r="USY17" s="1195"/>
      <c r="USZ17" s="1196"/>
      <c r="UTA17" s="1196"/>
      <c r="UTB17" s="1196"/>
      <c r="UTD17" s="1198"/>
      <c r="UTE17" s="1193"/>
      <c r="UTF17" s="1194"/>
      <c r="UTG17" s="1195"/>
      <c r="UTH17" s="1195"/>
      <c r="UTI17" s="1195"/>
      <c r="UTJ17" s="1196"/>
      <c r="UTK17" s="1196"/>
      <c r="UTL17" s="1196"/>
      <c r="UTN17" s="1198"/>
      <c r="UTO17" s="1193"/>
      <c r="UTP17" s="1194"/>
      <c r="UTQ17" s="1195"/>
      <c r="UTR17" s="1195"/>
      <c r="UTS17" s="1195"/>
      <c r="UTT17" s="1196"/>
      <c r="UTU17" s="1196"/>
      <c r="UTV17" s="1196"/>
      <c r="UTX17" s="1198"/>
      <c r="UTY17" s="1193"/>
      <c r="UTZ17" s="1194"/>
      <c r="UUA17" s="1195"/>
      <c r="UUB17" s="1195"/>
      <c r="UUC17" s="1195"/>
      <c r="UUD17" s="1196"/>
      <c r="UUE17" s="1196"/>
      <c r="UUF17" s="1196"/>
      <c r="UUH17" s="1198"/>
      <c r="UUI17" s="1193"/>
      <c r="UUJ17" s="1194"/>
      <c r="UUK17" s="1195"/>
      <c r="UUL17" s="1195"/>
      <c r="UUM17" s="1195"/>
      <c r="UUN17" s="1196"/>
      <c r="UUO17" s="1196"/>
      <c r="UUP17" s="1196"/>
      <c r="UUR17" s="1198"/>
      <c r="UUS17" s="1193"/>
      <c r="UUT17" s="1194"/>
      <c r="UUU17" s="1195"/>
      <c r="UUV17" s="1195"/>
      <c r="UUW17" s="1195"/>
      <c r="UUX17" s="1196"/>
      <c r="UUY17" s="1196"/>
      <c r="UUZ17" s="1196"/>
      <c r="UVB17" s="1198"/>
      <c r="UVC17" s="1193"/>
      <c r="UVD17" s="1194"/>
      <c r="UVE17" s="1195"/>
      <c r="UVF17" s="1195"/>
      <c r="UVG17" s="1195"/>
      <c r="UVH17" s="1196"/>
      <c r="UVI17" s="1196"/>
      <c r="UVJ17" s="1196"/>
      <c r="UVL17" s="1198"/>
      <c r="UVM17" s="1193"/>
      <c r="UVN17" s="1194"/>
      <c r="UVO17" s="1195"/>
      <c r="UVP17" s="1195"/>
      <c r="UVQ17" s="1195"/>
      <c r="UVR17" s="1196"/>
      <c r="UVS17" s="1196"/>
      <c r="UVT17" s="1196"/>
      <c r="UVV17" s="1198"/>
      <c r="UVW17" s="1193"/>
      <c r="UVX17" s="1194"/>
      <c r="UVY17" s="1195"/>
      <c r="UVZ17" s="1195"/>
      <c r="UWA17" s="1195"/>
      <c r="UWB17" s="1196"/>
      <c r="UWC17" s="1196"/>
      <c r="UWD17" s="1196"/>
      <c r="UWF17" s="1198"/>
      <c r="UWG17" s="1193"/>
      <c r="UWH17" s="1194"/>
      <c r="UWI17" s="1195"/>
      <c r="UWJ17" s="1195"/>
      <c r="UWK17" s="1195"/>
      <c r="UWL17" s="1196"/>
      <c r="UWM17" s="1196"/>
      <c r="UWN17" s="1196"/>
      <c r="UWP17" s="1198"/>
      <c r="UWQ17" s="1193"/>
      <c r="UWR17" s="1194"/>
      <c r="UWS17" s="1195"/>
      <c r="UWT17" s="1195"/>
      <c r="UWU17" s="1195"/>
      <c r="UWV17" s="1196"/>
      <c r="UWW17" s="1196"/>
      <c r="UWX17" s="1196"/>
      <c r="UWZ17" s="1198"/>
      <c r="UXA17" s="1193"/>
      <c r="UXB17" s="1194"/>
      <c r="UXC17" s="1195"/>
      <c r="UXD17" s="1195"/>
      <c r="UXE17" s="1195"/>
      <c r="UXF17" s="1196"/>
      <c r="UXG17" s="1196"/>
      <c r="UXH17" s="1196"/>
      <c r="UXJ17" s="1198"/>
      <c r="UXK17" s="1193"/>
      <c r="UXL17" s="1194"/>
      <c r="UXM17" s="1195"/>
      <c r="UXN17" s="1195"/>
      <c r="UXO17" s="1195"/>
      <c r="UXP17" s="1196"/>
      <c r="UXQ17" s="1196"/>
      <c r="UXR17" s="1196"/>
      <c r="UXT17" s="1198"/>
      <c r="UXU17" s="1193"/>
      <c r="UXV17" s="1194"/>
      <c r="UXW17" s="1195"/>
      <c r="UXX17" s="1195"/>
      <c r="UXY17" s="1195"/>
      <c r="UXZ17" s="1196"/>
      <c r="UYA17" s="1196"/>
      <c r="UYB17" s="1196"/>
      <c r="UYD17" s="1198"/>
      <c r="UYE17" s="1193"/>
      <c r="UYF17" s="1194"/>
      <c r="UYG17" s="1195"/>
      <c r="UYH17" s="1195"/>
      <c r="UYI17" s="1195"/>
      <c r="UYJ17" s="1196"/>
      <c r="UYK17" s="1196"/>
      <c r="UYL17" s="1196"/>
      <c r="UYN17" s="1198"/>
      <c r="UYO17" s="1193"/>
      <c r="UYP17" s="1194"/>
      <c r="UYQ17" s="1195"/>
      <c r="UYR17" s="1195"/>
      <c r="UYS17" s="1195"/>
      <c r="UYT17" s="1196"/>
      <c r="UYU17" s="1196"/>
      <c r="UYV17" s="1196"/>
      <c r="UYX17" s="1198"/>
      <c r="UYY17" s="1193"/>
      <c r="UYZ17" s="1194"/>
      <c r="UZA17" s="1195"/>
      <c r="UZB17" s="1195"/>
      <c r="UZC17" s="1195"/>
      <c r="UZD17" s="1196"/>
      <c r="UZE17" s="1196"/>
      <c r="UZF17" s="1196"/>
      <c r="UZH17" s="1198"/>
      <c r="UZI17" s="1193"/>
      <c r="UZJ17" s="1194"/>
      <c r="UZK17" s="1195"/>
      <c r="UZL17" s="1195"/>
      <c r="UZM17" s="1195"/>
      <c r="UZN17" s="1196"/>
      <c r="UZO17" s="1196"/>
      <c r="UZP17" s="1196"/>
      <c r="UZR17" s="1198"/>
      <c r="UZS17" s="1193"/>
      <c r="UZT17" s="1194"/>
      <c r="UZU17" s="1195"/>
      <c r="UZV17" s="1195"/>
      <c r="UZW17" s="1195"/>
      <c r="UZX17" s="1196"/>
      <c r="UZY17" s="1196"/>
      <c r="UZZ17" s="1196"/>
      <c r="VAB17" s="1198"/>
      <c r="VAC17" s="1193"/>
      <c r="VAD17" s="1194"/>
      <c r="VAE17" s="1195"/>
      <c r="VAF17" s="1195"/>
      <c r="VAG17" s="1195"/>
      <c r="VAH17" s="1196"/>
      <c r="VAI17" s="1196"/>
      <c r="VAJ17" s="1196"/>
      <c r="VAL17" s="1198"/>
      <c r="VAM17" s="1193"/>
      <c r="VAN17" s="1194"/>
      <c r="VAO17" s="1195"/>
      <c r="VAP17" s="1195"/>
      <c r="VAQ17" s="1195"/>
      <c r="VAR17" s="1196"/>
      <c r="VAS17" s="1196"/>
      <c r="VAT17" s="1196"/>
      <c r="VAV17" s="1198"/>
      <c r="VAW17" s="1193"/>
      <c r="VAX17" s="1194"/>
      <c r="VAY17" s="1195"/>
      <c r="VAZ17" s="1195"/>
      <c r="VBA17" s="1195"/>
      <c r="VBB17" s="1196"/>
      <c r="VBC17" s="1196"/>
      <c r="VBD17" s="1196"/>
      <c r="VBF17" s="1198"/>
      <c r="VBG17" s="1193"/>
      <c r="VBH17" s="1194"/>
      <c r="VBI17" s="1195"/>
      <c r="VBJ17" s="1195"/>
      <c r="VBK17" s="1195"/>
      <c r="VBL17" s="1196"/>
      <c r="VBM17" s="1196"/>
      <c r="VBN17" s="1196"/>
      <c r="VBP17" s="1198"/>
      <c r="VBQ17" s="1193"/>
      <c r="VBR17" s="1194"/>
      <c r="VBS17" s="1195"/>
      <c r="VBT17" s="1195"/>
      <c r="VBU17" s="1195"/>
      <c r="VBV17" s="1196"/>
      <c r="VBW17" s="1196"/>
      <c r="VBX17" s="1196"/>
      <c r="VBZ17" s="1198"/>
      <c r="VCA17" s="1193"/>
      <c r="VCB17" s="1194"/>
      <c r="VCC17" s="1195"/>
      <c r="VCD17" s="1195"/>
      <c r="VCE17" s="1195"/>
      <c r="VCF17" s="1196"/>
      <c r="VCG17" s="1196"/>
      <c r="VCH17" s="1196"/>
      <c r="VCJ17" s="1198"/>
      <c r="VCK17" s="1193"/>
      <c r="VCL17" s="1194"/>
      <c r="VCM17" s="1195"/>
      <c r="VCN17" s="1195"/>
      <c r="VCO17" s="1195"/>
      <c r="VCP17" s="1196"/>
      <c r="VCQ17" s="1196"/>
      <c r="VCR17" s="1196"/>
      <c r="VCT17" s="1198"/>
      <c r="VCU17" s="1193"/>
      <c r="VCV17" s="1194"/>
      <c r="VCW17" s="1195"/>
      <c r="VCX17" s="1195"/>
      <c r="VCY17" s="1195"/>
      <c r="VCZ17" s="1196"/>
      <c r="VDA17" s="1196"/>
      <c r="VDB17" s="1196"/>
      <c r="VDD17" s="1198"/>
      <c r="VDE17" s="1193"/>
      <c r="VDF17" s="1194"/>
      <c r="VDG17" s="1195"/>
      <c r="VDH17" s="1195"/>
      <c r="VDI17" s="1195"/>
      <c r="VDJ17" s="1196"/>
      <c r="VDK17" s="1196"/>
      <c r="VDL17" s="1196"/>
      <c r="VDN17" s="1198"/>
      <c r="VDO17" s="1193"/>
      <c r="VDP17" s="1194"/>
      <c r="VDQ17" s="1195"/>
      <c r="VDR17" s="1195"/>
      <c r="VDS17" s="1195"/>
      <c r="VDT17" s="1196"/>
      <c r="VDU17" s="1196"/>
      <c r="VDV17" s="1196"/>
      <c r="VDX17" s="1198"/>
      <c r="VDY17" s="1193"/>
      <c r="VDZ17" s="1194"/>
      <c r="VEA17" s="1195"/>
      <c r="VEB17" s="1195"/>
      <c r="VEC17" s="1195"/>
      <c r="VED17" s="1196"/>
      <c r="VEE17" s="1196"/>
      <c r="VEF17" s="1196"/>
      <c r="VEH17" s="1198"/>
      <c r="VEI17" s="1193"/>
      <c r="VEJ17" s="1194"/>
      <c r="VEK17" s="1195"/>
      <c r="VEL17" s="1195"/>
      <c r="VEM17" s="1195"/>
      <c r="VEN17" s="1196"/>
      <c r="VEO17" s="1196"/>
      <c r="VEP17" s="1196"/>
      <c r="VER17" s="1198"/>
      <c r="VES17" s="1193"/>
      <c r="VET17" s="1194"/>
      <c r="VEU17" s="1195"/>
      <c r="VEV17" s="1195"/>
      <c r="VEW17" s="1195"/>
      <c r="VEX17" s="1196"/>
      <c r="VEY17" s="1196"/>
      <c r="VEZ17" s="1196"/>
      <c r="VFB17" s="1198"/>
      <c r="VFC17" s="1193"/>
      <c r="VFD17" s="1194"/>
      <c r="VFE17" s="1195"/>
      <c r="VFF17" s="1195"/>
      <c r="VFG17" s="1195"/>
      <c r="VFH17" s="1196"/>
      <c r="VFI17" s="1196"/>
      <c r="VFJ17" s="1196"/>
      <c r="VFL17" s="1198"/>
      <c r="VFM17" s="1193"/>
      <c r="VFN17" s="1194"/>
      <c r="VFO17" s="1195"/>
      <c r="VFP17" s="1195"/>
      <c r="VFQ17" s="1195"/>
      <c r="VFR17" s="1196"/>
      <c r="VFS17" s="1196"/>
      <c r="VFT17" s="1196"/>
      <c r="VFV17" s="1198"/>
      <c r="VFW17" s="1193"/>
      <c r="VFX17" s="1194"/>
      <c r="VFY17" s="1195"/>
      <c r="VFZ17" s="1195"/>
      <c r="VGA17" s="1195"/>
      <c r="VGB17" s="1196"/>
      <c r="VGC17" s="1196"/>
      <c r="VGD17" s="1196"/>
      <c r="VGF17" s="1198"/>
      <c r="VGG17" s="1193"/>
      <c r="VGH17" s="1194"/>
      <c r="VGI17" s="1195"/>
      <c r="VGJ17" s="1195"/>
      <c r="VGK17" s="1195"/>
      <c r="VGL17" s="1196"/>
      <c r="VGM17" s="1196"/>
      <c r="VGN17" s="1196"/>
      <c r="VGP17" s="1198"/>
      <c r="VGQ17" s="1193"/>
      <c r="VGR17" s="1194"/>
      <c r="VGS17" s="1195"/>
      <c r="VGT17" s="1195"/>
      <c r="VGU17" s="1195"/>
      <c r="VGV17" s="1196"/>
      <c r="VGW17" s="1196"/>
      <c r="VGX17" s="1196"/>
      <c r="VGZ17" s="1198"/>
      <c r="VHA17" s="1193"/>
      <c r="VHB17" s="1194"/>
      <c r="VHC17" s="1195"/>
      <c r="VHD17" s="1195"/>
      <c r="VHE17" s="1195"/>
      <c r="VHF17" s="1196"/>
      <c r="VHG17" s="1196"/>
      <c r="VHH17" s="1196"/>
      <c r="VHJ17" s="1198"/>
      <c r="VHK17" s="1193"/>
      <c r="VHL17" s="1194"/>
      <c r="VHM17" s="1195"/>
      <c r="VHN17" s="1195"/>
      <c r="VHO17" s="1195"/>
      <c r="VHP17" s="1196"/>
      <c r="VHQ17" s="1196"/>
      <c r="VHR17" s="1196"/>
      <c r="VHT17" s="1198"/>
      <c r="VHU17" s="1193"/>
      <c r="VHV17" s="1194"/>
      <c r="VHW17" s="1195"/>
      <c r="VHX17" s="1195"/>
      <c r="VHY17" s="1195"/>
      <c r="VHZ17" s="1196"/>
      <c r="VIA17" s="1196"/>
      <c r="VIB17" s="1196"/>
      <c r="VID17" s="1198"/>
      <c r="VIE17" s="1193"/>
      <c r="VIF17" s="1194"/>
      <c r="VIG17" s="1195"/>
      <c r="VIH17" s="1195"/>
      <c r="VII17" s="1195"/>
      <c r="VIJ17" s="1196"/>
      <c r="VIK17" s="1196"/>
      <c r="VIL17" s="1196"/>
      <c r="VIN17" s="1198"/>
      <c r="VIO17" s="1193"/>
      <c r="VIP17" s="1194"/>
      <c r="VIQ17" s="1195"/>
      <c r="VIR17" s="1195"/>
      <c r="VIS17" s="1195"/>
      <c r="VIT17" s="1196"/>
      <c r="VIU17" s="1196"/>
      <c r="VIV17" s="1196"/>
      <c r="VIX17" s="1198"/>
      <c r="VIY17" s="1193"/>
      <c r="VIZ17" s="1194"/>
      <c r="VJA17" s="1195"/>
      <c r="VJB17" s="1195"/>
      <c r="VJC17" s="1195"/>
      <c r="VJD17" s="1196"/>
      <c r="VJE17" s="1196"/>
      <c r="VJF17" s="1196"/>
      <c r="VJH17" s="1198"/>
      <c r="VJI17" s="1193"/>
      <c r="VJJ17" s="1194"/>
      <c r="VJK17" s="1195"/>
      <c r="VJL17" s="1195"/>
      <c r="VJM17" s="1195"/>
      <c r="VJN17" s="1196"/>
      <c r="VJO17" s="1196"/>
      <c r="VJP17" s="1196"/>
      <c r="VJR17" s="1198"/>
      <c r="VJS17" s="1193"/>
      <c r="VJT17" s="1194"/>
      <c r="VJU17" s="1195"/>
      <c r="VJV17" s="1195"/>
      <c r="VJW17" s="1195"/>
      <c r="VJX17" s="1196"/>
      <c r="VJY17" s="1196"/>
      <c r="VJZ17" s="1196"/>
      <c r="VKB17" s="1198"/>
      <c r="VKC17" s="1193"/>
      <c r="VKD17" s="1194"/>
      <c r="VKE17" s="1195"/>
      <c r="VKF17" s="1195"/>
      <c r="VKG17" s="1195"/>
      <c r="VKH17" s="1196"/>
      <c r="VKI17" s="1196"/>
      <c r="VKJ17" s="1196"/>
      <c r="VKL17" s="1198"/>
      <c r="VKM17" s="1193"/>
      <c r="VKN17" s="1194"/>
      <c r="VKO17" s="1195"/>
      <c r="VKP17" s="1195"/>
      <c r="VKQ17" s="1195"/>
      <c r="VKR17" s="1196"/>
      <c r="VKS17" s="1196"/>
      <c r="VKT17" s="1196"/>
      <c r="VKV17" s="1198"/>
      <c r="VKW17" s="1193"/>
      <c r="VKX17" s="1194"/>
      <c r="VKY17" s="1195"/>
      <c r="VKZ17" s="1195"/>
      <c r="VLA17" s="1195"/>
      <c r="VLB17" s="1196"/>
      <c r="VLC17" s="1196"/>
      <c r="VLD17" s="1196"/>
      <c r="VLF17" s="1198"/>
      <c r="VLG17" s="1193"/>
      <c r="VLH17" s="1194"/>
      <c r="VLI17" s="1195"/>
      <c r="VLJ17" s="1195"/>
      <c r="VLK17" s="1195"/>
      <c r="VLL17" s="1196"/>
      <c r="VLM17" s="1196"/>
      <c r="VLN17" s="1196"/>
      <c r="VLP17" s="1198"/>
      <c r="VLQ17" s="1193"/>
      <c r="VLR17" s="1194"/>
      <c r="VLS17" s="1195"/>
      <c r="VLT17" s="1195"/>
      <c r="VLU17" s="1195"/>
      <c r="VLV17" s="1196"/>
      <c r="VLW17" s="1196"/>
      <c r="VLX17" s="1196"/>
      <c r="VLZ17" s="1198"/>
      <c r="VMA17" s="1193"/>
      <c r="VMB17" s="1194"/>
      <c r="VMC17" s="1195"/>
      <c r="VMD17" s="1195"/>
      <c r="VME17" s="1195"/>
      <c r="VMF17" s="1196"/>
      <c r="VMG17" s="1196"/>
      <c r="VMH17" s="1196"/>
      <c r="VMJ17" s="1198"/>
      <c r="VMK17" s="1193"/>
      <c r="VML17" s="1194"/>
      <c r="VMM17" s="1195"/>
      <c r="VMN17" s="1195"/>
      <c r="VMO17" s="1195"/>
      <c r="VMP17" s="1196"/>
      <c r="VMQ17" s="1196"/>
      <c r="VMR17" s="1196"/>
      <c r="VMT17" s="1198"/>
      <c r="VMU17" s="1193"/>
      <c r="VMV17" s="1194"/>
      <c r="VMW17" s="1195"/>
      <c r="VMX17" s="1195"/>
      <c r="VMY17" s="1195"/>
      <c r="VMZ17" s="1196"/>
      <c r="VNA17" s="1196"/>
      <c r="VNB17" s="1196"/>
      <c r="VND17" s="1198"/>
      <c r="VNE17" s="1193"/>
      <c r="VNF17" s="1194"/>
      <c r="VNG17" s="1195"/>
      <c r="VNH17" s="1195"/>
      <c r="VNI17" s="1195"/>
      <c r="VNJ17" s="1196"/>
      <c r="VNK17" s="1196"/>
      <c r="VNL17" s="1196"/>
      <c r="VNN17" s="1198"/>
      <c r="VNO17" s="1193"/>
      <c r="VNP17" s="1194"/>
      <c r="VNQ17" s="1195"/>
      <c r="VNR17" s="1195"/>
      <c r="VNS17" s="1195"/>
      <c r="VNT17" s="1196"/>
      <c r="VNU17" s="1196"/>
      <c r="VNV17" s="1196"/>
      <c r="VNX17" s="1198"/>
      <c r="VNY17" s="1193"/>
      <c r="VNZ17" s="1194"/>
      <c r="VOA17" s="1195"/>
      <c r="VOB17" s="1195"/>
      <c r="VOC17" s="1195"/>
      <c r="VOD17" s="1196"/>
      <c r="VOE17" s="1196"/>
      <c r="VOF17" s="1196"/>
      <c r="VOH17" s="1198"/>
      <c r="VOI17" s="1193"/>
      <c r="VOJ17" s="1194"/>
      <c r="VOK17" s="1195"/>
      <c r="VOL17" s="1195"/>
      <c r="VOM17" s="1195"/>
      <c r="VON17" s="1196"/>
      <c r="VOO17" s="1196"/>
      <c r="VOP17" s="1196"/>
      <c r="VOR17" s="1198"/>
      <c r="VOS17" s="1193"/>
      <c r="VOT17" s="1194"/>
      <c r="VOU17" s="1195"/>
      <c r="VOV17" s="1195"/>
      <c r="VOW17" s="1195"/>
      <c r="VOX17" s="1196"/>
      <c r="VOY17" s="1196"/>
      <c r="VOZ17" s="1196"/>
      <c r="VPB17" s="1198"/>
      <c r="VPC17" s="1193"/>
      <c r="VPD17" s="1194"/>
      <c r="VPE17" s="1195"/>
      <c r="VPF17" s="1195"/>
      <c r="VPG17" s="1195"/>
      <c r="VPH17" s="1196"/>
      <c r="VPI17" s="1196"/>
      <c r="VPJ17" s="1196"/>
      <c r="VPL17" s="1198"/>
      <c r="VPM17" s="1193"/>
      <c r="VPN17" s="1194"/>
      <c r="VPO17" s="1195"/>
      <c r="VPP17" s="1195"/>
      <c r="VPQ17" s="1195"/>
      <c r="VPR17" s="1196"/>
      <c r="VPS17" s="1196"/>
      <c r="VPT17" s="1196"/>
      <c r="VPV17" s="1198"/>
      <c r="VPW17" s="1193"/>
      <c r="VPX17" s="1194"/>
      <c r="VPY17" s="1195"/>
      <c r="VPZ17" s="1195"/>
      <c r="VQA17" s="1195"/>
      <c r="VQB17" s="1196"/>
      <c r="VQC17" s="1196"/>
      <c r="VQD17" s="1196"/>
      <c r="VQF17" s="1198"/>
      <c r="VQG17" s="1193"/>
      <c r="VQH17" s="1194"/>
      <c r="VQI17" s="1195"/>
      <c r="VQJ17" s="1195"/>
      <c r="VQK17" s="1195"/>
      <c r="VQL17" s="1196"/>
      <c r="VQM17" s="1196"/>
      <c r="VQN17" s="1196"/>
      <c r="VQP17" s="1198"/>
      <c r="VQQ17" s="1193"/>
      <c r="VQR17" s="1194"/>
      <c r="VQS17" s="1195"/>
      <c r="VQT17" s="1195"/>
      <c r="VQU17" s="1195"/>
      <c r="VQV17" s="1196"/>
      <c r="VQW17" s="1196"/>
      <c r="VQX17" s="1196"/>
      <c r="VQZ17" s="1198"/>
      <c r="VRA17" s="1193"/>
      <c r="VRB17" s="1194"/>
      <c r="VRC17" s="1195"/>
      <c r="VRD17" s="1195"/>
      <c r="VRE17" s="1195"/>
      <c r="VRF17" s="1196"/>
      <c r="VRG17" s="1196"/>
      <c r="VRH17" s="1196"/>
      <c r="VRJ17" s="1198"/>
      <c r="VRK17" s="1193"/>
      <c r="VRL17" s="1194"/>
      <c r="VRM17" s="1195"/>
      <c r="VRN17" s="1195"/>
      <c r="VRO17" s="1195"/>
      <c r="VRP17" s="1196"/>
      <c r="VRQ17" s="1196"/>
      <c r="VRR17" s="1196"/>
      <c r="VRT17" s="1198"/>
      <c r="VRU17" s="1193"/>
      <c r="VRV17" s="1194"/>
      <c r="VRW17" s="1195"/>
      <c r="VRX17" s="1195"/>
      <c r="VRY17" s="1195"/>
      <c r="VRZ17" s="1196"/>
      <c r="VSA17" s="1196"/>
      <c r="VSB17" s="1196"/>
      <c r="VSD17" s="1198"/>
      <c r="VSE17" s="1193"/>
      <c r="VSF17" s="1194"/>
      <c r="VSG17" s="1195"/>
      <c r="VSH17" s="1195"/>
      <c r="VSI17" s="1195"/>
      <c r="VSJ17" s="1196"/>
      <c r="VSK17" s="1196"/>
      <c r="VSL17" s="1196"/>
      <c r="VSN17" s="1198"/>
      <c r="VSO17" s="1193"/>
      <c r="VSP17" s="1194"/>
      <c r="VSQ17" s="1195"/>
      <c r="VSR17" s="1195"/>
      <c r="VSS17" s="1195"/>
      <c r="VST17" s="1196"/>
      <c r="VSU17" s="1196"/>
      <c r="VSV17" s="1196"/>
      <c r="VSX17" s="1198"/>
      <c r="VSY17" s="1193"/>
      <c r="VSZ17" s="1194"/>
      <c r="VTA17" s="1195"/>
      <c r="VTB17" s="1195"/>
      <c r="VTC17" s="1195"/>
      <c r="VTD17" s="1196"/>
      <c r="VTE17" s="1196"/>
      <c r="VTF17" s="1196"/>
      <c r="VTH17" s="1198"/>
      <c r="VTI17" s="1193"/>
      <c r="VTJ17" s="1194"/>
      <c r="VTK17" s="1195"/>
      <c r="VTL17" s="1195"/>
      <c r="VTM17" s="1195"/>
      <c r="VTN17" s="1196"/>
      <c r="VTO17" s="1196"/>
      <c r="VTP17" s="1196"/>
      <c r="VTR17" s="1198"/>
      <c r="VTS17" s="1193"/>
      <c r="VTT17" s="1194"/>
      <c r="VTU17" s="1195"/>
      <c r="VTV17" s="1195"/>
      <c r="VTW17" s="1195"/>
      <c r="VTX17" s="1196"/>
      <c r="VTY17" s="1196"/>
      <c r="VTZ17" s="1196"/>
      <c r="VUB17" s="1198"/>
      <c r="VUC17" s="1193"/>
      <c r="VUD17" s="1194"/>
      <c r="VUE17" s="1195"/>
      <c r="VUF17" s="1195"/>
      <c r="VUG17" s="1195"/>
      <c r="VUH17" s="1196"/>
      <c r="VUI17" s="1196"/>
      <c r="VUJ17" s="1196"/>
      <c r="VUL17" s="1198"/>
      <c r="VUM17" s="1193"/>
      <c r="VUN17" s="1194"/>
      <c r="VUO17" s="1195"/>
      <c r="VUP17" s="1195"/>
      <c r="VUQ17" s="1195"/>
      <c r="VUR17" s="1196"/>
      <c r="VUS17" s="1196"/>
      <c r="VUT17" s="1196"/>
      <c r="VUV17" s="1198"/>
      <c r="VUW17" s="1193"/>
      <c r="VUX17" s="1194"/>
      <c r="VUY17" s="1195"/>
      <c r="VUZ17" s="1195"/>
      <c r="VVA17" s="1195"/>
      <c r="VVB17" s="1196"/>
      <c r="VVC17" s="1196"/>
      <c r="VVD17" s="1196"/>
      <c r="VVF17" s="1198"/>
      <c r="VVG17" s="1193"/>
      <c r="VVH17" s="1194"/>
      <c r="VVI17" s="1195"/>
      <c r="VVJ17" s="1195"/>
      <c r="VVK17" s="1195"/>
      <c r="VVL17" s="1196"/>
      <c r="VVM17" s="1196"/>
      <c r="VVN17" s="1196"/>
      <c r="VVP17" s="1198"/>
      <c r="VVQ17" s="1193"/>
      <c r="VVR17" s="1194"/>
      <c r="VVS17" s="1195"/>
      <c r="VVT17" s="1195"/>
      <c r="VVU17" s="1195"/>
      <c r="VVV17" s="1196"/>
      <c r="VVW17" s="1196"/>
      <c r="VVX17" s="1196"/>
      <c r="VVZ17" s="1198"/>
      <c r="VWA17" s="1193"/>
      <c r="VWB17" s="1194"/>
      <c r="VWC17" s="1195"/>
      <c r="VWD17" s="1195"/>
      <c r="VWE17" s="1195"/>
      <c r="VWF17" s="1196"/>
      <c r="VWG17" s="1196"/>
      <c r="VWH17" s="1196"/>
      <c r="VWJ17" s="1198"/>
      <c r="VWK17" s="1193"/>
      <c r="VWL17" s="1194"/>
      <c r="VWM17" s="1195"/>
      <c r="VWN17" s="1195"/>
      <c r="VWO17" s="1195"/>
      <c r="VWP17" s="1196"/>
      <c r="VWQ17" s="1196"/>
      <c r="VWR17" s="1196"/>
      <c r="VWT17" s="1198"/>
      <c r="VWU17" s="1193"/>
      <c r="VWV17" s="1194"/>
      <c r="VWW17" s="1195"/>
      <c r="VWX17" s="1195"/>
      <c r="VWY17" s="1195"/>
      <c r="VWZ17" s="1196"/>
      <c r="VXA17" s="1196"/>
      <c r="VXB17" s="1196"/>
      <c r="VXD17" s="1198"/>
      <c r="VXE17" s="1193"/>
      <c r="VXF17" s="1194"/>
      <c r="VXG17" s="1195"/>
      <c r="VXH17" s="1195"/>
      <c r="VXI17" s="1195"/>
      <c r="VXJ17" s="1196"/>
      <c r="VXK17" s="1196"/>
      <c r="VXL17" s="1196"/>
      <c r="VXN17" s="1198"/>
      <c r="VXO17" s="1193"/>
      <c r="VXP17" s="1194"/>
      <c r="VXQ17" s="1195"/>
      <c r="VXR17" s="1195"/>
      <c r="VXS17" s="1195"/>
      <c r="VXT17" s="1196"/>
      <c r="VXU17" s="1196"/>
      <c r="VXV17" s="1196"/>
      <c r="VXX17" s="1198"/>
      <c r="VXY17" s="1193"/>
      <c r="VXZ17" s="1194"/>
      <c r="VYA17" s="1195"/>
      <c r="VYB17" s="1195"/>
      <c r="VYC17" s="1195"/>
      <c r="VYD17" s="1196"/>
      <c r="VYE17" s="1196"/>
      <c r="VYF17" s="1196"/>
      <c r="VYH17" s="1198"/>
      <c r="VYI17" s="1193"/>
      <c r="VYJ17" s="1194"/>
      <c r="VYK17" s="1195"/>
      <c r="VYL17" s="1195"/>
      <c r="VYM17" s="1195"/>
      <c r="VYN17" s="1196"/>
      <c r="VYO17" s="1196"/>
      <c r="VYP17" s="1196"/>
      <c r="VYR17" s="1198"/>
      <c r="VYS17" s="1193"/>
      <c r="VYT17" s="1194"/>
      <c r="VYU17" s="1195"/>
      <c r="VYV17" s="1195"/>
      <c r="VYW17" s="1195"/>
      <c r="VYX17" s="1196"/>
      <c r="VYY17" s="1196"/>
      <c r="VYZ17" s="1196"/>
      <c r="VZB17" s="1198"/>
      <c r="VZC17" s="1193"/>
      <c r="VZD17" s="1194"/>
      <c r="VZE17" s="1195"/>
      <c r="VZF17" s="1195"/>
      <c r="VZG17" s="1195"/>
      <c r="VZH17" s="1196"/>
      <c r="VZI17" s="1196"/>
      <c r="VZJ17" s="1196"/>
      <c r="VZL17" s="1198"/>
      <c r="VZM17" s="1193"/>
      <c r="VZN17" s="1194"/>
      <c r="VZO17" s="1195"/>
      <c r="VZP17" s="1195"/>
      <c r="VZQ17" s="1195"/>
      <c r="VZR17" s="1196"/>
      <c r="VZS17" s="1196"/>
      <c r="VZT17" s="1196"/>
      <c r="VZV17" s="1198"/>
      <c r="VZW17" s="1193"/>
      <c r="VZX17" s="1194"/>
      <c r="VZY17" s="1195"/>
      <c r="VZZ17" s="1195"/>
      <c r="WAA17" s="1195"/>
      <c r="WAB17" s="1196"/>
      <c r="WAC17" s="1196"/>
      <c r="WAD17" s="1196"/>
      <c r="WAF17" s="1198"/>
      <c r="WAG17" s="1193"/>
      <c r="WAH17" s="1194"/>
      <c r="WAI17" s="1195"/>
      <c r="WAJ17" s="1195"/>
      <c r="WAK17" s="1195"/>
      <c r="WAL17" s="1196"/>
      <c r="WAM17" s="1196"/>
      <c r="WAN17" s="1196"/>
      <c r="WAP17" s="1198"/>
      <c r="WAQ17" s="1193"/>
      <c r="WAR17" s="1194"/>
      <c r="WAS17" s="1195"/>
      <c r="WAT17" s="1195"/>
      <c r="WAU17" s="1195"/>
      <c r="WAV17" s="1196"/>
      <c r="WAW17" s="1196"/>
      <c r="WAX17" s="1196"/>
      <c r="WAZ17" s="1198"/>
      <c r="WBA17" s="1193"/>
      <c r="WBB17" s="1194"/>
      <c r="WBC17" s="1195"/>
      <c r="WBD17" s="1195"/>
      <c r="WBE17" s="1195"/>
      <c r="WBF17" s="1196"/>
      <c r="WBG17" s="1196"/>
      <c r="WBH17" s="1196"/>
      <c r="WBJ17" s="1198"/>
      <c r="WBK17" s="1193"/>
      <c r="WBL17" s="1194"/>
      <c r="WBM17" s="1195"/>
      <c r="WBN17" s="1195"/>
      <c r="WBO17" s="1195"/>
      <c r="WBP17" s="1196"/>
      <c r="WBQ17" s="1196"/>
      <c r="WBR17" s="1196"/>
      <c r="WBT17" s="1198"/>
      <c r="WBU17" s="1193"/>
      <c r="WBV17" s="1194"/>
      <c r="WBW17" s="1195"/>
      <c r="WBX17" s="1195"/>
      <c r="WBY17" s="1195"/>
      <c r="WBZ17" s="1196"/>
      <c r="WCA17" s="1196"/>
      <c r="WCB17" s="1196"/>
      <c r="WCD17" s="1198"/>
      <c r="WCE17" s="1193"/>
      <c r="WCF17" s="1194"/>
      <c r="WCG17" s="1195"/>
      <c r="WCH17" s="1195"/>
      <c r="WCI17" s="1195"/>
      <c r="WCJ17" s="1196"/>
      <c r="WCK17" s="1196"/>
      <c r="WCL17" s="1196"/>
      <c r="WCN17" s="1198"/>
      <c r="WCO17" s="1193"/>
      <c r="WCP17" s="1194"/>
      <c r="WCQ17" s="1195"/>
      <c r="WCR17" s="1195"/>
      <c r="WCS17" s="1195"/>
      <c r="WCT17" s="1196"/>
      <c r="WCU17" s="1196"/>
      <c r="WCV17" s="1196"/>
      <c r="WCX17" s="1198"/>
      <c r="WCY17" s="1193"/>
      <c r="WCZ17" s="1194"/>
      <c r="WDA17" s="1195"/>
      <c r="WDB17" s="1195"/>
      <c r="WDC17" s="1195"/>
      <c r="WDD17" s="1196"/>
      <c r="WDE17" s="1196"/>
      <c r="WDF17" s="1196"/>
      <c r="WDH17" s="1198"/>
      <c r="WDI17" s="1193"/>
      <c r="WDJ17" s="1194"/>
      <c r="WDK17" s="1195"/>
      <c r="WDL17" s="1195"/>
      <c r="WDM17" s="1195"/>
      <c r="WDN17" s="1196"/>
      <c r="WDO17" s="1196"/>
      <c r="WDP17" s="1196"/>
      <c r="WDR17" s="1198"/>
      <c r="WDS17" s="1193"/>
      <c r="WDT17" s="1194"/>
      <c r="WDU17" s="1195"/>
      <c r="WDV17" s="1195"/>
      <c r="WDW17" s="1195"/>
      <c r="WDX17" s="1196"/>
      <c r="WDY17" s="1196"/>
      <c r="WDZ17" s="1196"/>
      <c r="WEB17" s="1198"/>
      <c r="WEC17" s="1193"/>
      <c r="WED17" s="1194"/>
      <c r="WEE17" s="1195"/>
      <c r="WEF17" s="1195"/>
      <c r="WEG17" s="1195"/>
      <c r="WEH17" s="1196"/>
      <c r="WEI17" s="1196"/>
      <c r="WEJ17" s="1196"/>
      <c r="WEL17" s="1198"/>
      <c r="WEM17" s="1193"/>
      <c r="WEN17" s="1194"/>
      <c r="WEO17" s="1195"/>
      <c r="WEP17" s="1195"/>
      <c r="WEQ17" s="1195"/>
      <c r="WER17" s="1196"/>
      <c r="WES17" s="1196"/>
      <c r="WET17" s="1196"/>
      <c r="WEV17" s="1198"/>
      <c r="WEW17" s="1193"/>
      <c r="WEX17" s="1194"/>
      <c r="WEY17" s="1195"/>
      <c r="WEZ17" s="1195"/>
      <c r="WFA17" s="1195"/>
      <c r="WFB17" s="1196"/>
      <c r="WFC17" s="1196"/>
      <c r="WFD17" s="1196"/>
      <c r="WFF17" s="1198"/>
      <c r="WFG17" s="1193"/>
      <c r="WFH17" s="1194"/>
      <c r="WFI17" s="1195"/>
      <c r="WFJ17" s="1195"/>
      <c r="WFK17" s="1195"/>
      <c r="WFL17" s="1196"/>
      <c r="WFM17" s="1196"/>
      <c r="WFN17" s="1196"/>
      <c r="WFP17" s="1198"/>
      <c r="WFQ17" s="1193"/>
      <c r="WFR17" s="1194"/>
      <c r="WFS17" s="1195"/>
      <c r="WFT17" s="1195"/>
      <c r="WFU17" s="1195"/>
      <c r="WFV17" s="1196"/>
      <c r="WFW17" s="1196"/>
      <c r="WFX17" s="1196"/>
      <c r="WFZ17" s="1198"/>
      <c r="WGA17" s="1193"/>
      <c r="WGB17" s="1194"/>
      <c r="WGC17" s="1195"/>
      <c r="WGD17" s="1195"/>
      <c r="WGE17" s="1195"/>
      <c r="WGF17" s="1196"/>
      <c r="WGG17" s="1196"/>
      <c r="WGH17" s="1196"/>
      <c r="WGJ17" s="1198"/>
      <c r="WGK17" s="1193"/>
      <c r="WGL17" s="1194"/>
      <c r="WGM17" s="1195"/>
      <c r="WGN17" s="1195"/>
      <c r="WGO17" s="1195"/>
      <c r="WGP17" s="1196"/>
      <c r="WGQ17" s="1196"/>
      <c r="WGR17" s="1196"/>
      <c r="WGT17" s="1198"/>
      <c r="WGU17" s="1193"/>
      <c r="WGV17" s="1194"/>
      <c r="WGW17" s="1195"/>
      <c r="WGX17" s="1195"/>
      <c r="WGY17" s="1195"/>
      <c r="WGZ17" s="1196"/>
      <c r="WHA17" s="1196"/>
      <c r="WHB17" s="1196"/>
      <c r="WHD17" s="1198"/>
      <c r="WHE17" s="1193"/>
      <c r="WHF17" s="1194"/>
      <c r="WHG17" s="1195"/>
      <c r="WHH17" s="1195"/>
      <c r="WHI17" s="1195"/>
      <c r="WHJ17" s="1196"/>
      <c r="WHK17" s="1196"/>
      <c r="WHL17" s="1196"/>
      <c r="WHN17" s="1198"/>
      <c r="WHO17" s="1193"/>
      <c r="WHP17" s="1194"/>
      <c r="WHQ17" s="1195"/>
      <c r="WHR17" s="1195"/>
      <c r="WHS17" s="1195"/>
      <c r="WHT17" s="1196"/>
      <c r="WHU17" s="1196"/>
      <c r="WHV17" s="1196"/>
      <c r="WHX17" s="1198"/>
      <c r="WHY17" s="1193"/>
      <c r="WHZ17" s="1194"/>
      <c r="WIA17" s="1195"/>
      <c r="WIB17" s="1195"/>
      <c r="WIC17" s="1195"/>
      <c r="WID17" s="1196"/>
      <c r="WIE17" s="1196"/>
      <c r="WIF17" s="1196"/>
      <c r="WIH17" s="1198"/>
      <c r="WII17" s="1193"/>
      <c r="WIJ17" s="1194"/>
      <c r="WIK17" s="1195"/>
      <c r="WIL17" s="1195"/>
      <c r="WIM17" s="1195"/>
      <c r="WIN17" s="1196"/>
      <c r="WIO17" s="1196"/>
      <c r="WIP17" s="1196"/>
      <c r="WIR17" s="1198"/>
      <c r="WIS17" s="1193"/>
      <c r="WIT17" s="1194"/>
      <c r="WIU17" s="1195"/>
      <c r="WIV17" s="1195"/>
      <c r="WIW17" s="1195"/>
      <c r="WIX17" s="1196"/>
      <c r="WIY17" s="1196"/>
      <c r="WIZ17" s="1196"/>
      <c r="WJB17" s="1198"/>
      <c r="WJC17" s="1193"/>
      <c r="WJD17" s="1194"/>
      <c r="WJE17" s="1195"/>
      <c r="WJF17" s="1195"/>
      <c r="WJG17" s="1195"/>
      <c r="WJH17" s="1196"/>
      <c r="WJI17" s="1196"/>
      <c r="WJJ17" s="1196"/>
      <c r="WJL17" s="1198"/>
      <c r="WJM17" s="1193"/>
      <c r="WJN17" s="1194"/>
      <c r="WJO17" s="1195"/>
      <c r="WJP17" s="1195"/>
      <c r="WJQ17" s="1195"/>
      <c r="WJR17" s="1196"/>
      <c r="WJS17" s="1196"/>
      <c r="WJT17" s="1196"/>
      <c r="WJV17" s="1198"/>
      <c r="WJW17" s="1193"/>
      <c r="WJX17" s="1194"/>
      <c r="WJY17" s="1195"/>
      <c r="WJZ17" s="1195"/>
      <c r="WKA17" s="1195"/>
      <c r="WKB17" s="1196"/>
      <c r="WKC17" s="1196"/>
      <c r="WKD17" s="1196"/>
      <c r="WKF17" s="1198"/>
      <c r="WKG17" s="1193"/>
      <c r="WKH17" s="1194"/>
      <c r="WKI17" s="1195"/>
      <c r="WKJ17" s="1195"/>
      <c r="WKK17" s="1195"/>
      <c r="WKL17" s="1196"/>
      <c r="WKM17" s="1196"/>
      <c r="WKN17" s="1196"/>
      <c r="WKP17" s="1198"/>
      <c r="WKQ17" s="1193"/>
      <c r="WKR17" s="1194"/>
      <c r="WKS17" s="1195"/>
      <c r="WKT17" s="1195"/>
      <c r="WKU17" s="1195"/>
      <c r="WKV17" s="1196"/>
      <c r="WKW17" s="1196"/>
      <c r="WKX17" s="1196"/>
      <c r="WKZ17" s="1198"/>
      <c r="WLA17" s="1193"/>
      <c r="WLB17" s="1194"/>
      <c r="WLC17" s="1195"/>
      <c r="WLD17" s="1195"/>
      <c r="WLE17" s="1195"/>
      <c r="WLF17" s="1196"/>
      <c r="WLG17" s="1196"/>
      <c r="WLH17" s="1196"/>
      <c r="WLJ17" s="1198"/>
      <c r="WLK17" s="1193"/>
      <c r="WLL17" s="1194"/>
      <c r="WLM17" s="1195"/>
      <c r="WLN17" s="1195"/>
      <c r="WLO17" s="1195"/>
      <c r="WLP17" s="1196"/>
      <c r="WLQ17" s="1196"/>
      <c r="WLR17" s="1196"/>
      <c r="WLT17" s="1198"/>
      <c r="WLU17" s="1193"/>
      <c r="WLV17" s="1194"/>
      <c r="WLW17" s="1195"/>
      <c r="WLX17" s="1195"/>
      <c r="WLY17" s="1195"/>
      <c r="WLZ17" s="1196"/>
      <c r="WMA17" s="1196"/>
      <c r="WMB17" s="1196"/>
      <c r="WMD17" s="1198"/>
      <c r="WME17" s="1193"/>
      <c r="WMF17" s="1194"/>
      <c r="WMG17" s="1195"/>
      <c r="WMH17" s="1195"/>
      <c r="WMI17" s="1195"/>
      <c r="WMJ17" s="1196"/>
      <c r="WMK17" s="1196"/>
      <c r="WML17" s="1196"/>
      <c r="WMN17" s="1198"/>
      <c r="WMO17" s="1193"/>
      <c r="WMP17" s="1194"/>
      <c r="WMQ17" s="1195"/>
      <c r="WMR17" s="1195"/>
      <c r="WMS17" s="1195"/>
      <c r="WMT17" s="1196"/>
      <c r="WMU17" s="1196"/>
      <c r="WMV17" s="1196"/>
      <c r="WMX17" s="1198"/>
      <c r="WMY17" s="1193"/>
      <c r="WMZ17" s="1194"/>
      <c r="WNA17" s="1195"/>
      <c r="WNB17" s="1195"/>
      <c r="WNC17" s="1195"/>
      <c r="WND17" s="1196"/>
      <c r="WNE17" s="1196"/>
      <c r="WNF17" s="1196"/>
      <c r="WNH17" s="1198"/>
      <c r="WNI17" s="1193"/>
      <c r="WNJ17" s="1194"/>
      <c r="WNK17" s="1195"/>
      <c r="WNL17" s="1195"/>
      <c r="WNM17" s="1195"/>
      <c r="WNN17" s="1196"/>
      <c r="WNO17" s="1196"/>
      <c r="WNP17" s="1196"/>
      <c r="WNR17" s="1198"/>
      <c r="WNS17" s="1193"/>
      <c r="WNT17" s="1194"/>
      <c r="WNU17" s="1195"/>
      <c r="WNV17" s="1195"/>
      <c r="WNW17" s="1195"/>
      <c r="WNX17" s="1196"/>
      <c r="WNY17" s="1196"/>
      <c r="WNZ17" s="1196"/>
      <c r="WOB17" s="1198"/>
      <c r="WOC17" s="1193"/>
      <c r="WOD17" s="1194"/>
      <c r="WOE17" s="1195"/>
      <c r="WOF17" s="1195"/>
      <c r="WOG17" s="1195"/>
      <c r="WOH17" s="1196"/>
      <c r="WOI17" s="1196"/>
      <c r="WOJ17" s="1196"/>
      <c r="WOL17" s="1198"/>
      <c r="WOM17" s="1193"/>
      <c r="WON17" s="1194"/>
      <c r="WOO17" s="1195"/>
      <c r="WOP17" s="1195"/>
      <c r="WOQ17" s="1195"/>
      <c r="WOR17" s="1196"/>
      <c r="WOS17" s="1196"/>
      <c r="WOT17" s="1196"/>
      <c r="WOV17" s="1198"/>
      <c r="WOW17" s="1193"/>
      <c r="WOX17" s="1194"/>
      <c r="WOY17" s="1195"/>
      <c r="WOZ17" s="1195"/>
      <c r="WPA17" s="1195"/>
      <c r="WPB17" s="1196"/>
      <c r="WPC17" s="1196"/>
      <c r="WPD17" s="1196"/>
      <c r="WPF17" s="1198"/>
      <c r="WPG17" s="1193"/>
      <c r="WPH17" s="1194"/>
      <c r="WPI17" s="1195"/>
      <c r="WPJ17" s="1195"/>
      <c r="WPK17" s="1195"/>
      <c r="WPL17" s="1196"/>
      <c r="WPM17" s="1196"/>
      <c r="WPN17" s="1196"/>
      <c r="WPP17" s="1198"/>
      <c r="WPQ17" s="1193"/>
      <c r="WPR17" s="1194"/>
      <c r="WPS17" s="1195"/>
      <c r="WPT17" s="1195"/>
      <c r="WPU17" s="1195"/>
      <c r="WPV17" s="1196"/>
      <c r="WPW17" s="1196"/>
      <c r="WPX17" s="1196"/>
      <c r="WPZ17" s="1198"/>
      <c r="WQA17" s="1193"/>
      <c r="WQB17" s="1194"/>
      <c r="WQC17" s="1195"/>
      <c r="WQD17" s="1195"/>
      <c r="WQE17" s="1195"/>
      <c r="WQF17" s="1196"/>
      <c r="WQG17" s="1196"/>
      <c r="WQH17" s="1196"/>
      <c r="WQJ17" s="1198"/>
      <c r="WQK17" s="1193"/>
      <c r="WQL17" s="1194"/>
      <c r="WQM17" s="1195"/>
      <c r="WQN17" s="1195"/>
      <c r="WQO17" s="1195"/>
      <c r="WQP17" s="1196"/>
      <c r="WQQ17" s="1196"/>
      <c r="WQR17" s="1196"/>
      <c r="WQT17" s="1198"/>
      <c r="WQU17" s="1193"/>
      <c r="WQV17" s="1194"/>
      <c r="WQW17" s="1195"/>
      <c r="WQX17" s="1195"/>
      <c r="WQY17" s="1195"/>
      <c r="WQZ17" s="1196"/>
      <c r="WRA17" s="1196"/>
      <c r="WRB17" s="1196"/>
      <c r="WRD17" s="1198"/>
      <c r="WRE17" s="1193"/>
      <c r="WRF17" s="1194"/>
      <c r="WRG17" s="1195"/>
      <c r="WRH17" s="1195"/>
      <c r="WRI17" s="1195"/>
      <c r="WRJ17" s="1196"/>
      <c r="WRK17" s="1196"/>
      <c r="WRL17" s="1196"/>
      <c r="WRN17" s="1198"/>
      <c r="WRO17" s="1193"/>
      <c r="WRP17" s="1194"/>
      <c r="WRQ17" s="1195"/>
      <c r="WRR17" s="1195"/>
      <c r="WRS17" s="1195"/>
      <c r="WRT17" s="1196"/>
      <c r="WRU17" s="1196"/>
      <c r="WRV17" s="1196"/>
      <c r="WRX17" s="1198"/>
      <c r="WRY17" s="1193"/>
      <c r="WRZ17" s="1194"/>
      <c r="WSA17" s="1195"/>
      <c r="WSB17" s="1195"/>
      <c r="WSC17" s="1195"/>
      <c r="WSD17" s="1196"/>
      <c r="WSE17" s="1196"/>
      <c r="WSF17" s="1196"/>
      <c r="WSH17" s="1198"/>
      <c r="WSI17" s="1193"/>
      <c r="WSJ17" s="1194"/>
      <c r="WSK17" s="1195"/>
      <c r="WSL17" s="1195"/>
      <c r="WSM17" s="1195"/>
      <c r="WSN17" s="1196"/>
      <c r="WSO17" s="1196"/>
      <c r="WSP17" s="1196"/>
      <c r="WSR17" s="1198"/>
      <c r="WSS17" s="1193"/>
      <c r="WST17" s="1194"/>
      <c r="WSU17" s="1195"/>
      <c r="WSV17" s="1195"/>
      <c r="WSW17" s="1195"/>
      <c r="WSX17" s="1196"/>
      <c r="WSY17" s="1196"/>
      <c r="WSZ17" s="1196"/>
      <c r="WTB17" s="1198"/>
      <c r="WTC17" s="1193"/>
      <c r="WTD17" s="1194"/>
      <c r="WTE17" s="1195"/>
      <c r="WTF17" s="1195"/>
      <c r="WTG17" s="1195"/>
      <c r="WTH17" s="1196"/>
      <c r="WTI17" s="1196"/>
      <c r="WTJ17" s="1196"/>
      <c r="WTL17" s="1198"/>
      <c r="WTM17" s="1193"/>
      <c r="WTN17" s="1194"/>
      <c r="WTO17" s="1195"/>
      <c r="WTP17" s="1195"/>
      <c r="WTQ17" s="1195"/>
      <c r="WTR17" s="1196"/>
      <c r="WTS17" s="1196"/>
      <c r="WTT17" s="1196"/>
      <c r="WTV17" s="1198"/>
      <c r="WTW17" s="1193"/>
      <c r="WTX17" s="1194"/>
      <c r="WTY17" s="1195"/>
      <c r="WTZ17" s="1195"/>
      <c r="WUA17" s="1195"/>
      <c r="WUB17" s="1196"/>
      <c r="WUC17" s="1196"/>
      <c r="WUD17" s="1196"/>
      <c r="WUF17" s="1198"/>
      <c r="WUG17" s="1193"/>
      <c r="WUH17" s="1194"/>
      <c r="WUI17" s="1195"/>
      <c r="WUJ17" s="1195"/>
      <c r="WUK17" s="1195"/>
      <c r="WUL17" s="1196"/>
      <c r="WUM17" s="1196"/>
      <c r="WUN17" s="1196"/>
      <c r="WUP17" s="1198"/>
      <c r="WUQ17" s="1193"/>
      <c r="WUR17" s="1194"/>
      <c r="WUS17" s="1195"/>
      <c r="WUT17" s="1195"/>
      <c r="WUU17" s="1195"/>
      <c r="WUV17" s="1196"/>
      <c r="WUW17" s="1196"/>
      <c r="WUX17" s="1196"/>
      <c r="WUZ17" s="1198"/>
      <c r="WVA17" s="1193"/>
      <c r="WVB17" s="1194"/>
      <c r="WVC17" s="1195"/>
      <c r="WVD17" s="1195"/>
      <c r="WVE17" s="1195"/>
      <c r="WVF17" s="1196"/>
      <c r="WVG17" s="1196"/>
      <c r="WVH17" s="1196"/>
      <c r="WVJ17" s="1198"/>
      <c r="WVK17" s="1193"/>
      <c r="WVL17" s="1194"/>
      <c r="WVM17" s="1195"/>
      <c r="WVN17" s="1195"/>
      <c r="WVO17" s="1195"/>
      <c r="WVP17" s="1196"/>
      <c r="WVQ17" s="1196"/>
      <c r="WVR17" s="1196"/>
      <c r="WVT17" s="1198"/>
      <c r="WVU17" s="1193"/>
      <c r="WVV17" s="1194"/>
      <c r="WVW17" s="1195"/>
      <c r="WVX17" s="1195"/>
      <c r="WVY17" s="1195"/>
      <c r="WVZ17" s="1196"/>
      <c r="WWA17" s="1196"/>
      <c r="WWB17" s="1196"/>
      <c r="WWD17" s="1198"/>
      <c r="WWE17" s="1193"/>
      <c r="WWF17" s="1194"/>
      <c r="WWG17" s="1195"/>
      <c r="WWH17" s="1195"/>
      <c r="WWI17" s="1195"/>
      <c r="WWJ17" s="1196"/>
      <c r="WWK17" s="1196"/>
      <c r="WWL17" s="1196"/>
      <c r="WWN17" s="1198"/>
      <c r="WWO17" s="1193"/>
      <c r="WWP17" s="1194"/>
      <c r="WWQ17" s="1195"/>
      <c r="WWR17" s="1195"/>
      <c r="WWS17" s="1195"/>
      <c r="WWT17" s="1196"/>
      <c r="WWU17" s="1196"/>
      <c r="WWV17" s="1196"/>
      <c r="WWX17" s="1198"/>
      <c r="WWY17" s="1193"/>
      <c r="WWZ17" s="1194"/>
      <c r="WXA17" s="1195"/>
      <c r="WXB17" s="1195"/>
      <c r="WXC17" s="1195"/>
      <c r="WXD17" s="1196"/>
      <c r="WXE17" s="1196"/>
      <c r="WXF17" s="1196"/>
      <c r="WXH17" s="1198"/>
      <c r="WXI17" s="1193"/>
      <c r="WXJ17" s="1194"/>
      <c r="WXK17" s="1195"/>
      <c r="WXL17" s="1195"/>
      <c r="WXM17" s="1195"/>
      <c r="WXN17" s="1196"/>
      <c r="WXO17" s="1196"/>
      <c r="WXP17" s="1196"/>
      <c r="WXR17" s="1198"/>
      <c r="WXS17" s="1193"/>
      <c r="WXT17" s="1194"/>
      <c r="WXU17" s="1195"/>
      <c r="WXV17" s="1195"/>
      <c r="WXW17" s="1195"/>
      <c r="WXX17" s="1196"/>
      <c r="WXY17" s="1196"/>
      <c r="WXZ17" s="1196"/>
      <c r="WYB17" s="1198"/>
      <c r="WYC17" s="1193"/>
      <c r="WYD17" s="1194"/>
      <c r="WYE17" s="1195"/>
      <c r="WYF17" s="1195"/>
      <c r="WYG17" s="1195"/>
      <c r="WYH17" s="1196"/>
      <c r="WYI17" s="1196"/>
      <c r="WYJ17" s="1196"/>
      <c r="WYL17" s="1198"/>
      <c r="WYM17" s="1193"/>
      <c r="WYN17" s="1194"/>
      <c r="WYO17" s="1195"/>
      <c r="WYP17" s="1195"/>
      <c r="WYQ17" s="1195"/>
      <c r="WYR17" s="1196"/>
      <c r="WYS17" s="1196"/>
      <c r="WYT17" s="1196"/>
      <c r="WYV17" s="1198"/>
      <c r="WYW17" s="1193"/>
      <c r="WYX17" s="1194"/>
      <c r="WYY17" s="1195"/>
      <c r="WYZ17" s="1195"/>
      <c r="WZA17" s="1195"/>
      <c r="WZB17" s="1196"/>
      <c r="WZC17" s="1196"/>
      <c r="WZD17" s="1196"/>
      <c r="WZF17" s="1198"/>
      <c r="WZG17" s="1193"/>
      <c r="WZH17" s="1194"/>
      <c r="WZI17" s="1195"/>
      <c r="WZJ17" s="1195"/>
      <c r="WZK17" s="1195"/>
      <c r="WZL17" s="1196"/>
      <c r="WZM17" s="1196"/>
      <c r="WZN17" s="1196"/>
      <c r="WZP17" s="1198"/>
      <c r="WZQ17" s="1193"/>
      <c r="WZR17" s="1194"/>
      <c r="WZS17" s="1195"/>
      <c r="WZT17" s="1195"/>
      <c r="WZU17" s="1195"/>
      <c r="WZV17" s="1196"/>
      <c r="WZW17" s="1196"/>
      <c r="WZX17" s="1196"/>
      <c r="WZZ17" s="1198"/>
      <c r="XAA17" s="1193"/>
      <c r="XAB17" s="1194"/>
      <c r="XAC17" s="1195"/>
      <c r="XAD17" s="1195"/>
      <c r="XAE17" s="1195"/>
      <c r="XAF17" s="1196"/>
      <c r="XAG17" s="1196"/>
      <c r="XAH17" s="1196"/>
      <c r="XAJ17" s="1198"/>
      <c r="XAK17" s="1193"/>
      <c r="XAL17" s="1194"/>
      <c r="XAM17" s="1195"/>
      <c r="XAN17" s="1195"/>
      <c r="XAO17" s="1195"/>
      <c r="XAP17" s="1196"/>
      <c r="XAQ17" s="1196"/>
      <c r="XAR17" s="1196"/>
      <c r="XAT17" s="1198"/>
      <c r="XAU17" s="1193"/>
      <c r="XAV17" s="1194"/>
      <c r="XAW17" s="1195"/>
      <c r="XAX17" s="1195"/>
      <c r="XAY17" s="1195"/>
      <c r="XAZ17" s="1196"/>
      <c r="XBA17" s="1196"/>
      <c r="XBB17" s="1196"/>
      <c r="XBD17" s="1198"/>
      <c r="XBE17" s="1193"/>
      <c r="XBF17" s="1194"/>
      <c r="XBG17" s="1195"/>
      <c r="XBH17" s="1195"/>
      <c r="XBI17" s="1195"/>
      <c r="XBJ17" s="1196"/>
      <c r="XBK17" s="1196"/>
      <c r="XBL17" s="1196"/>
      <c r="XBN17" s="1198"/>
      <c r="XBO17" s="1193"/>
      <c r="XBP17" s="1194"/>
      <c r="XBQ17" s="1195"/>
      <c r="XBR17" s="1195"/>
      <c r="XBS17" s="1195"/>
      <c r="XBT17" s="1196"/>
      <c r="XBU17" s="1196"/>
      <c r="XBV17" s="1196"/>
      <c r="XBX17" s="1198"/>
      <c r="XBY17" s="1193"/>
      <c r="XBZ17" s="1194"/>
      <c r="XCA17" s="1195"/>
      <c r="XCB17" s="1195"/>
      <c r="XCC17" s="1195"/>
      <c r="XCD17" s="1196"/>
      <c r="XCE17" s="1196"/>
      <c r="XCF17" s="1196"/>
      <c r="XCH17" s="1198"/>
      <c r="XCI17" s="1193"/>
      <c r="XCJ17" s="1194"/>
      <c r="XCK17" s="1195"/>
      <c r="XCL17" s="1195"/>
      <c r="XCM17" s="1195"/>
      <c r="XCN17" s="1196"/>
      <c r="XCO17" s="1196"/>
      <c r="XCP17" s="1196"/>
      <c r="XCR17" s="1198"/>
      <c r="XCS17" s="1193"/>
      <c r="XCT17" s="1194"/>
      <c r="XCU17" s="1195"/>
      <c r="XCV17" s="1195"/>
      <c r="XCW17" s="1195"/>
      <c r="XCX17" s="1196"/>
      <c r="XCY17" s="1196"/>
      <c r="XCZ17" s="1196"/>
      <c r="XDB17" s="1198"/>
      <c r="XDC17" s="1193"/>
      <c r="XDD17" s="1194"/>
      <c r="XDE17" s="1195"/>
      <c r="XDF17" s="1195"/>
      <c r="XDG17" s="1195"/>
      <c r="XDH17" s="1196"/>
      <c r="XDI17" s="1196"/>
      <c r="XDJ17" s="1196"/>
      <c r="XDL17" s="1198"/>
      <c r="XDM17" s="1193"/>
      <c r="XDN17" s="1194"/>
      <c r="XDO17" s="1195"/>
      <c r="XDP17" s="1195"/>
      <c r="XDQ17" s="1195"/>
      <c r="XDR17" s="1196"/>
      <c r="XDS17" s="1196"/>
      <c r="XDT17" s="1196"/>
      <c r="XDV17" s="1198"/>
      <c r="XDW17" s="1193"/>
      <c r="XDX17" s="1194"/>
      <c r="XDY17" s="1195"/>
      <c r="XDZ17" s="1195"/>
      <c r="XEA17" s="1195"/>
      <c r="XEB17" s="1196"/>
      <c r="XEC17" s="1196"/>
      <c r="XED17" s="1196"/>
      <c r="XEF17" s="1198"/>
      <c r="XEG17" s="1193"/>
      <c r="XEH17" s="1194"/>
      <c r="XEI17" s="1195"/>
      <c r="XEJ17" s="1195"/>
      <c r="XEK17" s="1195"/>
      <c r="XEL17" s="1196"/>
      <c r="XEM17" s="1196"/>
      <c r="XEN17" s="1196"/>
      <c r="XEP17" s="1198"/>
      <c r="XEQ17" s="1193"/>
      <c r="XER17" s="1194"/>
      <c r="XES17" s="1195"/>
      <c r="XET17" s="1195"/>
      <c r="XEU17" s="1195"/>
      <c r="XEV17" s="1196"/>
      <c r="XEW17" s="1196"/>
      <c r="XEX17" s="1196"/>
      <c r="XEZ17" s="1198"/>
      <c r="XFA17" s="1193"/>
      <c r="XFB17" s="1194"/>
      <c r="XFC17" s="1195"/>
      <c r="XFD17" s="1195"/>
    </row>
    <row r="18" spans="1:2048 2050:7168 7170:12288 12290:16384" ht="29.25" customHeight="1">
      <c r="B18" s="1470" t="s">
        <v>1026</v>
      </c>
      <c r="K18" s="1193"/>
      <c r="L18" s="1194"/>
      <c r="M18" s="1195"/>
      <c r="N18" s="1195"/>
      <c r="O18" s="1195"/>
      <c r="U18" s="1193"/>
      <c r="V18" s="1194"/>
      <c r="W18" s="1195"/>
      <c r="X18" s="1195"/>
      <c r="Y18" s="1195"/>
      <c r="Z18" s="1196"/>
      <c r="AA18" s="1196"/>
      <c r="AB18" s="1196"/>
      <c r="AC18" s="1197"/>
      <c r="AD18" s="1198"/>
      <c r="AE18" s="1193"/>
      <c r="AF18" s="1194"/>
      <c r="AG18" s="1195"/>
      <c r="AH18" s="1195"/>
      <c r="AI18" s="1195"/>
      <c r="AK18" s="1196"/>
      <c r="AO18" s="1193"/>
      <c r="AP18" s="1194"/>
      <c r="AQ18" s="1195"/>
      <c r="AR18" s="1195"/>
      <c r="AS18" s="1195"/>
      <c r="AT18" s="1196"/>
      <c r="AU18" s="1196"/>
      <c r="AV18" s="1196"/>
      <c r="AW18" s="1197"/>
      <c r="AX18" s="1198"/>
      <c r="AY18" s="1193"/>
      <c r="AZ18" s="1194"/>
      <c r="BA18" s="1195"/>
      <c r="BB18" s="1195"/>
      <c r="BC18" s="1195"/>
      <c r="BD18" s="1196"/>
      <c r="BF18" s="1196"/>
      <c r="BG18" s="1197"/>
      <c r="BH18" s="1198"/>
      <c r="BI18" s="1193"/>
      <c r="BJ18" s="1194"/>
      <c r="BK18" s="1195"/>
      <c r="BL18" s="1195"/>
      <c r="BM18" s="1195"/>
      <c r="BO18" s="1196"/>
      <c r="BP18" s="1196"/>
      <c r="BQ18" s="1197"/>
      <c r="BS18" s="1193"/>
      <c r="BT18" s="1194"/>
      <c r="BU18" s="1195"/>
      <c r="BV18" s="1195"/>
      <c r="BW18" s="1195"/>
      <c r="BX18" s="1196"/>
      <c r="BY18" s="1196"/>
      <c r="BZ18" s="1196"/>
      <c r="CB18" s="1198"/>
      <c r="CC18" s="1193"/>
      <c r="CD18" s="1194"/>
      <c r="CE18" s="1195"/>
      <c r="CF18" s="1195"/>
      <c r="CG18" s="1195"/>
      <c r="CH18" s="1196"/>
      <c r="CI18" s="1196"/>
      <c r="CJ18" s="1196"/>
      <c r="CL18" s="1198"/>
      <c r="CM18" s="1193"/>
      <c r="CN18" s="1194"/>
      <c r="CO18" s="1195"/>
      <c r="CP18" s="1195"/>
      <c r="CQ18" s="1195"/>
      <c r="CR18" s="1196"/>
      <c r="CS18" s="1196"/>
      <c r="CT18" s="1196"/>
      <c r="CV18" s="1198"/>
      <c r="CW18" s="1193"/>
      <c r="CX18" s="1194"/>
      <c r="CY18" s="1195"/>
      <c r="CZ18" s="1195"/>
      <c r="DA18" s="1195"/>
      <c r="DB18" s="1196"/>
      <c r="DC18" s="1196"/>
      <c r="DD18" s="1196"/>
      <c r="DF18" s="1198"/>
      <c r="DG18" s="1193"/>
      <c r="DH18" s="1194"/>
      <c r="DI18" s="1195"/>
      <c r="DJ18" s="1195"/>
      <c r="DK18" s="1195"/>
      <c r="DL18" s="1196"/>
      <c r="DM18" s="1196"/>
      <c r="DN18" s="1196"/>
      <c r="DP18" s="1198"/>
      <c r="DQ18" s="1193"/>
      <c r="DR18" s="1194"/>
      <c r="DS18" s="1195"/>
      <c r="DT18" s="1195"/>
      <c r="DU18" s="1195"/>
      <c r="DV18" s="1196"/>
      <c r="DW18" s="1196"/>
      <c r="DX18" s="1196"/>
      <c r="DZ18" s="1198"/>
      <c r="EA18" s="1193"/>
      <c r="EB18" s="1194"/>
      <c r="EC18" s="1195"/>
      <c r="ED18" s="1195"/>
      <c r="EE18" s="1195"/>
      <c r="EF18" s="1196"/>
      <c r="EG18" s="1196"/>
      <c r="EH18" s="1196"/>
      <c r="EJ18" s="1198"/>
      <c r="EK18" s="1193"/>
      <c r="EL18" s="1194"/>
      <c r="EM18" s="1195"/>
      <c r="EN18" s="1195"/>
      <c r="EO18" s="1195"/>
      <c r="EP18" s="1196"/>
      <c r="EQ18" s="1196"/>
      <c r="ER18" s="1196"/>
      <c r="ET18" s="1198"/>
      <c r="EU18" s="1193"/>
      <c r="EV18" s="1194"/>
      <c r="EW18" s="1195"/>
      <c r="EX18" s="1195"/>
      <c r="EY18" s="1195"/>
      <c r="EZ18" s="1196"/>
      <c r="FA18" s="1196"/>
      <c r="FB18" s="1196"/>
      <c r="FD18" s="1198"/>
      <c r="FE18" s="1193"/>
      <c r="FF18" s="1194"/>
      <c r="FG18" s="1195"/>
      <c r="FH18" s="1195"/>
      <c r="FI18" s="1195"/>
      <c r="FJ18" s="1196"/>
      <c r="FK18" s="1196"/>
      <c r="FL18" s="1196"/>
      <c r="FN18" s="1198"/>
      <c r="FO18" s="1193"/>
      <c r="FP18" s="1194"/>
      <c r="FQ18" s="1195"/>
      <c r="FR18" s="1195"/>
      <c r="FS18" s="1195"/>
      <c r="FT18" s="1196"/>
      <c r="FU18" s="1196"/>
      <c r="FV18" s="1196"/>
      <c r="FX18" s="1198"/>
      <c r="FY18" s="1193"/>
      <c r="FZ18" s="1194"/>
      <c r="GA18" s="1195"/>
      <c r="GB18" s="1195"/>
      <c r="GC18" s="1195"/>
      <c r="GD18" s="1196"/>
      <c r="GE18" s="1196"/>
      <c r="GF18" s="1196"/>
      <c r="GH18" s="1198"/>
      <c r="GI18" s="1193"/>
      <c r="GJ18" s="1194"/>
      <c r="GK18" s="1195"/>
      <c r="GL18" s="1195"/>
      <c r="GM18" s="1195"/>
      <c r="GN18" s="1196"/>
      <c r="GO18" s="1196"/>
      <c r="GP18" s="1196"/>
      <c r="GR18" s="1198"/>
      <c r="GS18" s="1193"/>
      <c r="GT18" s="1194"/>
      <c r="GU18" s="1195"/>
      <c r="GV18" s="1195"/>
      <c r="GW18" s="1195"/>
      <c r="GX18" s="1196"/>
      <c r="GY18" s="1196"/>
      <c r="GZ18" s="1196"/>
      <c r="HB18" s="1198"/>
      <c r="HC18" s="1193"/>
      <c r="HD18" s="1194"/>
      <c r="HE18" s="1195"/>
      <c r="HF18" s="1195"/>
      <c r="HG18" s="1195"/>
      <c r="HH18" s="1196"/>
      <c r="HI18" s="1196"/>
      <c r="HJ18" s="1196"/>
      <c r="HL18" s="1198"/>
      <c r="HM18" s="1193"/>
      <c r="HN18" s="1194"/>
      <c r="HO18" s="1195"/>
      <c r="HP18" s="1195"/>
      <c r="HQ18" s="1195"/>
      <c r="HR18" s="1196"/>
      <c r="HS18" s="1196"/>
      <c r="HT18" s="1196"/>
      <c r="HV18" s="1198"/>
      <c r="HW18" s="1193"/>
      <c r="HX18" s="1194"/>
      <c r="HY18" s="1195"/>
      <c r="HZ18" s="1195"/>
      <c r="IA18" s="1195"/>
      <c r="IB18" s="1196"/>
      <c r="IC18" s="1196"/>
      <c r="ID18" s="1196"/>
      <c r="IF18" s="1198"/>
      <c r="IG18" s="1193"/>
      <c r="IH18" s="1194"/>
      <c r="II18" s="1195"/>
      <c r="IJ18" s="1195"/>
      <c r="IK18" s="1195"/>
      <c r="IL18" s="1196"/>
      <c r="IM18" s="1196"/>
      <c r="IN18" s="1196"/>
      <c r="IP18" s="1198"/>
      <c r="IQ18" s="1193"/>
      <c r="IR18" s="1194"/>
      <c r="IS18" s="1195"/>
      <c r="IT18" s="1195"/>
      <c r="IU18" s="1195"/>
      <c r="IV18" s="1196"/>
      <c r="IW18" s="1196"/>
      <c r="IX18" s="1196"/>
      <c r="IZ18" s="1198"/>
      <c r="JA18" s="1193"/>
      <c r="JB18" s="1194"/>
      <c r="JC18" s="1195"/>
      <c r="JD18" s="1195"/>
      <c r="JE18" s="1195"/>
      <c r="JF18" s="1196"/>
      <c r="JG18" s="1196"/>
      <c r="JH18" s="1196"/>
      <c r="JJ18" s="1198"/>
      <c r="JK18" s="1193"/>
      <c r="JL18" s="1194"/>
      <c r="JM18" s="1195"/>
      <c r="JN18" s="1195"/>
      <c r="JO18" s="1195"/>
      <c r="JP18" s="1196"/>
      <c r="JQ18" s="1196"/>
      <c r="JR18" s="1196"/>
      <c r="JT18" s="1198"/>
      <c r="JU18" s="1193"/>
      <c r="JV18" s="1194"/>
      <c r="JW18" s="1195"/>
      <c r="JX18" s="1195"/>
      <c r="JY18" s="1195"/>
      <c r="JZ18" s="1196"/>
      <c r="KA18" s="1196"/>
      <c r="KB18" s="1196"/>
      <c r="KD18" s="1198"/>
      <c r="KE18" s="1193"/>
      <c r="KF18" s="1194"/>
      <c r="KG18" s="1195"/>
      <c r="KH18" s="1195"/>
      <c r="KI18" s="1195"/>
      <c r="KJ18" s="1196"/>
      <c r="KK18" s="1196"/>
      <c r="KL18" s="1196"/>
      <c r="KN18" s="1198"/>
      <c r="KO18" s="1193"/>
      <c r="KP18" s="1194"/>
      <c r="KQ18" s="1195"/>
      <c r="KR18" s="1195"/>
      <c r="KS18" s="1195"/>
      <c r="KT18" s="1196"/>
      <c r="KU18" s="1196"/>
      <c r="KV18" s="1196"/>
      <c r="KX18" s="1198"/>
      <c r="KY18" s="1193"/>
      <c r="KZ18" s="1194"/>
      <c r="LA18" s="1195"/>
      <c r="LB18" s="1195"/>
      <c r="LC18" s="1195"/>
      <c r="LD18" s="1196"/>
      <c r="LE18" s="1196"/>
      <c r="LF18" s="1196"/>
      <c r="LH18" s="1198"/>
      <c r="LI18" s="1193"/>
      <c r="LJ18" s="1194"/>
      <c r="LK18" s="1195"/>
      <c r="LL18" s="1195"/>
      <c r="LM18" s="1195"/>
      <c r="LN18" s="1196"/>
      <c r="LO18" s="1196"/>
      <c r="LP18" s="1196"/>
      <c r="LR18" s="1198"/>
      <c r="LS18" s="1193"/>
      <c r="LT18" s="1194"/>
      <c r="LU18" s="1195"/>
      <c r="LV18" s="1195"/>
      <c r="LW18" s="1195"/>
      <c r="LX18" s="1196"/>
      <c r="LY18" s="1196"/>
      <c r="LZ18" s="1196"/>
      <c r="MB18" s="1198"/>
      <c r="MC18" s="1193"/>
      <c r="MD18" s="1194"/>
      <c r="ME18" s="1195"/>
      <c r="MF18" s="1195"/>
      <c r="MG18" s="1195"/>
      <c r="MH18" s="1196"/>
      <c r="MI18" s="1196"/>
      <c r="MJ18" s="1196"/>
      <c r="ML18" s="1198"/>
      <c r="MM18" s="1193"/>
      <c r="MN18" s="1194"/>
      <c r="MO18" s="1195"/>
      <c r="MP18" s="1195"/>
      <c r="MQ18" s="1195"/>
      <c r="MR18" s="1196"/>
      <c r="MS18" s="1196"/>
      <c r="MT18" s="1196"/>
      <c r="MV18" s="1198"/>
      <c r="MW18" s="1193"/>
      <c r="MX18" s="1194"/>
      <c r="MY18" s="1195"/>
      <c r="MZ18" s="1195"/>
      <c r="NA18" s="1195"/>
      <c r="NB18" s="1196"/>
      <c r="NC18" s="1196"/>
      <c r="ND18" s="1196"/>
      <c r="NF18" s="1198"/>
      <c r="NG18" s="1193"/>
      <c r="NH18" s="1194"/>
      <c r="NI18" s="1195"/>
      <c r="NJ18" s="1195"/>
      <c r="NK18" s="1195"/>
      <c r="NL18" s="1196"/>
      <c r="NM18" s="1196"/>
      <c r="NN18" s="1196"/>
      <c r="NP18" s="1198"/>
      <c r="NQ18" s="1193"/>
      <c r="NR18" s="1194"/>
      <c r="NS18" s="1195"/>
      <c r="NT18" s="1195"/>
      <c r="NU18" s="1195"/>
      <c r="NV18" s="1196"/>
      <c r="NW18" s="1196"/>
      <c r="NX18" s="1196"/>
      <c r="NZ18" s="1198"/>
      <c r="OA18" s="1193"/>
      <c r="OB18" s="1194"/>
      <c r="OC18" s="1195"/>
      <c r="OD18" s="1195"/>
      <c r="OE18" s="1195"/>
      <c r="OF18" s="1196"/>
      <c r="OG18" s="1196"/>
      <c r="OH18" s="1196"/>
      <c r="OJ18" s="1198"/>
      <c r="OK18" s="1193"/>
      <c r="OL18" s="1194"/>
      <c r="OM18" s="1195"/>
      <c r="ON18" s="1195"/>
      <c r="OO18" s="1195"/>
      <c r="OP18" s="1196"/>
      <c r="OQ18" s="1196"/>
      <c r="OR18" s="1196"/>
      <c r="OT18" s="1198"/>
      <c r="OU18" s="1193"/>
      <c r="OV18" s="1194"/>
      <c r="OW18" s="1195"/>
      <c r="OX18" s="1195"/>
      <c r="OY18" s="1195"/>
      <c r="OZ18" s="1196"/>
      <c r="PA18" s="1196"/>
      <c r="PB18" s="1196"/>
      <c r="PD18" s="1198"/>
      <c r="PE18" s="1193"/>
      <c r="PF18" s="1194"/>
      <c r="PG18" s="1195"/>
      <c r="PH18" s="1195"/>
      <c r="PI18" s="1195"/>
      <c r="PJ18" s="1196"/>
      <c r="PK18" s="1196"/>
      <c r="PL18" s="1196"/>
      <c r="PN18" s="1198"/>
      <c r="PO18" s="1193"/>
      <c r="PP18" s="1194"/>
      <c r="PQ18" s="1195"/>
      <c r="PR18" s="1195"/>
      <c r="PS18" s="1195"/>
      <c r="PT18" s="1196"/>
      <c r="PU18" s="1196"/>
      <c r="PV18" s="1196"/>
      <c r="PX18" s="1198"/>
      <c r="PY18" s="1193"/>
      <c r="PZ18" s="1194"/>
      <c r="QA18" s="1195"/>
      <c r="QB18" s="1195"/>
      <c r="QC18" s="1195"/>
      <c r="QD18" s="1196"/>
      <c r="QE18" s="1196"/>
      <c r="QF18" s="1196"/>
      <c r="QH18" s="1198"/>
      <c r="QI18" s="1193"/>
      <c r="QJ18" s="1194"/>
      <c r="QK18" s="1195"/>
      <c r="QL18" s="1195"/>
      <c r="QM18" s="1195"/>
      <c r="QN18" s="1196"/>
      <c r="QO18" s="1196"/>
      <c r="QP18" s="1196"/>
      <c r="QR18" s="1198"/>
      <c r="QS18" s="1193"/>
      <c r="QT18" s="1194"/>
      <c r="QU18" s="1195"/>
      <c r="QV18" s="1195"/>
      <c r="QW18" s="1195"/>
      <c r="QX18" s="1196"/>
      <c r="QY18" s="1196"/>
      <c r="QZ18" s="1196"/>
      <c r="RB18" s="1198"/>
      <c r="RC18" s="1193"/>
      <c r="RD18" s="1194"/>
      <c r="RE18" s="1195"/>
      <c r="RF18" s="1195"/>
      <c r="RG18" s="1195"/>
      <c r="RH18" s="1196"/>
      <c r="RI18" s="1196"/>
      <c r="RJ18" s="1196"/>
      <c r="RL18" s="1198"/>
      <c r="RM18" s="1193"/>
      <c r="RN18" s="1194"/>
      <c r="RO18" s="1195"/>
      <c r="RP18" s="1195"/>
      <c r="RQ18" s="1195"/>
      <c r="RR18" s="1196"/>
      <c r="RS18" s="1196"/>
      <c r="RT18" s="1196"/>
      <c r="RV18" s="1198"/>
      <c r="RW18" s="1193"/>
      <c r="RX18" s="1194"/>
      <c r="RY18" s="1195"/>
      <c r="RZ18" s="1195"/>
      <c r="SA18" s="1195"/>
      <c r="SB18" s="1196"/>
      <c r="SC18" s="1196"/>
      <c r="SD18" s="1196"/>
      <c r="SF18" s="1198"/>
      <c r="SG18" s="1193"/>
      <c r="SH18" s="1194"/>
      <c r="SI18" s="1195"/>
      <c r="SJ18" s="1195"/>
      <c r="SK18" s="1195"/>
      <c r="SL18" s="1196"/>
      <c r="SM18" s="1196"/>
      <c r="SN18" s="1196"/>
      <c r="SP18" s="1198"/>
      <c r="SQ18" s="1193"/>
      <c r="SR18" s="1194"/>
      <c r="SS18" s="1195"/>
      <c r="ST18" s="1195"/>
      <c r="SU18" s="1195"/>
      <c r="SV18" s="1196"/>
      <c r="SW18" s="1196"/>
      <c r="SX18" s="1196"/>
      <c r="SZ18" s="1198"/>
      <c r="TA18" s="1193"/>
      <c r="TB18" s="1194"/>
      <c r="TC18" s="1195"/>
      <c r="TD18" s="1195"/>
      <c r="TE18" s="1195"/>
      <c r="TF18" s="1196"/>
      <c r="TG18" s="1196"/>
      <c r="TH18" s="1196"/>
      <c r="TJ18" s="1198"/>
      <c r="TK18" s="1193"/>
      <c r="TL18" s="1194"/>
      <c r="TM18" s="1195"/>
      <c r="TN18" s="1195"/>
      <c r="TO18" s="1195"/>
      <c r="TP18" s="1196"/>
      <c r="TQ18" s="1196"/>
      <c r="TR18" s="1196"/>
      <c r="TT18" s="1198"/>
      <c r="TU18" s="1193"/>
      <c r="TV18" s="1194"/>
      <c r="TW18" s="1195"/>
      <c r="TX18" s="1195"/>
      <c r="TY18" s="1195"/>
      <c r="TZ18" s="1196"/>
      <c r="UA18" s="1196"/>
      <c r="UB18" s="1196"/>
      <c r="UD18" s="1198"/>
      <c r="UE18" s="1193"/>
      <c r="UF18" s="1194"/>
      <c r="UG18" s="1195"/>
      <c r="UH18" s="1195"/>
      <c r="UI18" s="1195"/>
      <c r="UJ18" s="1196"/>
      <c r="UK18" s="1196"/>
      <c r="UL18" s="1196"/>
      <c r="UN18" s="1198"/>
      <c r="UO18" s="1193"/>
      <c r="UP18" s="1194"/>
      <c r="UQ18" s="1195"/>
      <c r="UR18" s="1195"/>
      <c r="US18" s="1195"/>
      <c r="UT18" s="1196"/>
      <c r="UU18" s="1196"/>
      <c r="UV18" s="1196"/>
      <c r="UX18" s="1198"/>
      <c r="UY18" s="1193"/>
      <c r="UZ18" s="1194"/>
      <c r="VA18" s="1195"/>
      <c r="VB18" s="1195"/>
      <c r="VC18" s="1195"/>
      <c r="VD18" s="1196"/>
      <c r="VE18" s="1196"/>
      <c r="VF18" s="1196"/>
      <c r="VH18" s="1198"/>
      <c r="VI18" s="1193"/>
      <c r="VJ18" s="1194"/>
      <c r="VK18" s="1195"/>
      <c r="VL18" s="1195"/>
      <c r="VM18" s="1195"/>
      <c r="VN18" s="1196"/>
      <c r="VO18" s="1196"/>
      <c r="VP18" s="1196"/>
      <c r="VR18" s="1198"/>
      <c r="VS18" s="1193"/>
      <c r="VT18" s="1194"/>
      <c r="VU18" s="1195"/>
      <c r="VV18" s="1195"/>
      <c r="VW18" s="1195"/>
      <c r="VX18" s="1196"/>
      <c r="VY18" s="1196"/>
      <c r="VZ18" s="1196"/>
      <c r="WB18" s="1198"/>
      <c r="WC18" s="1193"/>
      <c r="WD18" s="1194"/>
      <c r="WE18" s="1195"/>
      <c r="WF18" s="1195"/>
      <c r="WG18" s="1195"/>
      <c r="WH18" s="1196"/>
      <c r="WI18" s="1196"/>
      <c r="WJ18" s="1196"/>
      <c r="WL18" s="1198"/>
      <c r="WM18" s="1193"/>
      <c r="WN18" s="1194"/>
      <c r="WO18" s="1195"/>
      <c r="WP18" s="1195"/>
      <c r="WQ18" s="1195"/>
      <c r="WR18" s="1196"/>
      <c r="WS18" s="1196"/>
      <c r="WT18" s="1196"/>
      <c r="WV18" s="1198"/>
      <c r="WW18" s="1193"/>
      <c r="WX18" s="1194"/>
      <c r="WY18" s="1195"/>
      <c r="WZ18" s="1195"/>
      <c r="XA18" s="1195"/>
      <c r="XB18" s="1196"/>
      <c r="XC18" s="1196"/>
      <c r="XD18" s="1196"/>
      <c r="XF18" s="1198"/>
      <c r="XG18" s="1193"/>
      <c r="XH18" s="1194"/>
      <c r="XI18" s="1195"/>
      <c r="XJ18" s="1195"/>
      <c r="XK18" s="1195"/>
      <c r="XL18" s="1196"/>
      <c r="XM18" s="1196"/>
      <c r="XN18" s="1196"/>
      <c r="XP18" s="1198"/>
      <c r="XQ18" s="1193"/>
      <c r="XR18" s="1194"/>
      <c r="XS18" s="1195"/>
      <c r="XT18" s="1195"/>
      <c r="XU18" s="1195"/>
      <c r="XV18" s="1196"/>
      <c r="XW18" s="1196"/>
      <c r="XX18" s="1196"/>
      <c r="XZ18" s="1198"/>
      <c r="YA18" s="1193"/>
      <c r="YB18" s="1194"/>
      <c r="YC18" s="1195"/>
      <c r="YD18" s="1195"/>
      <c r="YE18" s="1195"/>
      <c r="YF18" s="1196"/>
      <c r="YG18" s="1196"/>
      <c r="YH18" s="1196"/>
      <c r="YJ18" s="1198"/>
      <c r="YK18" s="1193"/>
      <c r="YL18" s="1194"/>
      <c r="YM18" s="1195"/>
      <c r="YN18" s="1195"/>
      <c r="YO18" s="1195"/>
      <c r="YP18" s="1196"/>
      <c r="YQ18" s="1196"/>
      <c r="YR18" s="1196"/>
      <c r="YT18" s="1198"/>
      <c r="YU18" s="1193"/>
      <c r="YV18" s="1194"/>
      <c r="YW18" s="1195"/>
      <c r="YX18" s="1195"/>
      <c r="YY18" s="1195"/>
      <c r="YZ18" s="1196"/>
      <c r="ZA18" s="1196"/>
      <c r="ZB18" s="1196"/>
      <c r="ZD18" s="1198"/>
      <c r="ZE18" s="1193"/>
      <c r="ZF18" s="1194"/>
      <c r="ZG18" s="1195"/>
      <c r="ZH18" s="1195"/>
      <c r="ZI18" s="1195"/>
      <c r="ZJ18" s="1196"/>
      <c r="ZK18" s="1196"/>
      <c r="ZL18" s="1196"/>
      <c r="ZN18" s="1198"/>
      <c r="ZO18" s="1193"/>
      <c r="ZP18" s="1194"/>
      <c r="ZQ18" s="1195"/>
      <c r="ZR18" s="1195"/>
      <c r="ZS18" s="1195"/>
      <c r="ZT18" s="1196"/>
      <c r="ZU18" s="1196"/>
      <c r="ZV18" s="1196"/>
      <c r="ZX18" s="1198"/>
      <c r="ZY18" s="1193"/>
      <c r="ZZ18" s="1194"/>
      <c r="AAA18" s="1195"/>
      <c r="AAB18" s="1195"/>
      <c r="AAC18" s="1195"/>
      <c r="AAD18" s="1196"/>
      <c r="AAE18" s="1196"/>
      <c r="AAF18" s="1196"/>
      <c r="AAH18" s="1198"/>
      <c r="AAI18" s="1193"/>
      <c r="AAJ18" s="1194"/>
      <c r="AAK18" s="1195"/>
      <c r="AAL18" s="1195"/>
      <c r="AAM18" s="1195"/>
      <c r="AAN18" s="1196"/>
      <c r="AAO18" s="1196"/>
      <c r="AAP18" s="1196"/>
      <c r="AAR18" s="1198"/>
      <c r="AAS18" s="1193"/>
      <c r="AAT18" s="1194"/>
      <c r="AAU18" s="1195"/>
      <c r="AAV18" s="1195"/>
      <c r="AAW18" s="1195"/>
      <c r="AAX18" s="1196"/>
      <c r="AAY18" s="1196"/>
      <c r="AAZ18" s="1196"/>
      <c r="ABB18" s="1198"/>
      <c r="ABC18" s="1193"/>
      <c r="ABD18" s="1194"/>
      <c r="ABE18" s="1195"/>
      <c r="ABF18" s="1195"/>
      <c r="ABG18" s="1195"/>
      <c r="ABH18" s="1196"/>
      <c r="ABI18" s="1196"/>
      <c r="ABJ18" s="1196"/>
      <c r="ABL18" s="1198"/>
      <c r="ABM18" s="1193"/>
      <c r="ABN18" s="1194"/>
      <c r="ABO18" s="1195"/>
      <c r="ABP18" s="1195"/>
      <c r="ABQ18" s="1195"/>
      <c r="ABR18" s="1196"/>
      <c r="ABS18" s="1196"/>
      <c r="ABT18" s="1196"/>
      <c r="ABV18" s="1198"/>
      <c r="ABW18" s="1193"/>
      <c r="ABX18" s="1194"/>
      <c r="ABY18" s="1195"/>
      <c r="ABZ18" s="1195"/>
      <c r="ACA18" s="1195"/>
      <c r="ACB18" s="1196"/>
      <c r="ACC18" s="1196"/>
      <c r="ACD18" s="1196"/>
      <c r="ACF18" s="1198"/>
      <c r="ACG18" s="1193"/>
      <c r="ACH18" s="1194"/>
      <c r="ACI18" s="1195"/>
      <c r="ACJ18" s="1195"/>
      <c r="ACK18" s="1195"/>
      <c r="ACL18" s="1196"/>
      <c r="ACM18" s="1196"/>
      <c r="ACN18" s="1196"/>
      <c r="ACP18" s="1198"/>
      <c r="ACQ18" s="1193"/>
      <c r="ACR18" s="1194"/>
      <c r="ACS18" s="1195"/>
      <c r="ACT18" s="1195"/>
      <c r="ACU18" s="1195"/>
      <c r="ACV18" s="1196"/>
      <c r="ACW18" s="1196"/>
      <c r="ACX18" s="1196"/>
      <c r="ACZ18" s="1198"/>
      <c r="ADA18" s="1193"/>
      <c r="ADB18" s="1194"/>
      <c r="ADC18" s="1195"/>
      <c r="ADD18" s="1195"/>
      <c r="ADE18" s="1195"/>
      <c r="ADF18" s="1196"/>
      <c r="ADG18" s="1196"/>
      <c r="ADH18" s="1196"/>
      <c r="ADJ18" s="1198"/>
      <c r="ADK18" s="1193"/>
      <c r="ADL18" s="1194"/>
      <c r="ADM18" s="1195"/>
      <c r="ADN18" s="1195"/>
      <c r="ADO18" s="1195"/>
      <c r="ADP18" s="1196"/>
      <c r="ADQ18" s="1196"/>
      <c r="ADR18" s="1196"/>
      <c r="ADT18" s="1198"/>
      <c r="ADU18" s="1193"/>
      <c r="ADV18" s="1194"/>
      <c r="ADW18" s="1195"/>
      <c r="ADX18" s="1195"/>
      <c r="ADY18" s="1195"/>
      <c r="ADZ18" s="1196"/>
      <c r="AEA18" s="1196"/>
      <c r="AEB18" s="1196"/>
      <c r="AED18" s="1198"/>
      <c r="AEE18" s="1193"/>
      <c r="AEF18" s="1194"/>
      <c r="AEG18" s="1195"/>
      <c r="AEH18" s="1195"/>
      <c r="AEI18" s="1195"/>
      <c r="AEJ18" s="1196"/>
      <c r="AEK18" s="1196"/>
      <c r="AEL18" s="1196"/>
      <c r="AEN18" s="1198"/>
      <c r="AEO18" s="1193"/>
      <c r="AEP18" s="1194"/>
      <c r="AEQ18" s="1195"/>
      <c r="AER18" s="1195"/>
      <c r="AES18" s="1195"/>
      <c r="AET18" s="1196"/>
      <c r="AEU18" s="1196"/>
      <c r="AEV18" s="1196"/>
      <c r="AEX18" s="1198"/>
      <c r="AEY18" s="1193"/>
      <c r="AEZ18" s="1194"/>
      <c r="AFA18" s="1195"/>
      <c r="AFB18" s="1195"/>
      <c r="AFC18" s="1195"/>
      <c r="AFD18" s="1196"/>
      <c r="AFE18" s="1196"/>
      <c r="AFF18" s="1196"/>
      <c r="AFH18" s="1198"/>
      <c r="AFI18" s="1193"/>
      <c r="AFJ18" s="1194"/>
      <c r="AFK18" s="1195"/>
      <c r="AFL18" s="1195"/>
      <c r="AFM18" s="1195"/>
      <c r="AFN18" s="1196"/>
      <c r="AFO18" s="1196"/>
      <c r="AFP18" s="1196"/>
      <c r="AFR18" s="1198"/>
      <c r="AFS18" s="1193"/>
      <c r="AFT18" s="1194"/>
      <c r="AFU18" s="1195"/>
      <c r="AFV18" s="1195"/>
      <c r="AFW18" s="1195"/>
      <c r="AFX18" s="1196"/>
      <c r="AFY18" s="1196"/>
      <c r="AFZ18" s="1196"/>
      <c r="AGB18" s="1198"/>
      <c r="AGC18" s="1193"/>
      <c r="AGD18" s="1194"/>
      <c r="AGE18" s="1195"/>
      <c r="AGF18" s="1195"/>
      <c r="AGG18" s="1195"/>
      <c r="AGH18" s="1196"/>
      <c r="AGI18" s="1196"/>
      <c r="AGJ18" s="1196"/>
      <c r="AGL18" s="1198"/>
      <c r="AGM18" s="1193"/>
      <c r="AGN18" s="1194"/>
      <c r="AGO18" s="1195"/>
      <c r="AGP18" s="1195"/>
      <c r="AGQ18" s="1195"/>
      <c r="AGR18" s="1196"/>
      <c r="AGS18" s="1196"/>
      <c r="AGT18" s="1196"/>
      <c r="AGV18" s="1198"/>
      <c r="AGW18" s="1193"/>
      <c r="AGX18" s="1194"/>
      <c r="AGY18" s="1195"/>
      <c r="AGZ18" s="1195"/>
      <c r="AHA18" s="1195"/>
      <c r="AHB18" s="1196"/>
      <c r="AHC18" s="1196"/>
      <c r="AHD18" s="1196"/>
      <c r="AHF18" s="1198"/>
      <c r="AHG18" s="1193"/>
      <c r="AHH18" s="1194"/>
      <c r="AHI18" s="1195"/>
      <c r="AHJ18" s="1195"/>
      <c r="AHK18" s="1195"/>
      <c r="AHL18" s="1196"/>
      <c r="AHM18" s="1196"/>
      <c r="AHN18" s="1196"/>
      <c r="AHP18" s="1198"/>
      <c r="AHQ18" s="1193"/>
      <c r="AHR18" s="1194"/>
      <c r="AHS18" s="1195"/>
      <c r="AHT18" s="1195"/>
      <c r="AHU18" s="1195"/>
      <c r="AHV18" s="1196"/>
      <c r="AHW18" s="1196"/>
      <c r="AHX18" s="1196"/>
      <c r="AHZ18" s="1198"/>
      <c r="AIA18" s="1193"/>
      <c r="AIB18" s="1194"/>
      <c r="AIC18" s="1195"/>
      <c r="AID18" s="1195"/>
      <c r="AIE18" s="1195"/>
      <c r="AIF18" s="1196"/>
      <c r="AIG18" s="1196"/>
      <c r="AIH18" s="1196"/>
      <c r="AIJ18" s="1198"/>
      <c r="AIK18" s="1193"/>
      <c r="AIL18" s="1194"/>
      <c r="AIM18" s="1195"/>
      <c r="AIN18" s="1195"/>
      <c r="AIO18" s="1195"/>
      <c r="AIP18" s="1196"/>
      <c r="AIQ18" s="1196"/>
      <c r="AIR18" s="1196"/>
      <c r="AIT18" s="1198"/>
      <c r="AIU18" s="1193"/>
      <c r="AIV18" s="1194"/>
      <c r="AIW18" s="1195"/>
      <c r="AIX18" s="1195"/>
      <c r="AIY18" s="1195"/>
      <c r="AIZ18" s="1196"/>
      <c r="AJA18" s="1196"/>
      <c r="AJB18" s="1196"/>
      <c r="AJD18" s="1198"/>
      <c r="AJE18" s="1193"/>
      <c r="AJF18" s="1194"/>
      <c r="AJG18" s="1195"/>
      <c r="AJH18" s="1195"/>
      <c r="AJI18" s="1195"/>
      <c r="AJJ18" s="1196"/>
      <c r="AJK18" s="1196"/>
      <c r="AJL18" s="1196"/>
      <c r="AJN18" s="1198"/>
      <c r="AJO18" s="1193"/>
      <c r="AJP18" s="1194"/>
      <c r="AJQ18" s="1195"/>
      <c r="AJR18" s="1195"/>
      <c r="AJS18" s="1195"/>
      <c r="AJT18" s="1196"/>
      <c r="AJU18" s="1196"/>
      <c r="AJV18" s="1196"/>
      <c r="AJX18" s="1198"/>
      <c r="AJY18" s="1193"/>
      <c r="AJZ18" s="1194"/>
      <c r="AKA18" s="1195"/>
      <c r="AKB18" s="1195"/>
      <c r="AKC18" s="1195"/>
      <c r="AKD18" s="1196"/>
      <c r="AKE18" s="1196"/>
      <c r="AKF18" s="1196"/>
      <c r="AKH18" s="1198"/>
      <c r="AKI18" s="1193"/>
      <c r="AKJ18" s="1194"/>
      <c r="AKK18" s="1195"/>
      <c r="AKL18" s="1195"/>
      <c r="AKM18" s="1195"/>
      <c r="AKN18" s="1196"/>
      <c r="AKO18" s="1196"/>
      <c r="AKP18" s="1196"/>
      <c r="AKR18" s="1198"/>
      <c r="AKS18" s="1193"/>
      <c r="AKT18" s="1194"/>
      <c r="AKU18" s="1195"/>
      <c r="AKV18" s="1195"/>
      <c r="AKW18" s="1195"/>
      <c r="AKX18" s="1196"/>
      <c r="AKY18" s="1196"/>
      <c r="AKZ18" s="1196"/>
      <c r="ALB18" s="1198"/>
      <c r="ALC18" s="1193"/>
      <c r="ALD18" s="1194"/>
      <c r="ALE18" s="1195"/>
      <c r="ALF18" s="1195"/>
      <c r="ALG18" s="1195"/>
      <c r="ALH18" s="1196"/>
      <c r="ALI18" s="1196"/>
      <c r="ALJ18" s="1196"/>
      <c r="ALL18" s="1198"/>
      <c r="ALM18" s="1193"/>
      <c r="ALN18" s="1194"/>
      <c r="ALO18" s="1195"/>
      <c r="ALP18" s="1195"/>
      <c r="ALQ18" s="1195"/>
      <c r="ALR18" s="1196"/>
      <c r="ALS18" s="1196"/>
      <c r="ALT18" s="1196"/>
      <c r="ALV18" s="1198"/>
      <c r="ALW18" s="1193"/>
      <c r="ALX18" s="1194"/>
      <c r="ALY18" s="1195"/>
      <c r="ALZ18" s="1195"/>
      <c r="AMA18" s="1195"/>
      <c r="AMB18" s="1196"/>
      <c r="AMC18" s="1196"/>
      <c r="AMD18" s="1196"/>
      <c r="AMF18" s="1198"/>
      <c r="AMG18" s="1193"/>
      <c r="AMH18" s="1194"/>
      <c r="AMI18" s="1195"/>
      <c r="AMJ18" s="1195"/>
      <c r="AMK18" s="1195"/>
      <c r="AML18" s="1196"/>
      <c r="AMM18" s="1196"/>
      <c r="AMN18" s="1196"/>
      <c r="AMP18" s="1198"/>
      <c r="AMQ18" s="1193"/>
      <c r="AMR18" s="1194"/>
      <c r="AMS18" s="1195"/>
      <c r="AMT18" s="1195"/>
      <c r="AMU18" s="1195"/>
      <c r="AMV18" s="1196"/>
      <c r="AMW18" s="1196"/>
      <c r="AMX18" s="1196"/>
      <c r="AMZ18" s="1198"/>
      <c r="ANA18" s="1193"/>
      <c r="ANB18" s="1194"/>
      <c r="ANC18" s="1195"/>
      <c r="AND18" s="1195"/>
      <c r="ANE18" s="1195"/>
      <c r="ANF18" s="1196"/>
      <c r="ANG18" s="1196"/>
      <c r="ANH18" s="1196"/>
      <c r="ANJ18" s="1198"/>
      <c r="ANK18" s="1193"/>
      <c r="ANL18" s="1194"/>
      <c r="ANM18" s="1195"/>
      <c r="ANN18" s="1195"/>
      <c r="ANO18" s="1195"/>
      <c r="ANP18" s="1196"/>
      <c r="ANQ18" s="1196"/>
      <c r="ANR18" s="1196"/>
      <c r="ANT18" s="1198"/>
      <c r="ANU18" s="1193"/>
      <c r="ANV18" s="1194"/>
      <c r="ANW18" s="1195"/>
      <c r="ANX18" s="1195"/>
      <c r="ANY18" s="1195"/>
      <c r="ANZ18" s="1196"/>
      <c r="AOA18" s="1196"/>
      <c r="AOB18" s="1196"/>
      <c r="AOD18" s="1198"/>
      <c r="AOE18" s="1193"/>
      <c r="AOF18" s="1194"/>
      <c r="AOG18" s="1195"/>
      <c r="AOH18" s="1195"/>
      <c r="AOI18" s="1195"/>
      <c r="AOJ18" s="1196"/>
      <c r="AOK18" s="1196"/>
      <c r="AOL18" s="1196"/>
      <c r="AON18" s="1198"/>
      <c r="AOO18" s="1193"/>
      <c r="AOP18" s="1194"/>
      <c r="AOQ18" s="1195"/>
      <c r="AOR18" s="1195"/>
      <c r="AOS18" s="1195"/>
      <c r="AOT18" s="1196"/>
      <c r="AOU18" s="1196"/>
      <c r="AOV18" s="1196"/>
      <c r="AOX18" s="1198"/>
      <c r="AOY18" s="1193"/>
      <c r="AOZ18" s="1194"/>
      <c r="APA18" s="1195"/>
      <c r="APB18" s="1195"/>
      <c r="APC18" s="1195"/>
      <c r="APD18" s="1196"/>
      <c r="APE18" s="1196"/>
      <c r="APF18" s="1196"/>
      <c r="APH18" s="1198"/>
      <c r="API18" s="1193"/>
      <c r="APJ18" s="1194"/>
      <c r="APK18" s="1195"/>
      <c r="APL18" s="1195"/>
      <c r="APM18" s="1195"/>
      <c r="APN18" s="1196"/>
      <c r="APO18" s="1196"/>
      <c r="APP18" s="1196"/>
      <c r="APR18" s="1198"/>
      <c r="APS18" s="1193"/>
      <c r="APT18" s="1194"/>
      <c r="APU18" s="1195"/>
      <c r="APV18" s="1195"/>
      <c r="APW18" s="1195"/>
      <c r="APX18" s="1196"/>
      <c r="APY18" s="1196"/>
      <c r="APZ18" s="1196"/>
      <c r="AQB18" s="1198"/>
      <c r="AQC18" s="1193"/>
      <c r="AQD18" s="1194"/>
      <c r="AQE18" s="1195"/>
      <c r="AQF18" s="1195"/>
      <c r="AQG18" s="1195"/>
      <c r="AQH18" s="1196"/>
      <c r="AQI18" s="1196"/>
      <c r="AQJ18" s="1196"/>
      <c r="AQL18" s="1198"/>
      <c r="AQM18" s="1193"/>
      <c r="AQN18" s="1194"/>
      <c r="AQO18" s="1195"/>
      <c r="AQP18" s="1195"/>
      <c r="AQQ18" s="1195"/>
      <c r="AQR18" s="1196"/>
      <c r="AQS18" s="1196"/>
      <c r="AQT18" s="1196"/>
      <c r="AQV18" s="1198"/>
      <c r="AQW18" s="1193"/>
      <c r="AQX18" s="1194"/>
      <c r="AQY18" s="1195"/>
      <c r="AQZ18" s="1195"/>
      <c r="ARA18" s="1195"/>
      <c r="ARB18" s="1196"/>
      <c r="ARC18" s="1196"/>
      <c r="ARD18" s="1196"/>
      <c r="ARF18" s="1198"/>
      <c r="ARG18" s="1193"/>
      <c r="ARH18" s="1194"/>
      <c r="ARI18" s="1195"/>
      <c r="ARJ18" s="1195"/>
      <c r="ARK18" s="1195"/>
      <c r="ARL18" s="1196"/>
      <c r="ARM18" s="1196"/>
      <c r="ARN18" s="1196"/>
      <c r="ARP18" s="1198"/>
      <c r="ARQ18" s="1193"/>
      <c r="ARR18" s="1194"/>
      <c r="ARS18" s="1195"/>
      <c r="ART18" s="1195"/>
      <c r="ARU18" s="1195"/>
      <c r="ARV18" s="1196"/>
      <c r="ARW18" s="1196"/>
      <c r="ARX18" s="1196"/>
      <c r="ARZ18" s="1198"/>
      <c r="ASA18" s="1193"/>
      <c r="ASB18" s="1194"/>
      <c r="ASC18" s="1195"/>
      <c r="ASD18" s="1195"/>
      <c r="ASE18" s="1195"/>
      <c r="ASF18" s="1196"/>
      <c r="ASG18" s="1196"/>
      <c r="ASH18" s="1196"/>
      <c r="ASJ18" s="1198"/>
      <c r="ASK18" s="1193"/>
      <c r="ASL18" s="1194"/>
      <c r="ASM18" s="1195"/>
      <c r="ASN18" s="1195"/>
      <c r="ASO18" s="1195"/>
      <c r="ASP18" s="1196"/>
      <c r="ASQ18" s="1196"/>
      <c r="ASR18" s="1196"/>
      <c r="AST18" s="1198"/>
      <c r="ASU18" s="1193"/>
      <c r="ASV18" s="1194"/>
      <c r="ASW18" s="1195"/>
      <c r="ASX18" s="1195"/>
      <c r="ASY18" s="1195"/>
      <c r="ASZ18" s="1196"/>
      <c r="ATA18" s="1196"/>
      <c r="ATB18" s="1196"/>
      <c r="ATD18" s="1198"/>
      <c r="ATE18" s="1193"/>
      <c r="ATF18" s="1194"/>
      <c r="ATG18" s="1195"/>
      <c r="ATH18" s="1195"/>
      <c r="ATI18" s="1195"/>
      <c r="ATJ18" s="1196"/>
      <c r="ATK18" s="1196"/>
      <c r="ATL18" s="1196"/>
      <c r="ATN18" s="1198"/>
      <c r="ATO18" s="1193"/>
      <c r="ATP18" s="1194"/>
      <c r="ATQ18" s="1195"/>
      <c r="ATR18" s="1195"/>
      <c r="ATS18" s="1195"/>
      <c r="ATT18" s="1196"/>
      <c r="ATU18" s="1196"/>
      <c r="ATV18" s="1196"/>
      <c r="ATX18" s="1198"/>
      <c r="ATY18" s="1193"/>
      <c r="ATZ18" s="1194"/>
      <c r="AUA18" s="1195"/>
      <c r="AUB18" s="1195"/>
      <c r="AUC18" s="1195"/>
      <c r="AUD18" s="1196"/>
      <c r="AUE18" s="1196"/>
      <c r="AUF18" s="1196"/>
      <c r="AUH18" s="1198"/>
      <c r="AUI18" s="1193"/>
      <c r="AUJ18" s="1194"/>
      <c r="AUK18" s="1195"/>
      <c r="AUL18" s="1195"/>
      <c r="AUM18" s="1195"/>
      <c r="AUN18" s="1196"/>
      <c r="AUO18" s="1196"/>
      <c r="AUP18" s="1196"/>
      <c r="AUR18" s="1198"/>
      <c r="AUS18" s="1193"/>
      <c r="AUT18" s="1194"/>
      <c r="AUU18" s="1195"/>
      <c r="AUV18" s="1195"/>
      <c r="AUW18" s="1195"/>
      <c r="AUX18" s="1196"/>
      <c r="AUY18" s="1196"/>
      <c r="AUZ18" s="1196"/>
      <c r="AVB18" s="1198"/>
      <c r="AVC18" s="1193"/>
      <c r="AVD18" s="1194"/>
      <c r="AVE18" s="1195"/>
      <c r="AVF18" s="1195"/>
      <c r="AVG18" s="1195"/>
      <c r="AVH18" s="1196"/>
      <c r="AVI18" s="1196"/>
      <c r="AVJ18" s="1196"/>
      <c r="AVL18" s="1198"/>
      <c r="AVM18" s="1193"/>
      <c r="AVN18" s="1194"/>
      <c r="AVO18" s="1195"/>
      <c r="AVP18" s="1195"/>
      <c r="AVQ18" s="1195"/>
      <c r="AVR18" s="1196"/>
      <c r="AVS18" s="1196"/>
      <c r="AVT18" s="1196"/>
      <c r="AVV18" s="1198"/>
      <c r="AVW18" s="1193"/>
      <c r="AVX18" s="1194"/>
      <c r="AVY18" s="1195"/>
      <c r="AVZ18" s="1195"/>
      <c r="AWA18" s="1195"/>
      <c r="AWB18" s="1196"/>
      <c r="AWC18" s="1196"/>
      <c r="AWD18" s="1196"/>
      <c r="AWF18" s="1198"/>
      <c r="AWG18" s="1193"/>
      <c r="AWH18" s="1194"/>
      <c r="AWI18" s="1195"/>
      <c r="AWJ18" s="1195"/>
      <c r="AWK18" s="1195"/>
      <c r="AWL18" s="1196"/>
      <c r="AWM18" s="1196"/>
      <c r="AWN18" s="1196"/>
      <c r="AWP18" s="1198"/>
      <c r="AWQ18" s="1193"/>
      <c r="AWR18" s="1194"/>
      <c r="AWS18" s="1195"/>
      <c r="AWT18" s="1195"/>
      <c r="AWU18" s="1195"/>
      <c r="AWV18" s="1196"/>
      <c r="AWW18" s="1196"/>
      <c r="AWX18" s="1196"/>
      <c r="AWZ18" s="1198"/>
      <c r="AXA18" s="1193"/>
      <c r="AXB18" s="1194"/>
      <c r="AXC18" s="1195"/>
      <c r="AXD18" s="1195"/>
      <c r="AXE18" s="1195"/>
      <c r="AXF18" s="1196"/>
      <c r="AXG18" s="1196"/>
      <c r="AXH18" s="1196"/>
      <c r="AXJ18" s="1198"/>
      <c r="AXK18" s="1193"/>
      <c r="AXL18" s="1194"/>
      <c r="AXM18" s="1195"/>
      <c r="AXN18" s="1195"/>
      <c r="AXO18" s="1195"/>
      <c r="AXP18" s="1196"/>
      <c r="AXQ18" s="1196"/>
      <c r="AXR18" s="1196"/>
      <c r="AXT18" s="1198"/>
      <c r="AXU18" s="1193"/>
      <c r="AXV18" s="1194"/>
      <c r="AXW18" s="1195"/>
      <c r="AXX18" s="1195"/>
      <c r="AXY18" s="1195"/>
      <c r="AXZ18" s="1196"/>
      <c r="AYA18" s="1196"/>
      <c r="AYB18" s="1196"/>
      <c r="AYD18" s="1198"/>
      <c r="AYE18" s="1193"/>
      <c r="AYF18" s="1194"/>
      <c r="AYG18" s="1195"/>
      <c r="AYH18" s="1195"/>
      <c r="AYI18" s="1195"/>
      <c r="AYJ18" s="1196"/>
      <c r="AYK18" s="1196"/>
      <c r="AYL18" s="1196"/>
      <c r="AYN18" s="1198"/>
      <c r="AYO18" s="1193"/>
      <c r="AYP18" s="1194"/>
      <c r="AYQ18" s="1195"/>
      <c r="AYR18" s="1195"/>
      <c r="AYS18" s="1195"/>
      <c r="AYT18" s="1196"/>
      <c r="AYU18" s="1196"/>
      <c r="AYV18" s="1196"/>
      <c r="AYX18" s="1198"/>
      <c r="AYY18" s="1193"/>
      <c r="AYZ18" s="1194"/>
      <c r="AZA18" s="1195"/>
      <c r="AZB18" s="1195"/>
      <c r="AZC18" s="1195"/>
      <c r="AZD18" s="1196"/>
      <c r="AZE18" s="1196"/>
      <c r="AZF18" s="1196"/>
      <c r="AZH18" s="1198"/>
      <c r="AZI18" s="1193"/>
      <c r="AZJ18" s="1194"/>
      <c r="AZK18" s="1195"/>
      <c r="AZL18" s="1195"/>
      <c r="AZM18" s="1195"/>
      <c r="AZN18" s="1196"/>
      <c r="AZO18" s="1196"/>
      <c r="AZP18" s="1196"/>
      <c r="AZR18" s="1198"/>
      <c r="AZS18" s="1193"/>
      <c r="AZT18" s="1194"/>
      <c r="AZU18" s="1195"/>
      <c r="AZV18" s="1195"/>
      <c r="AZW18" s="1195"/>
      <c r="AZX18" s="1196"/>
      <c r="AZY18" s="1196"/>
      <c r="AZZ18" s="1196"/>
      <c r="BAB18" s="1198"/>
      <c r="BAC18" s="1193"/>
      <c r="BAD18" s="1194"/>
      <c r="BAE18" s="1195"/>
      <c r="BAF18" s="1195"/>
      <c r="BAG18" s="1195"/>
      <c r="BAH18" s="1196"/>
      <c r="BAI18" s="1196"/>
      <c r="BAJ18" s="1196"/>
      <c r="BAL18" s="1198"/>
      <c r="BAM18" s="1193"/>
      <c r="BAN18" s="1194"/>
      <c r="BAO18" s="1195"/>
      <c r="BAP18" s="1195"/>
      <c r="BAQ18" s="1195"/>
      <c r="BAR18" s="1196"/>
      <c r="BAS18" s="1196"/>
      <c r="BAT18" s="1196"/>
      <c r="BAV18" s="1198"/>
      <c r="BAW18" s="1193"/>
      <c r="BAX18" s="1194"/>
      <c r="BAY18" s="1195"/>
      <c r="BAZ18" s="1195"/>
      <c r="BBA18" s="1195"/>
      <c r="BBB18" s="1196"/>
      <c r="BBC18" s="1196"/>
      <c r="BBD18" s="1196"/>
      <c r="BBF18" s="1198"/>
      <c r="BBG18" s="1193"/>
      <c r="BBH18" s="1194"/>
      <c r="BBI18" s="1195"/>
      <c r="BBJ18" s="1195"/>
      <c r="BBK18" s="1195"/>
      <c r="BBL18" s="1196"/>
      <c r="BBM18" s="1196"/>
      <c r="BBN18" s="1196"/>
      <c r="BBP18" s="1198"/>
      <c r="BBQ18" s="1193"/>
      <c r="BBR18" s="1194"/>
      <c r="BBS18" s="1195"/>
      <c r="BBT18" s="1195"/>
      <c r="BBU18" s="1195"/>
      <c r="BBV18" s="1196"/>
      <c r="BBW18" s="1196"/>
      <c r="BBX18" s="1196"/>
      <c r="BBZ18" s="1198"/>
      <c r="BCA18" s="1193"/>
      <c r="BCB18" s="1194"/>
      <c r="BCC18" s="1195"/>
      <c r="BCD18" s="1195"/>
      <c r="BCE18" s="1195"/>
      <c r="BCF18" s="1196"/>
      <c r="BCG18" s="1196"/>
      <c r="BCH18" s="1196"/>
      <c r="BCJ18" s="1198"/>
      <c r="BCK18" s="1193"/>
      <c r="BCL18" s="1194"/>
      <c r="BCM18" s="1195"/>
      <c r="BCN18" s="1195"/>
      <c r="BCO18" s="1195"/>
      <c r="BCP18" s="1196"/>
      <c r="BCQ18" s="1196"/>
      <c r="BCR18" s="1196"/>
      <c r="BCT18" s="1198"/>
      <c r="BCU18" s="1193"/>
      <c r="BCV18" s="1194"/>
      <c r="BCW18" s="1195"/>
      <c r="BCX18" s="1195"/>
      <c r="BCY18" s="1195"/>
      <c r="BCZ18" s="1196"/>
      <c r="BDA18" s="1196"/>
      <c r="BDB18" s="1196"/>
      <c r="BDD18" s="1198"/>
      <c r="BDE18" s="1193"/>
      <c r="BDF18" s="1194"/>
      <c r="BDG18" s="1195"/>
      <c r="BDH18" s="1195"/>
      <c r="BDI18" s="1195"/>
      <c r="BDJ18" s="1196"/>
      <c r="BDK18" s="1196"/>
      <c r="BDL18" s="1196"/>
      <c r="BDN18" s="1198"/>
      <c r="BDO18" s="1193"/>
      <c r="BDP18" s="1194"/>
      <c r="BDQ18" s="1195"/>
      <c r="BDR18" s="1195"/>
      <c r="BDS18" s="1195"/>
      <c r="BDT18" s="1196"/>
      <c r="BDU18" s="1196"/>
      <c r="BDV18" s="1196"/>
      <c r="BDX18" s="1198"/>
      <c r="BDY18" s="1193"/>
      <c r="BDZ18" s="1194"/>
      <c r="BEA18" s="1195"/>
      <c r="BEB18" s="1195"/>
      <c r="BEC18" s="1195"/>
      <c r="BED18" s="1196"/>
      <c r="BEE18" s="1196"/>
      <c r="BEF18" s="1196"/>
      <c r="BEH18" s="1198"/>
      <c r="BEI18" s="1193"/>
      <c r="BEJ18" s="1194"/>
      <c r="BEK18" s="1195"/>
      <c r="BEL18" s="1195"/>
      <c r="BEM18" s="1195"/>
      <c r="BEN18" s="1196"/>
      <c r="BEO18" s="1196"/>
      <c r="BEP18" s="1196"/>
      <c r="BER18" s="1198"/>
      <c r="BES18" s="1193"/>
      <c r="BET18" s="1194"/>
      <c r="BEU18" s="1195"/>
      <c r="BEV18" s="1195"/>
      <c r="BEW18" s="1195"/>
      <c r="BEX18" s="1196"/>
      <c r="BEY18" s="1196"/>
      <c r="BEZ18" s="1196"/>
      <c r="BFB18" s="1198"/>
      <c r="BFC18" s="1193"/>
      <c r="BFD18" s="1194"/>
      <c r="BFE18" s="1195"/>
      <c r="BFF18" s="1195"/>
      <c r="BFG18" s="1195"/>
      <c r="BFH18" s="1196"/>
      <c r="BFI18" s="1196"/>
      <c r="BFJ18" s="1196"/>
      <c r="BFL18" s="1198"/>
      <c r="BFM18" s="1193"/>
      <c r="BFN18" s="1194"/>
      <c r="BFO18" s="1195"/>
      <c r="BFP18" s="1195"/>
      <c r="BFQ18" s="1195"/>
      <c r="BFR18" s="1196"/>
      <c r="BFS18" s="1196"/>
      <c r="BFT18" s="1196"/>
      <c r="BFV18" s="1198"/>
      <c r="BFW18" s="1193"/>
      <c r="BFX18" s="1194"/>
      <c r="BFY18" s="1195"/>
      <c r="BFZ18" s="1195"/>
      <c r="BGA18" s="1195"/>
      <c r="BGB18" s="1196"/>
      <c r="BGC18" s="1196"/>
      <c r="BGD18" s="1196"/>
      <c r="BGF18" s="1198"/>
      <c r="BGG18" s="1193"/>
      <c r="BGH18" s="1194"/>
      <c r="BGI18" s="1195"/>
      <c r="BGJ18" s="1195"/>
      <c r="BGK18" s="1195"/>
      <c r="BGL18" s="1196"/>
      <c r="BGM18" s="1196"/>
      <c r="BGN18" s="1196"/>
      <c r="BGP18" s="1198"/>
      <c r="BGQ18" s="1193"/>
      <c r="BGR18" s="1194"/>
      <c r="BGS18" s="1195"/>
      <c r="BGT18" s="1195"/>
      <c r="BGU18" s="1195"/>
      <c r="BGV18" s="1196"/>
      <c r="BGW18" s="1196"/>
      <c r="BGX18" s="1196"/>
      <c r="BGZ18" s="1198"/>
      <c r="BHA18" s="1193"/>
      <c r="BHB18" s="1194"/>
      <c r="BHC18" s="1195"/>
      <c r="BHD18" s="1195"/>
      <c r="BHE18" s="1195"/>
      <c r="BHF18" s="1196"/>
      <c r="BHG18" s="1196"/>
      <c r="BHH18" s="1196"/>
      <c r="BHJ18" s="1198"/>
      <c r="BHK18" s="1193"/>
      <c r="BHL18" s="1194"/>
      <c r="BHM18" s="1195"/>
      <c r="BHN18" s="1195"/>
      <c r="BHO18" s="1195"/>
      <c r="BHP18" s="1196"/>
      <c r="BHQ18" s="1196"/>
      <c r="BHR18" s="1196"/>
      <c r="BHT18" s="1198"/>
      <c r="BHU18" s="1193"/>
      <c r="BHV18" s="1194"/>
      <c r="BHW18" s="1195"/>
      <c r="BHX18" s="1195"/>
      <c r="BHY18" s="1195"/>
      <c r="BHZ18" s="1196"/>
      <c r="BIA18" s="1196"/>
      <c r="BIB18" s="1196"/>
      <c r="BID18" s="1198"/>
      <c r="BIE18" s="1193"/>
      <c r="BIF18" s="1194"/>
      <c r="BIG18" s="1195"/>
      <c r="BIH18" s="1195"/>
      <c r="BII18" s="1195"/>
      <c r="BIJ18" s="1196"/>
      <c r="BIK18" s="1196"/>
      <c r="BIL18" s="1196"/>
      <c r="BIN18" s="1198"/>
      <c r="BIO18" s="1193"/>
      <c r="BIP18" s="1194"/>
      <c r="BIQ18" s="1195"/>
      <c r="BIR18" s="1195"/>
      <c r="BIS18" s="1195"/>
      <c r="BIT18" s="1196"/>
      <c r="BIU18" s="1196"/>
      <c r="BIV18" s="1196"/>
      <c r="BIX18" s="1198"/>
      <c r="BIY18" s="1193"/>
      <c r="BIZ18" s="1194"/>
      <c r="BJA18" s="1195"/>
      <c r="BJB18" s="1195"/>
      <c r="BJC18" s="1195"/>
      <c r="BJD18" s="1196"/>
      <c r="BJE18" s="1196"/>
      <c r="BJF18" s="1196"/>
      <c r="BJH18" s="1198"/>
      <c r="BJI18" s="1193"/>
      <c r="BJJ18" s="1194"/>
      <c r="BJK18" s="1195"/>
      <c r="BJL18" s="1195"/>
      <c r="BJM18" s="1195"/>
      <c r="BJN18" s="1196"/>
      <c r="BJO18" s="1196"/>
      <c r="BJP18" s="1196"/>
      <c r="BJR18" s="1198"/>
      <c r="BJS18" s="1193"/>
      <c r="BJT18" s="1194"/>
      <c r="BJU18" s="1195"/>
      <c r="BJV18" s="1195"/>
      <c r="BJW18" s="1195"/>
      <c r="BJX18" s="1196"/>
      <c r="BJY18" s="1196"/>
      <c r="BJZ18" s="1196"/>
      <c r="BKB18" s="1198"/>
      <c r="BKC18" s="1193"/>
      <c r="BKD18" s="1194"/>
      <c r="BKE18" s="1195"/>
      <c r="BKF18" s="1195"/>
      <c r="BKG18" s="1195"/>
      <c r="BKH18" s="1196"/>
      <c r="BKI18" s="1196"/>
      <c r="BKJ18" s="1196"/>
      <c r="BKL18" s="1198"/>
      <c r="BKM18" s="1193"/>
      <c r="BKN18" s="1194"/>
      <c r="BKO18" s="1195"/>
      <c r="BKP18" s="1195"/>
      <c r="BKQ18" s="1195"/>
      <c r="BKR18" s="1196"/>
      <c r="BKS18" s="1196"/>
      <c r="BKT18" s="1196"/>
      <c r="BKV18" s="1198"/>
      <c r="BKW18" s="1193"/>
      <c r="BKX18" s="1194"/>
      <c r="BKY18" s="1195"/>
      <c r="BKZ18" s="1195"/>
      <c r="BLA18" s="1195"/>
      <c r="BLB18" s="1196"/>
      <c r="BLC18" s="1196"/>
      <c r="BLD18" s="1196"/>
      <c r="BLF18" s="1198"/>
      <c r="BLG18" s="1193"/>
      <c r="BLH18" s="1194"/>
      <c r="BLI18" s="1195"/>
      <c r="BLJ18" s="1195"/>
      <c r="BLK18" s="1195"/>
      <c r="BLL18" s="1196"/>
      <c r="BLM18" s="1196"/>
      <c r="BLN18" s="1196"/>
      <c r="BLP18" s="1198"/>
      <c r="BLQ18" s="1193"/>
      <c r="BLR18" s="1194"/>
      <c r="BLS18" s="1195"/>
      <c r="BLT18" s="1195"/>
      <c r="BLU18" s="1195"/>
      <c r="BLV18" s="1196"/>
      <c r="BLW18" s="1196"/>
      <c r="BLX18" s="1196"/>
      <c r="BLZ18" s="1198"/>
      <c r="BMA18" s="1193"/>
      <c r="BMB18" s="1194"/>
      <c r="BMC18" s="1195"/>
      <c r="BMD18" s="1195"/>
      <c r="BME18" s="1195"/>
      <c r="BMF18" s="1196"/>
      <c r="BMG18" s="1196"/>
      <c r="BMH18" s="1196"/>
      <c r="BMJ18" s="1198"/>
      <c r="BMK18" s="1193"/>
      <c r="BML18" s="1194"/>
      <c r="BMM18" s="1195"/>
      <c r="BMN18" s="1195"/>
      <c r="BMO18" s="1195"/>
      <c r="BMP18" s="1196"/>
      <c r="BMQ18" s="1196"/>
      <c r="BMR18" s="1196"/>
      <c r="BMT18" s="1198"/>
      <c r="BMU18" s="1193"/>
      <c r="BMV18" s="1194"/>
      <c r="BMW18" s="1195"/>
      <c r="BMX18" s="1195"/>
      <c r="BMY18" s="1195"/>
      <c r="BMZ18" s="1196"/>
      <c r="BNA18" s="1196"/>
      <c r="BNB18" s="1196"/>
      <c r="BND18" s="1198"/>
      <c r="BNE18" s="1193"/>
      <c r="BNF18" s="1194"/>
      <c r="BNG18" s="1195"/>
      <c r="BNH18" s="1195"/>
      <c r="BNI18" s="1195"/>
      <c r="BNJ18" s="1196"/>
      <c r="BNK18" s="1196"/>
      <c r="BNL18" s="1196"/>
      <c r="BNN18" s="1198"/>
      <c r="BNO18" s="1193"/>
      <c r="BNP18" s="1194"/>
      <c r="BNQ18" s="1195"/>
      <c r="BNR18" s="1195"/>
      <c r="BNS18" s="1195"/>
      <c r="BNT18" s="1196"/>
      <c r="BNU18" s="1196"/>
      <c r="BNV18" s="1196"/>
      <c r="BNX18" s="1198"/>
      <c r="BNY18" s="1193"/>
      <c r="BNZ18" s="1194"/>
      <c r="BOA18" s="1195"/>
      <c r="BOB18" s="1195"/>
      <c r="BOC18" s="1195"/>
      <c r="BOD18" s="1196"/>
      <c r="BOE18" s="1196"/>
      <c r="BOF18" s="1196"/>
      <c r="BOH18" s="1198"/>
      <c r="BOI18" s="1193"/>
      <c r="BOJ18" s="1194"/>
      <c r="BOK18" s="1195"/>
      <c r="BOL18" s="1195"/>
      <c r="BOM18" s="1195"/>
      <c r="BON18" s="1196"/>
      <c r="BOO18" s="1196"/>
      <c r="BOP18" s="1196"/>
      <c r="BOR18" s="1198"/>
      <c r="BOS18" s="1193"/>
      <c r="BOT18" s="1194"/>
      <c r="BOU18" s="1195"/>
      <c r="BOV18" s="1195"/>
      <c r="BOW18" s="1195"/>
      <c r="BOX18" s="1196"/>
      <c r="BOY18" s="1196"/>
      <c r="BOZ18" s="1196"/>
      <c r="BPB18" s="1198"/>
      <c r="BPC18" s="1193"/>
      <c r="BPD18" s="1194"/>
      <c r="BPE18" s="1195"/>
      <c r="BPF18" s="1195"/>
      <c r="BPG18" s="1195"/>
      <c r="BPH18" s="1196"/>
      <c r="BPI18" s="1196"/>
      <c r="BPJ18" s="1196"/>
      <c r="BPL18" s="1198"/>
      <c r="BPM18" s="1193"/>
      <c r="BPN18" s="1194"/>
      <c r="BPO18" s="1195"/>
      <c r="BPP18" s="1195"/>
      <c r="BPQ18" s="1195"/>
      <c r="BPR18" s="1196"/>
      <c r="BPS18" s="1196"/>
      <c r="BPT18" s="1196"/>
      <c r="BPV18" s="1198"/>
      <c r="BPW18" s="1193"/>
      <c r="BPX18" s="1194"/>
      <c r="BPY18" s="1195"/>
      <c r="BPZ18" s="1195"/>
      <c r="BQA18" s="1195"/>
      <c r="BQB18" s="1196"/>
      <c r="BQC18" s="1196"/>
      <c r="BQD18" s="1196"/>
      <c r="BQF18" s="1198"/>
      <c r="BQG18" s="1193"/>
      <c r="BQH18" s="1194"/>
      <c r="BQI18" s="1195"/>
      <c r="BQJ18" s="1195"/>
      <c r="BQK18" s="1195"/>
      <c r="BQL18" s="1196"/>
      <c r="BQM18" s="1196"/>
      <c r="BQN18" s="1196"/>
      <c r="BQP18" s="1198"/>
      <c r="BQQ18" s="1193"/>
      <c r="BQR18" s="1194"/>
      <c r="BQS18" s="1195"/>
      <c r="BQT18" s="1195"/>
      <c r="BQU18" s="1195"/>
      <c r="BQV18" s="1196"/>
      <c r="BQW18" s="1196"/>
      <c r="BQX18" s="1196"/>
      <c r="BQZ18" s="1198"/>
      <c r="BRA18" s="1193"/>
      <c r="BRB18" s="1194"/>
      <c r="BRC18" s="1195"/>
      <c r="BRD18" s="1195"/>
      <c r="BRE18" s="1195"/>
      <c r="BRF18" s="1196"/>
      <c r="BRG18" s="1196"/>
      <c r="BRH18" s="1196"/>
      <c r="BRJ18" s="1198"/>
      <c r="BRK18" s="1193"/>
      <c r="BRL18" s="1194"/>
      <c r="BRM18" s="1195"/>
      <c r="BRN18" s="1195"/>
      <c r="BRO18" s="1195"/>
      <c r="BRP18" s="1196"/>
      <c r="BRQ18" s="1196"/>
      <c r="BRR18" s="1196"/>
      <c r="BRT18" s="1198"/>
      <c r="BRU18" s="1193"/>
      <c r="BRV18" s="1194"/>
      <c r="BRW18" s="1195"/>
      <c r="BRX18" s="1195"/>
      <c r="BRY18" s="1195"/>
      <c r="BRZ18" s="1196"/>
      <c r="BSA18" s="1196"/>
      <c r="BSB18" s="1196"/>
      <c r="BSD18" s="1198"/>
      <c r="BSE18" s="1193"/>
      <c r="BSF18" s="1194"/>
      <c r="BSG18" s="1195"/>
      <c r="BSH18" s="1195"/>
      <c r="BSI18" s="1195"/>
      <c r="BSJ18" s="1196"/>
      <c r="BSK18" s="1196"/>
      <c r="BSL18" s="1196"/>
      <c r="BSN18" s="1198"/>
      <c r="BSO18" s="1193"/>
      <c r="BSP18" s="1194"/>
      <c r="BSQ18" s="1195"/>
      <c r="BSR18" s="1195"/>
      <c r="BSS18" s="1195"/>
      <c r="BST18" s="1196"/>
      <c r="BSU18" s="1196"/>
      <c r="BSV18" s="1196"/>
      <c r="BSX18" s="1198"/>
      <c r="BSY18" s="1193"/>
      <c r="BSZ18" s="1194"/>
      <c r="BTA18" s="1195"/>
      <c r="BTB18" s="1195"/>
      <c r="BTC18" s="1195"/>
      <c r="BTD18" s="1196"/>
      <c r="BTE18" s="1196"/>
      <c r="BTF18" s="1196"/>
      <c r="BTH18" s="1198"/>
      <c r="BTI18" s="1193"/>
      <c r="BTJ18" s="1194"/>
      <c r="BTK18" s="1195"/>
      <c r="BTL18" s="1195"/>
      <c r="BTM18" s="1195"/>
      <c r="BTN18" s="1196"/>
      <c r="BTO18" s="1196"/>
      <c r="BTP18" s="1196"/>
      <c r="BTR18" s="1198"/>
      <c r="BTS18" s="1193"/>
      <c r="BTT18" s="1194"/>
      <c r="BTU18" s="1195"/>
      <c r="BTV18" s="1195"/>
      <c r="BTW18" s="1195"/>
      <c r="BTX18" s="1196"/>
      <c r="BTY18" s="1196"/>
      <c r="BTZ18" s="1196"/>
      <c r="BUB18" s="1198"/>
      <c r="BUC18" s="1193"/>
      <c r="BUD18" s="1194"/>
      <c r="BUE18" s="1195"/>
      <c r="BUF18" s="1195"/>
      <c r="BUG18" s="1195"/>
      <c r="BUH18" s="1196"/>
      <c r="BUI18" s="1196"/>
      <c r="BUJ18" s="1196"/>
      <c r="BUL18" s="1198"/>
      <c r="BUM18" s="1193"/>
      <c r="BUN18" s="1194"/>
      <c r="BUO18" s="1195"/>
      <c r="BUP18" s="1195"/>
      <c r="BUQ18" s="1195"/>
      <c r="BUR18" s="1196"/>
      <c r="BUS18" s="1196"/>
      <c r="BUT18" s="1196"/>
      <c r="BUV18" s="1198"/>
      <c r="BUW18" s="1193"/>
      <c r="BUX18" s="1194"/>
      <c r="BUY18" s="1195"/>
      <c r="BUZ18" s="1195"/>
      <c r="BVA18" s="1195"/>
      <c r="BVB18" s="1196"/>
      <c r="BVC18" s="1196"/>
      <c r="BVD18" s="1196"/>
      <c r="BVF18" s="1198"/>
      <c r="BVG18" s="1193"/>
      <c r="BVH18" s="1194"/>
      <c r="BVI18" s="1195"/>
      <c r="BVJ18" s="1195"/>
      <c r="BVK18" s="1195"/>
      <c r="BVL18" s="1196"/>
      <c r="BVM18" s="1196"/>
      <c r="BVN18" s="1196"/>
      <c r="BVP18" s="1198"/>
      <c r="BVQ18" s="1193"/>
      <c r="BVR18" s="1194"/>
      <c r="BVS18" s="1195"/>
      <c r="BVT18" s="1195"/>
      <c r="BVU18" s="1195"/>
      <c r="BVV18" s="1196"/>
      <c r="BVW18" s="1196"/>
      <c r="BVX18" s="1196"/>
      <c r="BVZ18" s="1198"/>
      <c r="BWA18" s="1193"/>
      <c r="BWB18" s="1194"/>
      <c r="BWC18" s="1195"/>
      <c r="BWD18" s="1195"/>
      <c r="BWE18" s="1195"/>
      <c r="BWF18" s="1196"/>
      <c r="BWG18" s="1196"/>
      <c r="BWH18" s="1196"/>
      <c r="BWJ18" s="1198"/>
      <c r="BWK18" s="1193"/>
      <c r="BWL18" s="1194"/>
      <c r="BWM18" s="1195"/>
      <c r="BWN18" s="1195"/>
      <c r="BWO18" s="1195"/>
      <c r="BWP18" s="1196"/>
      <c r="BWQ18" s="1196"/>
      <c r="BWR18" s="1196"/>
      <c r="BWT18" s="1198"/>
      <c r="BWU18" s="1193"/>
      <c r="BWV18" s="1194"/>
      <c r="BWW18" s="1195"/>
      <c r="BWX18" s="1195"/>
      <c r="BWY18" s="1195"/>
      <c r="BWZ18" s="1196"/>
      <c r="BXA18" s="1196"/>
      <c r="BXB18" s="1196"/>
      <c r="BXD18" s="1198"/>
      <c r="BXE18" s="1193"/>
      <c r="BXF18" s="1194"/>
      <c r="BXG18" s="1195"/>
      <c r="BXH18" s="1195"/>
      <c r="BXI18" s="1195"/>
      <c r="BXJ18" s="1196"/>
      <c r="BXK18" s="1196"/>
      <c r="BXL18" s="1196"/>
      <c r="BXN18" s="1198"/>
      <c r="BXO18" s="1193"/>
      <c r="BXP18" s="1194"/>
      <c r="BXQ18" s="1195"/>
      <c r="BXR18" s="1195"/>
      <c r="BXS18" s="1195"/>
      <c r="BXT18" s="1196"/>
      <c r="BXU18" s="1196"/>
      <c r="BXV18" s="1196"/>
      <c r="BXX18" s="1198"/>
      <c r="BXY18" s="1193"/>
      <c r="BXZ18" s="1194"/>
      <c r="BYA18" s="1195"/>
      <c r="BYB18" s="1195"/>
      <c r="BYC18" s="1195"/>
      <c r="BYD18" s="1196"/>
      <c r="BYE18" s="1196"/>
      <c r="BYF18" s="1196"/>
      <c r="BYH18" s="1198"/>
      <c r="BYI18" s="1193"/>
      <c r="BYJ18" s="1194"/>
      <c r="BYK18" s="1195"/>
      <c r="BYL18" s="1195"/>
      <c r="BYM18" s="1195"/>
      <c r="BYN18" s="1196"/>
      <c r="BYO18" s="1196"/>
      <c r="BYP18" s="1196"/>
      <c r="BYR18" s="1198"/>
      <c r="BYS18" s="1193"/>
      <c r="BYT18" s="1194"/>
      <c r="BYU18" s="1195"/>
      <c r="BYV18" s="1195"/>
      <c r="BYW18" s="1195"/>
      <c r="BYX18" s="1196"/>
      <c r="BYY18" s="1196"/>
      <c r="BYZ18" s="1196"/>
      <c r="BZB18" s="1198"/>
      <c r="BZC18" s="1193"/>
      <c r="BZD18" s="1194"/>
      <c r="BZE18" s="1195"/>
      <c r="BZF18" s="1195"/>
      <c r="BZG18" s="1195"/>
      <c r="BZH18" s="1196"/>
      <c r="BZI18" s="1196"/>
      <c r="BZJ18" s="1196"/>
      <c r="BZL18" s="1198"/>
      <c r="BZM18" s="1193"/>
      <c r="BZN18" s="1194"/>
      <c r="BZO18" s="1195"/>
      <c r="BZP18" s="1195"/>
      <c r="BZQ18" s="1195"/>
      <c r="BZR18" s="1196"/>
      <c r="BZS18" s="1196"/>
      <c r="BZT18" s="1196"/>
      <c r="BZV18" s="1198"/>
      <c r="BZW18" s="1193"/>
      <c r="BZX18" s="1194"/>
      <c r="BZY18" s="1195"/>
      <c r="BZZ18" s="1195"/>
      <c r="CAA18" s="1195"/>
      <c r="CAB18" s="1196"/>
      <c r="CAC18" s="1196"/>
      <c r="CAD18" s="1196"/>
      <c r="CAF18" s="1198"/>
      <c r="CAG18" s="1193"/>
      <c r="CAH18" s="1194"/>
      <c r="CAI18" s="1195"/>
      <c r="CAJ18" s="1195"/>
      <c r="CAK18" s="1195"/>
      <c r="CAL18" s="1196"/>
      <c r="CAM18" s="1196"/>
      <c r="CAN18" s="1196"/>
      <c r="CAP18" s="1198"/>
      <c r="CAQ18" s="1193"/>
      <c r="CAR18" s="1194"/>
      <c r="CAS18" s="1195"/>
      <c r="CAT18" s="1195"/>
      <c r="CAU18" s="1195"/>
      <c r="CAV18" s="1196"/>
      <c r="CAW18" s="1196"/>
      <c r="CAX18" s="1196"/>
      <c r="CAZ18" s="1198"/>
      <c r="CBA18" s="1193"/>
      <c r="CBB18" s="1194"/>
      <c r="CBC18" s="1195"/>
      <c r="CBD18" s="1195"/>
      <c r="CBE18" s="1195"/>
      <c r="CBF18" s="1196"/>
      <c r="CBG18" s="1196"/>
      <c r="CBH18" s="1196"/>
      <c r="CBJ18" s="1198"/>
      <c r="CBK18" s="1193"/>
      <c r="CBL18" s="1194"/>
      <c r="CBM18" s="1195"/>
      <c r="CBN18" s="1195"/>
      <c r="CBO18" s="1195"/>
      <c r="CBP18" s="1196"/>
      <c r="CBQ18" s="1196"/>
      <c r="CBR18" s="1196"/>
      <c r="CBT18" s="1198"/>
      <c r="CBU18" s="1193"/>
      <c r="CBV18" s="1194"/>
      <c r="CBW18" s="1195"/>
      <c r="CBX18" s="1195"/>
      <c r="CBY18" s="1195"/>
      <c r="CBZ18" s="1196"/>
      <c r="CCA18" s="1196"/>
      <c r="CCB18" s="1196"/>
      <c r="CCD18" s="1198"/>
      <c r="CCE18" s="1193"/>
      <c r="CCF18" s="1194"/>
      <c r="CCG18" s="1195"/>
      <c r="CCH18" s="1195"/>
      <c r="CCI18" s="1195"/>
      <c r="CCJ18" s="1196"/>
      <c r="CCK18" s="1196"/>
      <c r="CCL18" s="1196"/>
      <c r="CCN18" s="1198"/>
      <c r="CCO18" s="1193"/>
      <c r="CCP18" s="1194"/>
      <c r="CCQ18" s="1195"/>
      <c r="CCR18" s="1195"/>
      <c r="CCS18" s="1195"/>
      <c r="CCT18" s="1196"/>
      <c r="CCU18" s="1196"/>
      <c r="CCV18" s="1196"/>
      <c r="CCX18" s="1198"/>
      <c r="CCY18" s="1193"/>
      <c r="CCZ18" s="1194"/>
      <c r="CDA18" s="1195"/>
      <c r="CDB18" s="1195"/>
      <c r="CDC18" s="1195"/>
      <c r="CDD18" s="1196"/>
      <c r="CDE18" s="1196"/>
      <c r="CDF18" s="1196"/>
      <c r="CDH18" s="1198"/>
      <c r="CDI18" s="1193"/>
      <c r="CDJ18" s="1194"/>
      <c r="CDK18" s="1195"/>
      <c r="CDL18" s="1195"/>
      <c r="CDM18" s="1195"/>
      <c r="CDN18" s="1196"/>
      <c r="CDO18" s="1196"/>
      <c r="CDP18" s="1196"/>
      <c r="CDR18" s="1198"/>
      <c r="CDS18" s="1193"/>
      <c r="CDT18" s="1194"/>
      <c r="CDU18" s="1195"/>
      <c r="CDV18" s="1195"/>
      <c r="CDW18" s="1195"/>
      <c r="CDX18" s="1196"/>
      <c r="CDY18" s="1196"/>
      <c r="CDZ18" s="1196"/>
      <c r="CEB18" s="1198"/>
      <c r="CEC18" s="1193"/>
      <c r="CED18" s="1194"/>
      <c r="CEE18" s="1195"/>
      <c r="CEF18" s="1195"/>
      <c r="CEG18" s="1195"/>
      <c r="CEH18" s="1196"/>
      <c r="CEI18" s="1196"/>
      <c r="CEJ18" s="1196"/>
      <c r="CEL18" s="1198"/>
      <c r="CEM18" s="1193"/>
      <c r="CEN18" s="1194"/>
      <c r="CEO18" s="1195"/>
      <c r="CEP18" s="1195"/>
      <c r="CEQ18" s="1195"/>
      <c r="CER18" s="1196"/>
      <c r="CES18" s="1196"/>
      <c r="CET18" s="1196"/>
      <c r="CEV18" s="1198"/>
      <c r="CEW18" s="1193"/>
      <c r="CEX18" s="1194"/>
      <c r="CEY18" s="1195"/>
      <c r="CEZ18" s="1195"/>
      <c r="CFA18" s="1195"/>
      <c r="CFB18" s="1196"/>
      <c r="CFC18" s="1196"/>
      <c r="CFD18" s="1196"/>
      <c r="CFF18" s="1198"/>
      <c r="CFG18" s="1193"/>
      <c r="CFH18" s="1194"/>
      <c r="CFI18" s="1195"/>
      <c r="CFJ18" s="1195"/>
      <c r="CFK18" s="1195"/>
      <c r="CFL18" s="1196"/>
      <c r="CFM18" s="1196"/>
      <c r="CFN18" s="1196"/>
      <c r="CFP18" s="1198"/>
      <c r="CFQ18" s="1193"/>
      <c r="CFR18" s="1194"/>
      <c r="CFS18" s="1195"/>
      <c r="CFT18" s="1195"/>
      <c r="CFU18" s="1195"/>
      <c r="CFV18" s="1196"/>
      <c r="CFW18" s="1196"/>
      <c r="CFX18" s="1196"/>
      <c r="CFZ18" s="1198"/>
      <c r="CGA18" s="1193"/>
      <c r="CGB18" s="1194"/>
      <c r="CGC18" s="1195"/>
      <c r="CGD18" s="1195"/>
      <c r="CGE18" s="1195"/>
      <c r="CGF18" s="1196"/>
      <c r="CGG18" s="1196"/>
      <c r="CGH18" s="1196"/>
      <c r="CGJ18" s="1198"/>
      <c r="CGK18" s="1193"/>
      <c r="CGL18" s="1194"/>
      <c r="CGM18" s="1195"/>
      <c r="CGN18" s="1195"/>
      <c r="CGO18" s="1195"/>
      <c r="CGP18" s="1196"/>
      <c r="CGQ18" s="1196"/>
      <c r="CGR18" s="1196"/>
      <c r="CGT18" s="1198"/>
      <c r="CGU18" s="1193"/>
      <c r="CGV18" s="1194"/>
      <c r="CGW18" s="1195"/>
      <c r="CGX18" s="1195"/>
      <c r="CGY18" s="1195"/>
      <c r="CGZ18" s="1196"/>
      <c r="CHA18" s="1196"/>
      <c r="CHB18" s="1196"/>
      <c r="CHD18" s="1198"/>
      <c r="CHE18" s="1193"/>
      <c r="CHF18" s="1194"/>
      <c r="CHG18" s="1195"/>
      <c r="CHH18" s="1195"/>
      <c r="CHI18" s="1195"/>
      <c r="CHJ18" s="1196"/>
      <c r="CHK18" s="1196"/>
      <c r="CHL18" s="1196"/>
      <c r="CHN18" s="1198"/>
      <c r="CHO18" s="1193"/>
      <c r="CHP18" s="1194"/>
      <c r="CHQ18" s="1195"/>
      <c r="CHR18" s="1195"/>
      <c r="CHS18" s="1195"/>
      <c r="CHT18" s="1196"/>
      <c r="CHU18" s="1196"/>
      <c r="CHV18" s="1196"/>
      <c r="CHX18" s="1198"/>
      <c r="CHY18" s="1193"/>
      <c r="CHZ18" s="1194"/>
      <c r="CIA18" s="1195"/>
      <c r="CIB18" s="1195"/>
      <c r="CIC18" s="1195"/>
      <c r="CID18" s="1196"/>
      <c r="CIE18" s="1196"/>
      <c r="CIF18" s="1196"/>
      <c r="CIH18" s="1198"/>
      <c r="CII18" s="1193"/>
      <c r="CIJ18" s="1194"/>
      <c r="CIK18" s="1195"/>
      <c r="CIL18" s="1195"/>
      <c r="CIM18" s="1195"/>
      <c r="CIN18" s="1196"/>
      <c r="CIO18" s="1196"/>
      <c r="CIP18" s="1196"/>
      <c r="CIR18" s="1198"/>
      <c r="CIS18" s="1193"/>
      <c r="CIT18" s="1194"/>
      <c r="CIU18" s="1195"/>
      <c r="CIV18" s="1195"/>
      <c r="CIW18" s="1195"/>
      <c r="CIX18" s="1196"/>
      <c r="CIY18" s="1196"/>
      <c r="CIZ18" s="1196"/>
      <c r="CJB18" s="1198"/>
      <c r="CJC18" s="1193"/>
      <c r="CJD18" s="1194"/>
      <c r="CJE18" s="1195"/>
      <c r="CJF18" s="1195"/>
      <c r="CJG18" s="1195"/>
      <c r="CJH18" s="1196"/>
      <c r="CJI18" s="1196"/>
      <c r="CJJ18" s="1196"/>
      <c r="CJL18" s="1198"/>
      <c r="CJM18" s="1193"/>
      <c r="CJN18" s="1194"/>
      <c r="CJO18" s="1195"/>
      <c r="CJP18" s="1195"/>
      <c r="CJQ18" s="1195"/>
      <c r="CJR18" s="1196"/>
      <c r="CJS18" s="1196"/>
      <c r="CJT18" s="1196"/>
      <c r="CJV18" s="1198"/>
      <c r="CJW18" s="1193"/>
      <c r="CJX18" s="1194"/>
      <c r="CJY18" s="1195"/>
      <c r="CJZ18" s="1195"/>
      <c r="CKA18" s="1195"/>
      <c r="CKB18" s="1196"/>
      <c r="CKC18" s="1196"/>
      <c r="CKD18" s="1196"/>
      <c r="CKF18" s="1198"/>
      <c r="CKG18" s="1193"/>
      <c r="CKH18" s="1194"/>
      <c r="CKI18" s="1195"/>
      <c r="CKJ18" s="1195"/>
      <c r="CKK18" s="1195"/>
      <c r="CKL18" s="1196"/>
      <c r="CKM18" s="1196"/>
      <c r="CKN18" s="1196"/>
      <c r="CKP18" s="1198"/>
      <c r="CKQ18" s="1193"/>
      <c r="CKR18" s="1194"/>
      <c r="CKS18" s="1195"/>
      <c r="CKT18" s="1195"/>
      <c r="CKU18" s="1195"/>
      <c r="CKV18" s="1196"/>
      <c r="CKW18" s="1196"/>
      <c r="CKX18" s="1196"/>
      <c r="CKZ18" s="1198"/>
      <c r="CLA18" s="1193"/>
      <c r="CLB18" s="1194"/>
      <c r="CLC18" s="1195"/>
      <c r="CLD18" s="1195"/>
      <c r="CLE18" s="1195"/>
      <c r="CLF18" s="1196"/>
      <c r="CLG18" s="1196"/>
      <c r="CLH18" s="1196"/>
      <c r="CLJ18" s="1198"/>
      <c r="CLK18" s="1193"/>
      <c r="CLL18" s="1194"/>
      <c r="CLM18" s="1195"/>
      <c r="CLN18" s="1195"/>
      <c r="CLO18" s="1195"/>
      <c r="CLP18" s="1196"/>
      <c r="CLQ18" s="1196"/>
      <c r="CLR18" s="1196"/>
      <c r="CLT18" s="1198"/>
      <c r="CLU18" s="1193"/>
      <c r="CLV18" s="1194"/>
      <c r="CLW18" s="1195"/>
      <c r="CLX18" s="1195"/>
      <c r="CLY18" s="1195"/>
      <c r="CLZ18" s="1196"/>
      <c r="CMA18" s="1196"/>
      <c r="CMB18" s="1196"/>
      <c r="CMD18" s="1198"/>
      <c r="CME18" s="1193"/>
      <c r="CMF18" s="1194"/>
      <c r="CMG18" s="1195"/>
      <c r="CMH18" s="1195"/>
      <c r="CMI18" s="1195"/>
      <c r="CMJ18" s="1196"/>
      <c r="CMK18" s="1196"/>
      <c r="CML18" s="1196"/>
      <c r="CMN18" s="1198"/>
      <c r="CMO18" s="1193"/>
      <c r="CMP18" s="1194"/>
      <c r="CMQ18" s="1195"/>
      <c r="CMR18" s="1195"/>
      <c r="CMS18" s="1195"/>
      <c r="CMT18" s="1196"/>
      <c r="CMU18" s="1196"/>
      <c r="CMV18" s="1196"/>
      <c r="CMX18" s="1198"/>
      <c r="CMY18" s="1193"/>
      <c r="CMZ18" s="1194"/>
      <c r="CNA18" s="1195"/>
      <c r="CNB18" s="1195"/>
      <c r="CNC18" s="1195"/>
      <c r="CND18" s="1196"/>
      <c r="CNE18" s="1196"/>
      <c r="CNF18" s="1196"/>
      <c r="CNH18" s="1198"/>
      <c r="CNI18" s="1193"/>
      <c r="CNJ18" s="1194"/>
      <c r="CNK18" s="1195"/>
      <c r="CNL18" s="1195"/>
      <c r="CNM18" s="1195"/>
      <c r="CNN18" s="1196"/>
      <c r="CNO18" s="1196"/>
      <c r="CNP18" s="1196"/>
      <c r="CNR18" s="1198"/>
      <c r="CNS18" s="1193"/>
      <c r="CNT18" s="1194"/>
      <c r="CNU18" s="1195"/>
      <c r="CNV18" s="1195"/>
      <c r="CNW18" s="1195"/>
      <c r="CNX18" s="1196"/>
      <c r="CNY18" s="1196"/>
      <c r="CNZ18" s="1196"/>
      <c r="COB18" s="1198"/>
      <c r="COC18" s="1193"/>
      <c r="COD18" s="1194"/>
      <c r="COE18" s="1195"/>
      <c r="COF18" s="1195"/>
      <c r="COG18" s="1195"/>
      <c r="COH18" s="1196"/>
      <c r="COI18" s="1196"/>
      <c r="COJ18" s="1196"/>
      <c r="COL18" s="1198"/>
      <c r="COM18" s="1193"/>
      <c r="CON18" s="1194"/>
      <c r="COO18" s="1195"/>
      <c r="COP18" s="1195"/>
      <c r="COQ18" s="1195"/>
      <c r="COR18" s="1196"/>
      <c r="COS18" s="1196"/>
      <c r="COT18" s="1196"/>
      <c r="COV18" s="1198"/>
      <c r="COW18" s="1193"/>
      <c r="COX18" s="1194"/>
      <c r="COY18" s="1195"/>
      <c r="COZ18" s="1195"/>
      <c r="CPA18" s="1195"/>
      <c r="CPB18" s="1196"/>
      <c r="CPC18" s="1196"/>
      <c r="CPD18" s="1196"/>
      <c r="CPF18" s="1198"/>
      <c r="CPG18" s="1193"/>
      <c r="CPH18" s="1194"/>
      <c r="CPI18" s="1195"/>
      <c r="CPJ18" s="1195"/>
      <c r="CPK18" s="1195"/>
      <c r="CPL18" s="1196"/>
      <c r="CPM18" s="1196"/>
      <c r="CPN18" s="1196"/>
      <c r="CPP18" s="1198"/>
      <c r="CPQ18" s="1193"/>
      <c r="CPR18" s="1194"/>
      <c r="CPS18" s="1195"/>
      <c r="CPT18" s="1195"/>
      <c r="CPU18" s="1195"/>
      <c r="CPV18" s="1196"/>
      <c r="CPW18" s="1196"/>
      <c r="CPX18" s="1196"/>
      <c r="CPZ18" s="1198"/>
      <c r="CQA18" s="1193"/>
      <c r="CQB18" s="1194"/>
      <c r="CQC18" s="1195"/>
      <c r="CQD18" s="1195"/>
      <c r="CQE18" s="1195"/>
      <c r="CQF18" s="1196"/>
      <c r="CQG18" s="1196"/>
      <c r="CQH18" s="1196"/>
      <c r="CQJ18" s="1198"/>
      <c r="CQK18" s="1193"/>
      <c r="CQL18" s="1194"/>
      <c r="CQM18" s="1195"/>
      <c r="CQN18" s="1195"/>
      <c r="CQO18" s="1195"/>
      <c r="CQP18" s="1196"/>
      <c r="CQQ18" s="1196"/>
      <c r="CQR18" s="1196"/>
      <c r="CQT18" s="1198"/>
      <c r="CQU18" s="1193"/>
      <c r="CQV18" s="1194"/>
      <c r="CQW18" s="1195"/>
      <c r="CQX18" s="1195"/>
      <c r="CQY18" s="1195"/>
      <c r="CQZ18" s="1196"/>
      <c r="CRA18" s="1196"/>
      <c r="CRB18" s="1196"/>
      <c r="CRD18" s="1198"/>
      <c r="CRE18" s="1193"/>
      <c r="CRF18" s="1194"/>
      <c r="CRG18" s="1195"/>
      <c r="CRH18" s="1195"/>
      <c r="CRI18" s="1195"/>
      <c r="CRJ18" s="1196"/>
      <c r="CRK18" s="1196"/>
      <c r="CRL18" s="1196"/>
      <c r="CRN18" s="1198"/>
      <c r="CRO18" s="1193"/>
      <c r="CRP18" s="1194"/>
      <c r="CRQ18" s="1195"/>
      <c r="CRR18" s="1195"/>
      <c r="CRS18" s="1195"/>
      <c r="CRT18" s="1196"/>
      <c r="CRU18" s="1196"/>
      <c r="CRV18" s="1196"/>
      <c r="CRX18" s="1198"/>
      <c r="CRY18" s="1193"/>
      <c r="CRZ18" s="1194"/>
      <c r="CSA18" s="1195"/>
      <c r="CSB18" s="1195"/>
      <c r="CSC18" s="1195"/>
      <c r="CSD18" s="1196"/>
      <c r="CSE18" s="1196"/>
      <c r="CSF18" s="1196"/>
      <c r="CSH18" s="1198"/>
      <c r="CSI18" s="1193"/>
      <c r="CSJ18" s="1194"/>
      <c r="CSK18" s="1195"/>
      <c r="CSL18" s="1195"/>
      <c r="CSM18" s="1195"/>
      <c r="CSN18" s="1196"/>
      <c r="CSO18" s="1196"/>
      <c r="CSP18" s="1196"/>
      <c r="CSR18" s="1198"/>
      <c r="CSS18" s="1193"/>
      <c r="CST18" s="1194"/>
      <c r="CSU18" s="1195"/>
      <c r="CSV18" s="1195"/>
      <c r="CSW18" s="1195"/>
      <c r="CSX18" s="1196"/>
      <c r="CSY18" s="1196"/>
      <c r="CSZ18" s="1196"/>
      <c r="CTB18" s="1198"/>
      <c r="CTC18" s="1193"/>
      <c r="CTD18" s="1194"/>
      <c r="CTE18" s="1195"/>
      <c r="CTF18" s="1195"/>
      <c r="CTG18" s="1195"/>
      <c r="CTH18" s="1196"/>
      <c r="CTI18" s="1196"/>
      <c r="CTJ18" s="1196"/>
      <c r="CTL18" s="1198"/>
      <c r="CTM18" s="1193"/>
      <c r="CTN18" s="1194"/>
      <c r="CTO18" s="1195"/>
      <c r="CTP18" s="1195"/>
      <c r="CTQ18" s="1195"/>
      <c r="CTR18" s="1196"/>
      <c r="CTS18" s="1196"/>
      <c r="CTT18" s="1196"/>
      <c r="CTV18" s="1198"/>
      <c r="CTW18" s="1193"/>
      <c r="CTX18" s="1194"/>
      <c r="CTY18" s="1195"/>
      <c r="CTZ18" s="1195"/>
      <c r="CUA18" s="1195"/>
      <c r="CUB18" s="1196"/>
      <c r="CUC18" s="1196"/>
      <c r="CUD18" s="1196"/>
      <c r="CUF18" s="1198"/>
      <c r="CUG18" s="1193"/>
      <c r="CUH18" s="1194"/>
      <c r="CUI18" s="1195"/>
      <c r="CUJ18" s="1195"/>
      <c r="CUK18" s="1195"/>
      <c r="CUL18" s="1196"/>
      <c r="CUM18" s="1196"/>
      <c r="CUN18" s="1196"/>
      <c r="CUP18" s="1198"/>
      <c r="CUQ18" s="1193"/>
      <c r="CUR18" s="1194"/>
      <c r="CUS18" s="1195"/>
      <c r="CUT18" s="1195"/>
      <c r="CUU18" s="1195"/>
      <c r="CUV18" s="1196"/>
      <c r="CUW18" s="1196"/>
      <c r="CUX18" s="1196"/>
      <c r="CUZ18" s="1198"/>
      <c r="CVA18" s="1193"/>
      <c r="CVB18" s="1194"/>
      <c r="CVC18" s="1195"/>
      <c r="CVD18" s="1195"/>
      <c r="CVE18" s="1195"/>
      <c r="CVF18" s="1196"/>
      <c r="CVG18" s="1196"/>
      <c r="CVH18" s="1196"/>
      <c r="CVJ18" s="1198"/>
      <c r="CVK18" s="1193"/>
      <c r="CVL18" s="1194"/>
      <c r="CVM18" s="1195"/>
      <c r="CVN18" s="1195"/>
      <c r="CVO18" s="1195"/>
      <c r="CVP18" s="1196"/>
      <c r="CVQ18" s="1196"/>
      <c r="CVR18" s="1196"/>
      <c r="CVT18" s="1198"/>
      <c r="CVU18" s="1193"/>
      <c r="CVV18" s="1194"/>
      <c r="CVW18" s="1195"/>
      <c r="CVX18" s="1195"/>
      <c r="CVY18" s="1195"/>
      <c r="CVZ18" s="1196"/>
      <c r="CWA18" s="1196"/>
      <c r="CWB18" s="1196"/>
      <c r="CWD18" s="1198"/>
      <c r="CWE18" s="1193"/>
      <c r="CWF18" s="1194"/>
      <c r="CWG18" s="1195"/>
      <c r="CWH18" s="1195"/>
      <c r="CWI18" s="1195"/>
      <c r="CWJ18" s="1196"/>
      <c r="CWK18" s="1196"/>
      <c r="CWL18" s="1196"/>
      <c r="CWN18" s="1198"/>
      <c r="CWO18" s="1193"/>
      <c r="CWP18" s="1194"/>
      <c r="CWQ18" s="1195"/>
      <c r="CWR18" s="1195"/>
      <c r="CWS18" s="1195"/>
      <c r="CWT18" s="1196"/>
      <c r="CWU18" s="1196"/>
      <c r="CWV18" s="1196"/>
      <c r="CWX18" s="1198"/>
      <c r="CWY18" s="1193"/>
      <c r="CWZ18" s="1194"/>
      <c r="CXA18" s="1195"/>
      <c r="CXB18" s="1195"/>
      <c r="CXC18" s="1195"/>
      <c r="CXD18" s="1196"/>
      <c r="CXE18" s="1196"/>
      <c r="CXF18" s="1196"/>
      <c r="CXH18" s="1198"/>
      <c r="CXI18" s="1193"/>
      <c r="CXJ18" s="1194"/>
      <c r="CXK18" s="1195"/>
      <c r="CXL18" s="1195"/>
      <c r="CXM18" s="1195"/>
      <c r="CXN18" s="1196"/>
      <c r="CXO18" s="1196"/>
      <c r="CXP18" s="1196"/>
      <c r="CXR18" s="1198"/>
      <c r="CXS18" s="1193"/>
      <c r="CXT18" s="1194"/>
      <c r="CXU18" s="1195"/>
      <c r="CXV18" s="1195"/>
      <c r="CXW18" s="1195"/>
      <c r="CXX18" s="1196"/>
      <c r="CXY18" s="1196"/>
      <c r="CXZ18" s="1196"/>
      <c r="CYB18" s="1198"/>
      <c r="CYC18" s="1193"/>
      <c r="CYD18" s="1194"/>
      <c r="CYE18" s="1195"/>
      <c r="CYF18" s="1195"/>
      <c r="CYG18" s="1195"/>
      <c r="CYH18" s="1196"/>
      <c r="CYI18" s="1196"/>
      <c r="CYJ18" s="1196"/>
      <c r="CYL18" s="1198"/>
      <c r="CYM18" s="1193"/>
      <c r="CYN18" s="1194"/>
      <c r="CYO18" s="1195"/>
      <c r="CYP18" s="1195"/>
      <c r="CYQ18" s="1195"/>
      <c r="CYR18" s="1196"/>
      <c r="CYS18" s="1196"/>
      <c r="CYT18" s="1196"/>
      <c r="CYV18" s="1198"/>
      <c r="CYW18" s="1193"/>
      <c r="CYX18" s="1194"/>
      <c r="CYY18" s="1195"/>
      <c r="CYZ18" s="1195"/>
      <c r="CZA18" s="1195"/>
      <c r="CZB18" s="1196"/>
      <c r="CZC18" s="1196"/>
      <c r="CZD18" s="1196"/>
      <c r="CZF18" s="1198"/>
      <c r="CZG18" s="1193"/>
      <c r="CZH18" s="1194"/>
      <c r="CZI18" s="1195"/>
      <c r="CZJ18" s="1195"/>
      <c r="CZK18" s="1195"/>
      <c r="CZL18" s="1196"/>
      <c r="CZM18" s="1196"/>
      <c r="CZN18" s="1196"/>
      <c r="CZP18" s="1198"/>
      <c r="CZQ18" s="1193"/>
      <c r="CZR18" s="1194"/>
      <c r="CZS18" s="1195"/>
      <c r="CZT18" s="1195"/>
      <c r="CZU18" s="1195"/>
      <c r="CZV18" s="1196"/>
      <c r="CZW18" s="1196"/>
      <c r="CZX18" s="1196"/>
      <c r="CZZ18" s="1198"/>
      <c r="DAA18" s="1193"/>
      <c r="DAB18" s="1194"/>
      <c r="DAC18" s="1195"/>
      <c r="DAD18" s="1195"/>
      <c r="DAE18" s="1195"/>
      <c r="DAF18" s="1196"/>
      <c r="DAG18" s="1196"/>
      <c r="DAH18" s="1196"/>
      <c r="DAJ18" s="1198"/>
      <c r="DAK18" s="1193"/>
      <c r="DAL18" s="1194"/>
      <c r="DAM18" s="1195"/>
      <c r="DAN18" s="1195"/>
      <c r="DAO18" s="1195"/>
      <c r="DAP18" s="1196"/>
      <c r="DAQ18" s="1196"/>
      <c r="DAR18" s="1196"/>
      <c r="DAT18" s="1198"/>
      <c r="DAU18" s="1193"/>
      <c r="DAV18" s="1194"/>
      <c r="DAW18" s="1195"/>
      <c r="DAX18" s="1195"/>
      <c r="DAY18" s="1195"/>
      <c r="DAZ18" s="1196"/>
      <c r="DBA18" s="1196"/>
      <c r="DBB18" s="1196"/>
      <c r="DBD18" s="1198"/>
      <c r="DBE18" s="1193"/>
      <c r="DBF18" s="1194"/>
      <c r="DBG18" s="1195"/>
      <c r="DBH18" s="1195"/>
      <c r="DBI18" s="1195"/>
      <c r="DBJ18" s="1196"/>
      <c r="DBK18" s="1196"/>
      <c r="DBL18" s="1196"/>
      <c r="DBN18" s="1198"/>
      <c r="DBO18" s="1193"/>
      <c r="DBP18" s="1194"/>
      <c r="DBQ18" s="1195"/>
      <c r="DBR18" s="1195"/>
      <c r="DBS18" s="1195"/>
      <c r="DBT18" s="1196"/>
      <c r="DBU18" s="1196"/>
      <c r="DBV18" s="1196"/>
      <c r="DBX18" s="1198"/>
      <c r="DBY18" s="1193"/>
      <c r="DBZ18" s="1194"/>
      <c r="DCA18" s="1195"/>
      <c r="DCB18" s="1195"/>
      <c r="DCC18" s="1195"/>
      <c r="DCD18" s="1196"/>
      <c r="DCE18" s="1196"/>
      <c r="DCF18" s="1196"/>
      <c r="DCH18" s="1198"/>
      <c r="DCI18" s="1193"/>
      <c r="DCJ18" s="1194"/>
      <c r="DCK18" s="1195"/>
      <c r="DCL18" s="1195"/>
      <c r="DCM18" s="1195"/>
      <c r="DCN18" s="1196"/>
      <c r="DCO18" s="1196"/>
      <c r="DCP18" s="1196"/>
      <c r="DCR18" s="1198"/>
      <c r="DCS18" s="1193"/>
      <c r="DCT18" s="1194"/>
      <c r="DCU18" s="1195"/>
      <c r="DCV18" s="1195"/>
      <c r="DCW18" s="1195"/>
      <c r="DCX18" s="1196"/>
      <c r="DCY18" s="1196"/>
      <c r="DCZ18" s="1196"/>
      <c r="DDB18" s="1198"/>
      <c r="DDC18" s="1193"/>
      <c r="DDD18" s="1194"/>
      <c r="DDE18" s="1195"/>
      <c r="DDF18" s="1195"/>
      <c r="DDG18" s="1195"/>
      <c r="DDH18" s="1196"/>
      <c r="DDI18" s="1196"/>
      <c r="DDJ18" s="1196"/>
      <c r="DDL18" s="1198"/>
      <c r="DDM18" s="1193"/>
      <c r="DDN18" s="1194"/>
      <c r="DDO18" s="1195"/>
      <c r="DDP18" s="1195"/>
      <c r="DDQ18" s="1195"/>
      <c r="DDR18" s="1196"/>
      <c r="DDS18" s="1196"/>
      <c r="DDT18" s="1196"/>
      <c r="DDV18" s="1198"/>
      <c r="DDW18" s="1193"/>
      <c r="DDX18" s="1194"/>
      <c r="DDY18" s="1195"/>
      <c r="DDZ18" s="1195"/>
      <c r="DEA18" s="1195"/>
      <c r="DEB18" s="1196"/>
      <c r="DEC18" s="1196"/>
      <c r="DED18" s="1196"/>
      <c r="DEF18" s="1198"/>
      <c r="DEG18" s="1193"/>
      <c r="DEH18" s="1194"/>
      <c r="DEI18" s="1195"/>
      <c r="DEJ18" s="1195"/>
      <c r="DEK18" s="1195"/>
      <c r="DEL18" s="1196"/>
      <c r="DEM18" s="1196"/>
      <c r="DEN18" s="1196"/>
      <c r="DEP18" s="1198"/>
      <c r="DEQ18" s="1193"/>
      <c r="DER18" s="1194"/>
      <c r="DES18" s="1195"/>
      <c r="DET18" s="1195"/>
      <c r="DEU18" s="1195"/>
      <c r="DEV18" s="1196"/>
      <c r="DEW18" s="1196"/>
      <c r="DEX18" s="1196"/>
      <c r="DEZ18" s="1198"/>
      <c r="DFA18" s="1193"/>
      <c r="DFB18" s="1194"/>
      <c r="DFC18" s="1195"/>
      <c r="DFD18" s="1195"/>
      <c r="DFE18" s="1195"/>
      <c r="DFF18" s="1196"/>
      <c r="DFG18" s="1196"/>
      <c r="DFH18" s="1196"/>
      <c r="DFJ18" s="1198"/>
      <c r="DFK18" s="1193"/>
      <c r="DFL18" s="1194"/>
      <c r="DFM18" s="1195"/>
      <c r="DFN18" s="1195"/>
      <c r="DFO18" s="1195"/>
      <c r="DFP18" s="1196"/>
      <c r="DFQ18" s="1196"/>
      <c r="DFR18" s="1196"/>
      <c r="DFT18" s="1198"/>
      <c r="DFU18" s="1193"/>
      <c r="DFV18" s="1194"/>
      <c r="DFW18" s="1195"/>
      <c r="DFX18" s="1195"/>
      <c r="DFY18" s="1195"/>
      <c r="DFZ18" s="1196"/>
      <c r="DGA18" s="1196"/>
      <c r="DGB18" s="1196"/>
      <c r="DGD18" s="1198"/>
      <c r="DGE18" s="1193"/>
      <c r="DGF18" s="1194"/>
      <c r="DGG18" s="1195"/>
      <c r="DGH18" s="1195"/>
      <c r="DGI18" s="1195"/>
      <c r="DGJ18" s="1196"/>
      <c r="DGK18" s="1196"/>
      <c r="DGL18" s="1196"/>
      <c r="DGN18" s="1198"/>
      <c r="DGO18" s="1193"/>
      <c r="DGP18" s="1194"/>
      <c r="DGQ18" s="1195"/>
      <c r="DGR18" s="1195"/>
      <c r="DGS18" s="1195"/>
      <c r="DGT18" s="1196"/>
      <c r="DGU18" s="1196"/>
      <c r="DGV18" s="1196"/>
      <c r="DGX18" s="1198"/>
      <c r="DGY18" s="1193"/>
      <c r="DGZ18" s="1194"/>
      <c r="DHA18" s="1195"/>
      <c r="DHB18" s="1195"/>
      <c r="DHC18" s="1195"/>
      <c r="DHD18" s="1196"/>
      <c r="DHE18" s="1196"/>
      <c r="DHF18" s="1196"/>
      <c r="DHH18" s="1198"/>
      <c r="DHI18" s="1193"/>
      <c r="DHJ18" s="1194"/>
      <c r="DHK18" s="1195"/>
      <c r="DHL18" s="1195"/>
      <c r="DHM18" s="1195"/>
      <c r="DHN18" s="1196"/>
      <c r="DHO18" s="1196"/>
      <c r="DHP18" s="1196"/>
      <c r="DHR18" s="1198"/>
      <c r="DHS18" s="1193"/>
      <c r="DHT18" s="1194"/>
      <c r="DHU18" s="1195"/>
      <c r="DHV18" s="1195"/>
      <c r="DHW18" s="1195"/>
      <c r="DHX18" s="1196"/>
      <c r="DHY18" s="1196"/>
      <c r="DHZ18" s="1196"/>
      <c r="DIB18" s="1198"/>
      <c r="DIC18" s="1193"/>
      <c r="DID18" s="1194"/>
      <c r="DIE18" s="1195"/>
      <c r="DIF18" s="1195"/>
      <c r="DIG18" s="1195"/>
      <c r="DIH18" s="1196"/>
      <c r="DII18" s="1196"/>
      <c r="DIJ18" s="1196"/>
      <c r="DIL18" s="1198"/>
      <c r="DIM18" s="1193"/>
      <c r="DIN18" s="1194"/>
      <c r="DIO18" s="1195"/>
      <c r="DIP18" s="1195"/>
      <c r="DIQ18" s="1195"/>
      <c r="DIR18" s="1196"/>
      <c r="DIS18" s="1196"/>
      <c r="DIT18" s="1196"/>
      <c r="DIV18" s="1198"/>
      <c r="DIW18" s="1193"/>
      <c r="DIX18" s="1194"/>
      <c r="DIY18" s="1195"/>
      <c r="DIZ18" s="1195"/>
      <c r="DJA18" s="1195"/>
      <c r="DJB18" s="1196"/>
      <c r="DJC18" s="1196"/>
      <c r="DJD18" s="1196"/>
      <c r="DJF18" s="1198"/>
      <c r="DJG18" s="1193"/>
      <c r="DJH18" s="1194"/>
      <c r="DJI18" s="1195"/>
      <c r="DJJ18" s="1195"/>
      <c r="DJK18" s="1195"/>
      <c r="DJL18" s="1196"/>
      <c r="DJM18" s="1196"/>
      <c r="DJN18" s="1196"/>
      <c r="DJP18" s="1198"/>
      <c r="DJQ18" s="1193"/>
      <c r="DJR18" s="1194"/>
      <c r="DJS18" s="1195"/>
      <c r="DJT18" s="1195"/>
      <c r="DJU18" s="1195"/>
      <c r="DJV18" s="1196"/>
      <c r="DJW18" s="1196"/>
      <c r="DJX18" s="1196"/>
      <c r="DJZ18" s="1198"/>
      <c r="DKA18" s="1193"/>
      <c r="DKB18" s="1194"/>
      <c r="DKC18" s="1195"/>
      <c r="DKD18" s="1195"/>
      <c r="DKE18" s="1195"/>
      <c r="DKF18" s="1196"/>
      <c r="DKG18" s="1196"/>
      <c r="DKH18" s="1196"/>
      <c r="DKJ18" s="1198"/>
      <c r="DKK18" s="1193"/>
      <c r="DKL18" s="1194"/>
      <c r="DKM18" s="1195"/>
      <c r="DKN18" s="1195"/>
      <c r="DKO18" s="1195"/>
      <c r="DKP18" s="1196"/>
      <c r="DKQ18" s="1196"/>
      <c r="DKR18" s="1196"/>
      <c r="DKT18" s="1198"/>
      <c r="DKU18" s="1193"/>
      <c r="DKV18" s="1194"/>
      <c r="DKW18" s="1195"/>
      <c r="DKX18" s="1195"/>
      <c r="DKY18" s="1195"/>
      <c r="DKZ18" s="1196"/>
      <c r="DLA18" s="1196"/>
      <c r="DLB18" s="1196"/>
      <c r="DLD18" s="1198"/>
      <c r="DLE18" s="1193"/>
      <c r="DLF18" s="1194"/>
      <c r="DLG18" s="1195"/>
      <c r="DLH18" s="1195"/>
      <c r="DLI18" s="1195"/>
      <c r="DLJ18" s="1196"/>
      <c r="DLK18" s="1196"/>
      <c r="DLL18" s="1196"/>
      <c r="DLN18" s="1198"/>
      <c r="DLO18" s="1193"/>
      <c r="DLP18" s="1194"/>
      <c r="DLQ18" s="1195"/>
      <c r="DLR18" s="1195"/>
      <c r="DLS18" s="1195"/>
      <c r="DLT18" s="1196"/>
      <c r="DLU18" s="1196"/>
      <c r="DLV18" s="1196"/>
      <c r="DLX18" s="1198"/>
      <c r="DLY18" s="1193"/>
      <c r="DLZ18" s="1194"/>
      <c r="DMA18" s="1195"/>
      <c r="DMB18" s="1195"/>
      <c r="DMC18" s="1195"/>
      <c r="DMD18" s="1196"/>
      <c r="DME18" s="1196"/>
      <c r="DMF18" s="1196"/>
      <c r="DMH18" s="1198"/>
      <c r="DMI18" s="1193"/>
      <c r="DMJ18" s="1194"/>
      <c r="DMK18" s="1195"/>
      <c r="DML18" s="1195"/>
      <c r="DMM18" s="1195"/>
      <c r="DMN18" s="1196"/>
      <c r="DMO18" s="1196"/>
      <c r="DMP18" s="1196"/>
      <c r="DMR18" s="1198"/>
      <c r="DMS18" s="1193"/>
      <c r="DMT18" s="1194"/>
      <c r="DMU18" s="1195"/>
      <c r="DMV18" s="1195"/>
      <c r="DMW18" s="1195"/>
      <c r="DMX18" s="1196"/>
      <c r="DMY18" s="1196"/>
      <c r="DMZ18" s="1196"/>
      <c r="DNB18" s="1198"/>
      <c r="DNC18" s="1193"/>
      <c r="DND18" s="1194"/>
      <c r="DNE18" s="1195"/>
      <c r="DNF18" s="1195"/>
      <c r="DNG18" s="1195"/>
      <c r="DNH18" s="1196"/>
      <c r="DNI18" s="1196"/>
      <c r="DNJ18" s="1196"/>
      <c r="DNL18" s="1198"/>
      <c r="DNM18" s="1193"/>
      <c r="DNN18" s="1194"/>
      <c r="DNO18" s="1195"/>
      <c r="DNP18" s="1195"/>
      <c r="DNQ18" s="1195"/>
      <c r="DNR18" s="1196"/>
      <c r="DNS18" s="1196"/>
      <c r="DNT18" s="1196"/>
      <c r="DNV18" s="1198"/>
      <c r="DNW18" s="1193"/>
      <c r="DNX18" s="1194"/>
      <c r="DNY18" s="1195"/>
      <c r="DNZ18" s="1195"/>
      <c r="DOA18" s="1195"/>
      <c r="DOB18" s="1196"/>
      <c r="DOC18" s="1196"/>
      <c r="DOD18" s="1196"/>
      <c r="DOF18" s="1198"/>
      <c r="DOG18" s="1193"/>
      <c r="DOH18" s="1194"/>
      <c r="DOI18" s="1195"/>
      <c r="DOJ18" s="1195"/>
      <c r="DOK18" s="1195"/>
      <c r="DOL18" s="1196"/>
      <c r="DOM18" s="1196"/>
      <c r="DON18" s="1196"/>
      <c r="DOP18" s="1198"/>
      <c r="DOQ18" s="1193"/>
      <c r="DOR18" s="1194"/>
      <c r="DOS18" s="1195"/>
      <c r="DOT18" s="1195"/>
      <c r="DOU18" s="1195"/>
      <c r="DOV18" s="1196"/>
      <c r="DOW18" s="1196"/>
      <c r="DOX18" s="1196"/>
      <c r="DOZ18" s="1198"/>
      <c r="DPA18" s="1193"/>
      <c r="DPB18" s="1194"/>
      <c r="DPC18" s="1195"/>
      <c r="DPD18" s="1195"/>
      <c r="DPE18" s="1195"/>
      <c r="DPF18" s="1196"/>
      <c r="DPG18" s="1196"/>
      <c r="DPH18" s="1196"/>
      <c r="DPJ18" s="1198"/>
      <c r="DPK18" s="1193"/>
      <c r="DPL18" s="1194"/>
      <c r="DPM18" s="1195"/>
      <c r="DPN18" s="1195"/>
      <c r="DPO18" s="1195"/>
      <c r="DPP18" s="1196"/>
      <c r="DPQ18" s="1196"/>
      <c r="DPR18" s="1196"/>
      <c r="DPT18" s="1198"/>
      <c r="DPU18" s="1193"/>
      <c r="DPV18" s="1194"/>
      <c r="DPW18" s="1195"/>
      <c r="DPX18" s="1195"/>
      <c r="DPY18" s="1195"/>
      <c r="DPZ18" s="1196"/>
      <c r="DQA18" s="1196"/>
      <c r="DQB18" s="1196"/>
      <c r="DQD18" s="1198"/>
      <c r="DQE18" s="1193"/>
      <c r="DQF18" s="1194"/>
      <c r="DQG18" s="1195"/>
      <c r="DQH18" s="1195"/>
      <c r="DQI18" s="1195"/>
      <c r="DQJ18" s="1196"/>
      <c r="DQK18" s="1196"/>
      <c r="DQL18" s="1196"/>
      <c r="DQN18" s="1198"/>
      <c r="DQO18" s="1193"/>
      <c r="DQP18" s="1194"/>
      <c r="DQQ18" s="1195"/>
      <c r="DQR18" s="1195"/>
      <c r="DQS18" s="1195"/>
      <c r="DQT18" s="1196"/>
      <c r="DQU18" s="1196"/>
      <c r="DQV18" s="1196"/>
      <c r="DQX18" s="1198"/>
      <c r="DQY18" s="1193"/>
      <c r="DQZ18" s="1194"/>
      <c r="DRA18" s="1195"/>
      <c r="DRB18" s="1195"/>
      <c r="DRC18" s="1195"/>
      <c r="DRD18" s="1196"/>
      <c r="DRE18" s="1196"/>
      <c r="DRF18" s="1196"/>
      <c r="DRH18" s="1198"/>
      <c r="DRI18" s="1193"/>
      <c r="DRJ18" s="1194"/>
      <c r="DRK18" s="1195"/>
      <c r="DRL18" s="1195"/>
      <c r="DRM18" s="1195"/>
      <c r="DRN18" s="1196"/>
      <c r="DRO18" s="1196"/>
      <c r="DRP18" s="1196"/>
      <c r="DRR18" s="1198"/>
      <c r="DRS18" s="1193"/>
      <c r="DRT18" s="1194"/>
      <c r="DRU18" s="1195"/>
      <c r="DRV18" s="1195"/>
      <c r="DRW18" s="1195"/>
      <c r="DRX18" s="1196"/>
      <c r="DRY18" s="1196"/>
      <c r="DRZ18" s="1196"/>
      <c r="DSB18" s="1198"/>
      <c r="DSC18" s="1193"/>
      <c r="DSD18" s="1194"/>
      <c r="DSE18" s="1195"/>
      <c r="DSF18" s="1195"/>
      <c r="DSG18" s="1195"/>
      <c r="DSH18" s="1196"/>
      <c r="DSI18" s="1196"/>
      <c r="DSJ18" s="1196"/>
      <c r="DSL18" s="1198"/>
      <c r="DSM18" s="1193"/>
      <c r="DSN18" s="1194"/>
      <c r="DSO18" s="1195"/>
      <c r="DSP18" s="1195"/>
      <c r="DSQ18" s="1195"/>
      <c r="DSR18" s="1196"/>
      <c r="DSS18" s="1196"/>
      <c r="DST18" s="1196"/>
      <c r="DSV18" s="1198"/>
      <c r="DSW18" s="1193"/>
      <c r="DSX18" s="1194"/>
      <c r="DSY18" s="1195"/>
      <c r="DSZ18" s="1195"/>
      <c r="DTA18" s="1195"/>
      <c r="DTB18" s="1196"/>
      <c r="DTC18" s="1196"/>
      <c r="DTD18" s="1196"/>
      <c r="DTF18" s="1198"/>
      <c r="DTG18" s="1193"/>
      <c r="DTH18" s="1194"/>
      <c r="DTI18" s="1195"/>
      <c r="DTJ18" s="1195"/>
      <c r="DTK18" s="1195"/>
      <c r="DTL18" s="1196"/>
      <c r="DTM18" s="1196"/>
      <c r="DTN18" s="1196"/>
      <c r="DTP18" s="1198"/>
      <c r="DTQ18" s="1193"/>
      <c r="DTR18" s="1194"/>
      <c r="DTS18" s="1195"/>
      <c r="DTT18" s="1195"/>
      <c r="DTU18" s="1195"/>
      <c r="DTV18" s="1196"/>
      <c r="DTW18" s="1196"/>
      <c r="DTX18" s="1196"/>
      <c r="DTZ18" s="1198"/>
      <c r="DUA18" s="1193"/>
      <c r="DUB18" s="1194"/>
      <c r="DUC18" s="1195"/>
      <c r="DUD18" s="1195"/>
      <c r="DUE18" s="1195"/>
      <c r="DUF18" s="1196"/>
      <c r="DUG18" s="1196"/>
      <c r="DUH18" s="1196"/>
      <c r="DUJ18" s="1198"/>
      <c r="DUK18" s="1193"/>
      <c r="DUL18" s="1194"/>
      <c r="DUM18" s="1195"/>
      <c r="DUN18" s="1195"/>
      <c r="DUO18" s="1195"/>
      <c r="DUP18" s="1196"/>
      <c r="DUQ18" s="1196"/>
      <c r="DUR18" s="1196"/>
      <c r="DUT18" s="1198"/>
      <c r="DUU18" s="1193"/>
      <c r="DUV18" s="1194"/>
      <c r="DUW18" s="1195"/>
      <c r="DUX18" s="1195"/>
      <c r="DUY18" s="1195"/>
      <c r="DUZ18" s="1196"/>
      <c r="DVA18" s="1196"/>
      <c r="DVB18" s="1196"/>
      <c r="DVD18" s="1198"/>
      <c r="DVE18" s="1193"/>
      <c r="DVF18" s="1194"/>
      <c r="DVG18" s="1195"/>
      <c r="DVH18" s="1195"/>
      <c r="DVI18" s="1195"/>
      <c r="DVJ18" s="1196"/>
      <c r="DVK18" s="1196"/>
      <c r="DVL18" s="1196"/>
      <c r="DVN18" s="1198"/>
      <c r="DVO18" s="1193"/>
      <c r="DVP18" s="1194"/>
      <c r="DVQ18" s="1195"/>
      <c r="DVR18" s="1195"/>
      <c r="DVS18" s="1195"/>
      <c r="DVT18" s="1196"/>
      <c r="DVU18" s="1196"/>
      <c r="DVV18" s="1196"/>
      <c r="DVX18" s="1198"/>
      <c r="DVY18" s="1193"/>
      <c r="DVZ18" s="1194"/>
      <c r="DWA18" s="1195"/>
      <c r="DWB18" s="1195"/>
      <c r="DWC18" s="1195"/>
      <c r="DWD18" s="1196"/>
      <c r="DWE18" s="1196"/>
      <c r="DWF18" s="1196"/>
      <c r="DWH18" s="1198"/>
      <c r="DWI18" s="1193"/>
      <c r="DWJ18" s="1194"/>
      <c r="DWK18" s="1195"/>
      <c r="DWL18" s="1195"/>
      <c r="DWM18" s="1195"/>
      <c r="DWN18" s="1196"/>
      <c r="DWO18" s="1196"/>
      <c r="DWP18" s="1196"/>
      <c r="DWR18" s="1198"/>
      <c r="DWS18" s="1193"/>
      <c r="DWT18" s="1194"/>
      <c r="DWU18" s="1195"/>
      <c r="DWV18" s="1195"/>
      <c r="DWW18" s="1195"/>
      <c r="DWX18" s="1196"/>
      <c r="DWY18" s="1196"/>
      <c r="DWZ18" s="1196"/>
      <c r="DXB18" s="1198"/>
      <c r="DXC18" s="1193"/>
      <c r="DXD18" s="1194"/>
      <c r="DXE18" s="1195"/>
      <c r="DXF18" s="1195"/>
      <c r="DXG18" s="1195"/>
      <c r="DXH18" s="1196"/>
      <c r="DXI18" s="1196"/>
      <c r="DXJ18" s="1196"/>
      <c r="DXL18" s="1198"/>
      <c r="DXM18" s="1193"/>
      <c r="DXN18" s="1194"/>
      <c r="DXO18" s="1195"/>
      <c r="DXP18" s="1195"/>
      <c r="DXQ18" s="1195"/>
      <c r="DXR18" s="1196"/>
      <c r="DXS18" s="1196"/>
      <c r="DXT18" s="1196"/>
      <c r="DXV18" s="1198"/>
      <c r="DXW18" s="1193"/>
      <c r="DXX18" s="1194"/>
      <c r="DXY18" s="1195"/>
      <c r="DXZ18" s="1195"/>
      <c r="DYA18" s="1195"/>
      <c r="DYB18" s="1196"/>
      <c r="DYC18" s="1196"/>
      <c r="DYD18" s="1196"/>
      <c r="DYF18" s="1198"/>
      <c r="DYG18" s="1193"/>
      <c r="DYH18" s="1194"/>
      <c r="DYI18" s="1195"/>
      <c r="DYJ18" s="1195"/>
      <c r="DYK18" s="1195"/>
      <c r="DYL18" s="1196"/>
      <c r="DYM18" s="1196"/>
      <c r="DYN18" s="1196"/>
      <c r="DYP18" s="1198"/>
      <c r="DYQ18" s="1193"/>
      <c r="DYR18" s="1194"/>
      <c r="DYS18" s="1195"/>
      <c r="DYT18" s="1195"/>
      <c r="DYU18" s="1195"/>
      <c r="DYV18" s="1196"/>
      <c r="DYW18" s="1196"/>
      <c r="DYX18" s="1196"/>
      <c r="DYZ18" s="1198"/>
      <c r="DZA18" s="1193"/>
      <c r="DZB18" s="1194"/>
      <c r="DZC18" s="1195"/>
      <c r="DZD18" s="1195"/>
      <c r="DZE18" s="1195"/>
      <c r="DZF18" s="1196"/>
      <c r="DZG18" s="1196"/>
      <c r="DZH18" s="1196"/>
      <c r="DZJ18" s="1198"/>
      <c r="DZK18" s="1193"/>
      <c r="DZL18" s="1194"/>
      <c r="DZM18" s="1195"/>
      <c r="DZN18" s="1195"/>
      <c r="DZO18" s="1195"/>
      <c r="DZP18" s="1196"/>
      <c r="DZQ18" s="1196"/>
      <c r="DZR18" s="1196"/>
      <c r="DZT18" s="1198"/>
      <c r="DZU18" s="1193"/>
      <c r="DZV18" s="1194"/>
      <c r="DZW18" s="1195"/>
      <c r="DZX18" s="1195"/>
      <c r="DZY18" s="1195"/>
      <c r="DZZ18" s="1196"/>
      <c r="EAA18" s="1196"/>
      <c r="EAB18" s="1196"/>
      <c r="EAD18" s="1198"/>
      <c r="EAE18" s="1193"/>
      <c r="EAF18" s="1194"/>
      <c r="EAG18" s="1195"/>
      <c r="EAH18" s="1195"/>
      <c r="EAI18" s="1195"/>
      <c r="EAJ18" s="1196"/>
      <c r="EAK18" s="1196"/>
      <c r="EAL18" s="1196"/>
      <c r="EAN18" s="1198"/>
      <c r="EAO18" s="1193"/>
      <c r="EAP18" s="1194"/>
      <c r="EAQ18" s="1195"/>
      <c r="EAR18" s="1195"/>
      <c r="EAS18" s="1195"/>
      <c r="EAT18" s="1196"/>
      <c r="EAU18" s="1196"/>
      <c r="EAV18" s="1196"/>
      <c r="EAX18" s="1198"/>
      <c r="EAY18" s="1193"/>
      <c r="EAZ18" s="1194"/>
      <c r="EBA18" s="1195"/>
      <c r="EBB18" s="1195"/>
      <c r="EBC18" s="1195"/>
      <c r="EBD18" s="1196"/>
      <c r="EBE18" s="1196"/>
      <c r="EBF18" s="1196"/>
      <c r="EBH18" s="1198"/>
      <c r="EBI18" s="1193"/>
      <c r="EBJ18" s="1194"/>
      <c r="EBK18" s="1195"/>
      <c r="EBL18" s="1195"/>
      <c r="EBM18" s="1195"/>
      <c r="EBN18" s="1196"/>
      <c r="EBO18" s="1196"/>
      <c r="EBP18" s="1196"/>
      <c r="EBR18" s="1198"/>
      <c r="EBS18" s="1193"/>
      <c r="EBT18" s="1194"/>
      <c r="EBU18" s="1195"/>
      <c r="EBV18" s="1195"/>
      <c r="EBW18" s="1195"/>
      <c r="EBX18" s="1196"/>
      <c r="EBY18" s="1196"/>
      <c r="EBZ18" s="1196"/>
      <c r="ECB18" s="1198"/>
      <c r="ECC18" s="1193"/>
      <c r="ECD18" s="1194"/>
      <c r="ECE18" s="1195"/>
      <c r="ECF18" s="1195"/>
      <c r="ECG18" s="1195"/>
      <c r="ECH18" s="1196"/>
      <c r="ECI18" s="1196"/>
      <c r="ECJ18" s="1196"/>
      <c r="ECL18" s="1198"/>
      <c r="ECM18" s="1193"/>
      <c r="ECN18" s="1194"/>
      <c r="ECO18" s="1195"/>
      <c r="ECP18" s="1195"/>
      <c r="ECQ18" s="1195"/>
      <c r="ECR18" s="1196"/>
      <c r="ECS18" s="1196"/>
      <c r="ECT18" s="1196"/>
      <c r="ECV18" s="1198"/>
      <c r="ECW18" s="1193"/>
      <c r="ECX18" s="1194"/>
      <c r="ECY18" s="1195"/>
      <c r="ECZ18" s="1195"/>
      <c r="EDA18" s="1195"/>
      <c r="EDB18" s="1196"/>
      <c r="EDC18" s="1196"/>
      <c r="EDD18" s="1196"/>
      <c r="EDF18" s="1198"/>
      <c r="EDG18" s="1193"/>
      <c r="EDH18" s="1194"/>
      <c r="EDI18" s="1195"/>
      <c r="EDJ18" s="1195"/>
      <c r="EDK18" s="1195"/>
      <c r="EDL18" s="1196"/>
      <c r="EDM18" s="1196"/>
      <c r="EDN18" s="1196"/>
      <c r="EDP18" s="1198"/>
      <c r="EDQ18" s="1193"/>
      <c r="EDR18" s="1194"/>
      <c r="EDS18" s="1195"/>
      <c r="EDT18" s="1195"/>
      <c r="EDU18" s="1195"/>
      <c r="EDV18" s="1196"/>
      <c r="EDW18" s="1196"/>
      <c r="EDX18" s="1196"/>
      <c r="EDZ18" s="1198"/>
      <c r="EEA18" s="1193"/>
      <c r="EEB18" s="1194"/>
      <c r="EEC18" s="1195"/>
      <c r="EED18" s="1195"/>
      <c r="EEE18" s="1195"/>
      <c r="EEF18" s="1196"/>
      <c r="EEG18" s="1196"/>
      <c r="EEH18" s="1196"/>
      <c r="EEJ18" s="1198"/>
      <c r="EEK18" s="1193"/>
      <c r="EEL18" s="1194"/>
      <c r="EEM18" s="1195"/>
      <c r="EEN18" s="1195"/>
      <c r="EEO18" s="1195"/>
      <c r="EEP18" s="1196"/>
      <c r="EEQ18" s="1196"/>
      <c r="EER18" s="1196"/>
      <c r="EET18" s="1198"/>
      <c r="EEU18" s="1193"/>
      <c r="EEV18" s="1194"/>
      <c r="EEW18" s="1195"/>
      <c r="EEX18" s="1195"/>
      <c r="EEY18" s="1195"/>
      <c r="EEZ18" s="1196"/>
      <c r="EFA18" s="1196"/>
      <c r="EFB18" s="1196"/>
      <c r="EFD18" s="1198"/>
      <c r="EFE18" s="1193"/>
      <c r="EFF18" s="1194"/>
      <c r="EFG18" s="1195"/>
      <c r="EFH18" s="1195"/>
      <c r="EFI18" s="1195"/>
      <c r="EFJ18" s="1196"/>
      <c r="EFK18" s="1196"/>
      <c r="EFL18" s="1196"/>
      <c r="EFN18" s="1198"/>
      <c r="EFO18" s="1193"/>
      <c r="EFP18" s="1194"/>
      <c r="EFQ18" s="1195"/>
      <c r="EFR18" s="1195"/>
      <c r="EFS18" s="1195"/>
      <c r="EFT18" s="1196"/>
      <c r="EFU18" s="1196"/>
      <c r="EFV18" s="1196"/>
      <c r="EFX18" s="1198"/>
      <c r="EFY18" s="1193"/>
      <c r="EFZ18" s="1194"/>
      <c r="EGA18" s="1195"/>
      <c r="EGB18" s="1195"/>
      <c r="EGC18" s="1195"/>
      <c r="EGD18" s="1196"/>
      <c r="EGE18" s="1196"/>
      <c r="EGF18" s="1196"/>
      <c r="EGH18" s="1198"/>
      <c r="EGI18" s="1193"/>
      <c r="EGJ18" s="1194"/>
      <c r="EGK18" s="1195"/>
      <c r="EGL18" s="1195"/>
      <c r="EGM18" s="1195"/>
      <c r="EGN18" s="1196"/>
      <c r="EGO18" s="1196"/>
      <c r="EGP18" s="1196"/>
      <c r="EGR18" s="1198"/>
      <c r="EGS18" s="1193"/>
      <c r="EGT18" s="1194"/>
      <c r="EGU18" s="1195"/>
      <c r="EGV18" s="1195"/>
      <c r="EGW18" s="1195"/>
      <c r="EGX18" s="1196"/>
      <c r="EGY18" s="1196"/>
      <c r="EGZ18" s="1196"/>
      <c r="EHB18" s="1198"/>
      <c r="EHC18" s="1193"/>
      <c r="EHD18" s="1194"/>
      <c r="EHE18" s="1195"/>
      <c r="EHF18" s="1195"/>
      <c r="EHG18" s="1195"/>
      <c r="EHH18" s="1196"/>
      <c r="EHI18" s="1196"/>
      <c r="EHJ18" s="1196"/>
      <c r="EHL18" s="1198"/>
      <c r="EHM18" s="1193"/>
      <c r="EHN18" s="1194"/>
      <c r="EHO18" s="1195"/>
      <c r="EHP18" s="1195"/>
      <c r="EHQ18" s="1195"/>
      <c r="EHR18" s="1196"/>
      <c r="EHS18" s="1196"/>
      <c r="EHT18" s="1196"/>
      <c r="EHV18" s="1198"/>
      <c r="EHW18" s="1193"/>
      <c r="EHX18" s="1194"/>
      <c r="EHY18" s="1195"/>
      <c r="EHZ18" s="1195"/>
      <c r="EIA18" s="1195"/>
      <c r="EIB18" s="1196"/>
      <c r="EIC18" s="1196"/>
      <c r="EID18" s="1196"/>
      <c r="EIF18" s="1198"/>
      <c r="EIG18" s="1193"/>
      <c r="EIH18" s="1194"/>
      <c r="EII18" s="1195"/>
      <c r="EIJ18" s="1195"/>
      <c r="EIK18" s="1195"/>
      <c r="EIL18" s="1196"/>
      <c r="EIM18" s="1196"/>
      <c r="EIN18" s="1196"/>
      <c r="EIP18" s="1198"/>
      <c r="EIQ18" s="1193"/>
      <c r="EIR18" s="1194"/>
      <c r="EIS18" s="1195"/>
      <c r="EIT18" s="1195"/>
      <c r="EIU18" s="1195"/>
      <c r="EIV18" s="1196"/>
      <c r="EIW18" s="1196"/>
      <c r="EIX18" s="1196"/>
      <c r="EIZ18" s="1198"/>
      <c r="EJA18" s="1193"/>
      <c r="EJB18" s="1194"/>
      <c r="EJC18" s="1195"/>
      <c r="EJD18" s="1195"/>
      <c r="EJE18" s="1195"/>
      <c r="EJF18" s="1196"/>
      <c r="EJG18" s="1196"/>
      <c r="EJH18" s="1196"/>
      <c r="EJJ18" s="1198"/>
      <c r="EJK18" s="1193"/>
      <c r="EJL18" s="1194"/>
      <c r="EJM18" s="1195"/>
      <c r="EJN18" s="1195"/>
      <c r="EJO18" s="1195"/>
      <c r="EJP18" s="1196"/>
      <c r="EJQ18" s="1196"/>
      <c r="EJR18" s="1196"/>
      <c r="EJT18" s="1198"/>
      <c r="EJU18" s="1193"/>
      <c r="EJV18" s="1194"/>
      <c r="EJW18" s="1195"/>
      <c r="EJX18" s="1195"/>
      <c r="EJY18" s="1195"/>
      <c r="EJZ18" s="1196"/>
      <c r="EKA18" s="1196"/>
      <c r="EKB18" s="1196"/>
      <c r="EKD18" s="1198"/>
      <c r="EKE18" s="1193"/>
      <c r="EKF18" s="1194"/>
      <c r="EKG18" s="1195"/>
      <c r="EKH18" s="1195"/>
      <c r="EKI18" s="1195"/>
      <c r="EKJ18" s="1196"/>
      <c r="EKK18" s="1196"/>
      <c r="EKL18" s="1196"/>
      <c r="EKN18" s="1198"/>
      <c r="EKO18" s="1193"/>
      <c r="EKP18" s="1194"/>
      <c r="EKQ18" s="1195"/>
      <c r="EKR18" s="1195"/>
      <c r="EKS18" s="1195"/>
      <c r="EKT18" s="1196"/>
      <c r="EKU18" s="1196"/>
      <c r="EKV18" s="1196"/>
      <c r="EKX18" s="1198"/>
      <c r="EKY18" s="1193"/>
      <c r="EKZ18" s="1194"/>
      <c r="ELA18" s="1195"/>
      <c r="ELB18" s="1195"/>
      <c r="ELC18" s="1195"/>
      <c r="ELD18" s="1196"/>
      <c r="ELE18" s="1196"/>
      <c r="ELF18" s="1196"/>
      <c r="ELH18" s="1198"/>
      <c r="ELI18" s="1193"/>
      <c r="ELJ18" s="1194"/>
      <c r="ELK18" s="1195"/>
      <c r="ELL18" s="1195"/>
      <c r="ELM18" s="1195"/>
      <c r="ELN18" s="1196"/>
      <c r="ELO18" s="1196"/>
      <c r="ELP18" s="1196"/>
      <c r="ELR18" s="1198"/>
      <c r="ELS18" s="1193"/>
      <c r="ELT18" s="1194"/>
      <c r="ELU18" s="1195"/>
      <c r="ELV18" s="1195"/>
      <c r="ELW18" s="1195"/>
      <c r="ELX18" s="1196"/>
      <c r="ELY18" s="1196"/>
      <c r="ELZ18" s="1196"/>
      <c r="EMB18" s="1198"/>
      <c r="EMC18" s="1193"/>
      <c r="EMD18" s="1194"/>
      <c r="EME18" s="1195"/>
      <c r="EMF18" s="1195"/>
      <c r="EMG18" s="1195"/>
      <c r="EMH18" s="1196"/>
      <c r="EMI18" s="1196"/>
      <c r="EMJ18" s="1196"/>
      <c r="EML18" s="1198"/>
      <c r="EMM18" s="1193"/>
      <c r="EMN18" s="1194"/>
      <c r="EMO18" s="1195"/>
      <c r="EMP18" s="1195"/>
      <c r="EMQ18" s="1195"/>
      <c r="EMR18" s="1196"/>
      <c r="EMS18" s="1196"/>
      <c r="EMT18" s="1196"/>
      <c r="EMV18" s="1198"/>
      <c r="EMW18" s="1193"/>
      <c r="EMX18" s="1194"/>
      <c r="EMY18" s="1195"/>
      <c r="EMZ18" s="1195"/>
      <c r="ENA18" s="1195"/>
      <c r="ENB18" s="1196"/>
      <c r="ENC18" s="1196"/>
      <c r="END18" s="1196"/>
      <c r="ENF18" s="1198"/>
      <c r="ENG18" s="1193"/>
      <c r="ENH18" s="1194"/>
      <c r="ENI18" s="1195"/>
      <c r="ENJ18" s="1195"/>
      <c r="ENK18" s="1195"/>
      <c r="ENL18" s="1196"/>
      <c r="ENM18" s="1196"/>
      <c r="ENN18" s="1196"/>
      <c r="ENP18" s="1198"/>
      <c r="ENQ18" s="1193"/>
      <c r="ENR18" s="1194"/>
      <c r="ENS18" s="1195"/>
      <c r="ENT18" s="1195"/>
      <c r="ENU18" s="1195"/>
      <c r="ENV18" s="1196"/>
      <c r="ENW18" s="1196"/>
      <c r="ENX18" s="1196"/>
      <c r="ENZ18" s="1198"/>
      <c r="EOA18" s="1193"/>
      <c r="EOB18" s="1194"/>
      <c r="EOC18" s="1195"/>
      <c r="EOD18" s="1195"/>
      <c r="EOE18" s="1195"/>
      <c r="EOF18" s="1196"/>
      <c r="EOG18" s="1196"/>
      <c r="EOH18" s="1196"/>
      <c r="EOJ18" s="1198"/>
      <c r="EOK18" s="1193"/>
      <c r="EOL18" s="1194"/>
      <c r="EOM18" s="1195"/>
      <c r="EON18" s="1195"/>
      <c r="EOO18" s="1195"/>
      <c r="EOP18" s="1196"/>
      <c r="EOQ18" s="1196"/>
      <c r="EOR18" s="1196"/>
      <c r="EOT18" s="1198"/>
      <c r="EOU18" s="1193"/>
      <c r="EOV18" s="1194"/>
      <c r="EOW18" s="1195"/>
      <c r="EOX18" s="1195"/>
      <c r="EOY18" s="1195"/>
      <c r="EOZ18" s="1196"/>
      <c r="EPA18" s="1196"/>
      <c r="EPB18" s="1196"/>
      <c r="EPD18" s="1198"/>
      <c r="EPE18" s="1193"/>
      <c r="EPF18" s="1194"/>
      <c r="EPG18" s="1195"/>
      <c r="EPH18" s="1195"/>
      <c r="EPI18" s="1195"/>
      <c r="EPJ18" s="1196"/>
      <c r="EPK18" s="1196"/>
      <c r="EPL18" s="1196"/>
      <c r="EPN18" s="1198"/>
      <c r="EPO18" s="1193"/>
      <c r="EPP18" s="1194"/>
      <c r="EPQ18" s="1195"/>
      <c r="EPR18" s="1195"/>
      <c r="EPS18" s="1195"/>
      <c r="EPT18" s="1196"/>
      <c r="EPU18" s="1196"/>
      <c r="EPV18" s="1196"/>
      <c r="EPX18" s="1198"/>
      <c r="EPY18" s="1193"/>
      <c r="EPZ18" s="1194"/>
      <c r="EQA18" s="1195"/>
      <c r="EQB18" s="1195"/>
      <c r="EQC18" s="1195"/>
      <c r="EQD18" s="1196"/>
      <c r="EQE18" s="1196"/>
      <c r="EQF18" s="1196"/>
      <c r="EQH18" s="1198"/>
      <c r="EQI18" s="1193"/>
      <c r="EQJ18" s="1194"/>
      <c r="EQK18" s="1195"/>
      <c r="EQL18" s="1195"/>
      <c r="EQM18" s="1195"/>
      <c r="EQN18" s="1196"/>
      <c r="EQO18" s="1196"/>
      <c r="EQP18" s="1196"/>
      <c r="EQR18" s="1198"/>
      <c r="EQS18" s="1193"/>
      <c r="EQT18" s="1194"/>
      <c r="EQU18" s="1195"/>
      <c r="EQV18" s="1195"/>
      <c r="EQW18" s="1195"/>
      <c r="EQX18" s="1196"/>
      <c r="EQY18" s="1196"/>
      <c r="EQZ18" s="1196"/>
      <c r="ERB18" s="1198"/>
      <c r="ERC18" s="1193"/>
      <c r="ERD18" s="1194"/>
      <c r="ERE18" s="1195"/>
      <c r="ERF18" s="1195"/>
      <c r="ERG18" s="1195"/>
      <c r="ERH18" s="1196"/>
      <c r="ERI18" s="1196"/>
      <c r="ERJ18" s="1196"/>
      <c r="ERL18" s="1198"/>
      <c r="ERM18" s="1193"/>
      <c r="ERN18" s="1194"/>
      <c r="ERO18" s="1195"/>
      <c r="ERP18" s="1195"/>
      <c r="ERQ18" s="1195"/>
      <c r="ERR18" s="1196"/>
      <c r="ERS18" s="1196"/>
      <c r="ERT18" s="1196"/>
      <c r="ERV18" s="1198"/>
      <c r="ERW18" s="1193"/>
      <c r="ERX18" s="1194"/>
      <c r="ERY18" s="1195"/>
      <c r="ERZ18" s="1195"/>
      <c r="ESA18" s="1195"/>
      <c r="ESB18" s="1196"/>
      <c r="ESC18" s="1196"/>
      <c r="ESD18" s="1196"/>
      <c r="ESF18" s="1198"/>
      <c r="ESG18" s="1193"/>
      <c r="ESH18" s="1194"/>
      <c r="ESI18" s="1195"/>
      <c r="ESJ18" s="1195"/>
      <c r="ESK18" s="1195"/>
      <c r="ESL18" s="1196"/>
      <c r="ESM18" s="1196"/>
      <c r="ESN18" s="1196"/>
      <c r="ESP18" s="1198"/>
      <c r="ESQ18" s="1193"/>
      <c r="ESR18" s="1194"/>
      <c r="ESS18" s="1195"/>
      <c r="EST18" s="1195"/>
      <c r="ESU18" s="1195"/>
      <c r="ESV18" s="1196"/>
      <c r="ESW18" s="1196"/>
      <c r="ESX18" s="1196"/>
      <c r="ESZ18" s="1198"/>
      <c r="ETA18" s="1193"/>
      <c r="ETB18" s="1194"/>
      <c r="ETC18" s="1195"/>
      <c r="ETD18" s="1195"/>
      <c r="ETE18" s="1195"/>
      <c r="ETF18" s="1196"/>
      <c r="ETG18" s="1196"/>
      <c r="ETH18" s="1196"/>
      <c r="ETJ18" s="1198"/>
      <c r="ETK18" s="1193"/>
      <c r="ETL18" s="1194"/>
      <c r="ETM18" s="1195"/>
      <c r="ETN18" s="1195"/>
      <c r="ETO18" s="1195"/>
      <c r="ETP18" s="1196"/>
      <c r="ETQ18" s="1196"/>
      <c r="ETR18" s="1196"/>
      <c r="ETT18" s="1198"/>
      <c r="ETU18" s="1193"/>
      <c r="ETV18" s="1194"/>
      <c r="ETW18" s="1195"/>
      <c r="ETX18" s="1195"/>
      <c r="ETY18" s="1195"/>
      <c r="ETZ18" s="1196"/>
      <c r="EUA18" s="1196"/>
      <c r="EUB18" s="1196"/>
      <c r="EUD18" s="1198"/>
      <c r="EUE18" s="1193"/>
      <c r="EUF18" s="1194"/>
      <c r="EUG18" s="1195"/>
      <c r="EUH18" s="1195"/>
      <c r="EUI18" s="1195"/>
      <c r="EUJ18" s="1196"/>
      <c r="EUK18" s="1196"/>
      <c r="EUL18" s="1196"/>
      <c r="EUN18" s="1198"/>
      <c r="EUO18" s="1193"/>
      <c r="EUP18" s="1194"/>
      <c r="EUQ18" s="1195"/>
      <c r="EUR18" s="1195"/>
      <c r="EUS18" s="1195"/>
      <c r="EUT18" s="1196"/>
      <c r="EUU18" s="1196"/>
      <c r="EUV18" s="1196"/>
      <c r="EUX18" s="1198"/>
      <c r="EUY18" s="1193"/>
      <c r="EUZ18" s="1194"/>
      <c r="EVA18" s="1195"/>
      <c r="EVB18" s="1195"/>
      <c r="EVC18" s="1195"/>
      <c r="EVD18" s="1196"/>
      <c r="EVE18" s="1196"/>
      <c r="EVF18" s="1196"/>
      <c r="EVH18" s="1198"/>
      <c r="EVI18" s="1193"/>
      <c r="EVJ18" s="1194"/>
      <c r="EVK18" s="1195"/>
      <c r="EVL18" s="1195"/>
      <c r="EVM18" s="1195"/>
      <c r="EVN18" s="1196"/>
      <c r="EVO18" s="1196"/>
      <c r="EVP18" s="1196"/>
      <c r="EVR18" s="1198"/>
      <c r="EVS18" s="1193"/>
      <c r="EVT18" s="1194"/>
      <c r="EVU18" s="1195"/>
      <c r="EVV18" s="1195"/>
      <c r="EVW18" s="1195"/>
      <c r="EVX18" s="1196"/>
      <c r="EVY18" s="1196"/>
      <c r="EVZ18" s="1196"/>
      <c r="EWB18" s="1198"/>
      <c r="EWC18" s="1193"/>
      <c r="EWD18" s="1194"/>
      <c r="EWE18" s="1195"/>
      <c r="EWF18" s="1195"/>
      <c r="EWG18" s="1195"/>
      <c r="EWH18" s="1196"/>
      <c r="EWI18" s="1196"/>
      <c r="EWJ18" s="1196"/>
      <c r="EWL18" s="1198"/>
      <c r="EWM18" s="1193"/>
      <c r="EWN18" s="1194"/>
      <c r="EWO18" s="1195"/>
      <c r="EWP18" s="1195"/>
      <c r="EWQ18" s="1195"/>
      <c r="EWR18" s="1196"/>
      <c r="EWS18" s="1196"/>
      <c r="EWT18" s="1196"/>
      <c r="EWV18" s="1198"/>
      <c r="EWW18" s="1193"/>
      <c r="EWX18" s="1194"/>
      <c r="EWY18" s="1195"/>
      <c r="EWZ18" s="1195"/>
      <c r="EXA18" s="1195"/>
      <c r="EXB18" s="1196"/>
      <c r="EXC18" s="1196"/>
      <c r="EXD18" s="1196"/>
      <c r="EXF18" s="1198"/>
      <c r="EXG18" s="1193"/>
      <c r="EXH18" s="1194"/>
      <c r="EXI18" s="1195"/>
      <c r="EXJ18" s="1195"/>
      <c r="EXK18" s="1195"/>
      <c r="EXL18" s="1196"/>
      <c r="EXM18" s="1196"/>
      <c r="EXN18" s="1196"/>
      <c r="EXP18" s="1198"/>
      <c r="EXQ18" s="1193"/>
      <c r="EXR18" s="1194"/>
      <c r="EXS18" s="1195"/>
      <c r="EXT18" s="1195"/>
      <c r="EXU18" s="1195"/>
      <c r="EXV18" s="1196"/>
      <c r="EXW18" s="1196"/>
      <c r="EXX18" s="1196"/>
      <c r="EXZ18" s="1198"/>
      <c r="EYA18" s="1193"/>
      <c r="EYB18" s="1194"/>
      <c r="EYC18" s="1195"/>
      <c r="EYD18" s="1195"/>
      <c r="EYE18" s="1195"/>
      <c r="EYF18" s="1196"/>
      <c r="EYG18" s="1196"/>
      <c r="EYH18" s="1196"/>
      <c r="EYJ18" s="1198"/>
      <c r="EYK18" s="1193"/>
      <c r="EYL18" s="1194"/>
      <c r="EYM18" s="1195"/>
      <c r="EYN18" s="1195"/>
      <c r="EYO18" s="1195"/>
      <c r="EYP18" s="1196"/>
      <c r="EYQ18" s="1196"/>
      <c r="EYR18" s="1196"/>
      <c r="EYT18" s="1198"/>
      <c r="EYU18" s="1193"/>
      <c r="EYV18" s="1194"/>
      <c r="EYW18" s="1195"/>
      <c r="EYX18" s="1195"/>
      <c r="EYY18" s="1195"/>
      <c r="EYZ18" s="1196"/>
      <c r="EZA18" s="1196"/>
      <c r="EZB18" s="1196"/>
      <c r="EZD18" s="1198"/>
      <c r="EZE18" s="1193"/>
      <c r="EZF18" s="1194"/>
      <c r="EZG18" s="1195"/>
      <c r="EZH18" s="1195"/>
      <c r="EZI18" s="1195"/>
      <c r="EZJ18" s="1196"/>
      <c r="EZK18" s="1196"/>
      <c r="EZL18" s="1196"/>
      <c r="EZN18" s="1198"/>
      <c r="EZO18" s="1193"/>
      <c r="EZP18" s="1194"/>
      <c r="EZQ18" s="1195"/>
      <c r="EZR18" s="1195"/>
      <c r="EZS18" s="1195"/>
      <c r="EZT18" s="1196"/>
      <c r="EZU18" s="1196"/>
      <c r="EZV18" s="1196"/>
      <c r="EZX18" s="1198"/>
      <c r="EZY18" s="1193"/>
      <c r="EZZ18" s="1194"/>
      <c r="FAA18" s="1195"/>
      <c r="FAB18" s="1195"/>
      <c r="FAC18" s="1195"/>
      <c r="FAD18" s="1196"/>
      <c r="FAE18" s="1196"/>
      <c r="FAF18" s="1196"/>
      <c r="FAH18" s="1198"/>
      <c r="FAI18" s="1193"/>
      <c r="FAJ18" s="1194"/>
      <c r="FAK18" s="1195"/>
      <c r="FAL18" s="1195"/>
      <c r="FAM18" s="1195"/>
      <c r="FAN18" s="1196"/>
      <c r="FAO18" s="1196"/>
      <c r="FAP18" s="1196"/>
      <c r="FAR18" s="1198"/>
      <c r="FAS18" s="1193"/>
      <c r="FAT18" s="1194"/>
      <c r="FAU18" s="1195"/>
      <c r="FAV18" s="1195"/>
      <c r="FAW18" s="1195"/>
      <c r="FAX18" s="1196"/>
      <c r="FAY18" s="1196"/>
      <c r="FAZ18" s="1196"/>
      <c r="FBB18" s="1198"/>
      <c r="FBC18" s="1193"/>
      <c r="FBD18" s="1194"/>
      <c r="FBE18" s="1195"/>
      <c r="FBF18" s="1195"/>
      <c r="FBG18" s="1195"/>
      <c r="FBH18" s="1196"/>
      <c r="FBI18" s="1196"/>
      <c r="FBJ18" s="1196"/>
      <c r="FBL18" s="1198"/>
      <c r="FBM18" s="1193"/>
      <c r="FBN18" s="1194"/>
      <c r="FBO18" s="1195"/>
      <c r="FBP18" s="1195"/>
      <c r="FBQ18" s="1195"/>
      <c r="FBR18" s="1196"/>
      <c r="FBS18" s="1196"/>
      <c r="FBT18" s="1196"/>
      <c r="FBV18" s="1198"/>
      <c r="FBW18" s="1193"/>
      <c r="FBX18" s="1194"/>
      <c r="FBY18" s="1195"/>
      <c r="FBZ18" s="1195"/>
      <c r="FCA18" s="1195"/>
      <c r="FCB18" s="1196"/>
      <c r="FCC18" s="1196"/>
      <c r="FCD18" s="1196"/>
      <c r="FCF18" s="1198"/>
      <c r="FCG18" s="1193"/>
      <c r="FCH18" s="1194"/>
      <c r="FCI18" s="1195"/>
      <c r="FCJ18" s="1195"/>
      <c r="FCK18" s="1195"/>
      <c r="FCL18" s="1196"/>
      <c r="FCM18" s="1196"/>
      <c r="FCN18" s="1196"/>
      <c r="FCP18" s="1198"/>
      <c r="FCQ18" s="1193"/>
      <c r="FCR18" s="1194"/>
      <c r="FCS18" s="1195"/>
      <c r="FCT18" s="1195"/>
      <c r="FCU18" s="1195"/>
      <c r="FCV18" s="1196"/>
      <c r="FCW18" s="1196"/>
      <c r="FCX18" s="1196"/>
      <c r="FCZ18" s="1198"/>
      <c r="FDA18" s="1193"/>
      <c r="FDB18" s="1194"/>
      <c r="FDC18" s="1195"/>
      <c r="FDD18" s="1195"/>
      <c r="FDE18" s="1195"/>
      <c r="FDF18" s="1196"/>
      <c r="FDG18" s="1196"/>
      <c r="FDH18" s="1196"/>
      <c r="FDJ18" s="1198"/>
      <c r="FDK18" s="1193"/>
      <c r="FDL18" s="1194"/>
      <c r="FDM18" s="1195"/>
      <c r="FDN18" s="1195"/>
      <c r="FDO18" s="1195"/>
      <c r="FDP18" s="1196"/>
      <c r="FDQ18" s="1196"/>
      <c r="FDR18" s="1196"/>
      <c r="FDT18" s="1198"/>
      <c r="FDU18" s="1193"/>
      <c r="FDV18" s="1194"/>
      <c r="FDW18" s="1195"/>
      <c r="FDX18" s="1195"/>
      <c r="FDY18" s="1195"/>
      <c r="FDZ18" s="1196"/>
      <c r="FEA18" s="1196"/>
      <c r="FEB18" s="1196"/>
      <c r="FED18" s="1198"/>
      <c r="FEE18" s="1193"/>
      <c r="FEF18" s="1194"/>
      <c r="FEG18" s="1195"/>
      <c r="FEH18" s="1195"/>
      <c r="FEI18" s="1195"/>
      <c r="FEJ18" s="1196"/>
      <c r="FEK18" s="1196"/>
      <c r="FEL18" s="1196"/>
      <c r="FEN18" s="1198"/>
      <c r="FEO18" s="1193"/>
      <c r="FEP18" s="1194"/>
      <c r="FEQ18" s="1195"/>
      <c r="FER18" s="1195"/>
      <c r="FES18" s="1195"/>
      <c r="FET18" s="1196"/>
      <c r="FEU18" s="1196"/>
      <c r="FEV18" s="1196"/>
      <c r="FEX18" s="1198"/>
      <c r="FEY18" s="1193"/>
      <c r="FEZ18" s="1194"/>
      <c r="FFA18" s="1195"/>
      <c r="FFB18" s="1195"/>
      <c r="FFC18" s="1195"/>
      <c r="FFD18" s="1196"/>
      <c r="FFE18" s="1196"/>
      <c r="FFF18" s="1196"/>
      <c r="FFH18" s="1198"/>
      <c r="FFI18" s="1193"/>
      <c r="FFJ18" s="1194"/>
      <c r="FFK18" s="1195"/>
      <c r="FFL18" s="1195"/>
      <c r="FFM18" s="1195"/>
      <c r="FFN18" s="1196"/>
      <c r="FFO18" s="1196"/>
      <c r="FFP18" s="1196"/>
      <c r="FFR18" s="1198"/>
      <c r="FFS18" s="1193"/>
      <c r="FFT18" s="1194"/>
      <c r="FFU18" s="1195"/>
      <c r="FFV18" s="1195"/>
      <c r="FFW18" s="1195"/>
      <c r="FFX18" s="1196"/>
      <c r="FFY18" s="1196"/>
      <c r="FFZ18" s="1196"/>
      <c r="FGB18" s="1198"/>
      <c r="FGC18" s="1193"/>
      <c r="FGD18" s="1194"/>
      <c r="FGE18" s="1195"/>
      <c r="FGF18" s="1195"/>
      <c r="FGG18" s="1195"/>
      <c r="FGH18" s="1196"/>
      <c r="FGI18" s="1196"/>
      <c r="FGJ18" s="1196"/>
      <c r="FGL18" s="1198"/>
      <c r="FGM18" s="1193"/>
      <c r="FGN18" s="1194"/>
      <c r="FGO18" s="1195"/>
      <c r="FGP18" s="1195"/>
      <c r="FGQ18" s="1195"/>
      <c r="FGR18" s="1196"/>
      <c r="FGS18" s="1196"/>
      <c r="FGT18" s="1196"/>
      <c r="FGV18" s="1198"/>
      <c r="FGW18" s="1193"/>
      <c r="FGX18" s="1194"/>
      <c r="FGY18" s="1195"/>
      <c r="FGZ18" s="1195"/>
      <c r="FHA18" s="1195"/>
      <c r="FHB18" s="1196"/>
      <c r="FHC18" s="1196"/>
      <c r="FHD18" s="1196"/>
      <c r="FHF18" s="1198"/>
      <c r="FHG18" s="1193"/>
      <c r="FHH18" s="1194"/>
      <c r="FHI18" s="1195"/>
      <c r="FHJ18" s="1195"/>
      <c r="FHK18" s="1195"/>
      <c r="FHL18" s="1196"/>
      <c r="FHM18" s="1196"/>
      <c r="FHN18" s="1196"/>
      <c r="FHP18" s="1198"/>
      <c r="FHQ18" s="1193"/>
      <c r="FHR18" s="1194"/>
      <c r="FHS18" s="1195"/>
      <c r="FHT18" s="1195"/>
      <c r="FHU18" s="1195"/>
      <c r="FHV18" s="1196"/>
      <c r="FHW18" s="1196"/>
      <c r="FHX18" s="1196"/>
      <c r="FHZ18" s="1198"/>
      <c r="FIA18" s="1193"/>
      <c r="FIB18" s="1194"/>
      <c r="FIC18" s="1195"/>
      <c r="FID18" s="1195"/>
      <c r="FIE18" s="1195"/>
      <c r="FIF18" s="1196"/>
      <c r="FIG18" s="1196"/>
      <c r="FIH18" s="1196"/>
      <c r="FIJ18" s="1198"/>
      <c r="FIK18" s="1193"/>
      <c r="FIL18" s="1194"/>
      <c r="FIM18" s="1195"/>
      <c r="FIN18" s="1195"/>
      <c r="FIO18" s="1195"/>
      <c r="FIP18" s="1196"/>
      <c r="FIQ18" s="1196"/>
      <c r="FIR18" s="1196"/>
      <c r="FIT18" s="1198"/>
      <c r="FIU18" s="1193"/>
      <c r="FIV18" s="1194"/>
      <c r="FIW18" s="1195"/>
      <c r="FIX18" s="1195"/>
      <c r="FIY18" s="1195"/>
      <c r="FIZ18" s="1196"/>
      <c r="FJA18" s="1196"/>
      <c r="FJB18" s="1196"/>
      <c r="FJD18" s="1198"/>
      <c r="FJE18" s="1193"/>
      <c r="FJF18" s="1194"/>
      <c r="FJG18" s="1195"/>
      <c r="FJH18" s="1195"/>
      <c r="FJI18" s="1195"/>
      <c r="FJJ18" s="1196"/>
      <c r="FJK18" s="1196"/>
      <c r="FJL18" s="1196"/>
      <c r="FJN18" s="1198"/>
      <c r="FJO18" s="1193"/>
      <c r="FJP18" s="1194"/>
      <c r="FJQ18" s="1195"/>
      <c r="FJR18" s="1195"/>
      <c r="FJS18" s="1195"/>
      <c r="FJT18" s="1196"/>
      <c r="FJU18" s="1196"/>
      <c r="FJV18" s="1196"/>
      <c r="FJX18" s="1198"/>
      <c r="FJY18" s="1193"/>
      <c r="FJZ18" s="1194"/>
      <c r="FKA18" s="1195"/>
      <c r="FKB18" s="1195"/>
      <c r="FKC18" s="1195"/>
      <c r="FKD18" s="1196"/>
      <c r="FKE18" s="1196"/>
      <c r="FKF18" s="1196"/>
      <c r="FKH18" s="1198"/>
      <c r="FKI18" s="1193"/>
      <c r="FKJ18" s="1194"/>
      <c r="FKK18" s="1195"/>
      <c r="FKL18" s="1195"/>
      <c r="FKM18" s="1195"/>
      <c r="FKN18" s="1196"/>
      <c r="FKO18" s="1196"/>
      <c r="FKP18" s="1196"/>
      <c r="FKR18" s="1198"/>
      <c r="FKS18" s="1193"/>
      <c r="FKT18" s="1194"/>
      <c r="FKU18" s="1195"/>
      <c r="FKV18" s="1195"/>
      <c r="FKW18" s="1195"/>
      <c r="FKX18" s="1196"/>
      <c r="FKY18" s="1196"/>
      <c r="FKZ18" s="1196"/>
      <c r="FLB18" s="1198"/>
      <c r="FLC18" s="1193"/>
      <c r="FLD18" s="1194"/>
      <c r="FLE18" s="1195"/>
      <c r="FLF18" s="1195"/>
      <c r="FLG18" s="1195"/>
      <c r="FLH18" s="1196"/>
      <c r="FLI18" s="1196"/>
      <c r="FLJ18" s="1196"/>
      <c r="FLL18" s="1198"/>
      <c r="FLM18" s="1193"/>
      <c r="FLN18" s="1194"/>
      <c r="FLO18" s="1195"/>
      <c r="FLP18" s="1195"/>
      <c r="FLQ18" s="1195"/>
      <c r="FLR18" s="1196"/>
      <c r="FLS18" s="1196"/>
      <c r="FLT18" s="1196"/>
      <c r="FLV18" s="1198"/>
      <c r="FLW18" s="1193"/>
      <c r="FLX18" s="1194"/>
      <c r="FLY18" s="1195"/>
      <c r="FLZ18" s="1195"/>
      <c r="FMA18" s="1195"/>
      <c r="FMB18" s="1196"/>
      <c r="FMC18" s="1196"/>
      <c r="FMD18" s="1196"/>
      <c r="FMF18" s="1198"/>
      <c r="FMG18" s="1193"/>
      <c r="FMH18" s="1194"/>
      <c r="FMI18" s="1195"/>
      <c r="FMJ18" s="1195"/>
      <c r="FMK18" s="1195"/>
      <c r="FML18" s="1196"/>
      <c r="FMM18" s="1196"/>
      <c r="FMN18" s="1196"/>
      <c r="FMP18" s="1198"/>
      <c r="FMQ18" s="1193"/>
      <c r="FMR18" s="1194"/>
      <c r="FMS18" s="1195"/>
      <c r="FMT18" s="1195"/>
      <c r="FMU18" s="1195"/>
      <c r="FMV18" s="1196"/>
      <c r="FMW18" s="1196"/>
      <c r="FMX18" s="1196"/>
      <c r="FMZ18" s="1198"/>
      <c r="FNA18" s="1193"/>
      <c r="FNB18" s="1194"/>
      <c r="FNC18" s="1195"/>
      <c r="FND18" s="1195"/>
      <c r="FNE18" s="1195"/>
      <c r="FNF18" s="1196"/>
      <c r="FNG18" s="1196"/>
      <c r="FNH18" s="1196"/>
      <c r="FNJ18" s="1198"/>
      <c r="FNK18" s="1193"/>
      <c r="FNL18" s="1194"/>
      <c r="FNM18" s="1195"/>
      <c r="FNN18" s="1195"/>
      <c r="FNO18" s="1195"/>
      <c r="FNP18" s="1196"/>
      <c r="FNQ18" s="1196"/>
      <c r="FNR18" s="1196"/>
      <c r="FNT18" s="1198"/>
      <c r="FNU18" s="1193"/>
      <c r="FNV18" s="1194"/>
      <c r="FNW18" s="1195"/>
      <c r="FNX18" s="1195"/>
      <c r="FNY18" s="1195"/>
      <c r="FNZ18" s="1196"/>
      <c r="FOA18" s="1196"/>
      <c r="FOB18" s="1196"/>
      <c r="FOD18" s="1198"/>
      <c r="FOE18" s="1193"/>
      <c r="FOF18" s="1194"/>
      <c r="FOG18" s="1195"/>
      <c r="FOH18" s="1195"/>
      <c r="FOI18" s="1195"/>
      <c r="FOJ18" s="1196"/>
      <c r="FOK18" s="1196"/>
      <c r="FOL18" s="1196"/>
      <c r="FON18" s="1198"/>
      <c r="FOO18" s="1193"/>
      <c r="FOP18" s="1194"/>
      <c r="FOQ18" s="1195"/>
      <c r="FOR18" s="1195"/>
      <c r="FOS18" s="1195"/>
      <c r="FOT18" s="1196"/>
      <c r="FOU18" s="1196"/>
      <c r="FOV18" s="1196"/>
      <c r="FOX18" s="1198"/>
      <c r="FOY18" s="1193"/>
      <c r="FOZ18" s="1194"/>
      <c r="FPA18" s="1195"/>
      <c r="FPB18" s="1195"/>
      <c r="FPC18" s="1195"/>
      <c r="FPD18" s="1196"/>
      <c r="FPE18" s="1196"/>
      <c r="FPF18" s="1196"/>
      <c r="FPH18" s="1198"/>
      <c r="FPI18" s="1193"/>
      <c r="FPJ18" s="1194"/>
      <c r="FPK18" s="1195"/>
      <c r="FPL18" s="1195"/>
      <c r="FPM18" s="1195"/>
      <c r="FPN18" s="1196"/>
      <c r="FPO18" s="1196"/>
      <c r="FPP18" s="1196"/>
      <c r="FPR18" s="1198"/>
      <c r="FPS18" s="1193"/>
      <c r="FPT18" s="1194"/>
      <c r="FPU18" s="1195"/>
      <c r="FPV18" s="1195"/>
      <c r="FPW18" s="1195"/>
      <c r="FPX18" s="1196"/>
      <c r="FPY18" s="1196"/>
      <c r="FPZ18" s="1196"/>
      <c r="FQB18" s="1198"/>
      <c r="FQC18" s="1193"/>
      <c r="FQD18" s="1194"/>
      <c r="FQE18" s="1195"/>
      <c r="FQF18" s="1195"/>
      <c r="FQG18" s="1195"/>
      <c r="FQH18" s="1196"/>
      <c r="FQI18" s="1196"/>
      <c r="FQJ18" s="1196"/>
      <c r="FQL18" s="1198"/>
      <c r="FQM18" s="1193"/>
      <c r="FQN18" s="1194"/>
      <c r="FQO18" s="1195"/>
      <c r="FQP18" s="1195"/>
      <c r="FQQ18" s="1195"/>
      <c r="FQR18" s="1196"/>
      <c r="FQS18" s="1196"/>
      <c r="FQT18" s="1196"/>
      <c r="FQV18" s="1198"/>
      <c r="FQW18" s="1193"/>
      <c r="FQX18" s="1194"/>
      <c r="FQY18" s="1195"/>
      <c r="FQZ18" s="1195"/>
      <c r="FRA18" s="1195"/>
      <c r="FRB18" s="1196"/>
      <c r="FRC18" s="1196"/>
      <c r="FRD18" s="1196"/>
      <c r="FRF18" s="1198"/>
      <c r="FRG18" s="1193"/>
      <c r="FRH18" s="1194"/>
      <c r="FRI18" s="1195"/>
      <c r="FRJ18" s="1195"/>
      <c r="FRK18" s="1195"/>
      <c r="FRL18" s="1196"/>
      <c r="FRM18" s="1196"/>
      <c r="FRN18" s="1196"/>
      <c r="FRP18" s="1198"/>
      <c r="FRQ18" s="1193"/>
      <c r="FRR18" s="1194"/>
      <c r="FRS18" s="1195"/>
      <c r="FRT18" s="1195"/>
      <c r="FRU18" s="1195"/>
      <c r="FRV18" s="1196"/>
      <c r="FRW18" s="1196"/>
      <c r="FRX18" s="1196"/>
      <c r="FRZ18" s="1198"/>
      <c r="FSA18" s="1193"/>
      <c r="FSB18" s="1194"/>
      <c r="FSC18" s="1195"/>
      <c r="FSD18" s="1195"/>
      <c r="FSE18" s="1195"/>
      <c r="FSF18" s="1196"/>
      <c r="FSG18" s="1196"/>
      <c r="FSH18" s="1196"/>
      <c r="FSJ18" s="1198"/>
      <c r="FSK18" s="1193"/>
      <c r="FSL18" s="1194"/>
      <c r="FSM18" s="1195"/>
      <c r="FSN18" s="1195"/>
      <c r="FSO18" s="1195"/>
      <c r="FSP18" s="1196"/>
      <c r="FSQ18" s="1196"/>
      <c r="FSR18" s="1196"/>
      <c r="FST18" s="1198"/>
      <c r="FSU18" s="1193"/>
      <c r="FSV18" s="1194"/>
      <c r="FSW18" s="1195"/>
      <c r="FSX18" s="1195"/>
      <c r="FSY18" s="1195"/>
      <c r="FSZ18" s="1196"/>
      <c r="FTA18" s="1196"/>
      <c r="FTB18" s="1196"/>
      <c r="FTD18" s="1198"/>
      <c r="FTE18" s="1193"/>
      <c r="FTF18" s="1194"/>
      <c r="FTG18" s="1195"/>
      <c r="FTH18" s="1195"/>
      <c r="FTI18" s="1195"/>
      <c r="FTJ18" s="1196"/>
      <c r="FTK18" s="1196"/>
      <c r="FTL18" s="1196"/>
      <c r="FTN18" s="1198"/>
      <c r="FTO18" s="1193"/>
      <c r="FTP18" s="1194"/>
      <c r="FTQ18" s="1195"/>
      <c r="FTR18" s="1195"/>
      <c r="FTS18" s="1195"/>
      <c r="FTT18" s="1196"/>
      <c r="FTU18" s="1196"/>
      <c r="FTV18" s="1196"/>
      <c r="FTX18" s="1198"/>
      <c r="FTY18" s="1193"/>
      <c r="FTZ18" s="1194"/>
      <c r="FUA18" s="1195"/>
      <c r="FUB18" s="1195"/>
      <c r="FUC18" s="1195"/>
      <c r="FUD18" s="1196"/>
      <c r="FUE18" s="1196"/>
      <c r="FUF18" s="1196"/>
      <c r="FUH18" s="1198"/>
      <c r="FUI18" s="1193"/>
      <c r="FUJ18" s="1194"/>
      <c r="FUK18" s="1195"/>
      <c r="FUL18" s="1195"/>
      <c r="FUM18" s="1195"/>
      <c r="FUN18" s="1196"/>
      <c r="FUO18" s="1196"/>
      <c r="FUP18" s="1196"/>
      <c r="FUR18" s="1198"/>
      <c r="FUS18" s="1193"/>
      <c r="FUT18" s="1194"/>
      <c r="FUU18" s="1195"/>
      <c r="FUV18" s="1195"/>
      <c r="FUW18" s="1195"/>
      <c r="FUX18" s="1196"/>
      <c r="FUY18" s="1196"/>
      <c r="FUZ18" s="1196"/>
      <c r="FVB18" s="1198"/>
      <c r="FVC18" s="1193"/>
      <c r="FVD18" s="1194"/>
      <c r="FVE18" s="1195"/>
      <c r="FVF18" s="1195"/>
      <c r="FVG18" s="1195"/>
      <c r="FVH18" s="1196"/>
      <c r="FVI18" s="1196"/>
      <c r="FVJ18" s="1196"/>
      <c r="FVL18" s="1198"/>
      <c r="FVM18" s="1193"/>
      <c r="FVN18" s="1194"/>
      <c r="FVO18" s="1195"/>
      <c r="FVP18" s="1195"/>
      <c r="FVQ18" s="1195"/>
      <c r="FVR18" s="1196"/>
      <c r="FVS18" s="1196"/>
      <c r="FVT18" s="1196"/>
      <c r="FVV18" s="1198"/>
      <c r="FVW18" s="1193"/>
      <c r="FVX18" s="1194"/>
      <c r="FVY18" s="1195"/>
      <c r="FVZ18" s="1195"/>
      <c r="FWA18" s="1195"/>
      <c r="FWB18" s="1196"/>
      <c r="FWC18" s="1196"/>
      <c r="FWD18" s="1196"/>
      <c r="FWF18" s="1198"/>
      <c r="FWG18" s="1193"/>
      <c r="FWH18" s="1194"/>
      <c r="FWI18" s="1195"/>
      <c r="FWJ18" s="1195"/>
      <c r="FWK18" s="1195"/>
      <c r="FWL18" s="1196"/>
      <c r="FWM18" s="1196"/>
      <c r="FWN18" s="1196"/>
      <c r="FWP18" s="1198"/>
      <c r="FWQ18" s="1193"/>
      <c r="FWR18" s="1194"/>
      <c r="FWS18" s="1195"/>
      <c r="FWT18" s="1195"/>
      <c r="FWU18" s="1195"/>
      <c r="FWV18" s="1196"/>
      <c r="FWW18" s="1196"/>
      <c r="FWX18" s="1196"/>
      <c r="FWZ18" s="1198"/>
      <c r="FXA18" s="1193"/>
      <c r="FXB18" s="1194"/>
      <c r="FXC18" s="1195"/>
      <c r="FXD18" s="1195"/>
      <c r="FXE18" s="1195"/>
      <c r="FXF18" s="1196"/>
      <c r="FXG18" s="1196"/>
      <c r="FXH18" s="1196"/>
      <c r="FXJ18" s="1198"/>
      <c r="FXK18" s="1193"/>
      <c r="FXL18" s="1194"/>
      <c r="FXM18" s="1195"/>
      <c r="FXN18" s="1195"/>
      <c r="FXO18" s="1195"/>
      <c r="FXP18" s="1196"/>
      <c r="FXQ18" s="1196"/>
      <c r="FXR18" s="1196"/>
      <c r="FXT18" s="1198"/>
      <c r="FXU18" s="1193"/>
      <c r="FXV18" s="1194"/>
      <c r="FXW18" s="1195"/>
      <c r="FXX18" s="1195"/>
      <c r="FXY18" s="1195"/>
      <c r="FXZ18" s="1196"/>
      <c r="FYA18" s="1196"/>
      <c r="FYB18" s="1196"/>
      <c r="FYD18" s="1198"/>
      <c r="FYE18" s="1193"/>
      <c r="FYF18" s="1194"/>
      <c r="FYG18" s="1195"/>
      <c r="FYH18" s="1195"/>
      <c r="FYI18" s="1195"/>
      <c r="FYJ18" s="1196"/>
      <c r="FYK18" s="1196"/>
      <c r="FYL18" s="1196"/>
      <c r="FYN18" s="1198"/>
      <c r="FYO18" s="1193"/>
      <c r="FYP18" s="1194"/>
      <c r="FYQ18" s="1195"/>
      <c r="FYR18" s="1195"/>
      <c r="FYS18" s="1195"/>
      <c r="FYT18" s="1196"/>
      <c r="FYU18" s="1196"/>
      <c r="FYV18" s="1196"/>
      <c r="FYX18" s="1198"/>
      <c r="FYY18" s="1193"/>
      <c r="FYZ18" s="1194"/>
      <c r="FZA18" s="1195"/>
      <c r="FZB18" s="1195"/>
      <c r="FZC18" s="1195"/>
      <c r="FZD18" s="1196"/>
      <c r="FZE18" s="1196"/>
      <c r="FZF18" s="1196"/>
      <c r="FZH18" s="1198"/>
      <c r="FZI18" s="1193"/>
      <c r="FZJ18" s="1194"/>
      <c r="FZK18" s="1195"/>
      <c r="FZL18" s="1195"/>
      <c r="FZM18" s="1195"/>
      <c r="FZN18" s="1196"/>
      <c r="FZO18" s="1196"/>
      <c r="FZP18" s="1196"/>
      <c r="FZR18" s="1198"/>
      <c r="FZS18" s="1193"/>
      <c r="FZT18" s="1194"/>
      <c r="FZU18" s="1195"/>
      <c r="FZV18" s="1195"/>
      <c r="FZW18" s="1195"/>
      <c r="FZX18" s="1196"/>
      <c r="FZY18" s="1196"/>
      <c r="FZZ18" s="1196"/>
      <c r="GAB18" s="1198"/>
      <c r="GAC18" s="1193"/>
      <c r="GAD18" s="1194"/>
      <c r="GAE18" s="1195"/>
      <c r="GAF18" s="1195"/>
      <c r="GAG18" s="1195"/>
      <c r="GAH18" s="1196"/>
      <c r="GAI18" s="1196"/>
      <c r="GAJ18" s="1196"/>
      <c r="GAL18" s="1198"/>
      <c r="GAM18" s="1193"/>
      <c r="GAN18" s="1194"/>
      <c r="GAO18" s="1195"/>
      <c r="GAP18" s="1195"/>
      <c r="GAQ18" s="1195"/>
      <c r="GAR18" s="1196"/>
      <c r="GAS18" s="1196"/>
      <c r="GAT18" s="1196"/>
      <c r="GAV18" s="1198"/>
      <c r="GAW18" s="1193"/>
      <c r="GAX18" s="1194"/>
      <c r="GAY18" s="1195"/>
      <c r="GAZ18" s="1195"/>
      <c r="GBA18" s="1195"/>
      <c r="GBB18" s="1196"/>
      <c r="GBC18" s="1196"/>
      <c r="GBD18" s="1196"/>
      <c r="GBF18" s="1198"/>
      <c r="GBG18" s="1193"/>
      <c r="GBH18" s="1194"/>
      <c r="GBI18" s="1195"/>
      <c r="GBJ18" s="1195"/>
      <c r="GBK18" s="1195"/>
      <c r="GBL18" s="1196"/>
      <c r="GBM18" s="1196"/>
      <c r="GBN18" s="1196"/>
      <c r="GBP18" s="1198"/>
      <c r="GBQ18" s="1193"/>
      <c r="GBR18" s="1194"/>
      <c r="GBS18" s="1195"/>
      <c r="GBT18" s="1195"/>
      <c r="GBU18" s="1195"/>
      <c r="GBV18" s="1196"/>
      <c r="GBW18" s="1196"/>
      <c r="GBX18" s="1196"/>
      <c r="GBZ18" s="1198"/>
      <c r="GCA18" s="1193"/>
      <c r="GCB18" s="1194"/>
      <c r="GCC18" s="1195"/>
      <c r="GCD18" s="1195"/>
      <c r="GCE18" s="1195"/>
      <c r="GCF18" s="1196"/>
      <c r="GCG18" s="1196"/>
      <c r="GCH18" s="1196"/>
      <c r="GCJ18" s="1198"/>
      <c r="GCK18" s="1193"/>
      <c r="GCL18" s="1194"/>
      <c r="GCM18" s="1195"/>
      <c r="GCN18" s="1195"/>
      <c r="GCO18" s="1195"/>
      <c r="GCP18" s="1196"/>
      <c r="GCQ18" s="1196"/>
      <c r="GCR18" s="1196"/>
      <c r="GCT18" s="1198"/>
      <c r="GCU18" s="1193"/>
      <c r="GCV18" s="1194"/>
      <c r="GCW18" s="1195"/>
      <c r="GCX18" s="1195"/>
      <c r="GCY18" s="1195"/>
      <c r="GCZ18" s="1196"/>
      <c r="GDA18" s="1196"/>
      <c r="GDB18" s="1196"/>
      <c r="GDD18" s="1198"/>
      <c r="GDE18" s="1193"/>
      <c r="GDF18" s="1194"/>
      <c r="GDG18" s="1195"/>
      <c r="GDH18" s="1195"/>
      <c r="GDI18" s="1195"/>
      <c r="GDJ18" s="1196"/>
      <c r="GDK18" s="1196"/>
      <c r="GDL18" s="1196"/>
      <c r="GDN18" s="1198"/>
      <c r="GDO18" s="1193"/>
      <c r="GDP18" s="1194"/>
      <c r="GDQ18" s="1195"/>
      <c r="GDR18" s="1195"/>
      <c r="GDS18" s="1195"/>
      <c r="GDT18" s="1196"/>
      <c r="GDU18" s="1196"/>
      <c r="GDV18" s="1196"/>
      <c r="GDX18" s="1198"/>
      <c r="GDY18" s="1193"/>
      <c r="GDZ18" s="1194"/>
      <c r="GEA18" s="1195"/>
      <c r="GEB18" s="1195"/>
      <c r="GEC18" s="1195"/>
      <c r="GED18" s="1196"/>
      <c r="GEE18" s="1196"/>
      <c r="GEF18" s="1196"/>
      <c r="GEH18" s="1198"/>
      <c r="GEI18" s="1193"/>
      <c r="GEJ18" s="1194"/>
      <c r="GEK18" s="1195"/>
      <c r="GEL18" s="1195"/>
      <c r="GEM18" s="1195"/>
      <c r="GEN18" s="1196"/>
      <c r="GEO18" s="1196"/>
      <c r="GEP18" s="1196"/>
      <c r="GER18" s="1198"/>
      <c r="GES18" s="1193"/>
      <c r="GET18" s="1194"/>
      <c r="GEU18" s="1195"/>
      <c r="GEV18" s="1195"/>
      <c r="GEW18" s="1195"/>
      <c r="GEX18" s="1196"/>
      <c r="GEY18" s="1196"/>
      <c r="GEZ18" s="1196"/>
      <c r="GFB18" s="1198"/>
      <c r="GFC18" s="1193"/>
      <c r="GFD18" s="1194"/>
      <c r="GFE18" s="1195"/>
      <c r="GFF18" s="1195"/>
      <c r="GFG18" s="1195"/>
      <c r="GFH18" s="1196"/>
      <c r="GFI18" s="1196"/>
      <c r="GFJ18" s="1196"/>
      <c r="GFL18" s="1198"/>
      <c r="GFM18" s="1193"/>
      <c r="GFN18" s="1194"/>
      <c r="GFO18" s="1195"/>
      <c r="GFP18" s="1195"/>
      <c r="GFQ18" s="1195"/>
      <c r="GFR18" s="1196"/>
      <c r="GFS18" s="1196"/>
      <c r="GFT18" s="1196"/>
      <c r="GFV18" s="1198"/>
      <c r="GFW18" s="1193"/>
      <c r="GFX18" s="1194"/>
      <c r="GFY18" s="1195"/>
      <c r="GFZ18" s="1195"/>
      <c r="GGA18" s="1195"/>
      <c r="GGB18" s="1196"/>
      <c r="GGC18" s="1196"/>
      <c r="GGD18" s="1196"/>
      <c r="GGF18" s="1198"/>
      <c r="GGG18" s="1193"/>
      <c r="GGH18" s="1194"/>
      <c r="GGI18" s="1195"/>
      <c r="GGJ18" s="1195"/>
      <c r="GGK18" s="1195"/>
      <c r="GGL18" s="1196"/>
      <c r="GGM18" s="1196"/>
      <c r="GGN18" s="1196"/>
      <c r="GGP18" s="1198"/>
      <c r="GGQ18" s="1193"/>
      <c r="GGR18" s="1194"/>
      <c r="GGS18" s="1195"/>
      <c r="GGT18" s="1195"/>
      <c r="GGU18" s="1195"/>
      <c r="GGV18" s="1196"/>
      <c r="GGW18" s="1196"/>
      <c r="GGX18" s="1196"/>
      <c r="GGZ18" s="1198"/>
      <c r="GHA18" s="1193"/>
      <c r="GHB18" s="1194"/>
      <c r="GHC18" s="1195"/>
      <c r="GHD18" s="1195"/>
      <c r="GHE18" s="1195"/>
      <c r="GHF18" s="1196"/>
      <c r="GHG18" s="1196"/>
      <c r="GHH18" s="1196"/>
      <c r="GHJ18" s="1198"/>
      <c r="GHK18" s="1193"/>
      <c r="GHL18" s="1194"/>
      <c r="GHM18" s="1195"/>
      <c r="GHN18" s="1195"/>
      <c r="GHO18" s="1195"/>
      <c r="GHP18" s="1196"/>
      <c r="GHQ18" s="1196"/>
      <c r="GHR18" s="1196"/>
      <c r="GHT18" s="1198"/>
      <c r="GHU18" s="1193"/>
      <c r="GHV18" s="1194"/>
      <c r="GHW18" s="1195"/>
      <c r="GHX18" s="1195"/>
      <c r="GHY18" s="1195"/>
      <c r="GHZ18" s="1196"/>
      <c r="GIA18" s="1196"/>
      <c r="GIB18" s="1196"/>
      <c r="GID18" s="1198"/>
      <c r="GIE18" s="1193"/>
      <c r="GIF18" s="1194"/>
      <c r="GIG18" s="1195"/>
      <c r="GIH18" s="1195"/>
      <c r="GII18" s="1195"/>
      <c r="GIJ18" s="1196"/>
      <c r="GIK18" s="1196"/>
      <c r="GIL18" s="1196"/>
      <c r="GIN18" s="1198"/>
      <c r="GIO18" s="1193"/>
      <c r="GIP18" s="1194"/>
      <c r="GIQ18" s="1195"/>
      <c r="GIR18" s="1195"/>
      <c r="GIS18" s="1195"/>
      <c r="GIT18" s="1196"/>
      <c r="GIU18" s="1196"/>
      <c r="GIV18" s="1196"/>
      <c r="GIX18" s="1198"/>
      <c r="GIY18" s="1193"/>
      <c r="GIZ18" s="1194"/>
      <c r="GJA18" s="1195"/>
      <c r="GJB18" s="1195"/>
      <c r="GJC18" s="1195"/>
      <c r="GJD18" s="1196"/>
      <c r="GJE18" s="1196"/>
      <c r="GJF18" s="1196"/>
      <c r="GJH18" s="1198"/>
      <c r="GJI18" s="1193"/>
      <c r="GJJ18" s="1194"/>
      <c r="GJK18" s="1195"/>
      <c r="GJL18" s="1195"/>
      <c r="GJM18" s="1195"/>
      <c r="GJN18" s="1196"/>
      <c r="GJO18" s="1196"/>
      <c r="GJP18" s="1196"/>
      <c r="GJR18" s="1198"/>
      <c r="GJS18" s="1193"/>
      <c r="GJT18" s="1194"/>
      <c r="GJU18" s="1195"/>
      <c r="GJV18" s="1195"/>
      <c r="GJW18" s="1195"/>
      <c r="GJX18" s="1196"/>
      <c r="GJY18" s="1196"/>
      <c r="GJZ18" s="1196"/>
      <c r="GKB18" s="1198"/>
      <c r="GKC18" s="1193"/>
      <c r="GKD18" s="1194"/>
      <c r="GKE18" s="1195"/>
      <c r="GKF18" s="1195"/>
      <c r="GKG18" s="1195"/>
      <c r="GKH18" s="1196"/>
      <c r="GKI18" s="1196"/>
      <c r="GKJ18" s="1196"/>
      <c r="GKL18" s="1198"/>
      <c r="GKM18" s="1193"/>
      <c r="GKN18" s="1194"/>
      <c r="GKO18" s="1195"/>
      <c r="GKP18" s="1195"/>
      <c r="GKQ18" s="1195"/>
      <c r="GKR18" s="1196"/>
      <c r="GKS18" s="1196"/>
      <c r="GKT18" s="1196"/>
      <c r="GKV18" s="1198"/>
      <c r="GKW18" s="1193"/>
      <c r="GKX18" s="1194"/>
      <c r="GKY18" s="1195"/>
      <c r="GKZ18" s="1195"/>
      <c r="GLA18" s="1195"/>
      <c r="GLB18" s="1196"/>
      <c r="GLC18" s="1196"/>
      <c r="GLD18" s="1196"/>
      <c r="GLF18" s="1198"/>
      <c r="GLG18" s="1193"/>
      <c r="GLH18" s="1194"/>
      <c r="GLI18" s="1195"/>
      <c r="GLJ18" s="1195"/>
      <c r="GLK18" s="1195"/>
      <c r="GLL18" s="1196"/>
      <c r="GLM18" s="1196"/>
      <c r="GLN18" s="1196"/>
      <c r="GLP18" s="1198"/>
      <c r="GLQ18" s="1193"/>
      <c r="GLR18" s="1194"/>
      <c r="GLS18" s="1195"/>
      <c r="GLT18" s="1195"/>
      <c r="GLU18" s="1195"/>
      <c r="GLV18" s="1196"/>
      <c r="GLW18" s="1196"/>
      <c r="GLX18" s="1196"/>
      <c r="GLZ18" s="1198"/>
      <c r="GMA18" s="1193"/>
      <c r="GMB18" s="1194"/>
      <c r="GMC18" s="1195"/>
      <c r="GMD18" s="1195"/>
      <c r="GME18" s="1195"/>
      <c r="GMF18" s="1196"/>
      <c r="GMG18" s="1196"/>
      <c r="GMH18" s="1196"/>
      <c r="GMJ18" s="1198"/>
      <c r="GMK18" s="1193"/>
      <c r="GML18" s="1194"/>
      <c r="GMM18" s="1195"/>
      <c r="GMN18" s="1195"/>
      <c r="GMO18" s="1195"/>
      <c r="GMP18" s="1196"/>
      <c r="GMQ18" s="1196"/>
      <c r="GMR18" s="1196"/>
      <c r="GMT18" s="1198"/>
      <c r="GMU18" s="1193"/>
      <c r="GMV18" s="1194"/>
      <c r="GMW18" s="1195"/>
      <c r="GMX18" s="1195"/>
      <c r="GMY18" s="1195"/>
      <c r="GMZ18" s="1196"/>
      <c r="GNA18" s="1196"/>
      <c r="GNB18" s="1196"/>
      <c r="GND18" s="1198"/>
      <c r="GNE18" s="1193"/>
      <c r="GNF18" s="1194"/>
      <c r="GNG18" s="1195"/>
      <c r="GNH18" s="1195"/>
      <c r="GNI18" s="1195"/>
      <c r="GNJ18" s="1196"/>
      <c r="GNK18" s="1196"/>
      <c r="GNL18" s="1196"/>
      <c r="GNN18" s="1198"/>
      <c r="GNO18" s="1193"/>
      <c r="GNP18" s="1194"/>
      <c r="GNQ18" s="1195"/>
      <c r="GNR18" s="1195"/>
      <c r="GNS18" s="1195"/>
      <c r="GNT18" s="1196"/>
      <c r="GNU18" s="1196"/>
      <c r="GNV18" s="1196"/>
      <c r="GNX18" s="1198"/>
      <c r="GNY18" s="1193"/>
      <c r="GNZ18" s="1194"/>
      <c r="GOA18" s="1195"/>
      <c r="GOB18" s="1195"/>
      <c r="GOC18" s="1195"/>
      <c r="GOD18" s="1196"/>
      <c r="GOE18" s="1196"/>
      <c r="GOF18" s="1196"/>
      <c r="GOH18" s="1198"/>
      <c r="GOI18" s="1193"/>
      <c r="GOJ18" s="1194"/>
      <c r="GOK18" s="1195"/>
      <c r="GOL18" s="1195"/>
      <c r="GOM18" s="1195"/>
      <c r="GON18" s="1196"/>
      <c r="GOO18" s="1196"/>
      <c r="GOP18" s="1196"/>
      <c r="GOR18" s="1198"/>
      <c r="GOS18" s="1193"/>
      <c r="GOT18" s="1194"/>
      <c r="GOU18" s="1195"/>
      <c r="GOV18" s="1195"/>
      <c r="GOW18" s="1195"/>
      <c r="GOX18" s="1196"/>
      <c r="GOY18" s="1196"/>
      <c r="GOZ18" s="1196"/>
      <c r="GPB18" s="1198"/>
      <c r="GPC18" s="1193"/>
      <c r="GPD18" s="1194"/>
      <c r="GPE18" s="1195"/>
      <c r="GPF18" s="1195"/>
      <c r="GPG18" s="1195"/>
      <c r="GPH18" s="1196"/>
      <c r="GPI18" s="1196"/>
      <c r="GPJ18" s="1196"/>
      <c r="GPL18" s="1198"/>
      <c r="GPM18" s="1193"/>
      <c r="GPN18" s="1194"/>
      <c r="GPO18" s="1195"/>
      <c r="GPP18" s="1195"/>
      <c r="GPQ18" s="1195"/>
      <c r="GPR18" s="1196"/>
      <c r="GPS18" s="1196"/>
      <c r="GPT18" s="1196"/>
      <c r="GPV18" s="1198"/>
      <c r="GPW18" s="1193"/>
      <c r="GPX18" s="1194"/>
      <c r="GPY18" s="1195"/>
      <c r="GPZ18" s="1195"/>
      <c r="GQA18" s="1195"/>
      <c r="GQB18" s="1196"/>
      <c r="GQC18" s="1196"/>
      <c r="GQD18" s="1196"/>
      <c r="GQF18" s="1198"/>
      <c r="GQG18" s="1193"/>
      <c r="GQH18" s="1194"/>
      <c r="GQI18" s="1195"/>
      <c r="GQJ18" s="1195"/>
      <c r="GQK18" s="1195"/>
      <c r="GQL18" s="1196"/>
      <c r="GQM18" s="1196"/>
      <c r="GQN18" s="1196"/>
      <c r="GQP18" s="1198"/>
      <c r="GQQ18" s="1193"/>
      <c r="GQR18" s="1194"/>
      <c r="GQS18" s="1195"/>
      <c r="GQT18" s="1195"/>
      <c r="GQU18" s="1195"/>
      <c r="GQV18" s="1196"/>
      <c r="GQW18" s="1196"/>
      <c r="GQX18" s="1196"/>
      <c r="GQZ18" s="1198"/>
      <c r="GRA18" s="1193"/>
      <c r="GRB18" s="1194"/>
      <c r="GRC18" s="1195"/>
      <c r="GRD18" s="1195"/>
      <c r="GRE18" s="1195"/>
      <c r="GRF18" s="1196"/>
      <c r="GRG18" s="1196"/>
      <c r="GRH18" s="1196"/>
      <c r="GRJ18" s="1198"/>
      <c r="GRK18" s="1193"/>
      <c r="GRL18" s="1194"/>
      <c r="GRM18" s="1195"/>
      <c r="GRN18" s="1195"/>
      <c r="GRO18" s="1195"/>
      <c r="GRP18" s="1196"/>
      <c r="GRQ18" s="1196"/>
      <c r="GRR18" s="1196"/>
      <c r="GRT18" s="1198"/>
      <c r="GRU18" s="1193"/>
      <c r="GRV18" s="1194"/>
      <c r="GRW18" s="1195"/>
      <c r="GRX18" s="1195"/>
      <c r="GRY18" s="1195"/>
      <c r="GRZ18" s="1196"/>
      <c r="GSA18" s="1196"/>
      <c r="GSB18" s="1196"/>
      <c r="GSD18" s="1198"/>
      <c r="GSE18" s="1193"/>
      <c r="GSF18" s="1194"/>
      <c r="GSG18" s="1195"/>
      <c r="GSH18" s="1195"/>
      <c r="GSI18" s="1195"/>
      <c r="GSJ18" s="1196"/>
      <c r="GSK18" s="1196"/>
      <c r="GSL18" s="1196"/>
      <c r="GSN18" s="1198"/>
      <c r="GSO18" s="1193"/>
      <c r="GSP18" s="1194"/>
      <c r="GSQ18" s="1195"/>
      <c r="GSR18" s="1195"/>
      <c r="GSS18" s="1195"/>
      <c r="GST18" s="1196"/>
      <c r="GSU18" s="1196"/>
      <c r="GSV18" s="1196"/>
      <c r="GSX18" s="1198"/>
      <c r="GSY18" s="1193"/>
      <c r="GSZ18" s="1194"/>
      <c r="GTA18" s="1195"/>
      <c r="GTB18" s="1195"/>
      <c r="GTC18" s="1195"/>
      <c r="GTD18" s="1196"/>
      <c r="GTE18" s="1196"/>
      <c r="GTF18" s="1196"/>
      <c r="GTH18" s="1198"/>
      <c r="GTI18" s="1193"/>
      <c r="GTJ18" s="1194"/>
      <c r="GTK18" s="1195"/>
      <c r="GTL18" s="1195"/>
      <c r="GTM18" s="1195"/>
      <c r="GTN18" s="1196"/>
      <c r="GTO18" s="1196"/>
      <c r="GTP18" s="1196"/>
      <c r="GTR18" s="1198"/>
      <c r="GTS18" s="1193"/>
      <c r="GTT18" s="1194"/>
      <c r="GTU18" s="1195"/>
      <c r="GTV18" s="1195"/>
      <c r="GTW18" s="1195"/>
      <c r="GTX18" s="1196"/>
      <c r="GTY18" s="1196"/>
      <c r="GTZ18" s="1196"/>
      <c r="GUB18" s="1198"/>
      <c r="GUC18" s="1193"/>
      <c r="GUD18" s="1194"/>
      <c r="GUE18" s="1195"/>
      <c r="GUF18" s="1195"/>
      <c r="GUG18" s="1195"/>
      <c r="GUH18" s="1196"/>
      <c r="GUI18" s="1196"/>
      <c r="GUJ18" s="1196"/>
      <c r="GUL18" s="1198"/>
      <c r="GUM18" s="1193"/>
      <c r="GUN18" s="1194"/>
      <c r="GUO18" s="1195"/>
      <c r="GUP18" s="1195"/>
      <c r="GUQ18" s="1195"/>
      <c r="GUR18" s="1196"/>
      <c r="GUS18" s="1196"/>
      <c r="GUT18" s="1196"/>
      <c r="GUV18" s="1198"/>
      <c r="GUW18" s="1193"/>
      <c r="GUX18" s="1194"/>
      <c r="GUY18" s="1195"/>
      <c r="GUZ18" s="1195"/>
      <c r="GVA18" s="1195"/>
      <c r="GVB18" s="1196"/>
      <c r="GVC18" s="1196"/>
      <c r="GVD18" s="1196"/>
      <c r="GVF18" s="1198"/>
      <c r="GVG18" s="1193"/>
      <c r="GVH18" s="1194"/>
      <c r="GVI18" s="1195"/>
      <c r="GVJ18" s="1195"/>
      <c r="GVK18" s="1195"/>
      <c r="GVL18" s="1196"/>
      <c r="GVM18" s="1196"/>
      <c r="GVN18" s="1196"/>
      <c r="GVP18" s="1198"/>
      <c r="GVQ18" s="1193"/>
      <c r="GVR18" s="1194"/>
      <c r="GVS18" s="1195"/>
      <c r="GVT18" s="1195"/>
      <c r="GVU18" s="1195"/>
      <c r="GVV18" s="1196"/>
      <c r="GVW18" s="1196"/>
      <c r="GVX18" s="1196"/>
      <c r="GVZ18" s="1198"/>
      <c r="GWA18" s="1193"/>
      <c r="GWB18" s="1194"/>
      <c r="GWC18" s="1195"/>
      <c r="GWD18" s="1195"/>
      <c r="GWE18" s="1195"/>
      <c r="GWF18" s="1196"/>
      <c r="GWG18" s="1196"/>
      <c r="GWH18" s="1196"/>
      <c r="GWJ18" s="1198"/>
      <c r="GWK18" s="1193"/>
      <c r="GWL18" s="1194"/>
      <c r="GWM18" s="1195"/>
      <c r="GWN18" s="1195"/>
      <c r="GWO18" s="1195"/>
      <c r="GWP18" s="1196"/>
      <c r="GWQ18" s="1196"/>
      <c r="GWR18" s="1196"/>
      <c r="GWT18" s="1198"/>
      <c r="GWU18" s="1193"/>
      <c r="GWV18" s="1194"/>
      <c r="GWW18" s="1195"/>
      <c r="GWX18" s="1195"/>
      <c r="GWY18" s="1195"/>
      <c r="GWZ18" s="1196"/>
      <c r="GXA18" s="1196"/>
      <c r="GXB18" s="1196"/>
      <c r="GXD18" s="1198"/>
      <c r="GXE18" s="1193"/>
      <c r="GXF18" s="1194"/>
      <c r="GXG18" s="1195"/>
      <c r="GXH18" s="1195"/>
      <c r="GXI18" s="1195"/>
      <c r="GXJ18" s="1196"/>
      <c r="GXK18" s="1196"/>
      <c r="GXL18" s="1196"/>
      <c r="GXN18" s="1198"/>
      <c r="GXO18" s="1193"/>
      <c r="GXP18" s="1194"/>
      <c r="GXQ18" s="1195"/>
      <c r="GXR18" s="1195"/>
      <c r="GXS18" s="1195"/>
      <c r="GXT18" s="1196"/>
      <c r="GXU18" s="1196"/>
      <c r="GXV18" s="1196"/>
      <c r="GXX18" s="1198"/>
      <c r="GXY18" s="1193"/>
      <c r="GXZ18" s="1194"/>
      <c r="GYA18" s="1195"/>
      <c r="GYB18" s="1195"/>
      <c r="GYC18" s="1195"/>
      <c r="GYD18" s="1196"/>
      <c r="GYE18" s="1196"/>
      <c r="GYF18" s="1196"/>
      <c r="GYH18" s="1198"/>
      <c r="GYI18" s="1193"/>
      <c r="GYJ18" s="1194"/>
      <c r="GYK18" s="1195"/>
      <c r="GYL18" s="1195"/>
      <c r="GYM18" s="1195"/>
      <c r="GYN18" s="1196"/>
      <c r="GYO18" s="1196"/>
      <c r="GYP18" s="1196"/>
      <c r="GYR18" s="1198"/>
      <c r="GYS18" s="1193"/>
      <c r="GYT18" s="1194"/>
      <c r="GYU18" s="1195"/>
      <c r="GYV18" s="1195"/>
      <c r="GYW18" s="1195"/>
      <c r="GYX18" s="1196"/>
      <c r="GYY18" s="1196"/>
      <c r="GYZ18" s="1196"/>
      <c r="GZB18" s="1198"/>
      <c r="GZC18" s="1193"/>
      <c r="GZD18" s="1194"/>
      <c r="GZE18" s="1195"/>
      <c r="GZF18" s="1195"/>
      <c r="GZG18" s="1195"/>
      <c r="GZH18" s="1196"/>
      <c r="GZI18" s="1196"/>
      <c r="GZJ18" s="1196"/>
      <c r="GZL18" s="1198"/>
      <c r="GZM18" s="1193"/>
      <c r="GZN18" s="1194"/>
      <c r="GZO18" s="1195"/>
      <c r="GZP18" s="1195"/>
      <c r="GZQ18" s="1195"/>
      <c r="GZR18" s="1196"/>
      <c r="GZS18" s="1196"/>
      <c r="GZT18" s="1196"/>
      <c r="GZV18" s="1198"/>
      <c r="GZW18" s="1193"/>
      <c r="GZX18" s="1194"/>
      <c r="GZY18" s="1195"/>
      <c r="GZZ18" s="1195"/>
      <c r="HAA18" s="1195"/>
      <c r="HAB18" s="1196"/>
      <c r="HAC18" s="1196"/>
      <c r="HAD18" s="1196"/>
      <c r="HAF18" s="1198"/>
      <c r="HAG18" s="1193"/>
      <c r="HAH18" s="1194"/>
      <c r="HAI18" s="1195"/>
      <c r="HAJ18" s="1195"/>
      <c r="HAK18" s="1195"/>
      <c r="HAL18" s="1196"/>
      <c r="HAM18" s="1196"/>
      <c r="HAN18" s="1196"/>
      <c r="HAP18" s="1198"/>
      <c r="HAQ18" s="1193"/>
      <c r="HAR18" s="1194"/>
      <c r="HAS18" s="1195"/>
      <c r="HAT18" s="1195"/>
      <c r="HAU18" s="1195"/>
      <c r="HAV18" s="1196"/>
      <c r="HAW18" s="1196"/>
      <c r="HAX18" s="1196"/>
      <c r="HAZ18" s="1198"/>
      <c r="HBA18" s="1193"/>
      <c r="HBB18" s="1194"/>
      <c r="HBC18" s="1195"/>
      <c r="HBD18" s="1195"/>
      <c r="HBE18" s="1195"/>
      <c r="HBF18" s="1196"/>
      <c r="HBG18" s="1196"/>
      <c r="HBH18" s="1196"/>
      <c r="HBJ18" s="1198"/>
      <c r="HBK18" s="1193"/>
      <c r="HBL18" s="1194"/>
      <c r="HBM18" s="1195"/>
      <c r="HBN18" s="1195"/>
      <c r="HBO18" s="1195"/>
      <c r="HBP18" s="1196"/>
      <c r="HBQ18" s="1196"/>
      <c r="HBR18" s="1196"/>
      <c r="HBT18" s="1198"/>
      <c r="HBU18" s="1193"/>
      <c r="HBV18" s="1194"/>
      <c r="HBW18" s="1195"/>
      <c r="HBX18" s="1195"/>
      <c r="HBY18" s="1195"/>
      <c r="HBZ18" s="1196"/>
      <c r="HCA18" s="1196"/>
      <c r="HCB18" s="1196"/>
      <c r="HCD18" s="1198"/>
      <c r="HCE18" s="1193"/>
      <c r="HCF18" s="1194"/>
      <c r="HCG18" s="1195"/>
      <c r="HCH18" s="1195"/>
      <c r="HCI18" s="1195"/>
      <c r="HCJ18" s="1196"/>
      <c r="HCK18" s="1196"/>
      <c r="HCL18" s="1196"/>
      <c r="HCN18" s="1198"/>
      <c r="HCO18" s="1193"/>
      <c r="HCP18" s="1194"/>
      <c r="HCQ18" s="1195"/>
      <c r="HCR18" s="1195"/>
      <c r="HCS18" s="1195"/>
      <c r="HCT18" s="1196"/>
      <c r="HCU18" s="1196"/>
      <c r="HCV18" s="1196"/>
      <c r="HCX18" s="1198"/>
      <c r="HCY18" s="1193"/>
      <c r="HCZ18" s="1194"/>
      <c r="HDA18" s="1195"/>
      <c r="HDB18" s="1195"/>
      <c r="HDC18" s="1195"/>
      <c r="HDD18" s="1196"/>
      <c r="HDE18" s="1196"/>
      <c r="HDF18" s="1196"/>
      <c r="HDH18" s="1198"/>
      <c r="HDI18" s="1193"/>
      <c r="HDJ18" s="1194"/>
      <c r="HDK18" s="1195"/>
      <c r="HDL18" s="1195"/>
      <c r="HDM18" s="1195"/>
      <c r="HDN18" s="1196"/>
      <c r="HDO18" s="1196"/>
      <c r="HDP18" s="1196"/>
      <c r="HDR18" s="1198"/>
      <c r="HDS18" s="1193"/>
      <c r="HDT18" s="1194"/>
      <c r="HDU18" s="1195"/>
      <c r="HDV18" s="1195"/>
      <c r="HDW18" s="1195"/>
      <c r="HDX18" s="1196"/>
      <c r="HDY18" s="1196"/>
      <c r="HDZ18" s="1196"/>
      <c r="HEB18" s="1198"/>
      <c r="HEC18" s="1193"/>
      <c r="HED18" s="1194"/>
      <c r="HEE18" s="1195"/>
      <c r="HEF18" s="1195"/>
      <c r="HEG18" s="1195"/>
      <c r="HEH18" s="1196"/>
      <c r="HEI18" s="1196"/>
      <c r="HEJ18" s="1196"/>
      <c r="HEL18" s="1198"/>
      <c r="HEM18" s="1193"/>
      <c r="HEN18" s="1194"/>
      <c r="HEO18" s="1195"/>
      <c r="HEP18" s="1195"/>
      <c r="HEQ18" s="1195"/>
      <c r="HER18" s="1196"/>
      <c r="HES18" s="1196"/>
      <c r="HET18" s="1196"/>
      <c r="HEV18" s="1198"/>
      <c r="HEW18" s="1193"/>
      <c r="HEX18" s="1194"/>
      <c r="HEY18" s="1195"/>
      <c r="HEZ18" s="1195"/>
      <c r="HFA18" s="1195"/>
      <c r="HFB18" s="1196"/>
      <c r="HFC18" s="1196"/>
      <c r="HFD18" s="1196"/>
      <c r="HFF18" s="1198"/>
      <c r="HFG18" s="1193"/>
      <c r="HFH18" s="1194"/>
      <c r="HFI18" s="1195"/>
      <c r="HFJ18" s="1195"/>
      <c r="HFK18" s="1195"/>
      <c r="HFL18" s="1196"/>
      <c r="HFM18" s="1196"/>
      <c r="HFN18" s="1196"/>
      <c r="HFP18" s="1198"/>
      <c r="HFQ18" s="1193"/>
      <c r="HFR18" s="1194"/>
      <c r="HFS18" s="1195"/>
      <c r="HFT18" s="1195"/>
      <c r="HFU18" s="1195"/>
      <c r="HFV18" s="1196"/>
      <c r="HFW18" s="1196"/>
      <c r="HFX18" s="1196"/>
      <c r="HFZ18" s="1198"/>
      <c r="HGA18" s="1193"/>
      <c r="HGB18" s="1194"/>
      <c r="HGC18" s="1195"/>
      <c r="HGD18" s="1195"/>
      <c r="HGE18" s="1195"/>
      <c r="HGF18" s="1196"/>
      <c r="HGG18" s="1196"/>
      <c r="HGH18" s="1196"/>
      <c r="HGJ18" s="1198"/>
      <c r="HGK18" s="1193"/>
      <c r="HGL18" s="1194"/>
      <c r="HGM18" s="1195"/>
      <c r="HGN18" s="1195"/>
      <c r="HGO18" s="1195"/>
      <c r="HGP18" s="1196"/>
      <c r="HGQ18" s="1196"/>
      <c r="HGR18" s="1196"/>
      <c r="HGT18" s="1198"/>
      <c r="HGU18" s="1193"/>
      <c r="HGV18" s="1194"/>
      <c r="HGW18" s="1195"/>
      <c r="HGX18" s="1195"/>
      <c r="HGY18" s="1195"/>
      <c r="HGZ18" s="1196"/>
      <c r="HHA18" s="1196"/>
      <c r="HHB18" s="1196"/>
      <c r="HHD18" s="1198"/>
      <c r="HHE18" s="1193"/>
      <c r="HHF18" s="1194"/>
      <c r="HHG18" s="1195"/>
      <c r="HHH18" s="1195"/>
      <c r="HHI18" s="1195"/>
      <c r="HHJ18" s="1196"/>
      <c r="HHK18" s="1196"/>
      <c r="HHL18" s="1196"/>
      <c r="HHN18" s="1198"/>
      <c r="HHO18" s="1193"/>
      <c r="HHP18" s="1194"/>
      <c r="HHQ18" s="1195"/>
      <c r="HHR18" s="1195"/>
      <c r="HHS18" s="1195"/>
      <c r="HHT18" s="1196"/>
      <c r="HHU18" s="1196"/>
      <c r="HHV18" s="1196"/>
      <c r="HHX18" s="1198"/>
      <c r="HHY18" s="1193"/>
      <c r="HHZ18" s="1194"/>
      <c r="HIA18" s="1195"/>
      <c r="HIB18" s="1195"/>
      <c r="HIC18" s="1195"/>
      <c r="HID18" s="1196"/>
      <c r="HIE18" s="1196"/>
      <c r="HIF18" s="1196"/>
      <c r="HIH18" s="1198"/>
      <c r="HII18" s="1193"/>
      <c r="HIJ18" s="1194"/>
      <c r="HIK18" s="1195"/>
      <c r="HIL18" s="1195"/>
      <c r="HIM18" s="1195"/>
      <c r="HIN18" s="1196"/>
      <c r="HIO18" s="1196"/>
      <c r="HIP18" s="1196"/>
      <c r="HIR18" s="1198"/>
      <c r="HIS18" s="1193"/>
      <c r="HIT18" s="1194"/>
      <c r="HIU18" s="1195"/>
      <c r="HIV18" s="1195"/>
      <c r="HIW18" s="1195"/>
      <c r="HIX18" s="1196"/>
      <c r="HIY18" s="1196"/>
      <c r="HIZ18" s="1196"/>
      <c r="HJB18" s="1198"/>
      <c r="HJC18" s="1193"/>
      <c r="HJD18" s="1194"/>
      <c r="HJE18" s="1195"/>
      <c r="HJF18" s="1195"/>
      <c r="HJG18" s="1195"/>
      <c r="HJH18" s="1196"/>
      <c r="HJI18" s="1196"/>
      <c r="HJJ18" s="1196"/>
      <c r="HJL18" s="1198"/>
      <c r="HJM18" s="1193"/>
      <c r="HJN18" s="1194"/>
      <c r="HJO18" s="1195"/>
      <c r="HJP18" s="1195"/>
      <c r="HJQ18" s="1195"/>
      <c r="HJR18" s="1196"/>
      <c r="HJS18" s="1196"/>
      <c r="HJT18" s="1196"/>
      <c r="HJV18" s="1198"/>
      <c r="HJW18" s="1193"/>
      <c r="HJX18" s="1194"/>
      <c r="HJY18" s="1195"/>
      <c r="HJZ18" s="1195"/>
      <c r="HKA18" s="1195"/>
      <c r="HKB18" s="1196"/>
      <c r="HKC18" s="1196"/>
      <c r="HKD18" s="1196"/>
      <c r="HKF18" s="1198"/>
      <c r="HKG18" s="1193"/>
      <c r="HKH18" s="1194"/>
      <c r="HKI18" s="1195"/>
      <c r="HKJ18" s="1195"/>
      <c r="HKK18" s="1195"/>
      <c r="HKL18" s="1196"/>
      <c r="HKM18" s="1196"/>
      <c r="HKN18" s="1196"/>
      <c r="HKP18" s="1198"/>
      <c r="HKQ18" s="1193"/>
      <c r="HKR18" s="1194"/>
      <c r="HKS18" s="1195"/>
      <c r="HKT18" s="1195"/>
      <c r="HKU18" s="1195"/>
      <c r="HKV18" s="1196"/>
      <c r="HKW18" s="1196"/>
      <c r="HKX18" s="1196"/>
      <c r="HKZ18" s="1198"/>
      <c r="HLA18" s="1193"/>
      <c r="HLB18" s="1194"/>
      <c r="HLC18" s="1195"/>
      <c r="HLD18" s="1195"/>
      <c r="HLE18" s="1195"/>
      <c r="HLF18" s="1196"/>
      <c r="HLG18" s="1196"/>
      <c r="HLH18" s="1196"/>
      <c r="HLJ18" s="1198"/>
      <c r="HLK18" s="1193"/>
      <c r="HLL18" s="1194"/>
      <c r="HLM18" s="1195"/>
      <c r="HLN18" s="1195"/>
      <c r="HLO18" s="1195"/>
      <c r="HLP18" s="1196"/>
      <c r="HLQ18" s="1196"/>
      <c r="HLR18" s="1196"/>
      <c r="HLT18" s="1198"/>
      <c r="HLU18" s="1193"/>
      <c r="HLV18" s="1194"/>
      <c r="HLW18" s="1195"/>
      <c r="HLX18" s="1195"/>
      <c r="HLY18" s="1195"/>
      <c r="HLZ18" s="1196"/>
      <c r="HMA18" s="1196"/>
      <c r="HMB18" s="1196"/>
      <c r="HMD18" s="1198"/>
      <c r="HME18" s="1193"/>
      <c r="HMF18" s="1194"/>
      <c r="HMG18" s="1195"/>
      <c r="HMH18" s="1195"/>
      <c r="HMI18" s="1195"/>
      <c r="HMJ18" s="1196"/>
      <c r="HMK18" s="1196"/>
      <c r="HML18" s="1196"/>
      <c r="HMN18" s="1198"/>
      <c r="HMO18" s="1193"/>
      <c r="HMP18" s="1194"/>
      <c r="HMQ18" s="1195"/>
      <c r="HMR18" s="1195"/>
      <c r="HMS18" s="1195"/>
      <c r="HMT18" s="1196"/>
      <c r="HMU18" s="1196"/>
      <c r="HMV18" s="1196"/>
      <c r="HMX18" s="1198"/>
      <c r="HMY18" s="1193"/>
      <c r="HMZ18" s="1194"/>
      <c r="HNA18" s="1195"/>
      <c r="HNB18" s="1195"/>
      <c r="HNC18" s="1195"/>
      <c r="HND18" s="1196"/>
      <c r="HNE18" s="1196"/>
      <c r="HNF18" s="1196"/>
      <c r="HNH18" s="1198"/>
      <c r="HNI18" s="1193"/>
      <c r="HNJ18" s="1194"/>
      <c r="HNK18" s="1195"/>
      <c r="HNL18" s="1195"/>
      <c r="HNM18" s="1195"/>
      <c r="HNN18" s="1196"/>
      <c r="HNO18" s="1196"/>
      <c r="HNP18" s="1196"/>
      <c r="HNR18" s="1198"/>
      <c r="HNS18" s="1193"/>
      <c r="HNT18" s="1194"/>
      <c r="HNU18" s="1195"/>
      <c r="HNV18" s="1195"/>
      <c r="HNW18" s="1195"/>
      <c r="HNX18" s="1196"/>
      <c r="HNY18" s="1196"/>
      <c r="HNZ18" s="1196"/>
      <c r="HOB18" s="1198"/>
      <c r="HOC18" s="1193"/>
      <c r="HOD18" s="1194"/>
      <c r="HOE18" s="1195"/>
      <c r="HOF18" s="1195"/>
      <c r="HOG18" s="1195"/>
      <c r="HOH18" s="1196"/>
      <c r="HOI18" s="1196"/>
      <c r="HOJ18" s="1196"/>
      <c r="HOL18" s="1198"/>
      <c r="HOM18" s="1193"/>
      <c r="HON18" s="1194"/>
      <c r="HOO18" s="1195"/>
      <c r="HOP18" s="1195"/>
      <c r="HOQ18" s="1195"/>
      <c r="HOR18" s="1196"/>
      <c r="HOS18" s="1196"/>
      <c r="HOT18" s="1196"/>
      <c r="HOV18" s="1198"/>
      <c r="HOW18" s="1193"/>
      <c r="HOX18" s="1194"/>
      <c r="HOY18" s="1195"/>
      <c r="HOZ18" s="1195"/>
      <c r="HPA18" s="1195"/>
      <c r="HPB18" s="1196"/>
      <c r="HPC18" s="1196"/>
      <c r="HPD18" s="1196"/>
      <c r="HPF18" s="1198"/>
      <c r="HPG18" s="1193"/>
      <c r="HPH18" s="1194"/>
      <c r="HPI18" s="1195"/>
      <c r="HPJ18" s="1195"/>
      <c r="HPK18" s="1195"/>
      <c r="HPL18" s="1196"/>
      <c r="HPM18" s="1196"/>
      <c r="HPN18" s="1196"/>
      <c r="HPP18" s="1198"/>
      <c r="HPQ18" s="1193"/>
      <c r="HPR18" s="1194"/>
      <c r="HPS18" s="1195"/>
      <c r="HPT18" s="1195"/>
      <c r="HPU18" s="1195"/>
      <c r="HPV18" s="1196"/>
      <c r="HPW18" s="1196"/>
      <c r="HPX18" s="1196"/>
      <c r="HPZ18" s="1198"/>
      <c r="HQA18" s="1193"/>
      <c r="HQB18" s="1194"/>
      <c r="HQC18" s="1195"/>
      <c r="HQD18" s="1195"/>
      <c r="HQE18" s="1195"/>
      <c r="HQF18" s="1196"/>
      <c r="HQG18" s="1196"/>
      <c r="HQH18" s="1196"/>
      <c r="HQJ18" s="1198"/>
      <c r="HQK18" s="1193"/>
      <c r="HQL18" s="1194"/>
      <c r="HQM18" s="1195"/>
      <c r="HQN18" s="1195"/>
      <c r="HQO18" s="1195"/>
      <c r="HQP18" s="1196"/>
      <c r="HQQ18" s="1196"/>
      <c r="HQR18" s="1196"/>
      <c r="HQT18" s="1198"/>
      <c r="HQU18" s="1193"/>
      <c r="HQV18" s="1194"/>
      <c r="HQW18" s="1195"/>
      <c r="HQX18" s="1195"/>
      <c r="HQY18" s="1195"/>
      <c r="HQZ18" s="1196"/>
      <c r="HRA18" s="1196"/>
      <c r="HRB18" s="1196"/>
      <c r="HRD18" s="1198"/>
      <c r="HRE18" s="1193"/>
      <c r="HRF18" s="1194"/>
      <c r="HRG18" s="1195"/>
      <c r="HRH18" s="1195"/>
      <c r="HRI18" s="1195"/>
      <c r="HRJ18" s="1196"/>
      <c r="HRK18" s="1196"/>
      <c r="HRL18" s="1196"/>
      <c r="HRN18" s="1198"/>
      <c r="HRO18" s="1193"/>
      <c r="HRP18" s="1194"/>
      <c r="HRQ18" s="1195"/>
      <c r="HRR18" s="1195"/>
      <c r="HRS18" s="1195"/>
      <c r="HRT18" s="1196"/>
      <c r="HRU18" s="1196"/>
      <c r="HRV18" s="1196"/>
      <c r="HRX18" s="1198"/>
      <c r="HRY18" s="1193"/>
      <c r="HRZ18" s="1194"/>
      <c r="HSA18" s="1195"/>
      <c r="HSB18" s="1195"/>
      <c r="HSC18" s="1195"/>
      <c r="HSD18" s="1196"/>
      <c r="HSE18" s="1196"/>
      <c r="HSF18" s="1196"/>
      <c r="HSH18" s="1198"/>
      <c r="HSI18" s="1193"/>
      <c r="HSJ18" s="1194"/>
      <c r="HSK18" s="1195"/>
      <c r="HSL18" s="1195"/>
      <c r="HSM18" s="1195"/>
      <c r="HSN18" s="1196"/>
      <c r="HSO18" s="1196"/>
      <c r="HSP18" s="1196"/>
      <c r="HSR18" s="1198"/>
      <c r="HSS18" s="1193"/>
      <c r="HST18" s="1194"/>
      <c r="HSU18" s="1195"/>
      <c r="HSV18" s="1195"/>
      <c r="HSW18" s="1195"/>
      <c r="HSX18" s="1196"/>
      <c r="HSY18" s="1196"/>
      <c r="HSZ18" s="1196"/>
      <c r="HTB18" s="1198"/>
      <c r="HTC18" s="1193"/>
      <c r="HTD18" s="1194"/>
      <c r="HTE18" s="1195"/>
      <c r="HTF18" s="1195"/>
      <c r="HTG18" s="1195"/>
      <c r="HTH18" s="1196"/>
      <c r="HTI18" s="1196"/>
      <c r="HTJ18" s="1196"/>
      <c r="HTL18" s="1198"/>
      <c r="HTM18" s="1193"/>
      <c r="HTN18" s="1194"/>
      <c r="HTO18" s="1195"/>
      <c r="HTP18" s="1195"/>
      <c r="HTQ18" s="1195"/>
      <c r="HTR18" s="1196"/>
      <c r="HTS18" s="1196"/>
      <c r="HTT18" s="1196"/>
      <c r="HTV18" s="1198"/>
      <c r="HTW18" s="1193"/>
      <c r="HTX18" s="1194"/>
      <c r="HTY18" s="1195"/>
      <c r="HTZ18" s="1195"/>
      <c r="HUA18" s="1195"/>
      <c r="HUB18" s="1196"/>
      <c r="HUC18" s="1196"/>
      <c r="HUD18" s="1196"/>
      <c r="HUF18" s="1198"/>
      <c r="HUG18" s="1193"/>
      <c r="HUH18" s="1194"/>
      <c r="HUI18" s="1195"/>
      <c r="HUJ18" s="1195"/>
      <c r="HUK18" s="1195"/>
      <c r="HUL18" s="1196"/>
      <c r="HUM18" s="1196"/>
      <c r="HUN18" s="1196"/>
      <c r="HUP18" s="1198"/>
      <c r="HUQ18" s="1193"/>
      <c r="HUR18" s="1194"/>
      <c r="HUS18" s="1195"/>
      <c r="HUT18" s="1195"/>
      <c r="HUU18" s="1195"/>
      <c r="HUV18" s="1196"/>
      <c r="HUW18" s="1196"/>
      <c r="HUX18" s="1196"/>
      <c r="HUZ18" s="1198"/>
      <c r="HVA18" s="1193"/>
      <c r="HVB18" s="1194"/>
      <c r="HVC18" s="1195"/>
      <c r="HVD18" s="1195"/>
      <c r="HVE18" s="1195"/>
      <c r="HVF18" s="1196"/>
      <c r="HVG18" s="1196"/>
      <c r="HVH18" s="1196"/>
      <c r="HVJ18" s="1198"/>
      <c r="HVK18" s="1193"/>
      <c r="HVL18" s="1194"/>
      <c r="HVM18" s="1195"/>
      <c r="HVN18" s="1195"/>
      <c r="HVO18" s="1195"/>
      <c r="HVP18" s="1196"/>
      <c r="HVQ18" s="1196"/>
      <c r="HVR18" s="1196"/>
      <c r="HVT18" s="1198"/>
      <c r="HVU18" s="1193"/>
      <c r="HVV18" s="1194"/>
      <c r="HVW18" s="1195"/>
      <c r="HVX18" s="1195"/>
      <c r="HVY18" s="1195"/>
      <c r="HVZ18" s="1196"/>
      <c r="HWA18" s="1196"/>
      <c r="HWB18" s="1196"/>
      <c r="HWD18" s="1198"/>
      <c r="HWE18" s="1193"/>
      <c r="HWF18" s="1194"/>
      <c r="HWG18" s="1195"/>
      <c r="HWH18" s="1195"/>
      <c r="HWI18" s="1195"/>
      <c r="HWJ18" s="1196"/>
      <c r="HWK18" s="1196"/>
      <c r="HWL18" s="1196"/>
      <c r="HWN18" s="1198"/>
      <c r="HWO18" s="1193"/>
      <c r="HWP18" s="1194"/>
      <c r="HWQ18" s="1195"/>
      <c r="HWR18" s="1195"/>
      <c r="HWS18" s="1195"/>
      <c r="HWT18" s="1196"/>
      <c r="HWU18" s="1196"/>
      <c r="HWV18" s="1196"/>
      <c r="HWX18" s="1198"/>
      <c r="HWY18" s="1193"/>
      <c r="HWZ18" s="1194"/>
      <c r="HXA18" s="1195"/>
      <c r="HXB18" s="1195"/>
      <c r="HXC18" s="1195"/>
      <c r="HXD18" s="1196"/>
      <c r="HXE18" s="1196"/>
      <c r="HXF18" s="1196"/>
      <c r="HXH18" s="1198"/>
      <c r="HXI18" s="1193"/>
      <c r="HXJ18" s="1194"/>
      <c r="HXK18" s="1195"/>
      <c r="HXL18" s="1195"/>
      <c r="HXM18" s="1195"/>
      <c r="HXN18" s="1196"/>
      <c r="HXO18" s="1196"/>
      <c r="HXP18" s="1196"/>
      <c r="HXR18" s="1198"/>
      <c r="HXS18" s="1193"/>
      <c r="HXT18" s="1194"/>
      <c r="HXU18" s="1195"/>
      <c r="HXV18" s="1195"/>
      <c r="HXW18" s="1195"/>
      <c r="HXX18" s="1196"/>
      <c r="HXY18" s="1196"/>
      <c r="HXZ18" s="1196"/>
      <c r="HYB18" s="1198"/>
      <c r="HYC18" s="1193"/>
      <c r="HYD18" s="1194"/>
      <c r="HYE18" s="1195"/>
      <c r="HYF18" s="1195"/>
      <c r="HYG18" s="1195"/>
      <c r="HYH18" s="1196"/>
      <c r="HYI18" s="1196"/>
      <c r="HYJ18" s="1196"/>
      <c r="HYL18" s="1198"/>
      <c r="HYM18" s="1193"/>
      <c r="HYN18" s="1194"/>
      <c r="HYO18" s="1195"/>
      <c r="HYP18" s="1195"/>
      <c r="HYQ18" s="1195"/>
      <c r="HYR18" s="1196"/>
      <c r="HYS18" s="1196"/>
      <c r="HYT18" s="1196"/>
      <c r="HYV18" s="1198"/>
      <c r="HYW18" s="1193"/>
      <c r="HYX18" s="1194"/>
      <c r="HYY18" s="1195"/>
      <c r="HYZ18" s="1195"/>
      <c r="HZA18" s="1195"/>
      <c r="HZB18" s="1196"/>
      <c r="HZC18" s="1196"/>
      <c r="HZD18" s="1196"/>
      <c r="HZF18" s="1198"/>
      <c r="HZG18" s="1193"/>
      <c r="HZH18" s="1194"/>
      <c r="HZI18" s="1195"/>
      <c r="HZJ18" s="1195"/>
      <c r="HZK18" s="1195"/>
      <c r="HZL18" s="1196"/>
      <c r="HZM18" s="1196"/>
      <c r="HZN18" s="1196"/>
      <c r="HZP18" s="1198"/>
      <c r="HZQ18" s="1193"/>
      <c r="HZR18" s="1194"/>
      <c r="HZS18" s="1195"/>
      <c r="HZT18" s="1195"/>
      <c r="HZU18" s="1195"/>
      <c r="HZV18" s="1196"/>
      <c r="HZW18" s="1196"/>
      <c r="HZX18" s="1196"/>
      <c r="HZZ18" s="1198"/>
      <c r="IAA18" s="1193"/>
      <c r="IAB18" s="1194"/>
      <c r="IAC18" s="1195"/>
      <c r="IAD18" s="1195"/>
      <c r="IAE18" s="1195"/>
      <c r="IAF18" s="1196"/>
      <c r="IAG18" s="1196"/>
      <c r="IAH18" s="1196"/>
      <c r="IAJ18" s="1198"/>
      <c r="IAK18" s="1193"/>
      <c r="IAL18" s="1194"/>
      <c r="IAM18" s="1195"/>
      <c r="IAN18" s="1195"/>
      <c r="IAO18" s="1195"/>
      <c r="IAP18" s="1196"/>
      <c r="IAQ18" s="1196"/>
      <c r="IAR18" s="1196"/>
      <c r="IAT18" s="1198"/>
      <c r="IAU18" s="1193"/>
      <c r="IAV18" s="1194"/>
      <c r="IAW18" s="1195"/>
      <c r="IAX18" s="1195"/>
      <c r="IAY18" s="1195"/>
      <c r="IAZ18" s="1196"/>
      <c r="IBA18" s="1196"/>
      <c r="IBB18" s="1196"/>
      <c r="IBD18" s="1198"/>
      <c r="IBE18" s="1193"/>
      <c r="IBF18" s="1194"/>
      <c r="IBG18" s="1195"/>
      <c r="IBH18" s="1195"/>
      <c r="IBI18" s="1195"/>
      <c r="IBJ18" s="1196"/>
      <c r="IBK18" s="1196"/>
      <c r="IBL18" s="1196"/>
      <c r="IBN18" s="1198"/>
      <c r="IBO18" s="1193"/>
      <c r="IBP18" s="1194"/>
      <c r="IBQ18" s="1195"/>
      <c r="IBR18" s="1195"/>
      <c r="IBS18" s="1195"/>
      <c r="IBT18" s="1196"/>
      <c r="IBU18" s="1196"/>
      <c r="IBV18" s="1196"/>
      <c r="IBX18" s="1198"/>
      <c r="IBY18" s="1193"/>
      <c r="IBZ18" s="1194"/>
      <c r="ICA18" s="1195"/>
      <c r="ICB18" s="1195"/>
      <c r="ICC18" s="1195"/>
      <c r="ICD18" s="1196"/>
      <c r="ICE18" s="1196"/>
      <c r="ICF18" s="1196"/>
      <c r="ICH18" s="1198"/>
      <c r="ICI18" s="1193"/>
      <c r="ICJ18" s="1194"/>
      <c r="ICK18" s="1195"/>
      <c r="ICL18" s="1195"/>
      <c r="ICM18" s="1195"/>
      <c r="ICN18" s="1196"/>
      <c r="ICO18" s="1196"/>
      <c r="ICP18" s="1196"/>
      <c r="ICR18" s="1198"/>
      <c r="ICS18" s="1193"/>
      <c r="ICT18" s="1194"/>
      <c r="ICU18" s="1195"/>
      <c r="ICV18" s="1195"/>
      <c r="ICW18" s="1195"/>
      <c r="ICX18" s="1196"/>
      <c r="ICY18" s="1196"/>
      <c r="ICZ18" s="1196"/>
      <c r="IDB18" s="1198"/>
      <c r="IDC18" s="1193"/>
      <c r="IDD18" s="1194"/>
      <c r="IDE18" s="1195"/>
      <c r="IDF18" s="1195"/>
      <c r="IDG18" s="1195"/>
      <c r="IDH18" s="1196"/>
      <c r="IDI18" s="1196"/>
      <c r="IDJ18" s="1196"/>
      <c r="IDL18" s="1198"/>
      <c r="IDM18" s="1193"/>
      <c r="IDN18" s="1194"/>
      <c r="IDO18" s="1195"/>
      <c r="IDP18" s="1195"/>
      <c r="IDQ18" s="1195"/>
      <c r="IDR18" s="1196"/>
      <c r="IDS18" s="1196"/>
      <c r="IDT18" s="1196"/>
      <c r="IDV18" s="1198"/>
      <c r="IDW18" s="1193"/>
      <c r="IDX18" s="1194"/>
      <c r="IDY18" s="1195"/>
      <c r="IDZ18" s="1195"/>
      <c r="IEA18" s="1195"/>
      <c r="IEB18" s="1196"/>
      <c r="IEC18" s="1196"/>
      <c r="IED18" s="1196"/>
      <c r="IEF18" s="1198"/>
      <c r="IEG18" s="1193"/>
      <c r="IEH18" s="1194"/>
      <c r="IEI18" s="1195"/>
      <c r="IEJ18" s="1195"/>
      <c r="IEK18" s="1195"/>
      <c r="IEL18" s="1196"/>
      <c r="IEM18" s="1196"/>
      <c r="IEN18" s="1196"/>
      <c r="IEP18" s="1198"/>
      <c r="IEQ18" s="1193"/>
      <c r="IER18" s="1194"/>
      <c r="IES18" s="1195"/>
      <c r="IET18" s="1195"/>
      <c r="IEU18" s="1195"/>
      <c r="IEV18" s="1196"/>
      <c r="IEW18" s="1196"/>
      <c r="IEX18" s="1196"/>
      <c r="IEZ18" s="1198"/>
      <c r="IFA18" s="1193"/>
      <c r="IFB18" s="1194"/>
      <c r="IFC18" s="1195"/>
      <c r="IFD18" s="1195"/>
      <c r="IFE18" s="1195"/>
      <c r="IFF18" s="1196"/>
      <c r="IFG18" s="1196"/>
      <c r="IFH18" s="1196"/>
      <c r="IFJ18" s="1198"/>
      <c r="IFK18" s="1193"/>
      <c r="IFL18" s="1194"/>
      <c r="IFM18" s="1195"/>
      <c r="IFN18" s="1195"/>
      <c r="IFO18" s="1195"/>
      <c r="IFP18" s="1196"/>
      <c r="IFQ18" s="1196"/>
      <c r="IFR18" s="1196"/>
      <c r="IFT18" s="1198"/>
      <c r="IFU18" s="1193"/>
      <c r="IFV18" s="1194"/>
      <c r="IFW18" s="1195"/>
      <c r="IFX18" s="1195"/>
      <c r="IFY18" s="1195"/>
      <c r="IFZ18" s="1196"/>
      <c r="IGA18" s="1196"/>
      <c r="IGB18" s="1196"/>
      <c r="IGD18" s="1198"/>
      <c r="IGE18" s="1193"/>
      <c r="IGF18" s="1194"/>
      <c r="IGG18" s="1195"/>
      <c r="IGH18" s="1195"/>
      <c r="IGI18" s="1195"/>
      <c r="IGJ18" s="1196"/>
      <c r="IGK18" s="1196"/>
      <c r="IGL18" s="1196"/>
      <c r="IGN18" s="1198"/>
      <c r="IGO18" s="1193"/>
      <c r="IGP18" s="1194"/>
      <c r="IGQ18" s="1195"/>
      <c r="IGR18" s="1195"/>
      <c r="IGS18" s="1195"/>
      <c r="IGT18" s="1196"/>
      <c r="IGU18" s="1196"/>
      <c r="IGV18" s="1196"/>
      <c r="IGX18" s="1198"/>
      <c r="IGY18" s="1193"/>
      <c r="IGZ18" s="1194"/>
      <c r="IHA18" s="1195"/>
      <c r="IHB18" s="1195"/>
      <c r="IHC18" s="1195"/>
      <c r="IHD18" s="1196"/>
      <c r="IHE18" s="1196"/>
      <c r="IHF18" s="1196"/>
      <c r="IHH18" s="1198"/>
      <c r="IHI18" s="1193"/>
      <c r="IHJ18" s="1194"/>
      <c r="IHK18" s="1195"/>
      <c r="IHL18" s="1195"/>
      <c r="IHM18" s="1195"/>
      <c r="IHN18" s="1196"/>
      <c r="IHO18" s="1196"/>
      <c r="IHP18" s="1196"/>
      <c r="IHR18" s="1198"/>
      <c r="IHS18" s="1193"/>
      <c r="IHT18" s="1194"/>
      <c r="IHU18" s="1195"/>
      <c r="IHV18" s="1195"/>
      <c r="IHW18" s="1195"/>
      <c r="IHX18" s="1196"/>
      <c r="IHY18" s="1196"/>
      <c r="IHZ18" s="1196"/>
      <c r="IIB18" s="1198"/>
      <c r="IIC18" s="1193"/>
      <c r="IID18" s="1194"/>
      <c r="IIE18" s="1195"/>
      <c r="IIF18" s="1195"/>
      <c r="IIG18" s="1195"/>
      <c r="IIH18" s="1196"/>
      <c r="III18" s="1196"/>
      <c r="IIJ18" s="1196"/>
      <c r="IIL18" s="1198"/>
      <c r="IIM18" s="1193"/>
      <c r="IIN18" s="1194"/>
      <c r="IIO18" s="1195"/>
      <c r="IIP18" s="1195"/>
      <c r="IIQ18" s="1195"/>
      <c r="IIR18" s="1196"/>
      <c r="IIS18" s="1196"/>
      <c r="IIT18" s="1196"/>
      <c r="IIV18" s="1198"/>
      <c r="IIW18" s="1193"/>
      <c r="IIX18" s="1194"/>
      <c r="IIY18" s="1195"/>
      <c r="IIZ18" s="1195"/>
      <c r="IJA18" s="1195"/>
      <c r="IJB18" s="1196"/>
      <c r="IJC18" s="1196"/>
      <c r="IJD18" s="1196"/>
      <c r="IJF18" s="1198"/>
      <c r="IJG18" s="1193"/>
      <c r="IJH18" s="1194"/>
      <c r="IJI18" s="1195"/>
      <c r="IJJ18" s="1195"/>
      <c r="IJK18" s="1195"/>
      <c r="IJL18" s="1196"/>
      <c r="IJM18" s="1196"/>
      <c r="IJN18" s="1196"/>
      <c r="IJP18" s="1198"/>
      <c r="IJQ18" s="1193"/>
      <c r="IJR18" s="1194"/>
      <c r="IJS18" s="1195"/>
      <c r="IJT18" s="1195"/>
      <c r="IJU18" s="1195"/>
      <c r="IJV18" s="1196"/>
      <c r="IJW18" s="1196"/>
      <c r="IJX18" s="1196"/>
      <c r="IJZ18" s="1198"/>
      <c r="IKA18" s="1193"/>
      <c r="IKB18" s="1194"/>
      <c r="IKC18" s="1195"/>
      <c r="IKD18" s="1195"/>
      <c r="IKE18" s="1195"/>
      <c r="IKF18" s="1196"/>
      <c r="IKG18" s="1196"/>
      <c r="IKH18" s="1196"/>
      <c r="IKJ18" s="1198"/>
      <c r="IKK18" s="1193"/>
      <c r="IKL18" s="1194"/>
      <c r="IKM18" s="1195"/>
      <c r="IKN18" s="1195"/>
      <c r="IKO18" s="1195"/>
      <c r="IKP18" s="1196"/>
      <c r="IKQ18" s="1196"/>
      <c r="IKR18" s="1196"/>
      <c r="IKT18" s="1198"/>
      <c r="IKU18" s="1193"/>
      <c r="IKV18" s="1194"/>
      <c r="IKW18" s="1195"/>
      <c r="IKX18" s="1195"/>
      <c r="IKY18" s="1195"/>
      <c r="IKZ18" s="1196"/>
      <c r="ILA18" s="1196"/>
      <c r="ILB18" s="1196"/>
      <c r="ILD18" s="1198"/>
      <c r="ILE18" s="1193"/>
      <c r="ILF18" s="1194"/>
      <c r="ILG18" s="1195"/>
      <c r="ILH18" s="1195"/>
      <c r="ILI18" s="1195"/>
      <c r="ILJ18" s="1196"/>
      <c r="ILK18" s="1196"/>
      <c r="ILL18" s="1196"/>
      <c r="ILN18" s="1198"/>
      <c r="ILO18" s="1193"/>
      <c r="ILP18" s="1194"/>
      <c r="ILQ18" s="1195"/>
      <c r="ILR18" s="1195"/>
      <c r="ILS18" s="1195"/>
      <c r="ILT18" s="1196"/>
      <c r="ILU18" s="1196"/>
      <c r="ILV18" s="1196"/>
      <c r="ILX18" s="1198"/>
      <c r="ILY18" s="1193"/>
      <c r="ILZ18" s="1194"/>
      <c r="IMA18" s="1195"/>
      <c r="IMB18" s="1195"/>
      <c r="IMC18" s="1195"/>
      <c r="IMD18" s="1196"/>
      <c r="IME18" s="1196"/>
      <c r="IMF18" s="1196"/>
      <c r="IMH18" s="1198"/>
      <c r="IMI18" s="1193"/>
      <c r="IMJ18" s="1194"/>
      <c r="IMK18" s="1195"/>
      <c r="IML18" s="1195"/>
      <c r="IMM18" s="1195"/>
      <c r="IMN18" s="1196"/>
      <c r="IMO18" s="1196"/>
      <c r="IMP18" s="1196"/>
      <c r="IMR18" s="1198"/>
      <c r="IMS18" s="1193"/>
      <c r="IMT18" s="1194"/>
      <c r="IMU18" s="1195"/>
      <c r="IMV18" s="1195"/>
      <c r="IMW18" s="1195"/>
      <c r="IMX18" s="1196"/>
      <c r="IMY18" s="1196"/>
      <c r="IMZ18" s="1196"/>
      <c r="INB18" s="1198"/>
      <c r="INC18" s="1193"/>
      <c r="IND18" s="1194"/>
      <c r="INE18" s="1195"/>
      <c r="INF18" s="1195"/>
      <c r="ING18" s="1195"/>
      <c r="INH18" s="1196"/>
      <c r="INI18" s="1196"/>
      <c r="INJ18" s="1196"/>
      <c r="INL18" s="1198"/>
      <c r="INM18" s="1193"/>
      <c r="INN18" s="1194"/>
      <c r="INO18" s="1195"/>
      <c r="INP18" s="1195"/>
      <c r="INQ18" s="1195"/>
      <c r="INR18" s="1196"/>
      <c r="INS18" s="1196"/>
      <c r="INT18" s="1196"/>
      <c r="INV18" s="1198"/>
      <c r="INW18" s="1193"/>
      <c r="INX18" s="1194"/>
      <c r="INY18" s="1195"/>
      <c r="INZ18" s="1195"/>
      <c r="IOA18" s="1195"/>
      <c r="IOB18" s="1196"/>
      <c r="IOC18" s="1196"/>
      <c r="IOD18" s="1196"/>
      <c r="IOF18" s="1198"/>
      <c r="IOG18" s="1193"/>
      <c r="IOH18" s="1194"/>
      <c r="IOI18" s="1195"/>
      <c r="IOJ18" s="1195"/>
      <c r="IOK18" s="1195"/>
      <c r="IOL18" s="1196"/>
      <c r="IOM18" s="1196"/>
      <c r="ION18" s="1196"/>
      <c r="IOP18" s="1198"/>
      <c r="IOQ18" s="1193"/>
      <c r="IOR18" s="1194"/>
      <c r="IOS18" s="1195"/>
      <c r="IOT18" s="1195"/>
      <c r="IOU18" s="1195"/>
      <c r="IOV18" s="1196"/>
      <c r="IOW18" s="1196"/>
      <c r="IOX18" s="1196"/>
      <c r="IOZ18" s="1198"/>
      <c r="IPA18" s="1193"/>
      <c r="IPB18" s="1194"/>
      <c r="IPC18" s="1195"/>
      <c r="IPD18" s="1195"/>
      <c r="IPE18" s="1195"/>
      <c r="IPF18" s="1196"/>
      <c r="IPG18" s="1196"/>
      <c r="IPH18" s="1196"/>
      <c r="IPJ18" s="1198"/>
      <c r="IPK18" s="1193"/>
      <c r="IPL18" s="1194"/>
      <c r="IPM18" s="1195"/>
      <c r="IPN18" s="1195"/>
      <c r="IPO18" s="1195"/>
      <c r="IPP18" s="1196"/>
      <c r="IPQ18" s="1196"/>
      <c r="IPR18" s="1196"/>
      <c r="IPT18" s="1198"/>
      <c r="IPU18" s="1193"/>
      <c r="IPV18" s="1194"/>
      <c r="IPW18" s="1195"/>
      <c r="IPX18" s="1195"/>
      <c r="IPY18" s="1195"/>
      <c r="IPZ18" s="1196"/>
      <c r="IQA18" s="1196"/>
      <c r="IQB18" s="1196"/>
      <c r="IQD18" s="1198"/>
      <c r="IQE18" s="1193"/>
      <c r="IQF18" s="1194"/>
      <c r="IQG18" s="1195"/>
      <c r="IQH18" s="1195"/>
      <c r="IQI18" s="1195"/>
      <c r="IQJ18" s="1196"/>
      <c r="IQK18" s="1196"/>
      <c r="IQL18" s="1196"/>
      <c r="IQN18" s="1198"/>
      <c r="IQO18" s="1193"/>
      <c r="IQP18" s="1194"/>
      <c r="IQQ18" s="1195"/>
      <c r="IQR18" s="1195"/>
      <c r="IQS18" s="1195"/>
      <c r="IQT18" s="1196"/>
      <c r="IQU18" s="1196"/>
      <c r="IQV18" s="1196"/>
      <c r="IQX18" s="1198"/>
      <c r="IQY18" s="1193"/>
      <c r="IQZ18" s="1194"/>
      <c r="IRA18" s="1195"/>
      <c r="IRB18" s="1195"/>
      <c r="IRC18" s="1195"/>
      <c r="IRD18" s="1196"/>
      <c r="IRE18" s="1196"/>
      <c r="IRF18" s="1196"/>
      <c r="IRH18" s="1198"/>
      <c r="IRI18" s="1193"/>
      <c r="IRJ18" s="1194"/>
      <c r="IRK18" s="1195"/>
      <c r="IRL18" s="1195"/>
      <c r="IRM18" s="1195"/>
      <c r="IRN18" s="1196"/>
      <c r="IRO18" s="1196"/>
      <c r="IRP18" s="1196"/>
      <c r="IRR18" s="1198"/>
      <c r="IRS18" s="1193"/>
      <c r="IRT18" s="1194"/>
      <c r="IRU18" s="1195"/>
      <c r="IRV18" s="1195"/>
      <c r="IRW18" s="1195"/>
      <c r="IRX18" s="1196"/>
      <c r="IRY18" s="1196"/>
      <c r="IRZ18" s="1196"/>
      <c r="ISB18" s="1198"/>
      <c r="ISC18" s="1193"/>
      <c r="ISD18" s="1194"/>
      <c r="ISE18" s="1195"/>
      <c r="ISF18" s="1195"/>
      <c r="ISG18" s="1195"/>
      <c r="ISH18" s="1196"/>
      <c r="ISI18" s="1196"/>
      <c r="ISJ18" s="1196"/>
      <c r="ISL18" s="1198"/>
      <c r="ISM18" s="1193"/>
      <c r="ISN18" s="1194"/>
      <c r="ISO18" s="1195"/>
      <c r="ISP18" s="1195"/>
      <c r="ISQ18" s="1195"/>
      <c r="ISR18" s="1196"/>
      <c r="ISS18" s="1196"/>
      <c r="IST18" s="1196"/>
      <c r="ISV18" s="1198"/>
      <c r="ISW18" s="1193"/>
      <c r="ISX18" s="1194"/>
      <c r="ISY18" s="1195"/>
      <c r="ISZ18" s="1195"/>
      <c r="ITA18" s="1195"/>
      <c r="ITB18" s="1196"/>
      <c r="ITC18" s="1196"/>
      <c r="ITD18" s="1196"/>
      <c r="ITF18" s="1198"/>
      <c r="ITG18" s="1193"/>
      <c r="ITH18" s="1194"/>
      <c r="ITI18" s="1195"/>
      <c r="ITJ18" s="1195"/>
      <c r="ITK18" s="1195"/>
      <c r="ITL18" s="1196"/>
      <c r="ITM18" s="1196"/>
      <c r="ITN18" s="1196"/>
      <c r="ITP18" s="1198"/>
      <c r="ITQ18" s="1193"/>
      <c r="ITR18" s="1194"/>
      <c r="ITS18" s="1195"/>
      <c r="ITT18" s="1195"/>
      <c r="ITU18" s="1195"/>
      <c r="ITV18" s="1196"/>
      <c r="ITW18" s="1196"/>
      <c r="ITX18" s="1196"/>
      <c r="ITZ18" s="1198"/>
      <c r="IUA18" s="1193"/>
      <c r="IUB18" s="1194"/>
      <c r="IUC18" s="1195"/>
      <c r="IUD18" s="1195"/>
      <c r="IUE18" s="1195"/>
      <c r="IUF18" s="1196"/>
      <c r="IUG18" s="1196"/>
      <c r="IUH18" s="1196"/>
      <c r="IUJ18" s="1198"/>
      <c r="IUK18" s="1193"/>
      <c r="IUL18" s="1194"/>
      <c r="IUM18" s="1195"/>
      <c r="IUN18" s="1195"/>
      <c r="IUO18" s="1195"/>
      <c r="IUP18" s="1196"/>
      <c r="IUQ18" s="1196"/>
      <c r="IUR18" s="1196"/>
      <c r="IUT18" s="1198"/>
      <c r="IUU18" s="1193"/>
      <c r="IUV18" s="1194"/>
      <c r="IUW18" s="1195"/>
      <c r="IUX18" s="1195"/>
      <c r="IUY18" s="1195"/>
      <c r="IUZ18" s="1196"/>
      <c r="IVA18" s="1196"/>
      <c r="IVB18" s="1196"/>
      <c r="IVD18" s="1198"/>
      <c r="IVE18" s="1193"/>
      <c r="IVF18" s="1194"/>
      <c r="IVG18" s="1195"/>
      <c r="IVH18" s="1195"/>
      <c r="IVI18" s="1195"/>
      <c r="IVJ18" s="1196"/>
      <c r="IVK18" s="1196"/>
      <c r="IVL18" s="1196"/>
      <c r="IVN18" s="1198"/>
      <c r="IVO18" s="1193"/>
      <c r="IVP18" s="1194"/>
      <c r="IVQ18" s="1195"/>
      <c r="IVR18" s="1195"/>
      <c r="IVS18" s="1195"/>
      <c r="IVT18" s="1196"/>
      <c r="IVU18" s="1196"/>
      <c r="IVV18" s="1196"/>
      <c r="IVX18" s="1198"/>
      <c r="IVY18" s="1193"/>
      <c r="IVZ18" s="1194"/>
      <c r="IWA18" s="1195"/>
      <c r="IWB18" s="1195"/>
      <c r="IWC18" s="1195"/>
      <c r="IWD18" s="1196"/>
      <c r="IWE18" s="1196"/>
      <c r="IWF18" s="1196"/>
      <c r="IWH18" s="1198"/>
      <c r="IWI18" s="1193"/>
      <c r="IWJ18" s="1194"/>
      <c r="IWK18" s="1195"/>
      <c r="IWL18" s="1195"/>
      <c r="IWM18" s="1195"/>
      <c r="IWN18" s="1196"/>
      <c r="IWO18" s="1196"/>
      <c r="IWP18" s="1196"/>
      <c r="IWR18" s="1198"/>
      <c r="IWS18" s="1193"/>
      <c r="IWT18" s="1194"/>
      <c r="IWU18" s="1195"/>
      <c r="IWV18" s="1195"/>
      <c r="IWW18" s="1195"/>
      <c r="IWX18" s="1196"/>
      <c r="IWY18" s="1196"/>
      <c r="IWZ18" s="1196"/>
      <c r="IXB18" s="1198"/>
      <c r="IXC18" s="1193"/>
      <c r="IXD18" s="1194"/>
      <c r="IXE18" s="1195"/>
      <c r="IXF18" s="1195"/>
      <c r="IXG18" s="1195"/>
      <c r="IXH18" s="1196"/>
      <c r="IXI18" s="1196"/>
      <c r="IXJ18" s="1196"/>
      <c r="IXL18" s="1198"/>
      <c r="IXM18" s="1193"/>
      <c r="IXN18" s="1194"/>
      <c r="IXO18" s="1195"/>
      <c r="IXP18" s="1195"/>
      <c r="IXQ18" s="1195"/>
      <c r="IXR18" s="1196"/>
      <c r="IXS18" s="1196"/>
      <c r="IXT18" s="1196"/>
      <c r="IXV18" s="1198"/>
      <c r="IXW18" s="1193"/>
      <c r="IXX18" s="1194"/>
      <c r="IXY18" s="1195"/>
      <c r="IXZ18" s="1195"/>
      <c r="IYA18" s="1195"/>
      <c r="IYB18" s="1196"/>
      <c r="IYC18" s="1196"/>
      <c r="IYD18" s="1196"/>
      <c r="IYF18" s="1198"/>
      <c r="IYG18" s="1193"/>
      <c r="IYH18" s="1194"/>
      <c r="IYI18" s="1195"/>
      <c r="IYJ18" s="1195"/>
      <c r="IYK18" s="1195"/>
      <c r="IYL18" s="1196"/>
      <c r="IYM18" s="1196"/>
      <c r="IYN18" s="1196"/>
      <c r="IYP18" s="1198"/>
      <c r="IYQ18" s="1193"/>
      <c r="IYR18" s="1194"/>
      <c r="IYS18" s="1195"/>
      <c r="IYT18" s="1195"/>
      <c r="IYU18" s="1195"/>
      <c r="IYV18" s="1196"/>
      <c r="IYW18" s="1196"/>
      <c r="IYX18" s="1196"/>
      <c r="IYZ18" s="1198"/>
      <c r="IZA18" s="1193"/>
      <c r="IZB18" s="1194"/>
      <c r="IZC18" s="1195"/>
      <c r="IZD18" s="1195"/>
      <c r="IZE18" s="1195"/>
      <c r="IZF18" s="1196"/>
      <c r="IZG18" s="1196"/>
      <c r="IZH18" s="1196"/>
      <c r="IZJ18" s="1198"/>
      <c r="IZK18" s="1193"/>
      <c r="IZL18" s="1194"/>
      <c r="IZM18" s="1195"/>
      <c r="IZN18" s="1195"/>
      <c r="IZO18" s="1195"/>
      <c r="IZP18" s="1196"/>
      <c r="IZQ18" s="1196"/>
      <c r="IZR18" s="1196"/>
      <c r="IZT18" s="1198"/>
      <c r="IZU18" s="1193"/>
      <c r="IZV18" s="1194"/>
      <c r="IZW18" s="1195"/>
      <c r="IZX18" s="1195"/>
      <c r="IZY18" s="1195"/>
      <c r="IZZ18" s="1196"/>
      <c r="JAA18" s="1196"/>
      <c r="JAB18" s="1196"/>
      <c r="JAD18" s="1198"/>
      <c r="JAE18" s="1193"/>
      <c r="JAF18" s="1194"/>
      <c r="JAG18" s="1195"/>
      <c r="JAH18" s="1195"/>
      <c r="JAI18" s="1195"/>
      <c r="JAJ18" s="1196"/>
      <c r="JAK18" s="1196"/>
      <c r="JAL18" s="1196"/>
      <c r="JAN18" s="1198"/>
      <c r="JAO18" s="1193"/>
      <c r="JAP18" s="1194"/>
      <c r="JAQ18" s="1195"/>
      <c r="JAR18" s="1195"/>
      <c r="JAS18" s="1195"/>
      <c r="JAT18" s="1196"/>
      <c r="JAU18" s="1196"/>
      <c r="JAV18" s="1196"/>
      <c r="JAX18" s="1198"/>
      <c r="JAY18" s="1193"/>
      <c r="JAZ18" s="1194"/>
      <c r="JBA18" s="1195"/>
      <c r="JBB18" s="1195"/>
      <c r="JBC18" s="1195"/>
      <c r="JBD18" s="1196"/>
      <c r="JBE18" s="1196"/>
      <c r="JBF18" s="1196"/>
      <c r="JBH18" s="1198"/>
      <c r="JBI18" s="1193"/>
      <c r="JBJ18" s="1194"/>
      <c r="JBK18" s="1195"/>
      <c r="JBL18" s="1195"/>
      <c r="JBM18" s="1195"/>
      <c r="JBN18" s="1196"/>
      <c r="JBO18" s="1196"/>
      <c r="JBP18" s="1196"/>
      <c r="JBR18" s="1198"/>
      <c r="JBS18" s="1193"/>
      <c r="JBT18" s="1194"/>
      <c r="JBU18" s="1195"/>
      <c r="JBV18" s="1195"/>
      <c r="JBW18" s="1195"/>
      <c r="JBX18" s="1196"/>
      <c r="JBY18" s="1196"/>
      <c r="JBZ18" s="1196"/>
      <c r="JCB18" s="1198"/>
      <c r="JCC18" s="1193"/>
      <c r="JCD18" s="1194"/>
      <c r="JCE18" s="1195"/>
      <c r="JCF18" s="1195"/>
      <c r="JCG18" s="1195"/>
      <c r="JCH18" s="1196"/>
      <c r="JCI18" s="1196"/>
      <c r="JCJ18" s="1196"/>
      <c r="JCL18" s="1198"/>
      <c r="JCM18" s="1193"/>
      <c r="JCN18" s="1194"/>
      <c r="JCO18" s="1195"/>
      <c r="JCP18" s="1195"/>
      <c r="JCQ18" s="1195"/>
      <c r="JCR18" s="1196"/>
      <c r="JCS18" s="1196"/>
      <c r="JCT18" s="1196"/>
      <c r="JCV18" s="1198"/>
      <c r="JCW18" s="1193"/>
      <c r="JCX18" s="1194"/>
      <c r="JCY18" s="1195"/>
      <c r="JCZ18" s="1195"/>
      <c r="JDA18" s="1195"/>
      <c r="JDB18" s="1196"/>
      <c r="JDC18" s="1196"/>
      <c r="JDD18" s="1196"/>
      <c r="JDF18" s="1198"/>
      <c r="JDG18" s="1193"/>
      <c r="JDH18" s="1194"/>
      <c r="JDI18" s="1195"/>
      <c r="JDJ18" s="1195"/>
      <c r="JDK18" s="1195"/>
      <c r="JDL18" s="1196"/>
      <c r="JDM18" s="1196"/>
      <c r="JDN18" s="1196"/>
      <c r="JDP18" s="1198"/>
      <c r="JDQ18" s="1193"/>
      <c r="JDR18" s="1194"/>
      <c r="JDS18" s="1195"/>
      <c r="JDT18" s="1195"/>
      <c r="JDU18" s="1195"/>
      <c r="JDV18" s="1196"/>
      <c r="JDW18" s="1196"/>
      <c r="JDX18" s="1196"/>
      <c r="JDZ18" s="1198"/>
      <c r="JEA18" s="1193"/>
      <c r="JEB18" s="1194"/>
      <c r="JEC18" s="1195"/>
      <c r="JED18" s="1195"/>
      <c r="JEE18" s="1195"/>
      <c r="JEF18" s="1196"/>
      <c r="JEG18" s="1196"/>
      <c r="JEH18" s="1196"/>
      <c r="JEJ18" s="1198"/>
      <c r="JEK18" s="1193"/>
      <c r="JEL18" s="1194"/>
      <c r="JEM18" s="1195"/>
      <c r="JEN18" s="1195"/>
      <c r="JEO18" s="1195"/>
      <c r="JEP18" s="1196"/>
      <c r="JEQ18" s="1196"/>
      <c r="JER18" s="1196"/>
      <c r="JET18" s="1198"/>
      <c r="JEU18" s="1193"/>
      <c r="JEV18" s="1194"/>
      <c r="JEW18" s="1195"/>
      <c r="JEX18" s="1195"/>
      <c r="JEY18" s="1195"/>
      <c r="JEZ18" s="1196"/>
      <c r="JFA18" s="1196"/>
      <c r="JFB18" s="1196"/>
      <c r="JFD18" s="1198"/>
      <c r="JFE18" s="1193"/>
      <c r="JFF18" s="1194"/>
      <c r="JFG18" s="1195"/>
      <c r="JFH18" s="1195"/>
      <c r="JFI18" s="1195"/>
      <c r="JFJ18" s="1196"/>
      <c r="JFK18" s="1196"/>
      <c r="JFL18" s="1196"/>
      <c r="JFN18" s="1198"/>
      <c r="JFO18" s="1193"/>
      <c r="JFP18" s="1194"/>
      <c r="JFQ18" s="1195"/>
      <c r="JFR18" s="1195"/>
      <c r="JFS18" s="1195"/>
      <c r="JFT18" s="1196"/>
      <c r="JFU18" s="1196"/>
      <c r="JFV18" s="1196"/>
      <c r="JFX18" s="1198"/>
      <c r="JFY18" s="1193"/>
      <c r="JFZ18" s="1194"/>
      <c r="JGA18" s="1195"/>
      <c r="JGB18" s="1195"/>
      <c r="JGC18" s="1195"/>
      <c r="JGD18" s="1196"/>
      <c r="JGE18" s="1196"/>
      <c r="JGF18" s="1196"/>
      <c r="JGH18" s="1198"/>
      <c r="JGI18" s="1193"/>
      <c r="JGJ18" s="1194"/>
      <c r="JGK18" s="1195"/>
      <c r="JGL18" s="1195"/>
      <c r="JGM18" s="1195"/>
      <c r="JGN18" s="1196"/>
      <c r="JGO18" s="1196"/>
      <c r="JGP18" s="1196"/>
      <c r="JGR18" s="1198"/>
      <c r="JGS18" s="1193"/>
      <c r="JGT18" s="1194"/>
      <c r="JGU18" s="1195"/>
      <c r="JGV18" s="1195"/>
      <c r="JGW18" s="1195"/>
      <c r="JGX18" s="1196"/>
      <c r="JGY18" s="1196"/>
      <c r="JGZ18" s="1196"/>
      <c r="JHB18" s="1198"/>
      <c r="JHC18" s="1193"/>
      <c r="JHD18" s="1194"/>
      <c r="JHE18" s="1195"/>
      <c r="JHF18" s="1195"/>
      <c r="JHG18" s="1195"/>
      <c r="JHH18" s="1196"/>
      <c r="JHI18" s="1196"/>
      <c r="JHJ18" s="1196"/>
      <c r="JHL18" s="1198"/>
      <c r="JHM18" s="1193"/>
      <c r="JHN18" s="1194"/>
      <c r="JHO18" s="1195"/>
      <c r="JHP18" s="1195"/>
      <c r="JHQ18" s="1195"/>
      <c r="JHR18" s="1196"/>
      <c r="JHS18" s="1196"/>
      <c r="JHT18" s="1196"/>
      <c r="JHV18" s="1198"/>
      <c r="JHW18" s="1193"/>
      <c r="JHX18" s="1194"/>
      <c r="JHY18" s="1195"/>
      <c r="JHZ18" s="1195"/>
      <c r="JIA18" s="1195"/>
      <c r="JIB18" s="1196"/>
      <c r="JIC18" s="1196"/>
      <c r="JID18" s="1196"/>
      <c r="JIF18" s="1198"/>
      <c r="JIG18" s="1193"/>
      <c r="JIH18" s="1194"/>
      <c r="JII18" s="1195"/>
      <c r="JIJ18" s="1195"/>
      <c r="JIK18" s="1195"/>
      <c r="JIL18" s="1196"/>
      <c r="JIM18" s="1196"/>
      <c r="JIN18" s="1196"/>
      <c r="JIP18" s="1198"/>
      <c r="JIQ18" s="1193"/>
      <c r="JIR18" s="1194"/>
      <c r="JIS18" s="1195"/>
      <c r="JIT18" s="1195"/>
      <c r="JIU18" s="1195"/>
      <c r="JIV18" s="1196"/>
      <c r="JIW18" s="1196"/>
      <c r="JIX18" s="1196"/>
      <c r="JIZ18" s="1198"/>
      <c r="JJA18" s="1193"/>
      <c r="JJB18" s="1194"/>
      <c r="JJC18" s="1195"/>
      <c r="JJD18" s="1195"/>
      <c r="JJE18" s="1195"/>
      <c r="JJF18" s="1196"/>
      <c r="JJG18" s="1196"/>
      <c r="JJH18" s="1196"/>
      <c r="JJJ18" s="1198"/>
      <c r="JJK18" s="1193"/>
      <c r="JJL18" s="1194"/>
      <c r="JJM18" s="1195"/>
      <c r="JJN18" s="1195"/>
      <c r="JJO18" s="1195"/>
      <c r="JJP18" s="1196"/>
      <c r="JJQ18" s="1196"/>
      <c r="JJR18" s="1196"/>
      <c r="JJT18" s="1198"/>
      <c r="JJU18" s="1193"/>
      <c r="JJV18" s="1194"/>
      <c r="JJW18" s="1195"/>
      <c r="JJX18" s="1195"/>
      <c r="JJY18" s="1195"/>
      <c r="JJZ18" s="1196"/>
      <c r="JKA18" s="1196"/>
      <c r="JKB18" s="1196"/>
      <c r="JKD18" s="1198"/>
      <c r="JKE18" s="1193"/>
      <c r="JKF18" s="1194"/>
      <c r="JKG18" s="1195"/>
      <c r="JKH18" s="1195"/>
      <c r="JKI18" s="1195"/>
      <c r="JKJ18" s="1196"/>
      <c r="JKK18" s="1196"/>
      <c r="JKL18" s="1196"/>
      <c r="JKN18" s="1198"/>
      <c r="JKO18" s="1193"/>
      <c r="JKP18" s="1194"/>
      <c r="JKQ18" s="1195"/>
      <c r="JKR18" s="1195"/>
      <c r="JKS18" s="1195"/>
      <c r="JKT18" s="1196"/>
      <c r="JKU18" s="1196"/>
      <c r="JKV18" s="1196"/>
      <c r="JKX18" s="1198"/>
      <c r="JKY18" s="1193"/>
      <c r="JKZ18" s="1194"/>
      <c r="JLA18" s="1195"/>
      <c r="JLB18" s="1195"/>
      <c r="JLC18" s="1195"/>
      <c r="JLD18" s="1196"/>
      <c r="JLE18" s="1196"/>
      <c r="JLF18" s="1196"/>
      <c r="JLH18" s="1198"/>
      <c r="JLI18" s="1193"/>
      <c r="JLJ18" s="1194"/>
      <c r="JLK18" s="1195"/>
      <c r="JLL18" s="1195"/>
      <c r="JLM18" s="1195"/>
      <c r="JLN18" s="1196"/>
      <c r="JLO18" s="1196"/>
      <c r="JLP18" s="1196"/>
      <c r="JLR18" s="1198"/>
      <c r="JLS18" s="1193"/>
      <c r="JLT18" s="1194"/>
      <c r="JLU18" s="1195"/>
      <c r="JLV18" s="1195"/>
      <c r="JLW18" s="1195"/>
      <c r="JLX18" s="1196"/>
      <c r="JLY18" s="1196"/>
      <c r="JLZ18" s="1196"/>
      <c r="JMB18" s="1198"/>
      <c r="JMC18" s="1193"/>
      <c r="JMD18" s="1194"/>
      <c r="JME18" s="1195"/>
      <c r="JMF18" s="1195"/>
      <c r="JMG18" s="1195"/>
      <c r="JMH18" s="1196"/>
      <c r="JMI18" s="1196"/>
      <c r="JMJ18" s="1196"/>
      <c r="JML18" s="1198"/>
      <c r="JMM18" s="1193"/>
      <c r="JMN18" s="1194"/>
      <c r="JMO18" s="1195"/>
      <c r="JMP18" s="1195"/>
      <c r="JMQ18" s="1195"/>
      <c r="JMR18" s="1196"/>
      <c r="JMS18" s="1196"/>
      <c r="JMT18" s="1196"/>
      <c r="JMV18" s="1198"/>
      <c r="JMW18" s="1193"/>
      <c r="JMX18" s="1194"/>
      <c r="JMY18" s="1195"/>
      <c r="JMZ18" s="1195"/>
      <c r="JNA18" s="1195"/>
      <c r="JNB18" s="1196"/>
      <c r="JNC18" s="1196"/>
      <c r="JND18" s="1196"/>
      <c r="JNF18" s="1198"/>
      <c r="JNG18" s="1193"/>
      <c r="JNH18" s="1194"/>
      <c r="JNI18" s="1195"/>
      <c r="JNJ18" s="1195"/>
      <c r="JNK18" s="1195"/>
      <c r="JNL18" s="1196"/>
      <c r="JNM18" s="1196"/>
      <c r="JNN18" s="1196"/>
      <c r="JNP18" s="1198"/>
      <c r="JNQ18" s="1193"/>
      <c r="JNR18" s="1194"/>
      <c r="JNS18" s="1195"/>
      <c r="JNT18" s="1195"/>
      <c r="JNU18" s="1195"/>
      <c r="JNV18" s="1196"/>
      <c r="JNW18" s="1196"/>
      <c r="JNX18" s="1196"/>
      <c r="JNZ18" s="1198"/>
      <c r="JOA18" s="1193"/>
      <c r="JOB18" s="1194"/>
      <c r="JOC18" s="1195"/>
      <c r="JOD18" s="1195"/>
      <c r="JOE18" s="1195"/>
      <c r="JOF18" s="1196"/>
      <c r="JOG18" s="1196"/>
      <c r="JOH18" s="1196"/>
      <c r="JOJ18" s="1198"/>
      <c r="JOK18" s="1193"/>
      <c r="JOL18" s="1194"/>
      <c r="JOM18" s="1195"/>
      <c r="JON18" s="1195"/>
      <c r="JOO18" s="1195"/>
      <c r="JOP18" s="1196"/>
      <c r="JOQ18" s="1196"/>
      <c r="JOR18" s="1196"/>
      <c r="JOT18" s="1198"/>
      <c r="JOU18" s="1193"/>
      <c r="JOV18" s="1194"/>
      <c r="JOW18" s="1195"/>
      <c r="JOX18" s="1195"/>
      <c r="JOY18" s="1195"/>
      <c r="JOZ18" s="1196"/>
      <c r="JPA18" s="1196"/>
      <c r="JPB18" s="1196"/>
      <c r="JPD18" s="1198"/>
      <c r="JPE18" s="1193"/>
      <c r="JPF18" s="1194"/>
      <c r="JPG18" s="1195"/>
      <c r="JPH18" s="1195"/>
      <c r="JPI18" s="1195"/>
      <c r="JPJ18" s="1196"/>
      <c r="JPK18" s="1196"/>
      <c r="JPL18" s="1196"/>
      <c r="JPN18" s="1198"/>
      <c r="JPO18" s="1193"/>
      <c r="JPP18" s="1194"/>
      <c r="JPQ18" s="1195"/>
      <c r="JPR18" s="1195"/>
      <c r="JPS18" s="1195"/>
      <c r="JPT18" s="1196"/>
      <c r="JPU18" s="1196"/>
      <c r="JPV18" s="1196"/>
      <c r="JPX18" s="1198"/>
      <c r="JPY18" s="1193"/>
      <c r="JPZ18" s="1194"/>
      <c r="JQA18" s="1195"/>
      <c r="JQB18" s="1195"/>
      <c r="JQC18" s="1195"/>
      <c r="JQD18" s="1196"/>
      <c r="JQE18" s="1196"/>
      <c r="JQF18" s="1196"/>
      <c r="JQH18" s="1198"/>
      <c r="JQI18" s="1193"/>
      <c r="JQJ18" s="1194"/>
      <c r="JQK18" s="1195"/>
      <c r="JQL18" s="1195"/>
      <c r="JQM18" s="1195"/>
      <c r="JQN18" s="1196"/>
      <c r="JQO18" s="1196"/>
      <c r="JQP18" s="1196"/>
      <c r="JQR18" s="1198"/>
      <c r="JQS18" s="1193"/>
      <c r="JQT18" s="1194"/>
      <c r="JQU18" s="1195"/>
      <c r="JQV18" s="1195"/>
      <c r="JQW18" s="1195"/>
      <c r="JQX18" s="1196"/>
      <c r="JQY18" s="1196"/>
      <c r="JQZ18" s="1196"/>
      <c r="JRB18" s="1198"/>
      <c r="JRC18" s="1193"/>
      <c r="JRD18" s="1194"/>
      <c r="JRE18" s="1195"/>
      <c r="JRF18" s="1195"/>
      <c r="JRG18" s="1195"/>
      <c r="JRH18" s="1196"/>
      <c r="JRI18" s="1196"/>
      <c r="JRJ18" s="1196"/>
      <c r="JRL18" s="1198"/>
      <c r="JRM18" s="1193"/>
      <c r="JRN18" s="1194"/>
      <c r="JRO18" s="1195"/>
      <c r="JRP18" s="1195"/>
      <c r="JRQ18" s="1195"/>
      <c r="JRR18" s="1196"/>
      <c r="JRS18" s="1196"/>
      <c r="JRT18" s="1196"/>
      <c r="JRV18" s="1198"/>
      <c r="JRW18" s="1193"/>
      <c r="JRX18" s="1194"/>
      <c r="JRY18" s="1195"/>
      <c r="JRZ18" s="1195"/>
      <c r="JSA18" s="1195"/>
      <c r="JSB18" s="1196"/>
      <c r="JSC18" s="1196"/>
      <c r="JSD18" s="1196"/>
      <c r="JSF18" s="1198"/>
      <c r="JSG18" s="1193"/>
      <c r="JSH18" s="1194"/>
      <c r="JSI18" s="1195"/>
      <c r="JSJ18" s="1195"/>
      <c r="JSK18" s="1195"/>
      <c r="JSL18" s="1196"/>
      <c r="JSM18" s="1196"/>
      <c r="JSN18" s="1196"/>
      <c r="JSP18" s="1198"/>
      <c r="JSQ18" s="1193"/>
      <c r="JSR18" s="1194"/>
      <c r="JSS18" s="1195"/>
      <c r="JST18" s="1195"/>
      <c r="JSU18" s="1195"/>
      <c r="JSV18" s="1196"/>
      <c r="JSW18" s="1196"/>
      <c r="JSX18" s="1196"/>
      <c r="JSZ18" s="1198"/>
      <c r="JTA18" s="1193"/>
      <c r="JTB18" s="1194"/>
      <c r="JTC18" s="1195"/>
      <c r="JTD18" s="1195"/>
      <c r="JTE18" s="1195"/>
      <c r="JTF18" s="1196"/>
      <c r="JTG18" s="1196"/>
      <c r="JTH18" s="1196"/>
      <c r="JTJ18" s="1198"/>
      <c r="JTK18" s="1193"/>
      <c r="JTL18" s="1194"/>
      <c r="JTM18" s="1195"/>
      <c r="JTN18" s="1195"/>
      <c r="JTO18" s="1195"/>
      <c r="JTP18" s="1196"/>
      <c r="JTQ18" s="1196"/>
      <c r="JTR18" s="1196"/>
      <c r="JTT18" s="1198"/>
      <c r="JTU18" s="1193"/>
      <c r="JTV18" s="1194"/>
      <c r="JTW18" s="1195"/>
      <c r="JTX18" s="1195"/>
      <c r="JTY18" s="1195"/>
      <c r="JTZ18" s="1196"/>
      <c r="JUA18" s="1196"/>
      <c r="JUB18" s="1196"/>
      <c r="JUD18" s="1198"/>
      <c r="JUE18" s="1193"/>
      <c r="JUF18" s="1194"/>
      <c r="JUG18" s="1195"/>
      <c r="JUH18" s="1195"/>
      <c r="JUI18" s="1195"/>
      <c r="JUJ18" s="1196"/>
      <c r="JUK18" s="1196"/>
      <c r="JUL18" s="1196"/>
      <c r="JUN18" s="1198"/>
      <c r="JUO18" s="1193"/>
      <c r="JUP18" s="1194"/>
      <c r="JUQ18" s="1195"/>
      <c r="JUR18" s="1195"/>
      <c r="JUS18" s="1195"/>
      <c r="JUT18" s="1196"/>
      <c r="JUU18" s="1196"/>
      <c r="JUV18" s="1196"/>
      <c r="JUX18" s="1198"/>
      <c r="JUY18" s="1193"/>
      <c r="JUZ18" s="1194"/>
      <c r="JVA18" s="1195"/>
      <c r="JVB18" s="1195"/>
      <c r="JVC18" s="1195"/>
      <c r="JVD18" s="1196"/>
      <c r="JVE18" s="1196"/>
      <c r="JVF18" s="1196"/>
      <c r="JVH18" s="1198"/>
      <c r="JVI18" s="1193"/>
      <c r="JVJ18" s="1194"/>
      <c r="JVK18" s="1195"/>
      <c r="JVL18" s="1195"/>
      <c r="JVM18" s="1195"/>
      <c r="JVN18" s="1196"/>
      <c r="JVO18" s="1196"/>
      <c r="JVP18" s="1196"/>
      <c r="JVR18" s="1198"/>
      <c r="JVS18" s="1193"/>
      <c r="JVT18" s="1194"/>
      <c r="JVU18" s="1195"/>
      <c r="JVV18" s="1195"/>
      <c r="JVW18" s="1195"/>
      <c r="JVX18" s="1196"/>
      <c r="JVY18" s="1196"/>
      <c r="JVZ18" s="1196"/>
      <c r="JWB18" s="1198"/>
      <c r="JWC18" s="1193"/>
      <c r="JWD18" s="1194"/>
      <c r="JWE18" s="1195"/>
      <c r="JWF18" s="1195"/>
      <c r="JWG18" s="1195"/>
      <c r="JWH18" s="1196"/>
      <c r="JWI18" s="1196"/>
      <c r="JWJ18" s="1196"/>
      <c r="JWL18" s="1198"/>
      <c r="JWM18" s="1193"/>
      <c r="JWN18" s="1194"/>
      <c r="JWO18" s="1195"/>
      <c r="JWP18" s="1195"/>
      <c r="JWQ18" s="1195"/>
      <c r="JWR18" s="1196"/>
      <c r="JWS18" s="1196"/>
      <c r="JWT18" s="1196"/>
      <c r="JWV18" s="1198"/>
      <c r="JWW18" s="1193"/>
      <c r="JWX18" s="1194"/>
      <c r="JWY18" s="1195"/>
      <c r="JWZ18" s="1195"/>
      <c r="JXA18" s="1195"/>
      <c r="JXB18" s="1196"/>
      <c r="JXC18" s="1196"/>
      <c r="JXD18" s="1196"/>
      <c r="JXF18" s="1198"/>
      <c r="JXG18" s="1193"/>
      <c r="JXH18" s="1194"/>
      <c r="JXI18" s="1195"/>
      <c r="JXJ18" s="1195"/>
      <c r="JXK18" s="1195"/>
      <c r="JXL18" s="1196"/>
      <c r="JXM18" s="1196"/>
      <c r="JXN18" s="1196"/>
      <c r="JXP18" s="1198"/>
      <c r="JXQ18" s="1193"/>
      <c r="JXR18" s="1194"/>
      <c r="JXS18" s="1195"/>
      <c r="JXT18" s="1195"/>
      <c r="JXU18" s="1195"/>
      <c r="JXV18" s="1196"/>
      <c r="JXW18" s="1196"/>
      <c r="JXX18" s="1196"/>
      <c r="JXZ18" s="1198"/>
      <c r="JYA18" s="1193"/>
      <c r="JYB18" s="1194"/>
      <c r="JYC18" s="1195"/>
      <c r="JYD18" s="1195"/>
      <c r="JYE18" s="1195"/>
      <c r="JYF18" s="1196"/>
      <c r="JYG18" s="1196"/>
      <c r="JYH18" s="1196"/>
      <c r="JYJ18" s="1198"/>
      <c r="JYK18" s="1193"/>
      <c r="JYL18" s="1194"/>
      <c r="JYM18" s="1195"/>
      <c r="JYN18" s="1195"/>
      <c r="JYO18" s="1195"/>
      <c r="JYP18" s="1196"/>
      <c r="JYQ18" s="1196"/>
      <c r="JYR18" s="1196"/>
      <c r="JYT18" s="1198"/>
      <c r="JYU18" s="1193"/>
      <c r="JYV18" s="1194"/>
      <c r="JYW18" s="1195"/>
      <c r="JYX18" s="1195"/>
      <c r="JYY18" s="1195"/>
      <c r="JYZ18" s="1196"/>
      <c r="JZA18" s="1196"/>
      <c r="JZB18" s="1196"/>
      <c r="JZD18" s="1198"/>
      <c r="JZE18" s="1193"/>
      <c r="JZF18" s="1194"/>
      <c r="JZG18" s="1195"/>
      <c r="JZH18" s="1195"/>
      <c r="JZI18" s="1195"/>
      <c r="JZJ18" s="1196"/>
      <c r="JZK18" s="1196"/>
      <c r="JZL18" s="1196"/>
      <c r="JZN18" s="1198"/>
      <c r="JZO18" s="1193"/>
      <c r="JZP18" s="1194"/>
      <c r="JZQ18" s="1195"/>
      <c r="JZR18" s="1195"/>
      <c r="JZS18" s="1195"/>
      <c r="JZT18" s="1196"/>
      <c r="JZU18" s="1196"/>
      <c r="JZV18" s="1196"/>
      <c r="JZX18" s="1198"/>
      <c r="JZY18" s="1193"/>
      <c r="JZZ18" s="1194"/>
      <c r="KAA18" s="1195"/>
      <c r="KAB18" s="1195"/>
      <c r="KAC18" s="1195"/>
      <c r="KAD18" s="1196"/>
      <c r="KAE18" s="1196"/>
      <c r="KAF18" s="1196"/>
      <c r="KAH18" s="1198"/>
      <c r="KAI18" s="1193"/>
      <c r="KAJ18" s="1194"/>
      <c r="KAK18" s="1195"/>
      <c r="KAL18" s="1195"/>
      <c r="KAM18" s="1195"/>
      <c r="KAN18" s="1196"/>
      <c r="KAO18" s="1196"/>
      <c r="KAP18" s="1196"/>
      <c r="KAR18" s="1198"/>
      <c r="KAS18" s="1193"/>
      <c r="KAT18" s="1194"/>
      <c r="KAU18" s="1195"/>
      <c r="KAV18" s="1195"/>
      <c r="KAW18" s="1195"/>
      <c r="KAX18" s="1196"/>
      <c r="KAY18" s="1196"/>
      <c r="KAZ18" s="1196"/>
      <c r="KBB18" s="1198"/>
      <c r="KBC18" s="1193"/>
      <c r="KBD18" s="1194"/>
      <c r="KBE18" s="1195"/>
      <c r="KBF18" s="1195"/>
      <c r="KBG18" s="1195"/>
      <c r="KBH18" s="1196"/>
      <c r="KBI18" s="1196"/>
      <c r="KBJ18" s="1196"/>
      <c r="KBL18" s="1198"/>
      <c r="KBM18" s="1193"/>
      <c r="KBN18" s="1194"/>
      <c r="KBO18" s="1195"/>
      <c r="KBP18" s="1195"/>
      <c r="KBQ18" s="1195"/>
      <c r="KBR18" s="1196"/>
      <c r="KBS18" s="1196"/>
      <c r="KBT18" s="1196"/>
      <c r="KBV18" s="1198"/>
      <c r="KBW18" s="1193"/>
      <c r="KBX18" s="1194"/>
      <c r="KBY18" s="1195"/>
      <c r="KBZ18" s="1195"/>
      <c r="KCA18" s="1195"/>
      <c r="KCB18" s="1196"/>
      <c r="KCC18" s="1196"/>
      <c r="KCD18" s="1196"/>
      <c r="KCF18" s="1198"/>
      <c r="KCG18" s="1193"/>
      <c r="KCH18" s="1194"/>
      <c r="KCI18" s="1195"/>
      <c r="KCJ18" s="1195"/>
      <c r="KCK18" s="1195"/>
      <c r="KCL18" s="1196"/>
      <c r="KCM18" s="1196"/>
      <c r="KCN18" s="1196"/>
      <c r="KCP18" s="1198"/>
      <c r="KCQ18" s="1193"/>
      <c r="KCR18" s="1194"/>
      <c r="KCS18" s="1195"/>
      <c r="KCT18" s="1195"/>
      <c r="KCU18" s="1195"/>
      <c r="KCV18" s="1196"/>
      <c r="KCW18" s="1196"/>
      <c r="KCX18" s="1196"/>
      <c r="KCZ18" s="1198"/>
      <c r="KDA18" s="1193"/>
      <c r="KDB18" s="1194"/>
      <c r="KDC18" s="1195"/>
      <c r="KDD18" s="1195"/>
      <c r="KDE18" s="1195"/>
      <c r="KDF18" s="1196"/>
      <c r="KDG18" s="1196"/>
      <c r="KDH18" s="1196"/>
      <c r="KDJ18" s="1198"/>
      <c r="KDK18" s="1193"/>
      <c r="KDL18" s="1194"/>
      <c r="KDM18" s="1195"/>
      <c r="KDN18" s="1195"/>
      <c r="KDO18" s="1195"/>
      <c r="KDP18" s="1196"/>
      <c r="KDQ18" s="1196"/>
      <c r="KDR18" s="1196"/>
      <c r="KDT18" s="1198"/>
      <c r="KDU18" s="1193"/>
      <c r="KDV18" s="1194"/>
      <c r="KDW18" s="1195"/>
      <c r="KDX18" s="1195"/>
      <c r="KDY18" s="1195"/>
      <c r="KDZ18" s="1196"/>
      <c r="KEA18" s="1196"/>
      <c r="KEB18" s="1196"/>
      <c r="KED18" s="1198"/>
      <c r="KEE18" s="1193"/>
      <c r="KEF18" s="1194"/>
      <c r="KEG18" s="1195"/>
      <c r="KEH18" s="1195"/>
      <c r="KEI18" s="1195"/>
      <c r="KEJ18" s="1196"/>
      <c r="KEK18" s="1196"/>
      <c r="KEL18" s="1196"/>
      <c r="KEN18" s="1198"/>
      <c r="KEO18" s="1193"/>
      <c r="KEP18" s="1194"/>
      <c r="KEQ18" s="1195"/>
      <c r="KER18" s="1195"/>
      <c r="KES18" s="1195"/>
      <c r="KET18" s="1196"/>
      <c r="KEU18" s="1196"/>
      <c r="KEV18" s="1196"/>
      <c r="KEX18" s="1198"/>
      <c r="KEY18" s="1193"/>
      <c r="KEZ18" s="1194"/>
      <c r="KFA18" s="1195"/>
      <c r="KFB18" s="1195"/>
      <c r="KFC18" s="1195"/>
      <c r="KFD18" s="1196"/>
      <c r="KFE18" s="1196"/>
      <c r="KFF18" s="1196"/>
      <c r="KFH18" s="1198"/>
      <c r="KFI18" s="1193"/>
      <c r="KFJ18" s="1194"/>
      <c r="KFK18" s="1195"/>
      <c r="KFL18" s="1195"/>
      <c r="KFM18" s="1195"/>
      <c r="KFN18" s="1196"/>
      <c r="KFO18" s="1196"/>
      <c r="KFP18" s="1196"/>
      <c r="KFR18" s="1198"/>
      <c r="KFS18" s="1193"/>
      <c r="KFT18" s="1194"/>
      <c r="KFU18" s="1195"/>
      <c r="KFV18" s="1195"/>
      <c r="KFW18" s="1195"/>
      <c r="KFX18" s="1196"/>
      <c r="KFY18" s="1196"/>
      <c r="KFZ18" s="1196"/>
      <c r="KGB18" s="1198"/>
      <c r="KGC18" s="1193"/>
      <c r="KGD18" s="1194"/>
      <c r="KGE18" s="1195"/>
      <c r="KGF18" s="1195"/>
      <c r="KGG18" s="1195"/>
      <c r="KGH18" s="1196"/>
      <c r="KGI18" s="1196"/>
      <c r="KGJ18" s="1196"/>
      <c r="KGL18" s="1198"/>
      <c r="KGM18" s="1193"/>
      <c r="KGN18" s="1194"/>
      <c r="KGO18" s="1195"/>
      <c r="KGP18" s="1195"/>
      <c r="KGQ18" s="1195"/>
      <c r="KGR18" s="1196"/>
      <c r="KGS18" s="1196"/>
      <c r="KGT18" s="1196"/>
      <c r="KGV18" s="1198"/>
      <c r="KGW18" s="1193"/>
      <c r="KGX18" s="1194"/>
      <c r="KGY18" s="1195"/>
      <c r="KGZ18" s="1195"/>
      <c r="KHA18" s="1195"/>
      <c r="KHB18" s="1196"/>
      <c r="KHC18" s="1196"/>
      <c r="KHD18" s="1196"/>
      <c r="KHF18" s="1198"/>
      <c r="KHG18" s="1193"/>
      <c r="KHH18" s="1194"/>
      <c r="KHI18" s="1195"/>
      <c r="KHJ18" s="1195"/>
      <c r="KHK18" s="1195"/>
      <c r="KHL18" s="1196"/>
      <c r="KHM18" s="1196"/>
      <c r="KHN18" s="1196"/>
      <c r="KHP18" s="1198"/>
      <c r="KHQ18" s="1193"/>
      <c r="KHR18" s="1194"/>
      <c r="KHS18" s="1195"/>
      <c r="KHT18" s="1195"/>
      <c r="KHU18" s="1195"/>
      <c r="KHV18" s="1196"/>
      <c r="KHW18" s="1196"/>
      <c r="KHX18" s="1196"/>
      <c r="KHZ18" s="1198"/>
      <c r="KIA18" s="1193"/>
      <c r="KIB18" s="1194"/>
      <c r="KIC18" s="1195"/>
      <c r="KID18" s="1195"/>
      <c r="KIE18" s="1195"/>
      <c r="KIF18" s="1196"/>
      <c r="KIG18" s="1196"/>
      <c r="KIH18" s="1196"/>
      <c r="KIJ18" s="1198"/>
      <c r="KIK18" s="1193"/>
      <c r="KIL18" s="1194"/>
      <c r="KIM18" s="1195"/>
      <c r="KIN18" s="1195"/>
      <c r="KIO18" s="1195"/>
      <c r="KIP18" s="1196"/>
      <c r="KIQ18" s="1196"/>
      <c r="KIR18" s="1196"/>
      <c r="KIT18" s="1198"/>
      <c r="KIU18" s="1193"/>
      <c r="KIV18" s="1194"/>
      <c r="KIW18" s="1195"/>
      <c r="KIX18" s="1195"/>
      <c r="KIY18" s="1195"/>
      <c r="KIZ18" s="1196"/>
      <c r="KJA18" s="1196"/>
      <c r="KJB18" s="1196"/>
      <c r="KJD18" s="1198"/>
      <c r="KJE18" s="1193"/>
      <c r="KJF18" s="1194"/>
      <c r="KJG18" s="1195"/>
      <c r="KJH18" s="1195"/>
      <c r="KJI18" s="1195"/>
      <c r="KJJ18" s="1196"/>
      <c r="KJK18" s="1196"/>
      <c r="KJL18" s="1196"/>
      <c r="KJN18" s="1198"/>
      <c r="KJO18" s="1193"/>
      <c r="KJP18" s="1194"/>
      <c r="KJQ18" s="1195"/>
      <c r="KJR18" s="1195"/>
      <c r="KJS18" s="1195"/>
      <c r="KJT18" s="1196"/>
      <c r="KJU18" s="1196"/>
      <c r="KJV18" s="1196"/>
      <c r="KJX18" s="1198"/>
      <c r="KJY18" s="1193"/>
      <c r="KJZ18" s="1194"/>
      <c r="KKA18" s="1195"/>
      <c r="KKB18" s="1195"/>
      <c r="KKC18" s="1195"/>
      <c r="KKD18" s="1196"/>
      <c r="KKE18" s="1196"/>
      <c r="KKF18" s="1196"/>
      <c r="KKH18" s="1198"/>
      <c r="KKI18" s="1193"/>
      <c r="KKJ18" s="1194"/>
      <c r="KKK18" s="1195"/>
      <c r="KKL18" s="1195"/>
      <c r="KKM18" s="1195"/>
      <c r="KKN18" s="1196"/>
      <c r="KKO18" s="1196"/>
      <c r="KKP18" s="1196"/>
      <c r="KKR18" s="1198"/>
      <c r="KKS18" s="1193"/>
      <c r="KKT18" s="1194"/>
      <c r="KKU18" s="1195"/>
      <c r="KKV18" s="1195"/>
      <c r="KKW18" s="1195"/>
      <c r="KKX18" s="1196"/>
      <c r="KKY18" s="1196"/>
      <c r="KKZ18" s="1196"/>
      <c r="KLB18" s="1198"/>
      <c r="KLC18" s="1193"/>
      <c r="KLD18" s="1194"/>
      <c r="KLE18" s="1195"/>
      <c r="KLF18" s="1195"/>
      <c r="KLG18" s="1195"/>
      <c r="KLH18" s="1196"/>
      <c r="KLI18" s="1196"/>
      <c r="KLJ18" s="1196"/>
      <c r="KLL18" s="1198"/>
      <c r="KLM18" s="1193"/>
      <c r="KLN18" s="1194"/>
      <c r="KLO18" s="1195"/>
      <c r="KLP18" s="1195"/>
      <c r="KLQ18" s="1195"/>
      <c r="KLR18" s="1196"/>
      <c r="KLS18" s="1196"/>
      <c r="KLT18" s="1196"/>
      <c r="KLV18" s="1198"/>
      <c r="KLW18" s="1193"/>
      <c r="KLX18" s="1194"/>
      <c r="KLY18" s="1195"/>
      <c r="KLZ18" s="1195"/>
      <c r="KMA18" s="1195"/>
      <c r="KMB18" s="1196"/>
      <c r="KMC18" s="1196"/>
      <c r="KMD18" s="1196"/>
      <c r="KMF18" s="1198"/>
      <c r="KMG18" s="1193"/>
      <c r="KMH18" s="1194"/>
      <c r="KMI18" s="1195"/>
      <c r="KMJ18" s="1195"/>
      <c r="KMK18" s="1195"/>
      <c r="KML18" s="1196"/>
      <c r="KMM18" s="1196"/>
      <c r="KMN18" s="1196"/>
      <c r="KMP18" s="1198"/>
      <c r="KMQ18" s="1193"/>
      <c r="KMR18" s="1194"/>
      <c r="KMS18" s="1195"/>
      <c r="KMT18" s="1195"/>
      <c r="KMU18" s="1195"/>
      <c r="KMV18" s="1196"/>
      <c r="KMW18" s="1196"/>
      <c r="KMX18" s="1196"/>
      <c r="KMZ18" s="1198"/>
      <c r="KNA18" s="1193"/>
      <c r="KNB18" s="1194"/>
      <c r="KNC18" s="1195"/>
      <c r="KND18" s="1195"/>
      <c r="KNE18" s="1195"/>
      <c r="KNF18" s="1196"/>
      <c r="KNG18" s="1196"/>
      <c r="KNH18" s="1196"/>
      <c r="KNJ18" s="1198"/>
      <c r="KNK18" s="1193"/>
      <c r="KNL18" s="1194"/>
      <c r="KNM18" s="1195"/>
      <c r="KNN18" s="1195"/>
      <c r="KNO18" s="1195"/>
      <c r="KNP18" s="1196"/>
      <c r="KNQ18" s="1196"/>
      <c r="KNR18" s="1196"/>
      <c r="KNT18" s="1198"/>
      <c r="KNU18" s="1193"/>
      <c r="KNV18" s="1194"/>
      <c r="KNW18" s="1195"/>
      <c r="KNX18" s="1195"/>
      <c r="KNY18" s="1195"/>
      <c r="KNZ18" s="1196"/>
      <c r="KOA18" s="1196"/>
      <c r="KOB18" s="1196"/>
      <c r="KOD18" s="1198"/>
      <c r="KOE18" s="1193"/>
      <c r="KOF18" s="1194"/>
      <c r="KOG18" s="1195"/>
      <c r="KOH18" s="1195"/>
      <c r="KOI18" s="1195"/>
      <c r="KOJ18" s="1196"/>
      <c r="KOK18" s="1196"/>
      <c r="KOL18" s="1196"/>
      <c r="KON18" s="1198"/>
      <c r="KOO18" s="1193"/>
      <c r="KOP18" s="1194"/>
      <c r="KOQ18" s="1195"/>
      <c r="KOR18" s="1195"/>
      <c r="KOS18" s="1195"/>
      <c r="KOT18" s="1196"/>
      <c r="KOU18" s="1196"/>
      <c r="KOV18" s="1196"/>
      <c r="KOX18" s="1198"/>
      <c r="KOY18" s="1193"/>
      <c r="KOZ18" s="1194"/>
      <c r="KPA18" s="1195"/>
      <c r="KPB18" s="1195"/>
      <c r="KPC18" s="1195"/>
      <c r="KPD18" s="1196"/>
      <c r="KPE18" s="1196"/>
      <c r="KPF18" s="1196"/>
      <c r="KPH18" s="1198"/>
      <c r="KPI18" s="1193"/>
      <c r="KPJ18" s="1194"/>
      <c r="KPK18" s="1195"/>
      <c r="KPL18" s="1195"/>
      <c r="KPM18" s="1195"/>
      <c r="KPN18" s="1196"/>
      <c r="KPO18" s="1196"/>
      <c r="KPP18" s="1196"/>
      <c r="KPR18" s="1198"/>
      <c r="KPS18" s="1193"/>
      <c r="KPT18" s="1194"/>
      <c r="KPU18" s="1195"/>
      <c r="KPV18" s="1195"/>
      <c r="KPW18" s="1195"/>
      <c r="KPX18" s="1196"/>
      <c r="KPY18" s="1196"/>
      <c r="KPZ18" s="1196"/>
      <c r="KQB18" s="1198"/>
      <c r="KQC18" s="1193"/>
      <c r="KQD18" s="1194"/>
      <c r="KQE18" s="1195"/>
      <c r="KQF18" s="1195"/>
      <c r="KQG18" s="1195"/>
      <c r="KQH18" s="1196"/>
      <c r="KQI18" s="1196"/>
      <c r="KQJ18" s="1196"/>
      <c r="KQL18" s="1198"/>
      <c r="KQM18" s="1193"/>
      <c r="KQN18" s="1194"/>
      <c r="KQO18" s="1195"/>
      <c r="KQP18" s="1195"/>
      <c r="KQQ18" s="1195"/>
      <c r="KQR18" s="1196"/>
      <c r="KQS18" s="1196"/>
      <c r="KQT18" s="1196"/>
      <c r="KQV18" s="1198"/>
      <c r="KQW18" s="1193"/>
      <c r="KQX18" s="1194"/>
      <c r="KQY18" s="1195"/>
      <c r="KQZ18" s="1195"/>
      <c r="KRA18" s="1195"/>
      <c r="KRB18" s="1196"/>
      <c r="KRC18" s="1196"/>
      <c r="KRD18" s="1196"/>
      <c r="KRF18" s="1198"/>
      <c r="KRG18" s="1193"/>
      <c r="KRH18" s="1194"/>
      <c r="KRI18" s="1195"/>
      <c r="KRJ18" s="1195"/>
      <c r="KRK18" s="1195"/>
      <c r="KRL18" s="1196"/>
      <c r="KRM18" s="1196"/>
      <c r="KRN18" s="1196"/>
      <c r="KRP18" s="1198"/>
      <c r="KRQ18" s="1193"/>
      <c r="KRR18" s="1194"/>
      <c r="KRS18" s="1195"/>
      <c r="KRT18" s="1195"/>
      <c r="KRU18" s="1195"/>
      <c r="KRV18" s="1196"/>
      <c r="KRW18" s="1196"/>
      <c r="KRX18" s="1196"/>
      <c r="KRZ18" s="1198"/>
      <c r="KSA18" s="1193"/>
      <c r="KSB18" s="1194"/>
      <c r="KSC18" s="1195"/>
      <c r="KSD18" s="1195"/>
      <c r="KSE18" s="1195"/>
      <c r="KSF18" s="1196"/>
      <c r="KSG18" s="1196"/>
      <c r="KSH18" s="1196"/>
      <c r="KSJ18" s="1198"/>
      <c r="KSK18" s="1193"/>
      <c r="KSL18" s="1194"/>
      <c r="KSM18" s="1195"/>
      <c r="KSN18" s="1195"/>
      <c r="KSO18" s="1195"/>
      <c r="KSP18" s="1196"/>
      <c r="KSQ18" s="1196"/>
      <c r="KSR18" s="1196"/>
      <c r="KST18" s="1198"/>
      <c r="KSU18" s="1193"/>
      <c r="KSV18" s="1194"/>
      <c r="KSW18" s="1195"/>
      <c r="KSX18" s="1195"/>
      <c r="KSY18" s="1195"/>
      <c r="KSZ18" s="1196"/>
      <c r="KTA18" s="1196"/>
      <c r="KTB18" s="1196"/>
      <c r="KTD18" s="1198"/>
      <c r="KTE18" s="1193"/>
      <c r="KTF18" s="1194"/>
      <c r="KTG18" s="1195"/>
      <c r="KTH18" s="1195"/>
      <c r="KTI18" s="1195"/>
      <c r="KTJ18" s="1196"/>
      <c r="KTK18" s="1196"/>
      <c r="KTL18" s="1196"/>
      <c r="KTN18" s="1198"/>
      <c r="KTO18" s="1193"/>
      <c r="KTP18" s="1194"/>
      <c r="KTQ18" s="1195"/>
      <c r="KTR18" s="1195"/>
      <c r="KTS18" s="1195"/>
      <c r="KTT18" s="1196"/>
      <c r="KTU18" s="1196"/>
      <c r="KTV18" s="1196"/>
      <c r="KTX18" s="1198"/>
      <c r="KTY18" s="1193"/>
      <c r="KTZ18" s="1194"/>
      <c r="KUA18" s="1195"/>
      <c r="KUB18" s="1195"/>
      <c r="KUC18" s="1195"/>
      <c r="KUD18" s="1196"/>
      <c r="KUE18" s="1196"/>
      <c r="KUF18" s="1196"/>
      <c r="KUH18" s="1198"/>
      <c r="KUI18" s="1193"/>
      <c r="KUJ18" s="1194"/>
      <c r="KUK18" s="1195"/>
      <c r="KUL18" s="1195"/>
      <c r="KUM18" s="1195"/>
      <c r="KUN18" s="1196"/>
      <c r="KUO18" s="1196"/>
      <c r="KUP18" s="1196"/>
      <c r="KUR18" s="1198"/>
      <c r="KUS18" s="1193"/>
      <c r="KUT18" s="1194"/>
      <c r="KUU18" s="1195"/>
      <c r="KUV18" s="1195"/>
      <c r="KUW18" s="1195"/>
      <c r="KUX18" s="1196"/>
      <c r="KUY18" s="1196"/>
      <c r="KUZ18" s="1196"/>
      <c r="KVB18" s="1198"/>
      <c r="KVC18" s="1193"/>
      <c r="KVD18" s="1194"/>
      <c r="KVE18" s="1195"/>
      <c r="KVF18" s="1195"/>
      <c r="KVG18" s="1195"/>
      <c r="KVH18" s="1196"/>
      <c r="KVI18" s="1196"/>
      <c r="KVJ18" s="1196"/>
      <c r="KVL18" s="1198"/>
      <c r="KVM18" s="1193"/>
      <c r="KVN18" s="1194"/>
      <c r="KVO18" s="1195"/>
      <c r="KVP18" s="1195"/>
      <c r="KVQ18" s="1195"/>
      <c r="KVR18" s="1196"/>
      <c r="KVS18" s="1196"/>
      <c r="KVT18" s="1196"/>
      <c r="KVV18" s="1198"/>
      <c r="KVW18" s="1193"/>
      <c r="KVX18" s="1194"/>
      <c r="KVY18" s="1195"/>
      <c r="KVZ18" s="1195"/>
      <c r="KWA18" s="1195"/>
      <c r="KWB18" s="1196"/>
      <c r="KWC18" s="1196"/>
      <c r="KWD18" s="1196"/>
      <c r="KWF18" s="1198"/>
      <c r="KWG18" s="1193"/>
      <c r="KWH18" s="1194"/>
      <c r="KWI18" s="1195"/>
      <c r="KWJ18" s="1195"/>
      <c r="KWK18" s="1195"/>
      <c r="KWL18" s="1196"/>
      <c r="KWM18" s="1196"/>
      <c r="KWN18" s="1196"/>
      <c r="KWP18" s="1198"/>
      <c r="KWQ18" s="1193"/>
      <c r="KWR18" s="1194"/>
      <c r="KWS18" s="1195"/>
      <c r="KWT18" s="1195"/>
      <c r="KWU18" s="1195"/>
      <c r="KWV18" s="1196"/>
      <c r="KWW18" s="1196"/>
      <c r="KWX18" s="1196"/>
      <c r="KWZ18" s="1198"/>
      <c r="KXA18" s="1193"/>
      <c r="KXB18" s="1194"/>
      <c r="KXC18" s="1195"/>
      <c r="KXD18" s="1195"/>
      <c r="KXE18" s="1195"/>
      <c r="KXF18" s="1196"/>
      <c r="KXG18" s="1196"/>
      <c r="KXH18" s="1196"/>
      <c r="KXJ18" s="1198"/>
      <c r="KXK18" s="1193"/>
      <c r="KXL18" s="1194"/>
      <c r="KXM18" s="1195"/>
      <c r="KXN18" s="1195"/>
      <c r="KXO18" s="1195"/>
      <c r="KXP18" s="1196"/>
      <c r="KXQ18" s="1196"/>
      <c r="KXR18" s="1196"/>
      <c r="KXT18" s="1198"/>
      <c r="KXU18" s="1193"/>
      <c r="KXV18" s="1194"/>
      <c r="KXW18" s="1195"/>
      <c r="KXX18" s="1195"/>
      <c r="KXY18" s="1195"/>
      <c r="KXZ18" s="1196"/>
      <c r="KYA18" s="1196"/>
      <c r="KYB18" s="1196"/>
      <c r="KYD18" s="1198"/>
      <c r="KYE18" s="1193"/>
      <c r="KYF18" s="1194"/>
      <c r="KYG18" s="1195"/>
      <c r="KYH18" s="1195"/>
      <c r="KYI18" s="1195"/>
      <c r="KYJ18" s="1196"/>
      <c r="KYK18" s="1196"/>
      <c r="KYL18" s="1196"/>
      <c r="KYN18" s="1198"/>
      <c r="KYO18" s="1193"/>
      <c r="KYP18" s="1194"/>
      <c r="KYQ18" s="1195"/>
      <c r="KYR18" s="1195"/>
      <c r="KYS18" s="1195"/>
      <c r="KYT18" s="1196"/>
      <c r="KYU18" s="1196"/>
      <c r="KYV18" s="1196"/>
      <c r="KYX18" s="1198"/>
      <c r="KYY18" s="1193"/>
      <c r="KYZ18" s="1194"/>
      <c r="KZA18" s="1195"/>
      <c r="KZB18" s="1195"/>
      <c r="KZC18" s="1195"/>
      <c r="KZD18" s="1196"/>
      <c r="KZE18" s="1196"/>
      <c r="KZF18" s="1196"/>
      <c r="KZH18" s="1198"/>
      <c r="KZI18" s="1193"/>
      <c r="KZJ18" s="1194"/>
      <c r="KZK18" s="1195"/>
      <c r="KZL18" s="1195"/>
      <c r="KZM18" s="1195"/>
      <c r="KZN18" s="1196"/>
      <c r="KZO18" s="1196"/>
      <c r="KZP18" s="1196"/>
      <c r="KZR18" s="1198"/>
      <c r="KZS18" s="1193"/>
      <c r="KZT18" s="1194"/>
      <c r="KZU18" s="1195"/>
      <c r="KZV18" s="1195"/>
      <c r="KZW18" s="1195"/>
      <c r="KZX18" s="1196"/>
      <c r="KZY18" s="1196"/>
      <c r="KZZ18" s="1196"/>
      <c r="LAB18" s="1198"/>
      <c r="LAC18" s="1193"/>
      <c r="LAD18" s="1194"/>
      <c r="LAE18" s="1195"/>
      <c r="LAF18" s="1195"/>
      <c r="LAG18" s="1195"/>
      <c r="LAH18" s="1196"/>
      <c r="LAI18" s="1196"/>
      <c r="LAJ18" s="1196"/>
      <c r="LAL18" s="1198"/>
      <c r="LAM18" s="1193"/>
      <c r="LAN18" s="1194"/>
      <c r="LAO18" s="1195"/>
      <c r="LAP18" s="1195"/>
      <c r="LAQ18" s="1195"/>
      <c r="LAR18" s="1196"/>
      <c r="LAS18" s="1196"/>
      <c r="LAT18" s="1196"/>
      <c r="LAV18" s="1198"/>
      <c r="LAW18" s="1193"/>
      <c r="LAX18" s="1194"/>
      <c r="LAY18" s="1195"/>
      <c r="LAZ18" s="1195"/>
      <c r="LBA18" s="1195"/>
      <c r="LBB18" s="1196"/>
      <c r="LBC18" s="1196"/>
      <c r="LBD18" s="1196"/>
      <c r="LBF18" s="1198"/>
      <c r="LBG18" s="1193"/>
      <c r="LBH18" s="1194"/>
      <c r="LBI18" s="1195"/>
      <c r="LBJ18" s="1195"/>
      <c r="LBK18" s="1195"/>
      <c r="LBL18" s="1196"/>
      <c r="LBM18" s="1196"/>
      <c r="LBN18" s="1196"/>
      <c r="LBP18" s="1198"/>
      <c r="LBQ18" s="1193"/>
      <c r="LBR18" s="1194"/>
      <c r="LBS18" s="1195"/>
      <c r="LBT18" s="1195"/>
      <c r="LBU18" s="1195"/>
      <c r="LBV18" s="1196"/>
      <c r="LBW18" s="1196"/>
      <c r="LBX18" s="1196"/>
      <c r="LBZ18" s="1198"/>
      <c r="LCA18" s="1193"/>
      <c r="LCB18" s="1194"/>
      <c r="LCC18" s="1195"/>
      <c r="LCD18" s="1195"/>
      <c r="LCE18" s="1195"/>
      <c r="LCF18" s="1196"/>
      <c r="LCG18" s="1196"/>
      <c r="LCH18" s="1196"/>
      <c r="LCJ18" s="1198"/>
      <c r="LCK18" s="1193"/>
      <c r="LCL18" s="1194"/>
      <c r="LCM18" s="1195"/>
      <c r="LCN18" s="1195"/>
      <c r="LCO18" s="1195"/>
      <c r="LCP18" s="1196"/>
      <c r="LCQ18" s="1196"/>
      <c r="LCR18" s="1196"/>
      <c r="LCT18" s="1198"/>
      <c r="LCU18" s="1193"/>
      <c r="LCV18" s="1194"/>
      <c r="LCW18" s="1195"/>
      <c r="LCX18" s="1195"/>
      <c r="LCY18" s="1195"/>
      <c r="LCZ18" s="1196"/>
      <c r="LDA18" s="1196"/>
      <c r="LDB18" s="1196"/>
      <c r="LDD18" s="1198"/>
      <c r="LDE18" s="1193"/>
      <c r="LDF18" s="1194"/>
      <c r="LDG18" s="1195"/>
      <c r="LDH18" s="1195"/>
      <c r="LDI18" s="1195"/>
      <c r="LDJ18" s="1196"/>
      <c r="LDK18" s="1196"/>
      <c r="LDL18" s="1196"/>
      <c r="LDN18" s="1198"/>
      <c r="LDO18" s="1193"/>
      <c r="LDP18" s="1194"/>
      <c r="LDQ18" s="1195"/>
      <c r="LDR18" s="1195"/>
      <c r="LDS18" s="1195"/>
      <c r="LDT18" s="1196"/>
      <c r="LDU18" s="1196"/>
      <c r="LDV18" s="1196"/>
      <c r="LDX18" s="1198"/>
      <c r="LDY18" s="1193"/>
      <c r="LDZ18" s="1194"/>
      <c r="LEA18" s="1195"/>
      <c r="LEB18" s="1195"/>
      <c r="LEC18" s="1195"/>
      <c r="LED18" s="1196"/>
      <c r="LEE18" s="1196"/>
      <c r="LEF18" s="1196"/>
      <c r="LEH18" s="1198"/>
      <c r="LEI18" s="1193"/>
      <c r="LEJ18" s="1194"/>
      <c r="LEK18" s="1195"/>
      <c r="LEL18" s="1195"/>
      <c r="LEM18" s="1195"/>
      <c r="LEN18" s="1196"/>
      <c r="LEO18" s="1196"/>
      <c r="LEP18" s="1196"/>
      <c r="LER18" s="1198"/>
      <c r="LES18" s="1193"/>
      <c r="LET18" s="1194"/>
      <c r="LEU18" s="1195"/>
      <c r="LEV18" s="1195"/>
      <c r="LEW18" s="1195"/>
      <c r="LEX18" s="1196"/>
      <c r="LEY18" s="1196"/>
      <c r="LEZ18" s="1196"/>
      <c r="LFB18" s="1198"/>
      <c r="LFC18" s="1193"/>
      <c r="LFD18" s="1194"/>
      <c r="LFE18" s="1195"/>
      <c r="LFF18" s="1195"/>
      <c r="LFG18" s="1195"/>
      <c r="LFH18" s="1196"/>
      <c r="LFI18" s="1196"/>
      <c r="LFJ18" s="1196"/>
      <c r="LFL18" s="1198"/>
      <c r="LFM18" s="1193"/>
      <c r="LFN18" s="1194"/>
      <c r="LFO18" s="1195"/>
      <c r="LFP18" s="1195"/>
      <c r="LFQ18" s="1195"/>
      <c r="LFR18" s="1196"/>
      <c r="LFS18" s="1196"/>
      <c r="LFT18" s="1196"/>
      <c r="LFV18" s="1198"/>
      <c r="LFW18" s="1193"/>
      <c r="LFX18" s="1194"/>
      <c r="LFY18" s="1195"/>
      <c r="LFZ18" s="1195"/>
      <c r="LGA18" s="1195"/>
      <c r="LGB18" s="1196"/>
      <c r="LGC18" s="1196"/>
      <c r="LGD18" s="1196"/>
      <c r="LGF18" s="1198"/>
      <c r="LGG18" s="1193"/>
      <c r="LGH18" s="1194"/>
      <c r="LGI18" s="1195"/>
      <c r="LGJ18" s="1195"/>
      <c r="LGK18" s="1195"/>
      <c r="LGL18" s="1196"/>
      <c r="LGM18" s="1196"/>
      <c r="LGN18" s="1196"/>
      <c r="LGP18" s="1198"/>
      <c r="LGQ18" s="1193"/>
      <c r="LGR18" s="1194"/>
      <c r="LGS18" s="1195"/>
      <c r="LGT18" s="1195"/>
      <c r="LGU18" s="1195"/>
      <c r="LGV18" s="1196"/>
      <c r="LGW18" s="1196"/>
      <c r="LGX18" s="1196"/>
      <c r="LGZ18" s="1198"/>
      <c r="LHA18" s="1193"/>
      <c r="LHB18" s="1194"/>
      <c r="LHC18" s="1195"/>
      <c r="LHD18" s="1195"/>
      <c r="LHE18" s="1195"/>
      <c r="LHF18" s="1196"/>
      <c r="LHG18" s="1196"/>
      <c r="LHH18" s="1196"/>
      <c r="LHJ18" s="1198"/>
      <c r="LHK18" s="1193"/>
      <c r="LHL18" s="1194"/>
      <c r="LHM18" s="1195"/>
      <c r="LHN18" s="1195"/>
      <c r="LHO18" s="1195"/>
      <c r="LHP18" s="1196"/>
      <c r="LHQ18" s="1196"/>
      <c r="LHR18" s="1196"/>
      <c r="LHT18" s="1198"/>
      <c r="LHU18" s="1193"/>
      <c r="LHV18" s="1194"/>
      <c r="LHW18" s="1195"/>
      <c r="LHX18" s="1195"/>
      <c r="LHY18" s="1195"/>
      <c r="LHZ18" s="1196"/>
      <c r="LIA18" s="1196"/>
      <c r="LIB18" s="1196"/>
      <c r="LID18" s="1198"/>
      <c r="LIE18" s="1193"/>
      <c r="LIF18" s="1194"/>
      <c r="LIG18" s="1195"/>
      <c r="LIH18" s="1195"/>
      <c r="LII18" s="1195"/>
      <c r="LIJ18" s="1196"/>
      <c r="LIK18" s="1196"/>
      <c r="LIL18" s="1196"/>
      <c r="LIN18" s="1198"/>
      <c r="LIO18" s="1193"/>
      <c r="LIP18" s="1194"/>
      <c r="LIQ18" s="1195"/>
      <c r="LIR18" s="1195"/>
      <c r="LIS18" s="1195"/>
      <c r="LIT18" s="1196"/>
      <c r="LIU18" s="1196"/>
      <c r="LIV18" s="1196"/>
      <c r="LIX18" s="1198"/>
      <c r="LIY18" s="1193"/>
      <c r="LIZ18" s="1194"/>
      <c r="LJA18" s="1195"/>
      <c r="LJB18" s="1195"/>
      <c r="LJC18" s="1195"/>
      <c r="LJD18" s="1196"/>
      <c r="LJE18" s="1196"/>
      <c r="LJF18" s="1196"/>
      <c r="LJH18" s="1198"/>
      <c r="LJI18" s="1193"/>
      <c r="LJJ18" s="1194"/>
      <c r="LJK18" s="1195"/>
      <c r="LJL18" s="1195"/>
      <c r="LJM18" s="1195"/>
      <c r="LJN18" s="1196"/>
      <c r="LJO18" s="1196"/>
      <c r="LJP18" s="1196"/>
      <c r="LJR18" s="1198"/>
      <c r="LJS18" s="1193"/>
      <c r="LJT18" s="1194"/>
      <c r="LJU18" s="1195"/>
      <c r="LJV18" s="1195"/>
      <c r="LJW18" s="1195"/>
      <c r="LJX18" s="1196"/>
      <c r="LJY18" s="1196"/>
      <c r="LJZ18" s="1196"/>
      <c r="LKB18" s="1198"/>
      <c r="LKC18" s="1193"/>
      <c r="LKD18" s="1194"/>
      <c r="LKE18" s="1195"/>
      <c r="LKF18" s="1195"/>
      <c r="LKG18" s="1195"/>
      <c r="LKH18" s="1196"/>
      <c r="LKI18" s="1196"/>
      <c r="LKJ18" s="1196"/>
      <c r="LKL18" s="1198"/>
      <c r="LKM18" s="1193"/>
      <c r="LKN18" s="1194"/>
      <c r="LKO18" s="1195"/>
      <c r="LKP18" s="1195"/>
      <c r="LKQ18" s="1195"/>
      <c r="LKR18" s="1196"/>
      <c r="LKS18" s="1196"/>
      <c r="LKT18" s="1196"/>
      <c r="LKV18" s="1198"/>
      <c r="LKW18" s="1193"/>
      <c r="LKX18" s="1194"/>
      <c r="LKY18" s="1195"/>
      <c r="LKZ18" s="1195"/>
      <c r="LLA18" s="1195"/>
      <c r="LLB18" s="1196"/>
      <c r="LLC18" s="1196"/>
      <c r="LLD18" s="1196"/>
      <c r="LLF18" s="1198"/>
      <c r="LLG18" s="1193"/>
      <c r="LLH18" s="1194"/>
      <c r="LLI18" s="1195"/>
      <c r="LLJ18" s="1195"/>
      <c r="LLK18" s="1195"/>
      <c r="LLL18" s="1196"/>
      <c r="LLM18" s="1196"/>
      <c r="LLN18" s="1196"/>
      <c r="LLP18" s="1198"/>
      <c r="LLQ18" s="1193"/>
      <c r="LLR18" s="1194"/>
      <c r="LLS18" s="1195"/>
      <c r="LLT18" s="1195"/>
      <c r="LLU18" s="1195"/>
      <c r="LLV18" s="1196"/>
      <c r="LLW18" s="1196"/>
      <c r="LLX18" s="1196"/>
      <c r="LLZ18" s="1198"/>
      <c r="LMA18" s="1193"/>
      <c r="LMB18" s="1194"/>
      <c r="LMC18" s="1195"/>
      <c r="LMD18" s="1195"/>
      <c r="LME18" s="1195"/>
      <c r="LMF18" s="1196"/>
      <c r="LMG18" s="1196"/>
      <c r="LMH18" s="1196"/>
      <c r="LMJ18" s="1198"/>
      <c r="LMK18" s="1193"/>
      <c r="LML18" s="1194"/>
      <c r="LMM18" s="1195"/>
      <c r="LMN18" s="1195"/>
      <c r="LMO18" s="1195"/>
      <c r="LMP18" s="1196"/>
      <c r="LMQ18" s="1196"/>
      <c r="LMR18" s="1196"/>
      <c r="LMT18" s="1198"/>
      <c r="LMU18" s="1193"/>
      <c r="LMV18" s="1194"/>
      <c r="LMW18" s="1195"/>
      <c r="LMX18" s="1195"/>
      <c r="LMY18" s="1195"/>
      <c r="LMZ18" s="1196"/>
      <c r="LNA18" s="1196"/>
      <c r="LNB18" s="1196"/>
      <c r="LND18" s="1198"/>
      <c r="LNE18" s="1193"/>
      <c r="LNF18" s="1194"/>
      <c r="LNG18" s="1195"/>
      <c r="LNH18" s="1195"/>
      <c r="LNI18" s="1195"/>
      <c r="LNJ18" s="1196"/>
      <c r="LNK18" s="1196"/>
      <c r="LNL18" s="1196"/>
      <c r="LNN18" s="1198"/>
      <c r="LNO18" s="1193"/>
      <c r="LNP18" s="1194"/>
      <c r="LNQ18" s="1195"/>
      <c r="LNR18" s="1195"/>
      <c r="LNS18" s="1195"/>
      <c r="LNT18" s="1196"/>
      <c r="LNU18" s="1196"/>
      <c r="LNV18" s="1196"/>
      <c r="LNX18" s="1198"/>
      <c r="LNY18" s="1193"/>
      <c r="LNZ18" s="1194"/>
      <c r="LOA18" s="1195"/>
      <c r="LOB18" s="1195"/>
      <c r="LOC18" s="1195"/>
      <c r="LOD18" s="1196"/>
      <c r="LOE18" s="1196"/>
      <c r="LOF18" s="1196"/>
      <c r="LOH18" s="1198"/>
      <c r="LOI18" s="1193"/>
      <c r="LOJ18" s="1194"/>
      <c r="LOK18" s="1195"/>
      <c r="LOL18" s="1195"/>
      <c r="LOM18" s="1195"/>
      <c r="LON18" s="1196"/>
      <c r="LOO18" s="1196"/>
      <c r="LOP18" s="1196"/>
      <c r="LOR18" s="1198"/>
      <c r="LOS18" s="1193"/>
      <c r="LOT18" s="1194"/>
      <c r="LOU18" s="1195"/>
      <c r="LOV18" s="1195"/>
      <c r="LOW18" s="1195"/>
      <c r="LOX18" s="1196"/>
      <c r="LOY18" s="1196"/>
      <c r="LOZ18" s="1196"/>
      <c r="LPB18" s="1198"/>
      <c r="LPC18" s="1193"/>
      <c r="LPD18" s="1194"/>
      <c r="LPE18" s="1195"/>
      <c r="LPF18" s="1195"/>
      <c r="LPG18" s="1195"/>
      <c r="LPH18" s="1196"/>
      <c r="LPI18" s="1196"/>
      <c r="LPJ18" s="1196"/>
      <c r="LPL18" s="1198"/>
      <c r="LPM18" s="1193"/>
      <c r="LPN18" s="1194"/>
      <c r="LPO18" s="1195"/>
      <c r="LPP18" s="1195"/>
      <c r="LPQ18" s="1195"/>
      <c r="LPR18" s="1196"/>
      <c r="LPS18" s="1196"/>
      <c r="LPT18" s="1196"/>
      <c r="LPV18" s="1198"/>
      <c r="LPW18" s="1193"/>
      <c r="LPX18" s="1194"/>
      <c r="LPY18" s="1195"/>
      <c r="LPZ18" s="1195"/>
      <c r="LQA18" s="1195"/>
      <c r="LQB18" s="1196"/>
      <c r="LQC18" s="1196"/>
      <c r="LQD18" s="1196"/>
      <c r="LQF18" s="1198"/>
      <c r="LQG18" s="1193"/>
      <c r="LQH18" s="1194"/>
      <c r="LQI18" s="1195"/>
      <c r="LQJ18" s="1195"/>
      <c r="LQK18" s="1195"/>
      <c r="LQL18" s="1196"/>
      <c r="LQM18" s="1196"/>
      <c r="LQN18" s="1196"/>
      <c r="LQP18" s="1198"/>
      <c r="LQQ18" s="1193"/>
      <c r="LQR18" s="1194"/>
      <c r="LQS18" s="1195"/>
      <c r="LQT18" s="1195"/>
      <c r="LQU18" s="1195"/>
      <c r="LQV18" s="1196"/>
      <c r="LQW18" s="1196"/>
      <c r="LQX18" s="1196"/>
      <c r="LQZ18" s="1198"/>
      <c r="LRA18" s="1193"/>
      <c r="LRB18" s="1194"/>
      <c r="LRC18" s="1195"/>
      <c r="LRD18" s="1195"/>
      <c r="LRE18" s="1195"/>
      <c r="LRF18" s="1196"/>
      <c r="LRG18" s="1196"/>
      <c r="LRH18" s="1196"/>
      <c r="LRJ18" s="1198"/>
      <c r="LRK18" s="1193"/>
      <c r="LRL18" s="1194"/>
      <c r="LRM18" s="1195"/>
      <c r="LRN18" s="1195"/>
      <c r="LRO18" s="1195"/>
      <c r="LRP18" s="1196"/>
      <c r="LRQ18" s="1196"/>
      <c r="LRR18" s="1196"/>
      <c r="LRT18" s="1198"/>
      <c r="LRU18" s="1193"/>
      <c r="LRV18" s="1194"/>
      <c r="LRW18" s="1195"/>
      <c r="LRX18" s="1195"/>
      <c r="LRY18" s="1195"/>
      <c r="LRZ18" s="1196"/>
      <c r="LSA18" s="1196"/>
      <c r="LSB18" s="1196"/>
      <c r="LSD18" s="1198"/>
      <c r="LSE18" s="1193"/>
      <c r="LSF18" s="1194"/>
      <c r="LSG18" s="1195"/>
      <c r="LSH18" s="1195"/>
      <c r="LSI18" s="1195"/>
      <c r="LSJ18" s="1196"/>
      <c r="LSK18" s="1196"/>
      <c r="LSL18" s="1196"/>
      <c r="LSN18" s="1198"/>
      <c r="LSO18" s="1193"/>
      <c r="LSP18" s="1194"/>
      <c r="LSQ18" s="1195"/>
      <c r="LSR18" s="1195"/>
      <c r="LSS18" s="1195"/>
      <c r="LST18" s="1196"/>
      <c r="LSU18" s="1196"/>
      <c r="LSV18" s="1196"/>
      <c r="LSX18" s="1198"/>
      <c r="LSY18" s="1193"/>
      <c r="LSZ18" s="1194"/>
      <c r="LTA18" s="1195"/>
      <c r="LTB18" s="1195"/>
      <c r="LTC18" s="1195"/>
      <c r="LTD18" s="1196"/>
      <c r="LTE18" s="1196"/>
      <c r="LTF18" s="1196"/>
      <c r="LTH18" s="1198"/>
      <c r="LTI18" s="1193"/>
      <c r="LTJ18" s="1194"/>
      <c r="LTK18" s="1195"/>
      <c r="LTL18" s="1195"/>
      <c r="LTM18" s="1195"/>
      <c r="LTN18" s="1196"/>
      <c r="LTO18" s="1196"/>
      <c r="LTP18" s="1196"/>
      <c r="LTR18" s="1198"/>
      <c r="LTS18" s="1193"/>
      <c r="LTT18" s="1194"/>
      <c r="LTU18" s="1195"/>
      <c r="LTV18" s="1195"/>
      <c r="LTW18" s="1195"/>
      <c r="LTX18" s="1196"/>
      <c r="LTY18" s="1196"/>
      <c r="LTZ18" s="1196"/>
      <c r="LUB18" s="1198"/>
      <c r="LUC18" s="1193"/>
      <c r="LUD18" s="1194"/>
      <c r="LUE18" s="1195"/>
      <c r="LUF18" s="1195"/>
      <c r="LUG18" s="1195"/>
      <c r="LUH18" s="1196"/>
      <c r="LUI18" s="1196"/>
      <c r="LUJ18" s="1196"/>
      <c r="LUL18" s="1198"/>
      <c r="LUM18" s="1193"/>
      <c r="LUN18" s="1194"/>
      <c r="LUO18" s="1195"/>
      <c r="LUP18" s="1195"/>
      <c r="LUQ18" s="1195"/>
      <c r="LUR18" s="1196"/>
      <c r="LUS18" s="1196"/>
      <c r="LUT18" s="1196"/>
      <c r="LUV18" s="1198"/>
      <c r="LUW18" s="1193"/>
      <c r="LUX18" s="1194"/>
      <c r="LUY18" s="1195"/>
      <c r="LUZ18" s="1195"/>
      <c r="LVA18" s="1195"/>
      <c r="LVB18" s="1196"/>
      <c r="LVC18" s="1196"/>
      <c r="LVD18" s="1196"/>
      <c r="LVF18" s="1198"/>
      <c r="LVG18" s="1193"/>
      <c r="LVH18" s="1194"/>
      <c r="LVI18" s="1195"/>
      <c r="LVJ18" s="1195"/>
      <c r="LVK18" s="1195"/>
      <c r="LVL18" s="1196"/>
      <c r="LVM18" s="1196"/>
      <c r="LVN18" s="1196"/>
      <c r="LVP18" s="1198"/>
      <c r="LVQ18" s="1193"/>
      <c r="LVR18" s="1194"/>
      <c r="LVS18" s="1195"/>
      <c r="LVT18" s="1195"/>
      <c r="LVU18" s="1195"/>
      <c r="LVV18" s="1196"/>
      <c r="LVW18" s="1196"/>
      <c r="LVX18" s="1196"/>
      <c r="LVZ18" s="1198"/>
      <c r="LWA18" s="1193"/>
      <c r="LWB18" s="1194"/>
      <c r="LWC18" s="1195"/>
      <c r="LWD18" s="1195"/>
      <c r="LWE18" s="1195"/>
      <c r="LWF18" s="1196"/>
      <c r="LWG18" s="1196"/>
      <c r="LWH18" s="1196"/>
      <c r="LWJ18" s="1198"/>
      <c r="LWK18" s="1193"/>
      <c r="LWL18" s="1194"/>
      <c r="LWM18" s="1195"/>
      <c r="LWN18" s="1195"/>
      <c r="LWO18" s="1195"/>
      <c r="LWP18" s="1196"/>
      <c r="LWQ18" s="1196"/>
      <c r="LWR18" s="1196"/>
      <c r="LWT18" s="1198"/>
      <c r="LWU18" s="1193"/>
      <c r="LWV18" s="1194"/>
      <c r="LWW18" s="1195"/>
      <c r="LWX18" s="1195"/>
      <c r="LWY18" s="1195"/>
      <c r="LWZ18" s="1196"/>
      <c r="LXA18" s="1196"/>
      <c r="LXB18" s="1196"/>
      <c r="LXD18" s="1198"/>
      <c r="LXE18" s="1193"/>
      <c r="LXF18" s="1194"/>
      <c r="LXG18" s="1195"/>
      <c r="LXH18" s="1195"/>
      <c r="LXI18" s="1195"/>
      <c r="LXJ18" s="1196"/>
      <c r="LXK18" s="1196"/>
      <c r="LXL18" s="1196"/>
      <c r="LXN18" s="1198"/>
      <c r="LXO18" s="1193"/>
      <c r="LXP18" s="1194"/>
      <c r="LXQ18" s="1195"/>
      <c r="LXR18" s="1195"/>
      <c r="LXS18" s="1195"/>
      <c r="LXT18" s="1196"/>
      <c r="LXU18" s="1196"/>
      <c r="LXV18" s="1196"/>
      <c r="LXX18" s="1198"/>
      <c r="LXY18" s="1193"/>
      <c r="LXZ18" s="1194"/>
      <c r="LYA18" s="1195"/>
      <c r="LYB18" s="1195"/>
      <c r="LYC18" s="1195"/>
      <c r="LYD18" s="1196"/>
      <c r="LYE18" s="1196"/>
      <c r="LYF18" s="1196"/>
      <c r="LYH18" s="1198"/>
      <c r="LYI18" s="1193"/>
      <c r="LYJ18" s="1194"/>
      <c r="LYK18" s="1195"/>
      <c r="LYL18" s="1195"/>
      <c r="LYM18" s="1195"/>
      <c r="LYN18" s="1196"/>
      <c r="LYO18" s="1196"/>
      <c r="LYP18" s="1196"/>
      <c r="LYR18" s="1198"/>
      <c r="LYS18" s="1193"/>
      <c r="LYT18" s="1194"/>
      <c r="LYU18" s="1195"/>
      <c r="LYV18" s="1195"/>
      <c r="LYW18" s="1195"/>
      <c r="LYX18" s="1196"/>
      <c r="LYY18" s="1196"/>
      <c r="LYZ18" s="1196"/>
      <c r="LZB18" s="1198"/>
      <c r="LZC18" s="1193"/>
      <c r="LZD18" s="1194"/>
      <c r="LZE18" s="1195"/>
      <c r="LZF18" s="1195"/>
      <c r="LZG18" s="1195"/>
      <c r="LZH18" s="1196"/>
      <c r="LZI18" s="1196"/>
      <c r="LZJ18" s="1196"/>
      <c r="LZL18" s="1198"/>
      <c r="LZM18" s="1193"/>
      <c r="LZN18" s="1194"/>
      <c r="LZO18" s="1195"/>
      <c r="LZP18" s="1195"/>
      <c r="LZQ18" s="1195"/>
      <c r="LZR18" s="1196"/>
      <c r="LZS18" s="1196"/>
      <c r="LZT18" s="1196"/>
      <c r="LZV18" s="1198"/>
      <c r="LZW18" s="1193"/>
      <c r="LZX18" s="1194"/>
      <c r="LZY18" s="1195"/>
      <c r="LZZ18" s="1195"/>
      <c r="MAA18" s="1195"/>
      <c r="MAB18" s="1196"/>
      <c r="MAC18" s="1196"/>
      <c r="MAD18" s="1196"/>
      <c r="MAF18" s="1198"/>
      <c r="MAG18" s="1193"/>
      <c r="MAH18" s="1194"/>
      <c r="MAI18" s="1195"/>
      <c r="MAJ18" s="1195"/>
      <c r="MAK18" s="1195"/>
      <c r="MAL18" s="1196"/>
      <c r="MAM18" s="1196"/>
      <c r="MAN18" s="1196"/>
      <c r="MAP18" s="1198"/>
      <c r="MAQ18" s="1193"/>
      <c r="MAR18" s="1194"/>
      <c r="MAS18" s="1195"/>
      <c r="MAT18" s="1195"/>
      <c r="MAU18" s="1195"/>
      <c r="MAV18" s="1196"/>
      <c r="MAW18" s="1196"/>
      <c r="MAX18" s="1196"/>
      <c r="MAZ18" s="1198"/>
      <c r="MBA18" s="1193"/>
      <c r="MBB18" s="1194"/>
      <c r="MBC18" s="1195"/>
      <c r="MBD18" s="1195"/>
      <c r="MBE18" s="1195"/>
      <c r="MBF18" s="1196"/>
      <c r="MBG18" s="1196"/>
      <c r="MBH18" s="1196"/>
      <c r="MBJ18" s="1198"/>
      <c r="MBK18" s="1193"/>
      <c r="MBL18" s="1194"/>
      <c r="MBM18" s="1195"/>
      <c r="MBN18" s="1195"/>
      <c r="MBO18" s="1195"/>
      <c r="MBP18" s="1196"/>
      <c r="MBQ18" s="1196"/>
      <c r="MBR18" s="1196"/>
      <c r="MBT18" s="1198"/>
      <c r="MBU18" s="1193"/>
      <c r="MBV18" s="1194"/>
      <c r="MBW18" s="1195"/>
      <c r="MBX18" s="1195"/>
      <c r="MBY18" s="1195"/>
      <c r="MBZ18" s="1196"/>
      <c r="MCA18" s="1196"/>
      <c r="MCB18" s="1196"/>
      <c r="MCD18" s="1198"/>
      <c r="MCE18" s="1193"/>
      <c r="MCF18" s="1194"/>
      <c r="MCG18" s="1195"/>
      <c r="MCH18" s="1195"/>
      <c r="MCI18" s="1195"/>
      <c r="MCJ18" s="1196"/>
      <c r="MCK18" s="1196"/>
      <c r="MCL18" s="1196"/>
      <c r="MCN18" s="1198"/>
      <c r="MCO18" s="1193"/>
      <c r="MCP18" s="1194"/>
      <c r="MCQ18" s="1195"/>
      <c r="MCR18" s="1195"/>
      <c r="MCS18" s="1195"/>
      <c r="MCT18" s="1196"/>
      <c r="MCU18" s="1196"/>
      <c r="MCV18" s="1196"/>
      <c r="MCX18" s="1198"/>
      <c r="MCY18" s="1193"/>
      <c r="MCZ18" s="1194"/>
      <c r="MDA18" s="1195"/>
      <c r="MDB18" s="1195"/>
      <c r="MDC18" s="1195"/>
      <c r="MDD18" s="1196"/>
      <c r="MDE18" s="1196"/>
      <c r="MDF18" s="1196"/>
      <c r="MDH18" s="1198"/>
      <c r="MDI18" s="1193"/>
      <c r="MDJ18" s="1194"/>
      <c r="MDK18" s="1195"/>
      <c r="MDL18" s="1195"/>
      <c r="MDM18" s="1195"/>
      <c r="MDN18" s="1196"/>
      <c r="MDO18" s="1196"/>
      <c r="MDP18" s="1196"/>
      <c r="MDR18" s="1198"/>
      <c r="MDS18" s="1193"/>
      <c r="MDT18" s="1194"/>
      <c r="MDU18" s="1195"/>
      <c r="MDV18" s="1195"/>
      <c r="MDW18" s="1195"/>
      <c r="MDX18" s="1196"/>
      <c r="MDY18" s="1196"/>
      <c r="MDZ18" s="1196"/>
      <c r="MEB18" s="1198"/>
      <c r="MEC18" s="1193"/>
      <c r="MED18" s="1194"/>
      <c r="MEE18" s="1195"/>
      <c r="MEF18" s="1195"/>
      <c r="MEG18" s="1195"/>
      <c r="MEH18" s="1196"/>
      <c r="MEI18" s="1196"/>
      <c r="MEJ18" s="1196"/>
      <c r="MEL18" s="1198"/>
      <c r="MEM18" s="1193"/>
      <c r="MEN18" s="1194"/>
      <c r="MEO18" s="1195"/>
      <c r="MEP18" s="1195"/>
      <c r="MEQ18" s="1195"/>
      <c r="MER18" s="1196"/>
      <c r="MES18" s="1196"/>
      <c r="MET18" s="1196"/>
      <c r="MEV18" s="1198"/>
      <c r="MEW18" s="1193"/>
      <c r="MEX18" s="1194"/>
      <c r="MEY18" s="1195"/>
      <c r="MEZ18" s="1195"/>
      <c r="MFA18" s="1195"/>
      <c r="MFB18" s="1196"/>
      <c r="MFC18" s="1196"/>
      <c r="MFD18" s="1196"/>
      <c r="MFF18" s="1198"/>
      <c r="MFG18" s="1193"/>
      <c r="MFH18" s="1194"/>
      <c r="MFI18" s="1195"/>
      <c r="MFJ18" s="1195"/>
      <c r="MFK18" s="1195"/>
      <c r="MFL18" s="1196"/>
      <c r="MFM18" s="1196"/>
      <c r="MFN18" s="1196"/>
      <c r="MFP18" s="1198"/>
      <c r="MFQ18" s="1193"/>
      <c r="MFR18" s="1194"/>
      <c r="MFS18" s="1195"/>
      <c r="MFT18" s="1195"/>
      <c r="MFU18" s="1195"/>
      <c r="MFV18" s="1196"/>
      <c r="MFW18" s="1196"/>
      <c r="MFX18" s="1196"/>
      <c r="MFZ18" s="1198"/>
      <c r="MGA18" s="1193"/>
      <c r="MGB18" s="1194"/>
      <c r="MGC18" s="1195"/>
      <c r="MGD18" s="1195"/>
      <c r="MGE18" s="1195"/>
      <c r="MGF18" s="1196"/>
      <c r="MGG18" s="1196"/>
      <c r="MGH18" s="1196"/>
      <c r="MGJ18" s="1198"/>
      <c r="MGK18" s="1193"/>
      <c r="MGL18" s="1194"/>
      <c r="MGM18" s="1195"/>
      <c r="MGN18" s="1195"/>
      <c r="MGO18" s="1195"/>
      <c r="MGP18" s="1196"/>
      <c r="MGQ18" s="1196"/>
      <c r="MGR18" s="1196"/>
      <c r="MGT18" s="1198"/>
      <c r="MGU18" s="1193"/>
      <c r="MGV18" s="1194"/>
      <c r="MGW18" s="1195"/>
      <c r="MGX18" s="1195"/>
      <c r="MGY18" s="1195"/>
      <c r="MGZ18" s="1196"/>
      <c r="MHA18" s="1196"/>
      <c r="MHB18" s="1196"/>
      <c r="MHD18" s="1198"/>
      <c r="MHE18" s="1193"/>
      <c r="MHF18" s="1194"/>
      <c r="MHG18" s="1195"/>
      <c r="MHH18" s="1195"/>
      <c r="MHI18" s="1195"/>
      <c r="MHJ18" s="1196"/>
      <c r="MHK18" s="1196"/>
      <c r="MHL18" s="1196"/>
      <c r="MHN18" s="1198"/>
      <c r="MHO18" s="1193"/>
      <c r="MHP18" s="1194"/>
      <c r="MHQ18" s="1195"/>
      <c r="MHR18" s="1195"/>
      <c r="MHS18" s="1195"/>
      <c r="MHT18" s="1196"/>
      <c r="MHU18" s="1196"/>
      <c r="MHV18" s="1196"/>
      <c r="MHX18" s="1198"/>
      <c r="MHY18" s="1193"/>
      <c r="MHZ18" s="1194"/>
      <c r="MIA18" s="1195"/>
      <c r="MIB18" s="1195"/>
      <c r="MIC18" s="1195"/>
      <c r="MID18" s="1196"/>
      <c r="MIE18" s="1196"/>
      <c r="MIF18" s="1196"/>
      <c r="MIH18" s="1198"/>
      <c r="MII18" s="1193"/>
      <c r="MIJ18" s="1194"/>
      <c r="MIK18" s="1195"/>
      <c r="MIL18" s="1195"/>
      <c r="MIM18" s="1195"/>
      <c r="MIN18" s="1196"/>
      <c r="MIO18" s="1196"/>
      <c r="MIP18" s="1196"/>
      <c r="MIR18" s="1198"/>
      <c r="MIS18" s="1193"/>
      <c r="MIT18" s="1194"/>
      <c r="MIU18" s="1195"/>
      <c r="MIV18" s="1195"/>
      <c r="MIW18" s="1195"/>
      <c r="MIX18" s="1196"/>
      <c r="MIY18" s="1196"/>
      <c r="MIZ18" s="1196"/>
      <c r="MJB18" s="1198"/>
      <c r="MJC18" s="1193"/>
      <c r="MJD18" s="1194"/>
      <c r="MJE18" s="1195"/>
      <c r="MJF18" s="1195"/>
      <c r="MJG18" s="1195"/>
      <c r="MJH18" s="1196"/>
      <c r="MJI18" s="1196"/>
      <c r="MJJ18" s="1196"/>
      <c r="MJL18" s="1198"/>
      <c r="MJM18" s="1193"/>
      <c r="MJN18" s="1194"/>
      <c r="MJO18" s="1195"/>
      <c r="MJP18" s="1195"/>
      <c r="MJQ18" s="1195"/>
      <c r="MJR18" s="1196"/>
      <c r="MJS18" s="1196"/>
      <c r="MJT18" s="1196"/>
      <c r="MJV18" s="1198"/>
      <c r="MJW18" s="1193"/>
      <c r="MJX18" s="1194"/>
      <c r="MJY18" s="1195"/>
      <c r="MJZ18" s="1195"/>
      <c r="MKA18" s="1195"/>
      <c r="MKB18" s="1196"/>
      <c r="MKC18" s="1196"/>
      <c r="MKD18" s="1196"/>
      <c r="MKF18" s="1198"/>
      <c r="MKG18" s="1193"/>
      <c r="MKH18" s="1194"/>
      <c r="MKI18" s="1195"/>
      <c r="MKJ18" s="1195"/>
      <c r="MKK18" s="1195"/>
      <c r="MKL18" s="1196"/>
      <c r="MKM18" s="1196"/>
      <c r="MKN18" s="1196"/>
      <c r="MKP18" s="1198"/>
      <c r="MKQ18" s="1193"/>
      <c r="MKR18" s="1194"/>
      <c r="MKS18" s="1195"/>
      <c r="MKT18" s="1195"/>
      <c r="MKU18" s="1195"/>
      <c r="MKV18" s="1196"/>
      <c r="MKW18" s="1196"/>
      <c r="MKX18" s="1196"/>
      <c r="MKZ18" s="1198"/>
      <c r="MLA18" s="1193"/>
      <c r="MLB18" s="1194"/>
      <c r="MLC18" s="1195"/>
      <c r="MLD18" s="1195"/>
      <c r="MLE18" s="1195"/>
      <c r="MLF18" s="1196"/>
      <c r="MLG18" s="1196"/>
      <c r="MLH18" s="1196"/>
      <c r="MLJ18" s="1198"/>
      <c r="MLK18" s="1193"/>
      <c r="MLL18" s="1194"/>
      <c r="MLM18" s="1195"/>
      <c r="MLN18" s="1195"/>
      <c r="MLO18" s="1195"/>
      <c r="MLP18" s="1196"/>
      <c r="MLQ18" s="1196"/>
      <c r="MLR18" s="1196"/>
      <c r="MLT18" s="1198"/>
      <c r="MLU18" s="1193"/>
      <c r="MLV18" s="1194"/>
      <c r="MLW18" s="1195"/>
      <c r="MLX18" s="1195"/>
      <c r="MLY18" s="1195"/>
      <c r="MLZ18" s="1196"/>
      <c r="MMA18" s="1196"/>
      <c r="MMB18" s="1196"/>
      <c r="MMD18" s="1198"/>
      <c r="MME18" s="1193"/>
      <c r="MMF18" s="1194"/>
      <c r="MMG18" s="1195"/>
      <c r="MMH18" s="1195"/>
      <c r="MMI18" s="1195"/>
      <c r="MMJ18" s="1196"/>
      <c r="MMK18" s="1196"/>
      <c r="MML18" s="1196"/>
      <c r="MMN18" s="1198"/>
      <c r="MMO18" s="1193"/>
      <c r="MMP18" s="1194"/>
      <c r="MMQ18" s="1195"/>
      <c r="MMR18" s="1195"/>
      <c r="MMS18" s="1195"/>
      <c r="MMT18" s="1196"/>
      <c r="MMU18" s="1196"/>
      <c r="MMV18" s="1196"/>
      <c r="MMX18" s="1198"/>
      <c r="MMY18" s="1193"/>
      <c r="MMZ18" s="1194"/>
      <c r="MNA18" s="1195"/>
      <c r="MNB18" s="1195"/>
      <c r="MNC18" s="1195"/>
      <c r="MND18" s="1196"/>
      <c r="MNE18" s="1196"/>
      <c r="MNF18" s="1196"/>
      <c r="MNH18" s="1198"/>
      <c r="MNI18" s="1193"/>
      <c r="MNJ18" s="1194"/>
      <c r="MNK18" s="1195"/>
      <c r="MNL18" s="1195"/>
      <c r="MNM18" s="1195"/>
      <c r="MNN18" s="1196"/>
      <c r="MNO18" s="1196"/>
      <c r="MNP18" s="1196"/>
      <c r="MNR18" s="1198"/>
      <c r="MNS18" s="1193"/>
      <c r="MNT18" s="1194"/>
      <c r="MNU18" s="1195"/>
      <c r="MNV18" s="1195"/>
      <c r="MNW18" s="1195"/>
      <c r="MNX18" s="1196"/>
      <c r="MNY18" s="1196"/>
      <c r="MNZ18" s="1196"/>
      <c r="MOB18" s="1198"/>
      <c r="MOC18" s="1193"/>
      <c r="MOD18" s="1194"/>
      <c r="MOE18" s="1195"/>
      <c r="MOF18" s="1195"/>
      <c r="MOG18" s="1195"/>
      <c r="MOH18" s="1196"/>
      <c r="MOI18" s="1196"/>
      <c r="MOJ18" s="1196"/>
      <c r="MOL18" s="1198"/>
      <c r="MOM18" s="1193"/>
      <c r="MON18" s="1194"/>
      <c r="MOO18" s="1195"/>
      <c r="MOP18" s="1195"/>
      <c r="MOQ18" s="1195"/>
      <c r="MOR18" s="1196"/>
      <c r="MOS18" s="1196"/>
      <c r="MOT18" s="1196"/>
      <c r="MOV18" s="1198"/>
      <c r="MOW18" s="1193"/>
      <c r="MOX18" s="1194"/>
      <c r="MOY18" s="1195"/>
      <c r="MOZ18" s="1195"/>
      <c r="MPA18" s="1195"/>
      <c r="MPB18" s="1196"/>
      <c r="MPC18" s="1196"/>
      <c r="MPD18" s="1196"/>
      <c r="MPF18" s="1198"/>
      <c r="MPG18" s="1193"/>
      <c r="MPH18" s="1194"/>
      <c r="MPI18" s="1195"/>
      <c r="MPJ18" s="1195"/>
      <c r="MPK18" s="1195"/>
      <c r="MPL18" s="1196"/>
      <c r="MPM18" s="1196"/>
      <c r="MPN18" s="1196"/>
      <c r="MPP18" s="1198"/>
      <c r="MPQ18" s="1193"/>
      <c r="MPR18" s="1194"/>
      <c r="MPS18" s="1195"/>
      <c r="MPT18" s="1195"/>
      <c r="MPU18" s="1195"/>
      <c r="MPV18" s="1196"/>
      <c r="MPW18" s="1196"/>
      <c r="MPX18" s="1196"/>
      <c r="MPZ18" s="1198"/>
      <c r="MQA18" s="1193"/>
      <c r="MQB18" s="1194"/>
      <c r="MQC18" s="1195"/>
      <c r="MQD18" s="1195"/>
      <c r="MQE18" s="1195"/>
      <c r="MQF18" s="1196"/>
      <c r="MQG18" s="1196"/>
      <c r="MQH18" s="1196"/>
      <c r="MQJ18" s="1198"/>
      <c r="MQK18" s="1193"/>
      <c r="MQL18" s="1194"/>
      <c r="MQM18" s="1195"/>
      <c r="MQN18" s="1195"/>
      <c r="MQO18" s="1195"/>
      <c r="MQP18" s="1196"/>
      <c r="MQQ18" s="1196"/>
      <c r="MQR18" s="1196"/>
      <c r="MQT18" s="1198"/>
      <c r="MQU18" s="1193"/>
      <c r="MQV18" s="1194"/>
      <c r="MQW18" s="1195"/>
      <c r="MQX18" s="1195"/>
      <c r="MQY18" s="1195"/>
      <c r="MQZ18" s="1196"/>
      <c r="MRA18" s="1196"/>
      <c r="MRB18" s="1196"/>
      <c r="MRD18" s="1198"/>
      <c r="MRE18" s="1193"/>
      <c r="MRF18" s="1194"/>
      <c r="MRG18" s="1195"/>
      <c r="MRH18" s="1195"/>
      <c r="MRI18" s="1195"/>
      <c r="MRJ18" s="1196"/>
      <c r="MRK18" s="1196"/>
      <c r="MRL18" s="1196"/>
      <c r="MRN18" s="1198"/>
      <c r="MRO18" s="1193"/>
      <c r="MRP18" s="1194"/>
      <c r="MRQ18" s="1195"/>
      <c r="MRR18" s="1195"/>
      <c r="MRS18" s="1195"/>
      <c r="MRT18" s="1196"/>
      <c r="MRU18" s="1196"/>
      <c r="MRV18" s="1196"/>
      <c r="MRX18" s="1198"/>
      <c r="MRY18" s="1193"/>
      <c r="MRZ18" s="1194"/>
      <c r="MSA18" s="1195"/>
      <c r="MSB18" s="1195"/>
      <c r="MSC18" s="1195"/>
      <c r="MSD18" s="1196"/>
      <c r="MSE18" s="1196"/>
      <c r="MSF18" s="1196"/>
      <c r="MSH18" s="1198"/>
      <c r="MSI18" s="1193"/>
      <c r="MSJ18" s="1194"/>
      <c r="MSK18" s="1195"/>
      <c r="MSL18" s="1195"/>
      <c r="MSM18" s="1195"/>
      <c r="MSN18" s="1196"/>
      <c r="MSO18" s="1196"/>
      <c r="MSP18" s="1196"/>
      <c r="MSR18" s="1198"/>
      <c r="MSS18" s="1193"/>
      <c r="MST18" s="1194"/>
      <c r="MSU18" s="1195"/>
      <c r="MSV18" s="1195"/>
      <c r="MSW18" s="1195"/>
      <c r="MSX18" s="1196"/>
      <c r="MSY18" s="1196"/>
      <c r="MSZ18" s="1196"/>
      <c r="MTB18" s="1198"/>
      <c r="MTC18" s="1193"/>
      <c r="MTD18" s="1194"/>
      <c r="MTE18" s="1195"/>
      <c r="MTF18" s="1195"/>
      <c r="MTG18" s="1195"/>
      <c r="MTH18" s="1196"/>
      <c r="MTI18" s="1196"/>
      <c r="MTJ18" s="1196"/>
      <c r="MTL18" s="1198"/>
      <c r="MTM18" s="1193"/>
      <c r="MTN18" s="1194"/>
      <c r="MTO18" s="1195"/>
      <c r="MTP18" s="1195"/>
      <c r="MTQ18" s="1195"/>
      <c r="MTR18" s="1196"/>
      <c r="MTS18" s="1196"/>
      <c r="MTT18" s="1196"/>
      <c r="MTV18" s="1198"/>
      <c r="MTW18" s="1193"/>
      <c r="MTX18" s="1194"/>
      <c r="MTY18" s="1195"/>
      <c r="MTZ18" s="1195"/>
      <c r="MUA18" s="1195"/>
      <c r="MUB18" s="1196"/>
      <c r="MUC18" s="1196"/>
      <c r="MUD18" s="1196"/>
      <c r="MUF18" s="1198"/>
      <c r="MUG18" s="1193"/>
      <c r="MUH18" s="1194"/>
      <c r="MUI18" s="1195"/>
      <c r="MUJ18" s="1195"/>
      <c r="MUK18" s="1195"/>
      <c r="MUL18" s="1196"/>
      <c r="MUM18" s="1196"/>
      <c r="MUN18" s="1196"/>
      <c r="MUP18" s="1198"/>
      <c r="MUQ18" s="1193"/>
      <c r="MUR18" s="1194"/>
      <c r="MUS18" s="1195"/>
      <c r="MUT18" s="1195"/>
      <c r="MUU18" s="1195"/>
      <c r="MUV18" s="1196"/>
      <c r="MUW18" s="1196"/>
      <c r="MUX18" s="1196"/>
      <c r="MUZ18" s="1198"/>
      <c r="MVA18" s="1193"/>
      <c r="MVB18" s="1194"/>
      <c r="MVC18" s="1195"/>
      <c r="MVD18" s="1195"/>
      <c r="MVE18" s="1195"/>
      <c r="MVF18" s="1196"/>
      <c r="MVG18" s="1196"/>
      <c r="MVH18" s="1196"/>
      <c r="MVJ18" s="1198"/>
      <c r="MVK18" s="1193"/>
      <c r="MVL18" s="1194"/>
      <c r="MVM18" s="1195"/>
      <c r="MVN18" s="1195"/>
      <c r="MVO18" s="1195"/>
      <c r="MVP18" s="1196"/>
      <c r="MVQ18" s="1196"/>
      <c r="MVR18" s="1196"/>
      <c r="MVT18" s="1198"/>
      <c r="MVU18" s="1193"/>
      <c r="MVV18" s="1194"/>
      <c r="MVW18" s="1195"/>
      <c r="MVX18" s="1195"/>
      <c r="MVY18" s="1195"/>
      <c r="MVZ18" s="1196"/>
      <c r="MWA18" s="1196"/>
      <c r="MWB18" s="1196"/>
      <c r="MWD18" s="1198"/>
      <c r="MWE18" s="1193"/>
      <c r="MWF18" s="1194"/>
      <c r="MWG18" s="1195"/>
      <c r="MWH18" s="1195"/>
      <c r="MWI18" s="1195"/>
      <c r="MWJ18" s="1196"/>
      <c r="MWK18" s="1196"/>
      <c r="MWL18" s="1196"/>
      <c r="MWN18" s="1198"/>
      <c r="MWO18" s="1193"/>
      <c r="MWP18" s="1194"/>
      <c r="MWQ18" s="1195"/>
      <c r="MWR18" s="1195"/>
      <c r="MWS18" s="1195"/>
      <c r="MWT18" s="1196"/>
      <c r="MWU18" s="1196"/>
      <c r="MWV18" s="1196"/>
      <c r="MWX18" s="1198"/>
      <c r="MWY18" s="1193"/>
      <c r="MWZ18" s="1194"/>
      <c r="MXA18" s="1195"/>
      <c r="MXB18" s="1195"/>
      <c r="MXC18" s="1195"/>
      <c r="MXD18" s="1196"/>
      <c r="MXE18" s="1196"/>
      <c r="MXF18" s="1196"/>
      <c r="MXH18" s="1198"/>
      <c r="MXI18" s="1193"/>
      <c r="MXJ18" s="1194"/>
      <c r="MXK18" s="1195"/>
      <c r="MXL18" s="1195"/>
      <c r="MXM18" s="1195"/>
      <c r="MXN18" s="1196"/>
      <c r="MXO18" s="1196"/>
      <c r="MXP18" s="1196"/>
      <c r="MXR18" s="1198"/>
      <c r="MXS18" s="1193"/>
      <c r="MXT18" s="1194"/>
      <c r="MXU18" s="1195"/>
      <c r="MXV18" s="1195"/>
      <c r="MXW18" s="1195"/>
      <c r="MXX18" s="1196"/>
      <c r="MXY18" s="1196"/>
      <c r="MXZ18" s="1196"/>
      <c r="MYB18" s="1198"/>
      <c r="MYC18" s="1193"/>
      <c r="MYD18" s="1194"/>
      <c r="MYE18" s="1195"/>
      <c r="MYF18" s="1195"/>
      <c r="MYG18" s="1195"/>
      <c r="MYH18" s="1196"/>
      <c r="MYI18" s="1196"/>
      <c r="MYJ18" s="1196"/>
      <c r="MYL18" s="1198"/>
      <c r="MYM18" s="1193"/>
      <c r="MYN18" s="1194"/>
      <c r="MYO18" s="1195"/>
      <c r="MYP18" s="1195"/>
      <c r="MYQ18" s="1195"/>
      <c r="MYR18" s="1196"/>
      <c r="MYS18" s="1196"/>
      <c r="MYT18" s="1196"/>
      <c r="MYV18" s="1198"/>
      <c r="MYW18" s="1193"/>
      <c r="MYX18" s="1194"/>
      <c r="MYY18" s="1195"/>
      <c r="MYZ18" s="1195"/>
      <c r="MZA18" s="1195"/>
      <c r="MZB18" s="1196"/>
      <c r="MZC18" s="1196"/>
      <c r="MZD18" s="1196"/>
      <c r="MZF18" s="1198"/>
      <c r="MZG18" s="1193"/>
      <c r="MZH18" s="1194"/>
      <c r="MZI18" s="1195"/>
      <c r="MZJ18" s="1195"/>
      <c r="MZK18" s="1195"/>
      <c r="MZL18" s="1196"/>
      <c r="MZM18" s="1196"/>
      <c r="MZN18" s="1196"/>
      <c r="MZP18" s="1198"/>
      <c r="MZQ18" s="1193"/>
      <c r="MZR18" s="1194"/>
      <c r="MZS18" s="1195"/>
      <c r="MZT18" s="1195"/>
      <c r="MZU18" s="1195"/>
      <c r="MZV18" s="1196"/>
      <c r="MZW18" s="1196"/>
      <c r="MZX18" s="1196"/>
      <c r="MZZ18" s="1198"/>
      <c r="NAA18" s="1193"/>
      <c r="NAB18" s="1194"/>
      <c r="NAC18" s="1195"/>
      <c r="NAD18" s="1195"/>
      <c r="NAE18" s="1195"/>
      <c r="NAF18" s="1196"/>
      <c r="NAG18" s="1196"/>
      <c r="NAH18" s="1196"/>
      <c r="NAJ18" s="1198"/>
      <c r="NAK18" s="1193"/>
      <c r="NAL18" s="1194"/>
      <c r="NAM18" s="1195"/>
      <c r="NAN18" s="1195"/>
      <c r="NAO18" s="1195"/>
      <c r="NAP18" s="1196"/>
      <c r="NAQ18" s="1196"/>
      <c r="NAR18" s="1196"/>
      <c r="NAT18" s="1198"/>
      <c r="NAU18" s="1193"/>
      <c r="NAV18" s="1194"/>
      <c r="NAW18" s="1195"/>
      <c r="NAX18" s="1195"/>
      <c r="NAY18" s="1195"/>
      <c r="NAZ18" s="1196"/>
      <c r="NBA18" s="1196"/>
      <c r="NBB18" s="1196"/>
      <c r="NBD18" s="1198"/>
      <c r="NBE18" s="1193"/>
      <c r="NBF18" s="1194"/>
      <c r="NBG18" s="1195"/>
      <c r="NBH18" s="1195"/>
      <c r="NBI18" s="1195"/>
      <c r="NBJ18" s="1196"/>
      <c r="NBK18" s="1196"/>
      <c r="NBL18" s="1196"/>
      <c r="NBN18" s="1198"/>
      <c r="NBO18" s="1193"/>
      <c r="NBP18" s="1194"/>
      <c r="NBQ18" s="1195"/>
      <c r="NBR18" s="1195"/>
      <c r="NBS18" s="1195"/>
      <c r="NBT18" s="1196"/>
      <c r="NBU18" s="1196"/>
      <c r="NBV18" s="1196"/>
      <c r="NBX18" s="1198"/>
      <c r="NBY18" s="1193"/>
      <c r="NBZ18" s="1194"/>
      <c r="NCA18" s="1195"/>
      <c r="NCB18" s="1195"/>
      <c r="NCC18" s="1195"/>
      <c r="NCD18" s="1196"/>
      <c r="NCE18" s="1196"/>
      <c r="NCF18" s="1196"/>
      <c r="NCH18" s="1198"/>
      <c r="NCI18" s="1193"/>
      <c r="NCJ18" s="1194"/>
      <c r="NCK18" s="1195"/>
      <c r="NCL18" s="1195"/>
      <c r="NCM18" s="1195"/>
      <c r="NCN18" s="1196"/>
      <c r="NCO18" s="1196"/>
      <c r="NCP18" s="1196"/>
      <c r="NCR18" s="1198"/>
      <c r="NCS18" s="1193"/>
      <c r="NCT18" s="1194"/>
      <c r="NCU18" s="1195"/>
      <c r="NCV18" s="1195"/>
      <c r="NCW18" s="1195"/>
      <c r="NCX18" s="1196"/>
      <c r="NCY18" s="1196"/>
      <c r="NCZ18" s="1196"/>
      <c r="NDB18" s="1198"/>
      <c r="NDC18" s="1193"/>
      <c r="NDD18" s="1194"/>
      <c r="NDE18" s="1195"/>
      <c r="NDF18" s="1195"/>
      <c r="NDG18" s="1195"/>
      <c r="NDH18" s="1196"/>
      <c r="NDI18" s="1196"/>
      <c r="NDJ18" s="1196"/>
      <c r="NDL18" s="1198"/>
      <c r="NDM18" s="1193"/>
      <c r="NDN18" s="1194"/>
      <c r="NDO18" s="1195"/>
      <c r="NDP18" s="1195"/>
      <c r="NDQ18" s="1195"/>
      <c r="NDR18" s="1196"/>
      <c r="NDS18" s="1196"/>
      <c r="NDT18" s="1196"/>
      <c r="NDV18" s="1198"/>
      <c r="NDW18" s="1193"/>
      <c r="NDX18" s="1194"/>
      <c r="NDY18" s="1195"/>
      <c r="NDZ18" s="1195"/>
      <c r="NEA18" s="1195"/>
      <c r="NEB18" s="1196"/>
      <c r="NEC18" s="1196"/>
      <c r="NED18" s="1196"/>
      <c r="NEF18" s="1198"/>
      <c r="NEG18" s="1193"/>
      <c r="NEH18" s="1194"/>
      <c r="NEI18" s="1195"/>
      <c r="NEJ18" s="1195"/>
      <c r="NEK18" s="1195"/>
      <c r="NEL18" s="1196"/>
      <c r="NEM18" s="1196"/>
      <c r="NEN18" s="1196"/>
      <c r="NEP18" s="1198"/>
      <c r="NEQ18" s="1193"/>
      <c r="NER18" s="1194"/>
      <c r="NES18" s="1195"/>
      <c r="NET18" s="1195"/>
      <c r="NEU18" s="1195"/>
      <c r="NEV18" s="1196"/>
      <c r="NEW18" s="1196"/>
      <c r="NEX18" s="1196"/>
      <c r="NEZ18" s="1198"/>
      <c r="NFA18" s="1193"/>
      <c r="NFB18" s="1194"/>
      <c r="NFC18" s="1195"/>
      <c r="NFD18" s="1195"/>
      <c r="NFE18" s="1195"/>
      <c r="NFF18" s="1196"/>
      <c r="NFG18" s="1196"/>
      <c r="NFH18" s="1196"/>
      <c r="NFJ18" s="1198"/>
      <c r="NFK18" s="1193"/>
      <c r="NFL18" s="1194"/>
      <c r="NFM18" s="1195"/>
      <c r="NFN18" s="1195"/>
      <c r="NFO18" s="1195"/>
      <c r="NFP18" s="1196"/>
      <c r="NFQ18" s="1196"/>
      <c r="NFR18" s="1196"/>
      <c r="NFT18" s="1198"/>
      <c r="NFU18" s="1193"/>
      <c r="NFV18" s="1194"/>
      <c r="NFW18" s="1195"/>
      <c r="NFX18" s="1195"/>
      <c r="NFY18" s="1195"/>
      <c r="NFZ18" s="1196"/>
      <c r="NGA18" s="1196"/>
      <c r="NGB18" s="1196"/>
      <c r="NGD18" s="1198"/>
      <c r="NGE18" s="1193"/>
      <c r="NGF18" s="1194"/>
      <c r="NGG18" s="1195"/>
      <c r="NGH18" s="1195"/>
      <c r="NGI18" s="1195"/>
      <c r="NGJ18" s="1196"/>
      <c r="NGK18" s="1196"/>
      <c r="NGL18" s="1196"/>
      <c r="NGN18" s="1198"/>
      <c r="NGO18" s="1193"/>
      <c r="NGP18" s="1194"/>
      <c r="NGQ18" s="1195"/>
      <c r="NGR18" s="1195"/>
      <c r="NGS18" s="1195"/>
      <c r="NGT18" s="1196"/>
      <c r="NGU18" s="1196"/>
      <c r="NGV18" s="1196"/>
      <c r="NGX18" s="1198"/>
      <c r="NGY18" s="1193"/>
      <c r="NGZ18" s="1194"/>
      <c r="NHA18" s="1195"/>
      <c r="NHB18" s="1195"/>
      <c r="NHC18" s="1195"/>
      <c r="NHD18" s="1196"/>
      <c r="NHE18" s="1196"/>
      <c r="NHF18" s="1196"/>
      <c r="NHH18" s="1198"/>
      <c r="NHI18" s="1193"/>
      <c r="NHJ18" s="1194"/>
      <c r="NHK18" s="1195"/>
      <c r="NHL18" s="1195"/>
      <c r="NHM18" s="1195"/>
      <c r="NHN18" s="1196"/>
      <c r="NHO18" s="1196"/>
      <c r="NHP18" s="1196"/>
      <c r="NHR18" s="1198"/>
      <c r="NHS18" s="1193"/>
      <c r="NHT18" s="1194"/>
      <c r="NHU18" s="1195"/>
      <c r="NHV18" s="1195"/>
      <c r="NHW18" s="1195"/>
      <c r="NHX18" s="1196"/>
      <c r="NHY18" s="1196"/>
      <c r="NHZ18" s="1196"/>
      <c r="NIB18" s="1198"/>
      <c r="NIC18" s="1193"/>
      <c r="NID18" s="1194"/>
      <c r="NIE18" s="1195"/>
      <c r="NIF18" s="1195"/>
      <c r="NIG18" s="1195"/>
      <c r="NIH18" s="1196"/>
      <c r="NII18" s="1196"/>
      <c r="NIJ18" s="1196"/>
      <c r="NIL18" s="1198"/>
      <c r="NIM18" s="1193"/>
      <c r="NIN18" s="1194"/>
      <c r="NIO18" s="1195"/>
      <c r="NIP18" s="1195"/>
      <c r="NIQ18" s="1195"/>
      <c r="NIR18" s="1196"/>
      <c r="NIS18" s="1196"/>
      <c r="NIT18" s="1196"/>
      <c r="NIV18" s="1198"/>
      <c r="NIW18" s="1193"/>
      <c r="NIX18" s="1194"/>
      <c r="NIY18" s="1195"/>
      <c r="NIZ18" s="1195"/>
      <c r="NJA18" s="1195"/>
      <c r="NJB18" s="1196"/>
      <c r="NJC18" s="1196"/>
      <c r="NJD18" s="1196"/>
      <c r="NJF18" s="1198"/>
      <c r="NJG18" s="1193"/>
      <c r="NJH18" s="1194"/>
      <c r="NJI18" s="1195"/>
      <c r="NJJ18" s="1195"/>
      <c r="NJK18" s="1195"/>
      <c r="NJL18" s="1196"/>
      <c r="NJM18" s="1196"/>
      <c r="NJN18" s="1196"/>
      <c r="NJP18" s="1198"/>
      <c r="NJQ18" s="1193"/>
      <c r="NJR18" s="1194"/>
      <c r="NJS18" s="1195"/>
      <c r="NJT18" s="1195"/>
      <c r="NJU18" s="1195"/>
      <c r="NJV18" s="1196"/>
      <c r="NJW18" s="1196"/>
      <c r="NJX18" s="1196"/>
      <c r="NJZ18" s="1198"/>
      <c r="NKA18" s="1193"/>
      <c r="NKB18" s="1194"/>
      <c r="NKC18" s="1195"/>
      <c r="NKD18" s="1195"/>
      <c r="NKE18" s="1195"/>
      <c r="NKF18" s="1196"/>
      <c r="NKG18" s="1196"/>
      <c r="NKH18" s="1196"/>
      <c r="NKJ18" s="1198"/>
      <c r="NKK18" s="1193"/>
      <c r="NKL18" s="1194"/>
      <c r="NKM18" s="1195"/>
      <c r="NKN18" s="1195"/>
      <c r="NKO18" s="1195"/>
      <c r="NKP18" s="1196"/>
      <c r="NKQ18" s="1196"/>
      <c r="NKR18" s="1196"/>
      <c r="NKT18" s="1198"/>
      <c r="NKU18" s="1193"/>
      <c r="NKV18" s="1194"/>
      <c r="NKW18" s="1195"/>
      <c r="NKX18" s="1195"/>
      <c r="NKY18" s="1195"/>
      <c r="NKZ18" s="1196"/>
      <c r="NLA18" s="1196"/>
      <c r="NLB18" s="1196"/>
      <c r="NLD18" s="1198"/>
      <c r="NLE18" s="1193"/>
      <c r="NLF18" s="1194"/>
      <c r="NLG18" s="1195"/>
      <c r="NLH18" s="1195"/>
      <c r="NLI18" s="1195"/>
      <c r="NLJ18" s="1196"/>
      <c r="NLK18" s="1196"/>
      <c r="NLL18" s="1196"/>
      <c r="NLN18" s="1198"/>
      <c r="NLO18" s="1193"/>
      <c r="NLP18" s="1194"/>
      <c r="NLQ18" s="1195"/>
      <c r="NLR18" s="1195"/>
      <c r="NLS18" s="1195"/>
      <c r="NLT18" s="1196"/>
      <c r="NLU18" s="1196"/>
      <c r="NLV18" s="1196"/>
      <c r="NLX18" s="1198"/>
      <c r="NLY18" s="1193"/>
      <c r="NLZ18" s="1194"/>
      <c r="NMA18" s="1195"/>
      <c r="NMB18" s="1195"/>
      <c r="NMC18" s="1195"/>
      <c r="NMD18" s="1196"/>
      <c r="NME18" s="1196"/>
      <c r="NMF18" s="1196"/>
      <c r="NMH18" s="1198"/>
      <c r="NMI18" s="1193"/>
      <c r="NMJ18" s="1194"/>
      <c r="NMK18" s="1195"/>
      <c r="NML18" s="1195"/>
      <c r="NMM18" s="1195"/>
      <c r="NMN18" s="1196"/>
      <c r="NMO18" s="1196"/>
      <c r="NMP18" s="1196"/>
      <c r="NMR18" s="1198"/>
      <c r="NMS18" s="1193"/>
      <c r="NMT18" s="1194"/>
      <c r="NMU18" s="1195"/>
      <c r="NMV18" s="1195"/>
      <c r="NMW18" s="1195"/>
      <c r="NMX18" s="1196"/>
      <c r="NMY18" s="1196"/>
      <c r="NMZ18" s="1196"/>
      <c r="NNB18" s="1198"/>
      <c r="NNC18" s="1193"/>
      <c r="NND18" s="1194"/>
      <c r="NNE18" s="1195"/>
      <c r="NNF18" s="1195"/>
      <c r="NNG18" s="1195"/>
      <c r="NNH18" s="1196"/>
      <c r="NNI18" s="1196"/>
      <c r="NNJ18" s="1196"/>
      <c r="NNL18" s="1198"/>
      <c r="NNM18" s="1193"/>
      <c r="NNN18" s="1194"/>
      <c r="NNO18" s="1195"/>
      <c r="NNP18" s="1195"/>
      <c r="NNQ18" s="1195"/>
      <c r="NNR18" s="1196"/>
      <c r="NNS18" s="1196"/>
      <c r="NNT18" s="1196"/>
      <c r="NNV18" s="1198"/>
      <c r="NNW18" s="1193"/>
      <c r="NNX18" s="1194"/>
      <c r="NNY18" s="1195"/>
      <c r="NNZ18" s="1195"/>
      <c r="NOA18" s="1195"/>
      <c r="NOB18" s="1196"/>
      <c r="NOC18" s="1196"/>
      <c r="NOD18" s="1196"/>
      <c r="NOF18" s="1198"/>
      <c r="NOG18" s="1193"/>
      <c r="NOH18" s="1194"/>
      <c r="NOI18" s="1195"/>
      <c r="NOJ18" s="1195"/>
      <c r="NOK18" s="1195"/>
      <c r="NOL18" s="1196"/>
      <c r="NOM18" s="1196"/>
      <c r="NON18" s="1196"/>
      <c r="NOP18" s="1198"/>
      <c r="NOQ18" s="1193"/>
      <c r="NOR18" s="1194"/>
      <c r="NOS18" s="1195"/>
      <c r="NOT18" s="1195"/>
      <c r="NOU18" s="1195"/>
      <c r="NOV18" s="1196"/>
      <c r="NOW18" s="1196"/>
      <c r="NOX18" s="1196"/>
      <c r="NOZ18" s="1198"/>
      <c r="NPA18" s="1193"/>
      <c r="NPB18" s="1194"/>
      <c r="NPC18" s="1195"/>
      <c r="NPD18" s="1195"/>
      <c r="NPE18" s="1195"/>
      <c r="NPF18" s="1196"/>
      <c r="NPG18" s="1196"/>
      <c r="NPH18" s="1196"/>
      <c r="NPJ18" s="1198"/>
      <c r="NPK18" s="1193"/>
      <c r="NPL18" s="1194"/>
      <c r="NPM18" s="1195"/>
      <c r="NPN18" s="1195"/>
      <c r="NPO18" s="1195"/>
      <c r="NPP18" s="1196"/>
      <c r="NPQ18" s="1196"/>
      <c r="NPR18" s="1196"/>
      <c r="NPT18" s="1198"/>
      <c r="NPU18" s="1193"/>
      <c r="NPV18" s="1194"/>
      <c r="NPW18" s="1195"/>
      <c r="NPX18" s="1195"/>
      <c r="NPY18" s="1195"/>
      <c r="NPZ18" s="1196"/>
      <c r="NQA18" s="1196"/>
      <c r="NQB18" s="1196"/>
      <c r="NQD18" s="1198"/>
      <c r="NQE18" s="1193"/>
      <c r="NQF18" s="1194"/>
      <c r="NQG18" s="1195"/>
      <c r="NQH18" s="1195"/>
      <c r="NQI18" s="1195"/>
      <c r="NQJ18" s="1196"/>
      <c r="NQK18" s="1196"/>
      <c r="NQL18" s="1196"/>
      <c r="NQN18" s="1198"/>
      <c r="NQO18" s="1193"/>
      <c r="NQP18" s="1194"/>
      <c r="NQQ18" s="1195"/>
      <c r="NQR18" s="1195"/>
      <c r="NQS18" s="1195"/>
      <c r="NQT18" s="1196"/>
      <c r="NQU18" s="1196"/>
      <c r="NQV18" s="1196"/>
      <c r="NQX18" s="1198"/>
      <c r="NQY18" s="1193"/>
      <c r="NQZ18" s="1194"/>
      <c r="NRA18" s="1195"/>
      <c r="NRB18" s="1195"/>
      <c r="NRC18" s="1195"/>
      <c r="NRD18" s="1196"/>
      <c r="NRE18" s="1196"/>
      <c r="NRF18" s="1196"/>
      <c r="NRH18" s="1198"/>
      <c r="NRI18" s="1193"/>
      <c r="NRJ18" s="1194"/>
      <c r="NRK18" s="1195"/>
      <c r="NRL18" s="1195"/>
      <c r="NRM18" s="1195"/>
      <c r="NRN18" s="1196"/>
      <c r="NRO18" s="1196"/>
      <c r="NRP18" s="1196"/>
      <c r="NRR18" s="1198"/>
      <c r="NRS18" s="1193"/>
      <c r="NRT18" s="1194"/>
      <c r="NRU18" s="1195"/>
      <c r="NRV18" s="1195"/>
      <c r="NRW18" s="1195"/>
      <c r="NRX18" s="1196"/>
      <c r="NRY18" s="1196"/>
      <c r="NRZ18" s="1196"/>
      <c r="NSB18" s="1198"/>
      <c r="NSC18" s="1193"/>
      <c r="NSD18" s="1194"/>
      <c r="NSE18" s="1195"/>
      <c r="NSF18" s="1195"/>
      <c r="NSG18" s="1195"/>
      <c r="NSH18" s="1196"/>
      <c r="NSI18" s="1196"/>
      <c r="NSJ18" s="1196"/>
      <c r="NSL18" s="1198"/>
      <c r="NSM18" s="1193"/>
      <c r="NSN18" s="1194"/>
      <c r="NSO18" s="1195"/>
      <c r="NSP18" s="1195"/>
      <c r="NSQ18" s="1195"/>
      <c r="NSR18" s="1196"/>
      <c r="NSS18" s="1196"/>
      <c r="NST18" s="1196"/>
      <c r="NSV18" s="1198"/>
      <c r="NSW18" s="1193"/>
      <c r="NSX18" s="1194"/>
      <c r="NSY18" s="1195"/>
      <c r="NSZ18" s="1195"/>
      <c r="NTA18" s="1195"/>
      <c r="NTB18" s="1196"/>
      <c r="NTC18" s="1196"/>
      <c r="NTD18" s="1196"/>
      <c r="NTF18" s="1198"/>
      <c r="NTG18" s="1193"/>
      <c r="NTH18" s="1194"/>
      <c r="NTI18" s="1195"/>
      <c r="NTJ18" s="1195"/>
      <c r="NTK18" s="1195"/>
      <c r="NTL18" s="1196"/>
      <c r="NTM18" s="1196"/>
      <c r="NTN18" s="1196"/>
      <c r="NTP18" s="1198"/>
      <c r="NTQ18" s="1193"/>
      <c r="NTR18" s="1194"/>
      <c r="NTS18" s="1195"/>
      <c r="NTT18" s="1195"/>
      <c r="NTU18" s="1195"/>
      <c r="NTV18" s="1196"/>
      <c r="NTW18" s="1196"/>
      <c r="NTX18" s="1196"/>
      <c r="NTZ18" s="1198"/>
      <c r="NUA18" s="1193"/>
      <c r="NUB18" s="1194"/>
      <c r="NUC18" s="1195"/>
      <c r="NUD18" s="1195"/>
      <c r="NUE18" s="1195"/>
      <c r="NUF18" s="1196"/>
      <c r="NUG18" s="1196"/>
      <c r="NUH18" s="1196"/>
      <c r="NUJ18" s="1198"/>
      <c r="NUK18" s="1193"/>
      <c r="NUL18" s="1194"/>
      <c r="NUM18" s="1195"/>
      <c r="NUN18" s="1195"/>
      <c r="NUO18" s="1195"/>
      <c r="NUP18" s="1196"/>
      <c r="NUQ18" s="1196"/>
      <c r="NUR18" s="1196"/>
      <c r="NUT18" s="1198"/>
      <c r="NUU18" s="1193"/>
      <c r="NUV18" s="1194"/>
      <c r="NUW18" s="1195"/>
      <c r="NUX18" s="1195"/>
      <c r="NUY18" s="1195"/>
      <c r="NUZ18" s="1196"/>
      <c r="NVA18" s="1196"/>
      <c r="NVB18" s="1196"/>
      <c r="NVD18" s="1198"/>
      <c r="NVE18" s="1193"/>
      <c r="NVF18" s="1194"/>
      <c r="NVG18" s="1195"/>
      <c r="NVH18" s="1195"/>
      <c r="NVI18" s="1195"/>
      <c r="NVJ18" s="1196"/>
      <c r="NVK18" s="1196"/>
      <c r="NVL18" s="1196"/>
      <c r="NVN18" s="1198"/>
      <c r="NVO18" s="1193"/>
      <c r="NVP18" s="1194"/>
      <c r="NVQ18" s="1195"/>
      <c r="NVR18" s="1195"/>
      <c r="NVS18" s="1195"/>
      <c r="NVT18" s="1196"/>
      <c r="NVU18" s="1196"/>
      <c r="NVV18" s="1196"/>
      <c r="NVX18" s="1198"/>
      <c r="NVY18" s="1193"/>
      <c r="NVZ18" s="1194"/>
      <c r="NWA18" s="1195"/>
      <c r="NWB18" s="1195"/>
      <c r="NWC18" s="1195"/>
      <c r="NWD18" s="1196"/>
      <c r="NWE18" s="1196"/>
      <c r="NWF18" s="1196"/>
      <c r="NWH18" s="1198"/>
      <c r="NWI18" s="1193"/>
      <c r="NWJ18" s="1194"/>
      <c r="NWK18" s="1195"/>
      <c r="NWL18" s="1195"/>
      <c r="NWM18" s="1195"/>
      <c r="NWN18" s="1196"/>
      <c r="NWO18" s="1196"/>
      <c r="NWP18" s="1196"/>
      <c r="NWR18" s="1198"/>
      <c r="NWS18" s="1193"/>
      <c r="NWT18" s="1194"/>
      <c r="NWU18" s="1195"/>
      <c r="NWV18" s="1195"/>
      <c r="NWW18" s="1195"/>
      <c r="NWX18" s="1196"/>
      <c r="NWY18" s="1196"/>
      <c r="NWZ18" s="1196"/>
      <c r="NXB18" s="1198"/>
      <c r="NXC18" s="1193"/>
      <c r="NXD18" s="1194"/>
      <c r="NXE18" s="1195"/>
      <c r="NXF18" s="1195"/>
      <c r="NXG18" s="1195"/>
      <c r="NXH18" s="1196"/>
      <c r="NXI18" s="1196"/>
      <c r="NXJ18" s="1196"/>
      <c r="NXL18" s="1198"/>
      <c r="NXM18" s="1193"/>
      <c r="NXN18" s="1194"/>
      <c r="NXO18" s="1195"/>
      <c r="NXP18" s="1195"/>
      <c r="NXQ18" s="1195"/>
      <c r="NXR18" s="1196"/>
      <c r="NXS18" s="1196"/>
      <c r="NXT18" s="1196"/>
      <c r="NXV18" s="1198"/>
      <c r="NXW18" s="1193"/>
      <c r="NXX18" s="1194"/>
      <c r="NXY18" s="1195"/>
      <c r="NXZ18" s="1195"/>
      <c r="NYA18" s="1195"/>
      <c r="NYB18" s="1196"/>
      <c r="NYC18" s="1196"/>
      <c r="NYD18" s="1196"/>
      <c r="NYF18" s="1198"/>
      <c r="NYG18" s="1193"/>
      <c r="NYH18" s="1194"/>
      <c r="NYI18" s="1195"/>
      <c r="NYJ18" s="1195"/>
      <c r="NYK18" s="1195"/>
      <c r="NYL18" s="1196"/>
      <c r="NYM18" s="1196"/>
      <c r="NYN18" s="1196"/>
      <c r="NYP18" s="1198"/>
      <c r="NYQ18" s="1193"/>
      <c r="NYR18" s="1194"/>
      <c r="NYS18" s="1195"/>
      <c r="NYT18" s="1195"/>
      <c r="NYU18" s="1195"/>
      <c r="NYV18" s="1196"/>
      <c r="NYW18" s="1196"/>
      <c r="NYX18" s="1196"/>
      <c r="NYZ18" s="1198"/>
      <c r="NZA18" s="1193"/>
      <c r="NZB18" s="1194"/>
      <c r="NZC18" s="1195"/>
      <c r="NZD18" s="1195"/>
      <c r="NZE18" s="1195"/>
      <c r="NZF18" s="1196"/>
      <c r="NZG18" s="1196"/>
      <c r="NZH18" s="1196"/>
      <c r="NZJ18" s="1198"/>
      <c r="NZK18" s="1193"/>
      <c r="NZL18" s="1194"/>
      <c r="NZM18" s="1195"/>
      <c r="NZN18" s="1195"/>
      <c r="NZO18" s="1195"/>
      <c r="NZP18" s="1196"/>
      <c r="NZQ18" s="1196"/>
      <c r="NZR18" s="1196"/>
      <c r="NZT18" s="1198"/>
      <c r="NZU18" s="1193"/>
      <c r="NZV18" s="1194"/>
      <c r="NZW18" s="1195"/>
      <c r="NZX18" s="1195"/>
      <c r="NZY18" s="1195"/>
      <c r="NZZ18" s="1196"/>
      <c r="OAA18" s="1196"/>
      <c r="OAB18" s="1196"/>
      <c r="OAD18" s="1198"/>
      <c r="OAE18" s="1193"/>
      <c r="OAF18" s="1194"/>
      <c r="OAG18" s="1195"/>
      <c r="OAH18" s="1195"/>
      <c r="OAI18" s="1195"/>
      <c r="OAJ18" s="1196"/>
      <c r="OAK18" s="1196"/>
      <c r="OAL18" s="1196"/>
      <c r="OAN18" s="1198"/>
      <c r="OAO18" s="1193"/>
      <c r="OAP18" s="1194"/>
      <c r="OAQ18" s="1195"/>
      <c r="OAR18" s="1195"/>
      <c r="OAS18" s="1195"/>
      <c r="OAT18" s="1196"/>
      <c r="OAU18" s="1196"/>
      <c r="OAV18" s="1196"/>
      <c r="OAX18" s="1198"/>
      <c r="OAY18" s="1193"/>
      <c r="OAZ18" s="1194"/>
      <c r="OBA18" s="1195"/>
      <c r="OBB18" s="1195"/>
      <c r="OBC18" s="1195"/>
      <c r="OBD18" s="1196"/>
      <c r="OBE18" s="1196"/>
      <c r="OBF18" s="1196"/>
      <c r="OBH18" s="1198"/>
      <c r="OBI18" s="1193"/>
      <c r="OBJ18" s="1194"/>
      <c r="OBK18" s="1195"/>
      <c r="OBL18" s="1195"/>
      <c r="OBM18" s="1195"/>
      <c r="OBN18" s="1196"/>
      <c r="OBO18" s="1196"/>
      <c r="OBP18" s="1196"/>
      <c r="OBR18" s="1198"/>
      <c r="OBS18" s="1193"/>
      <c r="OBT18" s="1194"/>
      <c r="OBU18" s="1195"/>
      <c r="OBV18" s="1195"/>
      <c r="OBW18" s="1195"/>
      <c r="OBX18" s="1196"/>
      <c r="OBY18" s="1196"/>
      <c r="OBZ18" s="1196"/>
      <c r="OCB18" s="1198"/>
      <c r="OCC18" s="1193"/>
      <c r="OCD18" s="1194"/>
      <c r="OCE18" s="1195"/>
      <c r="OCF18" s="1195"/>
      <c r="OCG18" s="1195"/>
      <c r="OCH18" s="1196"/>
      <c r="OCI18" s="1196"/>
      <c r="OCJ18" s="1196"/>
      <c r="OCL18" s="1198"/>
      <c r="OCM18" s="1193"/>
      <c r="OCN18" s="1194"/>
      <c r="OCO18" s="1195"/>
      <c r="OCP18" s="1195"/>
      <c r="OCQ18" s="1195"/>
      <c r="OCR18" s="1196"/>
      <c r="OCS18" s="1196"/>
      <c r="OCT18" s="1196"/>
      <c r="OCV18" s="1198"/>
      <c r="OCW18" s="1193"/>
      <c r="OCX18" s="1194"/>
      <c r="OCY18" s="1195"/>
      <c r="OCZ18" s="1195"/>
      <c r="ODA18" s="1195"/>
      <c r="ODB18" s="1196"/>
      <c r="ODC18" s="1196"/>
      <c r="ODD18" s="1196"/>
      <c r="ODF18" s="1198"/>
      <c r="ODG18" s="1193"/>
      <c r="ODH18" s="1194"/>
      <c r="ODI18" s="1195"/>
      <c r="ODJ18" s="1195"/>
      <c r="ODK18" s="1195"/>
      <c r="ODL18" s="1196"/>
      <c r="ODM18" s="1196"/>
      <c r="ODN18" s="1196"/>
      <c r="ODP18" s="1198"/>
      <c r="ODQ18" s="1193"/>
      <c r="ODR18" s="1194"/>
      <c r="ODS18" s="1195"/>
      <c r="ODT18" s="1195"/>
      <c r="ODU18" s="1195"/>
      <c r="ODV18" s="1196"/>
      <c r="ODW18" s="1196"/>
      <c r="ODX18" s="1196"/>
      <c r="ODZ18" s="1198"/>
      <c r="OEA18" s="1193"/>
      <c r="OEB18" s="1194"/>
      <c r="OEC18" s="1195"/>
      <c r="OED18" s="1195"/>
      <c r="OEE18" s="1195"/>
      <c r="OEF18" s="1196"/>
      <c r="OEG18" s="1196"/>
      <c r="OEH18" s="1196"/>
      <c r="OEJ18" s="1198"/>
      <c r="OEK18" s="1193"/>
      <c r="OEL18" s="1194"/>
      <c r="OEM18" s="1195"/>
      <c r="OEN18" s="1195"/>
      <c r="OEO18" s="1195"/>
      <c r="OEP18" s="1196"/>
      <c r="OEQ18" s="1196"/>
      <c r="OER18" s="1196"/>
      <c r="OET18" s="1198"/>
      <c r="OEU18" s="1193"/>
      <c r="OEV18" s="1194"/>
      <c r="OEW18" s="1195"/>
      <c r="OEX18" s="1195"/>
      <c r="OEY18" s="1195"/>
      <c r="OEZ18" s="1196"/>
      <c r="OFA18" s="1196"/>
      <c r="OFB18" s="1196"/>
      <c r="OFD18" s="1198"/>
      <c r="OFE18" s="1193"/>
      <c r="OFF18" s="1194"/>
      <c r="OFG18" s="1195"/>
      <c r="OFH18" s="1195"/>
      <c r="OFI18" s="1195"/>
      <c r="OFJ18" s="1196"/>
      <c r="OFK18" s="1196"/>
      <c r="OFL18" s="1196"/>
      <c r="OFN18" s="1198"/>
      <c r="OFO18" s="1193"/>
      <c r="OFP18" s="1194"/>
      <c r="OFQ18" s="1195"/>
      <c r="OFR18" s="1195"/>
      <c r="OFS18" s="1195"/>
      <c r="OFT18" s="1196"/>
      <c r="OFU18" s="1196"/>
      <c r="OFV18" s="1196"/>
      <c r="OFX18" s="1198"/>
      <c r="OFY18" s="1193"/>
      <c r="OFZ18" s="1194"/>
      <c r="OGA18" s="1195"/>
      <c r="OGB18" s="1195"/>
      <c r="OGC18" s="1195"/>
      <c r="OGD18" s="1196"/>
      <c r="OGE18" s="1196"/>
      <c r="OGF18" s="1196"/>
      <c r="OGH18" s="1198"/>
      <c r="OGI18" s="1193"/>
      <c r="OGJ18" s="1194"/>
      <c r="OGK18" s="1195"/>
      <c r="OGL18" s="1195"/>
      <c r="OGM18" s="1195"/>
      <c r="OGN18" s="1196"/>
      <c r="OGO18" s="1196"/>
      <c r="OGP18" s="1196"/>
      <c r="OGR18" s="1198"/>
      <c r="OGS18" s="1193"/>
      <c r="OGT18" s="1194"/>
      <c r="OGU18" s="1195"/>
      <c r="OGV18" s="1195"/>
      <c r="OGW18" s="1195"/>
      <c r="OGX18" s="1196"/>
      <c r="OGY18" s="1196"/>
      <c r="OGZ18" s="1196"/>
      <c r="OHB18" s="1198"/>
      <c r="OHC18" s="1193"/>
      <c r="OHD18" s="1194"/>
      <c r="OHE18" s="1195"/>
      <c r="OHF18" s="1195"/>
      <c r="OHG18" s="1195"/>
      <c r="OHH18" s="1196"/>
      <c r="OHI18" s="1196"/>
      <c r="OHJ18" s="1196"/>
      <c r="OHL18" s="1198"/>
      <c r="OHM18" s="1193"/>
      <c r="OHN18" s="1194"/>
      <c r="OHO18" s="1195"/>
      <c r="OHP18" s="1195"/>
      <c r="OHQ18" s="1195"/>
      <c r="OHR18" s="1196"/>
      <c r="OHS18" s="1196"/>
      <c r="OHT18" s="1196"/>
      <c r="OHV18" s="1198"/>
      <c r="OHW18" s="1193"/>
      <c r="OHX18" s="1194"/>
      <c r="OHY18" s="1195"/>
      <c r="OHZ18" s="1195"/>
      <c r="OIA18" s="1195"/>
      <c r="OIB18" s="1196"/>
      <c r="OIC18" s="1196"/>
      <c r="OID18" s="1196"/>
      <c r="OIF18" s="1198"/>
      <c r="OIG18" s="1193"/>
      <c r="OIH18" s="1194"/>
      <c r="OII18" s="1195"/>
      <c r="OIJ18" s="1195"/>
      <c r="OIK18" s="1195"/>
      <c r="OIL18" s="1196"/>
      <c r="OIM18" s="1196"/>
      <c r="OIN18" s="1196"/>
      <c r="OIP18" s="1198"/>
      <c r="OIQ18" s="1193"/>
      <c r="OIR18" s="1194"/>
      <c r="OIS18" s="1195"/>
      <c r="OIT18" s="1195"/>
      <c r="OIU18" s="1195"/>
      <c r="OIV18" s="1196"/>
      <c r="OIW18" s="1196"/>
      <c r="OIX18" s="1196"/>
      <c r="OIZ18" s="1198"/>
      <c r="OJA18" s="1193"/>
      <c r="OJB18" s="1194"/>
      <c r="OJC18" s="1195"/>
      <c r="OJD18" s="1195"/>
      <c r="OJE18" s="1195"/>
      <c r="OJF18" s="1196"/>
      <c r="OJG18" s="1196"/>
      <c r="OJH18" s="1196"/>
      <c r="OJJ18" s="1198"/>
      <c r="OJK18" s="1193"/>
      <c r="OJL18" s="1194"/>
      <c r="OJM18" s="1195"/>
      <c r="OJN18" s="1195"/>
      <c r="OJO18" s="1195"/>
      <c r="OJP18" s="1196"/>
      <c r="OJQ18" s="1196"/>
      <c r="OJR18" s="1196"/>
      <c r="OJT18" s="1198"/>
      <c r="OJU18" s="1193"/>
      <c r="OJV18" s="1194"/>
      <c r="OJW18" s="1195"/>
      <c r="OJX18" s="1195"/>
      <c r="OJY18" s="1195"/>
      <c r="OJZ18" s="1196"/>
      <c r="OKA18" s="1196"/>
      <c r="OKB18" s="1196"/>
      <c r="OKD18" s="1198"/>
      <c r="OKE18" s="1193"/>
      <c r="OKF18" s="1194"/>
      <c r="OKG18" s="1195"/>
      <c r="OKH18" s="1195"/>
      <c r="OKI18" s="1195"/>
      <c r="OKJ18" s="1196"/>
      <c r="OKK18" s="1196"/>
      <c r="OKL18" s="1196"/>
      <c r="OKN18" s="1198"/>
      <c r="OKO18" s="1193"/>
      <c r="OKP18" s="1194"/>
      <c r="OKQ18" s="1195"/>
      <c r="OKR18" s="1195"/>
      <c r="OKS18" s="1195"/>
      <c r="OKT18" s="1196"/>
      <c r="OKU18" s="1196"/>
      <c r="OKV18" s="1196"/>
      <c r="OKX18" s="1198"/>
      <c r="OKY18" s="1193"/>
      <c r="OKZ18" s="1194"/>
      <c r="OLA18" s="1195"/>
      <c r="OLB18" s="1195"/>
      <c r="OLC18" s="1195"/>
      <c r="OLD18" s="1196"/>
      <c r="OLE18" s="1196"/>
      <c r="OLF18" s="1196"/>
      <c r="OLH18" s="1198"/>
      <c r="OLI18" s="1193"/>
      <c r="OLJ18" s="1194"/>
      <c r="OLK18" s="1195"/>
      <c r="OLL18" s="1195"/>
      <c r="OLM18" s="1195"/>
      <c r="OLN18" s="1196"/>
      <c r="OLO18" s="1196"/>
      <c r="OLP18" s="1196"/>
      <c r="OLR18" s="1198"/>
      <c r="OLS18" s="1193"/>
      <c r="OLT18" s="1194"/>
      <c r="OLU18" s="1195"/>
      <c r="OLV18" s="1195"/>
      <c r="OLW18" s="1195"/>
      <c r="OLX18" s="1196"/>
      <c r="OLY18" s="1196"/>
      <c r="OLZ18" s="1196"/>
      <c r="OMB18" s="1198"/>
      <c r="OMC18" s="1193"/>
      <c r="OMD18" s="1194"/>
      <c r="OME18" s="1195"/>
      <c r="OMF18" s="1195"/>
      <c r="OMG18" s="1195"/>
      <c r="OMH18" s="1196"/>
      <c r="OMI18" s="1196"/>
      <c r="OMJ18" s="1196"/>
      <c r="OML18" s="1198"/>
      <c r="OMM18" s="1193"/>
      <c r="OMN18" s="1194"/>
      <c r="OMO18" s="1195"/>
      <c r="OMP18" s="1195"/>
      <c r="OMQ18" s="1195"/>
      <c r="OMR18" s="1196"/>
      <c r="OMS18" s="1196"/>
      <c r="OMT18" s="1196"/>
      <c r="OMV18" s="1198"/>
      <c r="OMW18" s="1193"/>
      <c r="OMX18" s="1194"/>
      <c r="OMY18" s="1195"/>
      <c r="OMZ18" s="1195"/>
      <c r="ONA18" s="1195"/>
      <c r="ONB18" s="1196"/>
      <c r="ONC18" s="1196"/>
      <c r="OND18" s="1196"/>
      <c r="ONF18" s="1198"/>
      <c r="ONG18" s="1193"/>
      <c r="ONH18" s="1194"/>
      <c r="ONI18" s="1195"/>
      <c r="ONJ18" s="1195"/>
      <c r="ONK18" s="1195"/>
      <c r="ONL18" s="1196"/>
      <c r="ONM18" s="1196"/>
      <c r="ONN18" s="1196"/>
      <c r="ONP18" s="1198"/>
      <c r="ONQ18" s="1193"/>
      <c r="ONR18" s="1194"/>
      <c r="ONS18" s="1195"/>
      <c r="ONT18" s="1195"/>
      <c r="ONU18" s="1195"/>
      <c r="ONV18" s="1196"/>
      <c r="ONW18" s="1196"/>
      <c r="ONX18" s="1196"/>
      <c r="ONZ18" s="1198"/>
      <c r="OOA18" s="1193"/>
      <c r="OOB18" s="1194"/>
      <c r="OOC18" s="1195"/>
      <c r="OOD18" s="1195"/>
      <c r="OOE18" s="1195"/>
      <c r="OOF18" s="1196"/>
      <c r="OOG18" s="1196"/>
      <c r="OOH18" s="1196"/>
      <c r="OOJ18" s="1198"/>
      <c r="OOK18" s="1193"/>
      <c r="OOL18" s="1194"/>
      <c r="OOM18" s="1195"/>
      <c r="OON18" s="1195"/>
      <c r="OOO18" s="1195"/>
      <c r="OOP18" s="1196"/>
      <c r="OOQ18" s="1196"/>
      <c r="OOR18" s="1196"/>
      <c r="OOT18" s="1198"/>
      <c r="OOU18" s="1193"/>
      <c r="OOV18" s="1194"/>
      <c r="OOW18" s="1195"/>
      <c r="OOX18" s="1195"/>
      <c r="OOY18" s="1195"/>
      <c r="OOZ18" s="1196"/>
      <c r="OPA18" s="1196"/>
      <c r="OPB18" s="1196"/>
      <c r="OPD18" s="1198"/>
      <c r="OPE18" s="1193"/>
      <c r="OPF18" s="1194"/>
      <c r="OPG18" s="1195"/>
      <c r="OPH18" s="1195"/>
      <c r="OPI18" s="1195"/>
      <c r="OPJ18" s="1196"/>
      <c r="OPK18" s="1196"/>
      <c r="OPL18" s="1196"/>
      <c r="OPN18" s="1198"/>
      <c r="OPO18" s="1193"/>
      <c r="OPP18" s="1194"/>
      <c r="OPQ18" s="1195"/>
      <c r="OPR18" s="1195"/>
      <c r="OPS18" s="1195"/>
      <c r="OPT18" s="1196"/>
      <c r="OPU18" s="1196"/>
      <c r="OPV18" s="1196"/>
      <c r="OPX18" s="1198"/>
      <c r="OPY18" s="1193"/>
      <c r="OPZ18" s="1194"/>
      <c r="OQA18" s="1195"/>
      <c r="OQB18" s="1195"/>
      <c r="OQC18" s="1195"/>
      <c r="OQD18" s="1196"/>
      <c r="OQE18" s="1196"/>
      <c r="OQF18" s="1196"/>
      <c r="OQH18" s="1198"/>
      <c r="OQI18" s="1193"/>
      <c r="OQJ18" s="1194"/>
      <c r="OQK18" s="1195"/>
      <c r="OQL18" s="1195"/>
      <c r="OQM18" s="1195"/>
      <c r="OQN18" s="1196"/>
      <c r="OQO18" s="1196"/>
      <c r="OQP18" s="1196"/>
      <c r="OQR18" s="1198"/>
      <c r="OQS18" s="1193"/>
      <c r="OQT18" s="1194"/>
      <c r="OQU18" s="1195"/>
      <c r="OQV18" s="1195"/>
      <c r="OQW18" s="1195"/>
      <c r="OQX18" s="1196"/>
      <c r="OQY18" s="1196"/>
      <c r="OQZ18" s="1196"/>
      <c r="ORB18" s="1198"/>
      <c r="ORC18" s="1193"/>
      <c r="ORD18" s="1194"/>
      <c r="ORE18" s="1195"/>
      <c r="ORF18" s="1195"/>
      <c r="ORG18" s="1195"/>
      <c r="ORH18" s="1196"/>
      <c r="ORI18" s="1196"/>
      <c r="ORJ18" s="1196"/>
      <c r="ORL18" s="1198"/>
      <c r="ORM18" s="1193"/>
      <c r="ORN18" s="1194"/>
      <c r="ORO18" s="1195"/>
      <c r="ORP18" s="1195"/>
      <c r="ORQ18" s="1195"/>
      <c r="ORR18" s="1196"/>
      <c r="ORS18" s="1196"/>
      <c r="ORT18" s="1196"/>
      <c r="ORV18" s="1198"/>
      <c r="ORW18" s="1193"/>
      <c r="ORX18" s="1194"/>
      <c r="ORY18" s="1195"/>
      <c r="ORZ18" s="1195"/>
      <c r="OSA18" s="1195"/>
      <c r="OSB18" s="1196"/>
      <c r="OSC18" s="1196"/>
      <c r="OSD18" s="1196"/>
      <c r="OSF18" s="1198"/>
      <c r="OSG18" s="1193"/>
      <c r="OSH18" s="1194"/>
      <c r="OSI18" s="1195"/>
      <c r="OSJ18" s="1195"/>
      <c r="OSK18" s="1195"/>
      <c r="OSL18" s="1196"/>
      <c r="OSM18" s="1196"/>
      <c r="OSN18" s="1196"/>
      <c r="OSP18" s="1198"/>
      <c r="OSQ18" s="1193"/>
      <c r="OSR18" s="1194"/>
      <c r="OSS18" s="1195"/>
      <c r="OST18" s="1195"/>
      <c r="OSU18" s="1195"/>
      <c r="OSV18" s="1196"/>
      <c r="OSW18" s="1196"/>
      <c r="OSX18" s="1196"/>
      <c r="OSZ18" s="1198"/>
      <c r="OTA18" s="1193"/>
      <c r="OTB18" s="1194"/>
      <c r="OTC18" s="1195"/>
      <c r="OTD18" s="1195"/>
      <c r="OTE18" s="1195"/>
      <c r="OTF18" s="1196"/>
      <c r="OTG18" s="1196"/>
      <c r="OTH18" s="1196"/>
      <c r="OTJ18" s="1198"/>
      <c r="OTK18" s="1193"/>
      <c r="OTL18" s="1194"/>
      <c r="OTM18" s="1195"/>
      <c r="OTN18" s="1195"/>
      <c r="OTO18" s="1195"/>
      <c r="OTP18" s="1196"/>
      <c r="OTQ18" s="1196"/>
      <c r="OTR18" s="1196"/>
      <c r="OTT18" s="1198"/>
      <c r="OTU18" s="1193"/>
      <c r="OTV18" s="1194"/>
      <c r="OTW18" s="1195"/>
      <c r="OTX18" s="1195"/>
      <c r="OTY18" s="1195"/>
      <c r="OTZ18" s="1196"/>
      <c r="OUA18" s="1196"/>
      <c r="OUB18" s="1196"/>
      <c r="OUD18" s="1198"/>
      <c r="OUE18" s="1193"/>
      <c r="OUF18" s="1194"/>
      <c r="OUG18" s="1195"/>
      <c r="OUH18" s="1195"/>
      <c r="OUI18" s="1195"/>
      <c r="OUJ18" s="1196"/>
      <c r="OUK18" s="1196"/>
      <c r="OUL18" s="1196"/>
      <c r="OUN18" s="1198"/>
      <c r="OUO18" s="1193"/>
      <c r="OUP18" s="1194"/>
      <c r="OUQ18" s="1195"/>
      <c r="OUR18" s="1195"/>
      <c r="OUS18" s="1195"/>
      <c r="OUT18" s="1196"/>
      <c r="OUU18" s="1196"/>
      <c r="OUV18" s="1196"/>
      <c r="OUX18" s="1198"/>
      <c r="OUY18" s="1193"/>
      <c r="OUZ18" s="1194"/>
      <c r="OVA18" s="1195"/>
      <c r="OVB18" s="1195"/>
      <c r="OVC18" s="1195"/>
      <c r="OVD18" s="1196"/>
      <c r="OVE18" s="1196"/>
      <c r="OVF18" s="1196"/>
      <c r="OVH18" s="1198"/>
      <c r="OVI18" s="1193"/>
      <c r="OVJ18" s="1194"/>
      <c r="OVK18" s="1195"/>
      <c r="OVL18" s="1195"/>
      <c r="OVM18" s="1195"/>
      <c r="OVN18" s="1196"/>
      <c r="OVO18" s="1196"/>
      <c r="OVP18" s="1196"/>
      <c r="OVR18" s="1198"/>
      <c r="OVS18" s="1193"/>
      <c r="OVT18" s="1194"/>
      <c r="OVU18" s="1195"/>
      <c r="OVV18" s="1195"/>
      <c r="OVW18" s="1195"/>
      <c r="OVX18" s="1196"/>
      <c r="OVY18" s="1196"/>
      <c r="OVZ18" s="1196"/>
      <c r="OWB18" s="1198"/>
      <c r="OWC18" s="1193"/>
      <c r="OWD18" s="1194"/>
      <c r="OWE18" s="1195"/>
      <c r="OWF18" s="1195"/>
      <c r="OWG18" s="1195"/>
      <c r="OWH18" s="1196"/>
      <c r="OWI18" s="1196"/>
      <c r="OWJ18" s="1196"/>
      <c r="OWL18" s="1198"/>
      <c r="OWM18" s="1193"/>
      <c r="OWN18" s="1194"/>
      <c r="OWO18" s="1195"/>
      <c r="OWP18" s="1195"/>
      <c r="OWQ18" s="1195"/>
      <c r="OWR18" s="1196"/>
      <c r="OWS18" s="1196"/>
      <c r="OWT18" s="1196"/>
      <c r="OWV18" s="1198"/>
      <c r="OWW18" s="1193"/>
      <c r="OWX18" s="1194"/>
      <c r="OWY18" s="1195"/>
      <c r="OWZ18" s="1195"/>
      <c r="OXA18" s="1195"/>
      <c r="OXB18" s="1196"/>
      <c r="OXC18" s="1196"/>
      <c r="OXD18" s="1196"/>
      <c r="OXF18" s="1198"/>
      <c r="OXG18" s="1193"/>
      <c r="OXH18" s="1194"/>
      <c r="OXI18" s="1195"/>
      <c r="OXJ18" s="1195"/>
      <c r="OXK18" s="1195"/>
      <c r="OXL18" s="1196"/>
      <c r="OXM18" s="1196"/>
      <c r="OXN18" s="1196"/>
      <c r="OXP18" s="1198"/>
      <c r="OXQ18" s="1193"/>
      <c r="OXR18" s="1194"/>
      <c r="OXS18" s="1195"/>
      <c r="OXT18" s="1195"/>
      <c r="OXU18" s="1195"/>
      <c r="OXV18" s="1196"/>
      <c r="OXW18" s="1196"/>
      <c r="OXX18" s="1196"/>
      <c r="OXZ18" s="1198"/>
      <c r="OYA18" s="1193"/>
      <c r="OYB18" s="1194"/>
      <c r="OYC18" s="1195"/>
      <c r="OYD18" s="1195"/>
      <c r="OYE18" s="1195"/>
      <c r="OYF18" s="1196"/>
      <c r="OYG18" s="1196"/>
      <c r="OYH18" s="1196"/>
      <c r="OYJ18" s="1198"/>
      <c r="OYK18" s="1193"/>
      <c r="OYL18" s="1194"/>
      <c r="OYM18" s="1195"/>
      <c r="OYN18" s="1195"/>
      <c r="OYO18" s="1195"/>
      <c r="OYP18" s="1196"/>
      <c r="OYQ18" s="1196"/>
      <c r="OYR18" s="1196"/>
      <c r="OYT18" s="1198"/>
      <c r="OYU18" s="1193"/>
      <c r="OYV18" s="1194"/>
      <c r="OYW18" s="1195"/>
      <c r="OYX18" s="1195"/>
      <c r="OYY18" s="1195"/>
      <c r="OYZ18" s="1196"/>
      <c r="OZA18" s="1196"/>
      <c r="OZB18" s="1196"/>
      <c r="OZD18" s="1198"/>
      <c r="OZE18" s="1193"/>
      <c r="OZF18" s="1194"/>
      <c r="OZG18" s="1195"/>
      <c r="OZH18" s="1195"/>
      <c r="OZI18" s="1195"/>
      <c r="OZJ18" s="1196"/>
      <c r="OZK18" s="1196"/>
      <c r="OZL18" s="1196"/>
      <c r="OZN18" s="1198"/>
      <c r="OZO18" s="1193"/>
      <c r="OZP18" s="1194"/>
      <c r="OZQ18" s="1195"/>
      <c r="OZR18" s="1195"/>
      <c r="OZS18" s="1195"/>
      <c r="OZT18" s="1196"/>
      <c r="OZU18" s="1196"/>
      <c r="OZV18" s="1196"/>
      <c r="OZX18" s="1198"/>
      <c r="OZY18" s="1193"/>
      <c r="OZZ18" s="1194"/>
      <c r="PAA18" s="1195"/>
      <c r="PAB18" s="1195"/>
      <c r="PAC18" s="1195"/>
      <c r="PAD18" s="1196"/>
      <c r="PAE18" s="1196"/>
      <c r="PAF18" s="1196"/>
      <c r="PAH18" s="1198"/>
      <c r="PAI18" s="1193"/>
      <c r="PAJ18" s="1194"/>
      <c r="PAK18" s="1195"/>
      <c r="PAL18" s="1195"/>
      <c r="PAM18" s="1195"/>
      <c r="PAN18" s="1196"/>
      <c r="PAO18" s="1196"/>
      <c r="PAP18" s="1196"/>
      <c r="PAR18" s="1198"/>
      <c r="PAS18" s="1193"/>
      <c r="PAT18" s="1194"/>
      <c r="PAU18" s="1195"/>
      <c r="PAV18" s="1195"/>
      <c r="PAW18" s="1195"/>
      <c r="PAX18" s="1196"/>
      <c r="PAY18" s="1196"/>
      <c r="PAZ18" s="1196"/>
      <c r="PBB18" s="1198"/>
      <c r="PBC18" s="1193"/>
      <c r="PBD18" s="1194"/>
      <c r="PBE18" s="1195"/>
      <c r="PBF18" s="1195"/>
      <c r="PBG18" s="1195"/>
      <c r="PBH18" s="1196"/>
      <c r="PBI18" s="1196"/>
      <c r="PBJ18" s="1196"/>
      <c r="PBL18" s="1198"/>
      <c r="PBM18" s="1193"/>
      <c r="PBN18" s="1194"/>
      <c r="PBO18" s="1195"/>
      <c r="PBP18" s="1195"/>
      <c r="PBQ18" s="1195"/>
      <c r="PBR18" s="1196"/>
      <c r="PBS18" s="1196"/>
      <c r="PBT18" s="1196"/>
      <c r="PBV18" s="1198"/>
      <c r="PBW18" s="1193"/>
      <c r="PBX18" s="1194"/>
      <c r="PBY18" s="1195"/>
      <c r="PBZ18" s="1195"/>
      <c r="PCA18" s="1195"/>
      <c r="PCB18" s="1196"/>
      <c r="PCC18" s="1196"/>
      <c r="PCD18" s="1196"/>
      <c r="PCF18" s="1198"/>
      <c r="PCG18" s="1193"/>
      <c r="PCH18" s="1194"/>
      <c r="PCI18" s="1195"/>
      <c r="PCJ18" s="1195"/>
      <c r="PCK18" s="1195"/>
      <c r="PCL18" s="1196"/>
      <c r="PCM18" s="1196"/>
      <c r="PCN18" s="1196"/>
      <c r="PCP18" s="1198"/>
      <c r="PCQ18" s="1193"/>
      <c r="PCR18" s="1194"/>
      <c r="PCS18" s="1195"/>
      <c r="PCT18" s="1195"/>
      <c r="PCU18" s="1195"/>
      <c r="PCV18" s="1196"/>
      <c r="PCW18" s="1196"/>
      <c r="PCX18" s="1196"/>
      <c r="PCZ18" s="1198"/>
      <c r="PDA18" s="1193"/>
      <c r="PDB18" s="1194"/>
      <c r="PDC18" s="1195"/>
      <c r="PDD18" s="1195"/>
      <c r="PDE18" s="1195"/>
      <c r="PDF18" s="1196"/>
      <c r="PDG18" s="1196"/>
      <c r="PDH18" s="1196"/>
      <c r="PDJ18" s="1198"/>
      <c r="PDK18" s="1193"/>
      <c r="PDL18" s="1194"/>
      <c r="PDM18" s="1195"/>
      <c r="PDN18" s="1195"/>
      <c r="PDO18" s="1195"/>
      <c r="PDP18" s="1196"/>
      <c r="PDQ18" s="1196"/>
      <c r="PDR18" s="1196"/>
      <c r="PDT18" s="1198"/>
      <c r="PDU18" s="1193"/>
      <c r="PDV18" s="1194"/>
      <c r="PDW18" s="1195"/>
      <c r="PDX18" s="1195"/>
      <c r="PDY18" s="1195"/>
      <c r="PDZ18" s="1196"/>
      <c r="PEA18" s="1196"/>
      <c r="PEB18" s="1196"/>
      <c r="PED18" s="1198"/>
      <c r="PEE18" s="1193"/>
      <c r="PEF18" s="1194"/>
      <c r="PEG18" s="1195"/>
      <c r="PEH18" s="1195"/>
      <c r="PEI18" s="1195"/>
      <c r="PEJ18" s="1196"/>
      <c r="PEK18" s="1196"/>
      <c r="PEL18" s="1196"/>
      <c r="PEN18" s="1198"/>
      <c r="PEO18" s="1193"/>
      <c r="PEP18" s="1194"/>
      <c r="PEQ18" s="1195"/>
      <c r="PER18" s="1195"/>
      <c r="PES18" s="1195"/>
      <c r="PET18" s="1196"/>
      <c r="PEU18" s="1196"/>
      <c r="PEV18" s="1196"/>
      <c r="PEX18" s="1198"/>
      <c r="PEY18" s="1193"/>
      <c r="PEZ18" s="1194"/>
      <c r="PFA18" s="1195"/>
      <c r="PFB18" s="1195"/>
      <c r="PFC18" s="1195"/>
      <c r="PFD18" s="1196"/>
      <c r="PFE18" s="1196"/>
      <c r="PFF18" s="1196"/>
      <c r="PFH18" s="1198"/>
      <c r="PFI18" s="1193"/>
      <c r="PFJ18" s="1194"/>
      <c r="PFK18" s="1195"/>
      <c r="PFL18" s="1195"/>
      <c r="PFM18" s="1195"/>
      <c r="PFN18" s="1196"/>
      <c r="PFO18" s="1196"/>
      <c r="PFP18" s="1196"/>
      <c r="PFR18" s="1198"/>
      <c r="PFS18" s="1193"/>
      <c r="PFT18" s="1194"/>
      <c r="PFU18" s="1195"/>
      <c r="PFV18" s="1195"/>
      <c r="PFW18" s="1195"/>
      <c r="PFX18" s="1196"/>
      <c r="PFY18" s="1196"/>
      <c r="PFZ18" s="1196"/>
      <c r="PGB18" s="1198"/>
      <c r="PGC18" s="1193"/>
      <c r="PGD18" s="1194"/>
      <c r="PGE18" s="1195"/>
      <c r="PGF18" s="1195"/>
      <c r="PGG18" s="1195"/>
      <c r="PGH18" s="1196"/>
      <c r="PGI18" s="1196"/>
      <c r="PGJ18" s="1196"/>
      <c r="PGL18" s="1198"/>
      <c r="PGM18" s="1193"/>
      <c r="PGN18" s="1194"/>
      <c r="PGO18" s="1195"/>
      <c r="PGP18" s="1195"/>
      <c r="PGQ18" s="1195"/>
      <c r="PGR18" s="1196"/>
      <c r="PGS18" s="1196"/>
      <c r="PGT18" s="1196"/>
      <c r="PGV18" s="1198"/>
      <c r="PGW18" s="1193"/>
      <c r="PGX18" s="1194"/>
      <c r="PGY18" s="1195"/>
      <c r="PGZ18" s="1195"/>
      <c r="PHA18" s="1195"/>
      <c r="PHB18" s="1196"/>
      <c r="PHC18" s="1196"/>
      <c r="PHD18" s="1196"/>
      <c r="PHF18" s="1198"/>
      <c r="PHG18" s="1193"/>
      <c r="PHH18" s="1194"/>
      <c r="PHI18" s="1195"/>
      <c r="PHJ18" s="1195"/>
      <c r="PHK18" s="1195"/>
      <c r="PHL18" s="1196"/>
      <c r="PHM18" s="1196"/>
      <c r="PHN18" s="1196"/>
      <c r="PHP18" s="1198"/>
      <c r="PHQ18" s="1193"/>
      <c r="PHR18" s="1194"/>
      <c r="PHS18" s="1195"/>
      <c r="PHT18" s="1195"/>
      <c r="PHU18" s="1195"/>
      <c r="PHV18" s="1196"/>
      <c r="PHW18" s="1196"/>
      <c r="PHX18" s="1196"/>
      <c r="PHZ18" s="1198"/>
      <c r="PIA18" s="1193"/>
      <c r="PIB18" s="1194"/>
      <c r="PIC18" s="1195"/>
      <c r="PID18" s="1195"/>
      <c r="PIE18" s="1195"/>
      <c r="PIF18" s="1196"/>
      <c r="PIG18" s="1196"/>
      <c r="PIH18" s="1196"/>
      <c r="PIJ18" s="1198"/>
      <c r="PIK18" s="1193"/>
      <c r="PIL18" s="1194"/>
      <c r="PIM18" s="1195"/>
      <c r="PIN18" s="1195"/>
      <c r="PIO18" s="1195"/>
      <c r="PIP18" s="1196"/>
      <c r="PIQ18" s="1196"/>
      <c r="PIR18" s="1196"/>
      <c r="PIT18" s="1198"/>
      <c r="PIU18" s="1193"/>
      <c r="PIV18" s="1194"/>
      <c r="PIW18" s="1195"/>
      <c r="PIX18" s="1195"/>
      <c r="PIY18" s="1195"/>
      <c r="PIZ18" s="1196"/>
      <c r="PJA18" s="1196"/>
      <c r="PJB18" s="1196"/>
      <c r="PJD18" s="1198"/>
      <c r="PJE18" s="1193"/>
      <c r="PJF18" s="1194"/>
      <c r="PJG18" s="1195"/>
      <c r="PJH18" s="1195"/>
      <c r="PJI18" s="1195"/>
      <c r="PJJ18" s="1196"/>
      <c r="PJK18" s="1196"/>
      <c r="PJL18" s="1196"/>
      <c r="PJN18" s="1198"/>
      <c r="PJO18" s="1193"/>
      <c r="PJP18" s="1194"/>
      <c r="PJQ18" s="1195"/>
      <c r="PJR18" s="1195"/>
      <c r="PJS18" s="1195"/>
      <c r="PJT18" s="1196"/>
      <c r="PJU18" s="1196"/>
      <c r="PJV18" s="1196"/>
      <c r="PJX18" s="1198"/>
      <c r="PJY18" s="1193"/>
      <c r="PJZ18" s="1194"/>
      <c r="PKA18" s="1195"/>
      <c r="PKB18" s="1195"/>
      <c r="PKC18" s="1195"/>
      <c r="PKD18" s="1196"/>
      <c r="PKE18" s="1196"/>
      <c r="PKF18" s="1196"/>
      <c r="PKH18" s="1198"/>
      <c r="PKI18" s="1193"/>
      <c r="PKJ18" s="1194"/>
      <c r="PKK18" s="1195"/>
      <c r="PKL18" s="1195"/>
      <c r="PKM18" s="1195"/>
      <c r="PKN18" s="1196"/>
      <c r="PKO18" s="1196"/>
      <c r="PKP18" s="1196"/>
      <c r="PKR18" s="1198"/>
      <c r="PKS18" s="1193"/>
      <c r="PKT18" s="1194"/>
      <c r="PKU18" s="1195"/>
      <c r="PKV18" s="1195"/>
      <c r="PKW18" s="1195"/>
      <c r="PKX18" s="1196"/>
      <c r="PKY18" s="1196"/>
      <c r="PKZ18" s="1196"/>
      <c r="PLB18" s="1198"/>
      <c r="PLC18" s="1193"/>
      <c r="PLD18" s="1194"/>
      <c r="PLE18" s="1195"/>
      <c r="PLF18" s="1195"/>
      <c r="PLG18" s="1195"/>
      <c r="PLH18" s="1196"/>
      <c r="PLI18" s="1196"/>
      <c r="PLJ18" s="1196"/>
      <c r="PLL18" s="1198"/>
      <c r="PLM18" s="1193"/>
      <c r="PLN18" s="1194"/>
      <c r="PLO18" s="1195"/>
      <c r="PLP18" s="1195"/>
      <c r="PLQ18" s="1195"/>
      <c r="PLR18" s="1196"/>
      <c r="PLS18" s="1196"/>
      <c r="PLT18" s="1196"/>
      <c r="PLV18" s="1198"/>
      <c r="PLW18" s="1193"/>
      <c r="PLX18" s="1194"/>
      <c r="PLY18" s="1195"/>
      <c r="PLZ18" s="1195"/>
      <c r="PMA18" s="1195"/>
      <c r="PMB18" s="1196"/>
      <c r="PMC18" s="1196"/>
      <c r="PMD18" s="1196"/>
      <c r="PMF18" s="1198"/>
      <c r="PMG18" s="1193"/>
      <c r="PMH18" s="1194"/>
      <c r="PMI18" s="1195"/>
      <c r="PMJ18" s="1195"/>
      <c r="PMK18" s="1195"/>
      <c r="PML18" s="1196"/>
      <c r="PMM18" s="1196"/>
      <c r="PMN18" s="1196"/>
      <c r="PMP18" s="1198"/>
      <c r="PMQ18" s="1193"/>
      <c r="PMR18" s="1194"/>
      <c r="PMS18" s="1195"/>
      <c r="PMT18" s="1195"/>
      <c r="PMU18" s="1195"/>
      <c r="PMV18" s="1196"/>
      <c r="PMW18" s="1196"/>
      <c r="PMX18" s="1196"/>
      <c r="PMZ18" s="1198"/>
      <c r="PNA18" s="1193"/>
      <c r="PNB18" s="1194"/>
      <c r="PNC18" s="1195"/>
      <c r="PND18" s="1195"/>
      <c r="PNE18" s="1195"/>
      <c r="PNF18" s="1196"/>
      <c r="PNG18" s="1196"/>
      <c r="PNH18" s="1196"/>
      <c r="PNJ18" s="1198"/>
      <c r="PNK18" s="1193"/>
      <c r="PNL18" s="1194"/>
      <c r="PNM18" s="1195"/>
      <c r="PNN18" s="1195"/>
      <c r="PNO18" s="1195"/>
      <c r="PNP18" s="1196"/>
      <c r="PNQ18" s="1196"/>
      <c r="PNR18" s="1196"/>
      <c r="PNT18" s="1198"/>
      <c r="PNU18" s="1193"/>
      <c r="PNV18" s="1194"/>
      <c r="PNW18" s="1195"/>
      <c r="PNX18" s="1195"/>
      <c r="PNY18" s="1195"/>
      <c r="PNZ18" s="1196"/>
      <c r="POA18" s="1196"/>
      <c r="POB18" s="1196"/>
      <c r="POD18" s="1198"/>
      <c r="POE18" s="1193"/>
      <c r="POF18" s="1194"/>
      <c r="POG18" s="1195"/>
      <c r="POH18" s="1195"/>
      <c r="POI18" s="1195"/>
      <c r="POJ18" s="1196"/>
      <c r="POK18" s="1196"/>
      <c r="POL18" s="1196"/>
      <c r="PON18" s="1198"/>
      <c r="POO18" s="1193"/>
      <c r="POP18" s="1194"/>
      <c r="POQ18" s="1195"/>
      <c r="POR18" s="1195"/>
      <c r="POS18" s="1195"/>
      <c r="POT18" s="1196"/>
      <c r="POU18" s="1196"/>
      <c r="POV18" s="1196"/>
      <c r="POX18" s="1198"/>
      <c r="POY18" s="1193"/>
      <c r="POZ18" s="1194"/>
      <c r="PPA18" s="1195"/>
      <c r="PPB18" s="1195"/>
      <c r="PPC18" s="1195"/>
      <c r="PPD18" s="1196"/>
      <c r="PPE18" s="1196"/>
      <c r="PPF18" s="1196"/>
      <c r="PPH18" s="1198"/>
      <c r="PPI18" s="1193"/>
      <c r="PPJ18" s="1194"/>
      <c r="PPK18" s="1195"/>
      <c r="PPL18" s="1195"/>
      <c r="PPM18" s="1195"/>
      <c r="PPN18" s="1196"/>
      <c r="PPO18" s="1196"/>
      <c r="PPP18" s="1196"/>
      <c r="PPR18" s="1198"/>
      <c r="PPS18" s="1193"/>
      <c r="PPT18" s="1194"/>
      <c r="PPU18" s="1195"/>
      <c r="PPV18" s="1195"/>
      <c r="PPW18" s="1195"/>
      <c r="PPX18" s="1196"/>
      <c r="PPY18" s="1196"/>
      <c r="PPZ18" s="1196"/>
      <c r="PQB18" s="1198"/>
      <c r="PQC18" s="1193"/>
      <c r="PQD18" s="1194"/>
      <c r="PQE18" s="1195"/>
      <c r="PQF18" s="1195"/>
      <c r="PQG18" s="1195"/>
      <c r="PQH18" s="1196"/>
      <c r="PQI18" s="1196"/>
      <c r="PQJ18" s="1196"/>
      <c r="PQL18" s="1198"/>
      <c r="PQM18" s="1193"/>
      <c r="PQN18" s="1194"/>
      <c r="PQO18" s="1195"/>
      <c r="PQP18" s="1195"/>
      <c r="PQQ18" s="1195"/>
      <c r="PQR18" s="1196"/>
      <c r="PQS18" s="1196"/>
      <c r="PQT18" s="1196"/>
      <c r="PQV18" s="1198"/>
      <c r="PQW18" s="1193"/>
      <c r="PQX18" s="1194"/>
      <c r="PQY18" s="1195"/>
      <c r="PQZ18" s="1195"/>
      <c r="PRA18" s="1195"/>
      <c r="PRB18" s="1196"/>
      <c r="PRC18" s="1196"/>
      <c r="PRD18" s="1196"/>
      <c r="PRF18" s="1198"/>
      <c r="PRG18" s="1193"/>
      <c r="PRH18" s="1194"/>
      <c r="PRI18" s="1195"/>
      <c r="PRJ18" s="1195"/>
      <c r="PRK18" s="1195"/>
      <c r="PRL18" s="1196"/>
      <c r="PRM18" s="1196"/>
      <c r="PRN18" s="1196"/>
      <c r="PRP18" s="1198"/>
      <c r="PRQ18" s="1193"/>
      <c r="PRR18" s="1194"/>
      <c r="PRS18" s="1195"/>
      <c r="PRT18" s="1195"/>
      <c r="PRU18" s="1195"/>
      <c r="PRV18" s="1196"/>
      <c r="PRW18" s="1196"/>
      <c r="PRX18" s="1196"/>
      <c r="PRZ18" s="1198"/>
      <c r="PSA18" s="1193"/>
      <c r="PSB18" s="1194"/>
      <c r="PSC18" s="1195"/>
      <c r="PSD18" s="1195"/>
      <c r="PSE18" s="1195"/>
      <c r="PSF18" s="1196"/>
      <c r="PSG18" s="1196"/>
      <c r="PSH18" s="1196"/>
      <c r="PSJ18" s="1198"/>
      <c r="PSK18" s="1193"/>
      <c r="PSL18" s="1194"/>
      <c r="PSM18" s="1195"/>
      <c r="PSN18" s="1195"/>
      <c r="PSO18" s="1195"/>
      <c r="PSP18" s="1196"/>
      <c r="PSQ18" s="1196"/>
      <c r="PSR18" s="1196"/>
      <c r="PST18" s="1198"/>
      <c r="PSU18" s="1193"/>
      <c r="PSV18" s="1194"/>
      <c r="PSW18" s="1195"/>
      <c r="PSX18" s="1195"/>
      <c r="PSY18" s="1195"/>
      <c r="PSZ18" s="1196"/>
      <c r="PTA18" s="1196"/>
      <c r="PTB18" s="1196"/>
      <c r="PTD18" s="1198"/>
      <c r="PTE18" s="1193"/>
      <c r="PTF18" s="1194"/>
      <c r="PTG18" s="1195"/>
      <c r="PTH18" s="1195"/>
      <c r="PTI18" s="1195"/>
      <c r="PTJ18" s="1196"/>
      <c r="PTK18" s="1196"/>
      <c r="PTL18" s="1196"/>
      <c r="PTN18" s="1198"/>
      <c r="PTO18" s="1193"/>
      <c r="PTP18" s="1194"/>
      <c r="PTQ18" s="1195"/>
      <c r="PTR18" s="1195"/>
      <c r="PTS18" s="1195"/>
      <c r="PTT18" s="1196"/>
      <c r="PTU18" s="1196"/>
      <c r="PTV18" s="1196"/>
      <c r="PTX18" s="1198"/>
      <c r="PTY18" s="1193"/>
      <c r="PTZ18" s="1194"/>
      <c r="PUA18" s="1195"/>
      <c r="PUB18" s="1195"/>
      <c r="PUC18" s="1195"/>
      <c r="PUD18" s="1196"/>
      <c r="PUE18" s="1196"/>
      <c r="PUF18" s="1196"/>
      <c r="PUH18" s="1198"/>
      <c r="PUI18" s="1193"/>
      <c r="PUJ18" s="1194"/>
      <c r="PUK18" s="1195"/>
      <c r="PUL18" s="1195"/>
      <c r="PUM18" s="1195"/>
      <c r="PUN18" s="1196"/>
      <c r="PUO18" s="1196"/>
      <c r="PUP18" s="1196"/>
      <c r="PUR18" s="1198"/>
      <c r="PUS18" s="1193"/>
      <c r="PUT18" s="1194"/>
      <c r="PUU18" s="1195"/>
      <c r="PUV18" s="1195"/>
      <c r="PUW18" s="1195"/>
      <c r="PUX18" s="1196"/>
      <c r="PUY18" s="1196"/>
      <c r="PUZ18" s="1196"/>
      <c r="PVB18" s="1198"/>
      <c r="PVC18" s="1193"/>
      <c r="PVD18" s="1194"/>
      <c r="PVE18" s="1195"/>
      <c r="PVF18" s="1195"/>
      <c r="PVG18" s="1195"/>
      <c r="PVH18" s="1196"/>
      <c r="PVI18" s="1196"/>
      <c r="PVJ18" s="1196"/>
      <c r="PVL18" s="1198"/>
      <c r="PVM18" s="1193"/>
      <c r="PVN18" s="1194"/>
      <c r="PVO18" s="1195"/>
      <c r="PVP18" s="1195"/>
      <c r="PVQ18" s="1195"/>
      <c r="PVR18" s="1196"/>
      <c r="PVS18" s="1196"/>
      <c r="PVT18" s="1196"/>
      <c r="PVV18" s="1198"/>
      <c r="PVW18" s="1193"/>
      <c r="PVX18" s="1194"/>
      <c r="PVY18" s="1195"/>
      <c r="PVZ18" s="1195"/>
      <c r="PWA18" s="1195"/>
      <c r="PWB18" s="1196"/>
      <c r="PWC18" s="1196"/>
      <c r="PWD18" s="1196"/>
      <c r="PWF18" s="1198"/>
      <c r="PWG18" s="1193"/>
      <c r="PWH18" s="1194"/>
      <c r="PWI18" s="1195"/>
      <c r="PWJ18" s="1195"/>
      <c r="PWK18" s="1195"/>
      <c r="PWL18" s="1196"/>
      <c r="PWM18" s="1196"/>
      <c r="PWN18" s="1196"/>
      <c r="PWP18" s="1198"/>
      <c r="PWQ18" s="1193"/>
      <c r="PWR18" s="1194"/>
      <c r="PWS18" s="1195"/>
      <c r="PWT18" s="1195"/>
      <c r="PWU18" s="1195"/>
      <c r="PWV18" s="1196"/>
      <c r="PWW18" s="1196"/>
      <c r="PWX18" s="1196"/>
      <c r="PWZ18" s="1198"/>
      <c r="PXA18" s="1193"/>
      <c r="PXB18" s="1194"/>
      <c r="PXC18" s="1195"/>
      <c r="PXD18" s="1195"/>
      <c r="PXE18" s="1195"/>
      <c r="PXF18" s="1196"/>
      <c r="PXG18" s="1196"/>
      <c r="PXH18" s="1196"/>
      <c r="PXJ18" s="1198"/>
      <c r="PXK18" s="1193"/>
      <c r="PXL18" s="1194"/>
      <c r="PXM18" s="1195"/>
      <c r="PXN18" s="1195"/>
      <c r="PXO18" s="1195"/>
      <c r="PXP18" s="1196"/>
      <c r="PXQ18" s="1196"/>
      <c r="PXR18" s="1196"/>
      <c r="PXT18" s="1198"/>
      <c r="PXU18" s="1193"/>
      <c r="PXV18" s="1194"/>
      <c r="PXW18" s="1195"/>
      <c r="PXX18" s="1195"/>
      <c r="PXY18" s="1195"/>
      <c r="PXZ18" s="1196"/>
      <c r="PYA18" s="1196"/>
      <c r="PYB18" s="1196"/>
      <c r="PYD18" s="1198"/>
      <c r="PYE18" s="1193"/>
      <c r="PYF18" s="1194"/>
      <c r="PYG18" s="1195"/>
      <c r="PYH18" s="1195"/>
      <c r="PYI18" s="1195"/>
      <c r="PYJ18" s="1196"/>
      <c r="PYK18" s="1196"/>
      <c r="PYL18" s="1196"/>
      <c r="PYN18" s="1198"/>
      <c r="PYO18" s="1193"/>
      <c r="PYP18" s="1194"/>
      <c r="PYQ18" s="1195"/>
      <c r="PYR18" s="1195"/>
      <c r="PYS18" s="1195"/>
      <c r="PYT18" s="1196"/>
      <c r="PYU18" s="1196"/>
      <c r="PYV18" s="1196"/>
      <c r="PYX18" s="1198"/>
      <c r="PYY18" s="1193"/>
      <c r="PYZ18" s="1194"/>
      <c r="PZA18" s="1195"/>
      <c r="PZB18" s="1195"/>
      <c r="PZC18" s="1195"/>
      <c r="PZD18" s="1196"/>
      <c r="PZE18" s="1196"/>
      <c r="PZF18" s="1196"/>
      <c r="PZH18" s="1198"/>
      <c r="PZI18" s="1193"/>
      <c r="PZJ18" s="1194"/>
      <c r="PZK18" s="1195"/>
      <c r="PZL18" s="1195"/>
      <c r="PZM18" s="1195"/>
      <c r="PZN18" s="1196"/>
      <c r="PZO18" s="1196"/>
      <c r="PZP18" s="1196"/>
      <c r="PZR18" s="1198"/>
      <c r="PZS18" s="1193"/>
      <c r="PZT18" s="1194"/>
      <c r="PZU18" s="1195"/>
      <c r="PZV18" s="1195"/>
      <c r="PZW18" s="1195"/>
      <c r="PZX18" s="1196"/>
      <c r="PZY18" s="1196"/>
      <c r="PZZ18" s="1196"/>
      <c r="QAB18" s="1198"/>
      <c r="QAC18" s="1193"/>
      <c r="QAD18" s="1194"/>
      <c r="QAE18" s="1195"/>
      <c r="QAF18" s="1195"/>
      <c r="QAG18" s="1195"/>
      <c r="QAH18" s="1196"/>
      <c r="QAI18" s="1196"/>
      <c r="QAJ18" s="1196"/>
      <c r="QAL18" s="1198"/>
      <c r="QAM18" s="1193"/>
      <c r="QAN18" s="1194"/>
      <c r="QAO18" s="1195"/>
      <c r="QAP18" s="1195"/>
      <c r="QAQ18" s="1195"/>
      <c r="QAR18" s="1196"/>
      <c r="QAS18" s="1196"/>
      <c r="QAT18" s="1196"/>
      <c r="QAV18" s="1198"/>
      <c r="QAW18" s="1193"/>
      <c r="QAX18" s="1194"/>
      <c r="QAY18" s="1195"/>
      <c r="QAZ18" s="1195"/>
      <c r="QBA18" s="1195"/>
      <c r="QBB18" s="1196"/>
      <c r="QBC18" s="1196"/>
      <c r="QBD18" s="1196"/>
      <c r="QBF18" s="1198"/>
      <c r="QBG18" s="1193"/>
      <c r="QBH18" s="1194"/>
      <c r="QBI18" s="1195"/>
      <c r="QBJ18" s="1195"/>
      <c r="QBK18" s="1195"/>
      <c r="QBL18" s="1196"/>
      <c r="QBM18" s="1196"/>
      <c r="QBN18" s="1196"/>
      <c r="QBP18" s="1198"/>
      <c r="QBQ18" s="1193"/>
      <c r="QBR18" s="1194"/>
      <c r="QBS18" s="1195"/>
      <c r="QBT18" s="1195"/>
      <c r="QBU18" s="1195"/>
      <c r="QBV18" s="1196"/>
      <c r="QBW18" s="1196"/>
      <c r="QBX18" s="1196"/>
      <c r="QBZ18" s="1198"/>
      <c r="QCA18" s="1193"/>
      <c r="QCB18" s="1194"/>
      <c r="QCC18" s="1195"/>
      <c r="QCD18" s="1195"/>
      <c r="QCE18" s="1195"/>
      <c r="QCF18" s="1196"/>
      <c r="QCG18" s="1196"/>
      <c r="QCH18" s="1196"/>
      <c r="QCJ18" s="1198"/>
      <c r="QCK18" s="1193"/>
      <c r="QCL18" s="1194"/>
      <c r="QCM18" s="1195"/>
      <c r="QCN18" s="1195"/>
      <c r="QCO18" s="1195"/>
      <c r="QCP18" s="1196"/>
      <c r="QCQ18" s="1196"/>
      <c r="QCR18" s="1196"/>
      <c r="QCT18" s="1198"/>
      <c r="QCU18" s="1193"/>
      <c r="QCV18" s="1194"/>
      <c r="QCW18" s="1195"/>
      <c r="QCX18" s="1195"/>
      <c r="QCY18" s="1195"/>
      <c r="QCZ18" s="1196"/>
      <c r="QDA18" s="1196"/>
      <c r="QDB18" s="1196"/>
      <c r="QDD18" s="1198"/>
      <c r="QDE18" s="1193"/>
      <c r="QDF18" s="1194"/>
      <c r="QDG18" s="1195"/>
      <c r="QDH18" s="1195"/>
      <c r="QDI18" s="1195"/>
      <c r="QDJ18" s="1196"/>
      <c r="QDK18" s="1196"/>
      <c r="QDL18" s="1196"/>
      <c r="QDN18" s="1198"/>
      <c r="QDO18" s="1193"/>
      <c r="QDP18" s="1194"/>
      <c r="QDQ18" s="1195"/>
      <c r="QDR18" s="1195"/>
      <c r="QDS18" s="1195"/>
      <c r="QDT18" s="1196"/>
      <c r="QDU18" s="1196"/>
      <c r="QDV18" s="1196"/>
      <c r="QDX18" s="1198"/>
      <c r="QDY18" s="1193"/>
      <c r="QDZ18" s="1194"/>
      <c r="QEA18" s="1195"/>
      <c r="QEB18" s="1195"/>
      <c r="QEC18" s="1195"/>
      <c r="QED18" s="1196"/>
      <c r="QEE18" s="1196"/>
      <c r="QEF18" s="1196"/>
      <c r="QEH18" s="1198"/>
      <c r="QEI18" s="1193"/>
      <c r="QEJ18" s="1194"/>
      <c r="QEK18" s="1195"/>
      <c r="QEL18" s="1195"/>
      <c r="QEM18" s="1195"/>
      <c r="QEN18" s="1196"/>
      <c r="QEO18" s="1196"/>
      <c r="QEP18" s="1196"/>
      <c r="QER18" s="1198"/>
      <c r="QES18" s="1193"/>
      <c r="QET18" s="1194"/>
      <c r="QEU18" s="1195"/>
      <c r="QEV18" s="1195"/>
      <c r="QEW18" s="1195"/>
      <c r="QEX18" s="1196"/>
      <c r="QEY18" s="1196"/>
      <c r="QEZ18" s="1196"/>
      <c r="QFB18" s="1198"/>
      <c r="QFC18" s="1193"/>
      <c r="QFD18" s="1194"/>
      <c r="QFE18" s="1195"/>
      <c r="QFF18" s="1195"/>
      <c r="QFG18" s="1195"/>
      <c r="QFH18" s="1196"/>
      <c r="QFI18" s="1196"/>
      <c r="QFJ18" s="1196"/>
      <c r="QFL18" s="1198"/>
      <c r="QFM18" s="1193"/>
      <c r="QFN18" s="1194"/>
      <c r="QFO18" s="1195"/>
      <c r="QFP18" s="1195"/>
      <c r="QFQ18" s="1195"/>
      <c r="QFR18" s="1196"/>
      <c r="QFS18" s="1196"/>
      <c r="QFT18" s="1196"/>
      <c r="QFV18" s="1198"/>
      <c r="QFW18" s="1193"/>
      <c r="QFX18" s="1194"/>
      <c r="QFY18" s="1195"/>
      <c r="QFZ18" s="1195"/>
      <c r="QGA18" s="1195"/>
      <c r="QGB18" s="1196"/>
      <c r="QGC18" s="1196"/>
      <c r="QGD18" s="1196"/>
      <c r="QGF18" s="1198"/>
      <c r="QGG18" s="1193"/>
      <c r="QGH18" s="1194"/>
      <c r="QGI18" s="1195"/>
      <c r="QGJ18" s="1195"/>
      <c r="QGK18" s="1195"/>
      <c r="QGL18" s="1196"/>
      <c r="QGM18" s="1196"/>
      <c r="QGN18" s="1196"/>
      <c r="QGP18" s="1198"/>
      <c r="QGQ18" s="1193"/>
      <c r="QGR18" s="1194"/>
      <c r="QGS18" s="1195"/>
      <c r="QGT18" s="1195"/>
      <c r="QGU18" s="1195"/>
      <c r="QGV18" s="1196"/>
      <c r="QGW18" s="1196"/>
      <c r="QGX18" s="1196"/>
      <c r="QGZ18" s="1198"/>
      <c r="QHA18" s="1193"/>
      <c r="QHB18" s="1194"/>
      <c r="QHC18" s="1195"/>
      <c r="QHD18" s="1195"/>
      <c r="QHE18" s="1195"/>
      <c r="QHF18" s="1196"/>
      <c r="QHG18" s="1196"/>
      <c r="QHH18" s="1196"/>
      <c r="QHJ18" s="1198"/>
      <c r="QHK18" s="1193"/>
      <c r="QHL18" s="1194"/>
      <c r="QHM18" s="1195"/>
      <c r="QHN18" s="1195"/>
      <c r="QHO18" s="1195"/>
      <c r="QHP18" s="1196"/>
      <c r="QHQ18" s="1196"/>
      <c r="QHR18" s="1196"/>
      <c r="QHT18" s="1198"/>
      <c r="QHU18" s="1193"/>
      <c r="QHV18" s="1194"/>
      <c r="QHW18" s="1195"/>
      <c r="QHX18" s="1195"/>
      <c r="QHY18" s="1195"/>
      <c r="QHZ18" s="1196"/>
      <c r="QIA18" s="1196"/>
      <c r="QIB18" s="1196"/>
      <c r="QID18" s="1198"/>
      <c r="QIE18" s="1193"/>
      <c r="QIF18" s="1194"/>
      <c r="QIG18" s="1195"/>
      <c r="QIH18" s="1195"/>
      <c r="QII18" s="1195"/>
      <c r="QIJ18" s="1196"/>
      <c r="QIK18" s="1196"/>
      <c r="QIL18" s="1196"/>
      <c r="QIN18" s="1198"/>
      <c r="QIO18" s="1193"/>
      <c r="QIP18" s="1194"/>
      <c r="QIQ18" s="1195"/>
      <c r="QIR18" s="1195"/>
      <c r="QIS18" s="1195"/>
      <c r="QIT18" s="1196"/>
      <c r="QIU18" s="1196"/>
      <c r="QIV18" s="1196"/>
      <c r="QIX18" s="1198"/>
      <c r="QIY18" s="1193"/>
      <c r="QIZ18" s="1194"/>
      <c r="QJA18" s="1195"/>
      <c r="QJB18" s="1195"/>
      <c r="QJC18" s="1195"/>
      <c r="QJD18" s="1196"/>
      <c r="QJE18" s="1196"/>
      <c r="QJF18" s="1196"/>
      <c r="QJH18" s="1198"/>
      <c r="QJI18" s="1193"/>
      <c r="QJJ18" s="1194"/>
      <c r="QJK18" s="1195"/>
      <c r="QJL18" s="1195"/>
      <c r="QJM18" s="1195"/>
      <c r="QJN18" s="1196"/>
      <c r="QJO18" s="1196"/>
      <c r="QJP18" s="1196"/>
      <c r="QJR18" s="1198"/>
      <c r="QJS18" s="1193"/>
      <c r="QJT18" s="1194"/>
      <c r="QJU18" s="1195"/>
      <c r="QJV18" s="1195"/>
      <c r="QJW18" s="1195"/>
      <c r="QJX18" s="1196"/>
      <c r="QJY18" s="1196"/>
      <c r="QJZ18" s="1196"/>
      <c r="QKB18" s="1198"/>
      <c r="QKC18" s="1193"/>
      <c r="QKD18" s="1194"/>
      <c r="QKE18" s="1195"/>
      <c r="QKF18" s="1195"/>
      <c r="QKG18" s="1195"/>
      <c r="QKH18" s="1196"/>
      <c r="QKI18" s="1196"/>
      <c r="QKJ18" s="1196"/>
      <c r="QKL18" s="1198"/>
      <c r="QKM18" s="1193"/>
      <c r="QKN18" s="1194"/>
      <c r="QKO18" s="1195"/>
      <c r="QKP18" s="1195"/>
      <c r="QKQ18" s="1195"/>
      <c r="QKR18" s="1196"/>
      <c r="QKS18" s="1196"/>
      <c r="QKT18" s="1196"/>
      <c r="QKV18" s="1198"/>
      <c r="QKW18" s="1193"/>
      <c r="QKX18" s="1194"/>
      <c r="QKY18" s="1195"/>
      <c r="QKZ18" s="1195"/>
      <c r="QLA18" s="1195"/>
      <c r="QLB18" s="1196"/>
      <c r="QLC18" s="1196"/>
      <c r="QLD18" s="1196"/>
      <c r="QLF18" s="1198"/>
      <c r="QLG18" s="1193"/>
      <c r="QLH18" s="1194"/>
      <c r="QLI18" s="1195"/>
      <c r="QLJ18" s="1195"/>
      <c r="QLK18" s="1195"/>
      <c r="QLL18" s="1196"/>
      <c r="QLM18" s="1196"/>
      <c r="QLN18" s="1196"/>
      <c r="QLP18" s="1198"/>
      <c r="QLQ18" s="1193"/>
      <c r="QLR18" s="1194"/>
      <c r="QLS18" s="1195"/>
      <c r="QLT18" s="1195"/>
      <c r="QLU18" s="1195"/>
      <c r="QLV18" s="1196"/>
      <c r="QLW18" s="1196"/>
      <c r="QLX18" s="1196"/>
      <c r="QLZ18" s="1198"/>
      <c r="QMA18" s="1193"/>
      <c r="QMB18" s="1194"/>
      <c r="QMC18" s="1195"/>
      <c r="QMD18" s="1195"/>
      <c r="QME18" s="1195"/>
      <c r="QMF18" s="1196"/>
      <c r="QMG18" s="1196"/>
      <c r="QMH18" s="1196"/>
      <c r="QMJ18" s="1198"/>
      <c r="QMK18" s="1193"/>
      <c r="QML18" s="1194"/>
      <c r="QMM18" s="1195"/>
      <c r="QMN18" s="1195"/>
      <c r="QMO18" s="1195"/>
      <c r="QMP18" s="1196"/>
      <c r="QMQ18" s="1196"/>
      <c r="QMR18" s="1196"/>
      <c r="QMT18" s="1198"/>
      <c r="QMU18" s="1193"/>
      <c r="QMV18" s="1194"/>
      <c r="QMW18" s="1195"/>
      <c r="QMX18" s="1195"/>
      <c r="QMY18" s="1195"/>
      <c r="QMZ18" s="1196"/>
      <c r="QNA18" s="1196"/>
      <c r="QNB18" s="1196"/>
      <c r="QND18" s="1198"/>
      <c r="QNE18" s="1193"/>
      <c r="QNF18" s="1194"/>
      <c r="QNG18" s="1195"/>
      <c r="QNH18" s="1195"/>
      <c r="QNI18" s="1195"/>
      <c r="QNJ18" s="1196"/>
      <c r="QNK18" s="1196"/>
      <c r="QNL18" s="1196"/>
      <c r="QNN18" s="1198"/>
      <c r="QNO18" s="1193"/>
      <c r="QNP18" s="1194"/>
      <c r="QNQ18" s="1195"/>
      <c r="QNR18" s="1195"/>
      <c r="QNS18" s="1195"/>
      <c r="QNT18" s="1196"/>
      <c r="QNU18" s="1196"/>
      <c r="QNV18" s="1196"/>
      <c r="QNX18" s="1198"/>
      <c r="QNY18" s="1193"/>
      <c r="QNZ18" s="1194"/>
      <c r="QOA18" s="1195"/>
      <c r="QOB18" s="1195"/>
      <c r="QOC18" s="1195"/>
      <c r="QOD18" s="1196"/>
      <c r="QOE18" s="1196"/>
      <c r="QOF18" s="1196"/>
      <c r="QOH18" s="1198"/>
      <c r="QOI18" s="1193"/>
      <c r="QOJ18" s="1194"/>
      <c r="QOK18" s="1195"/>
      <c r="QOL18" s="1195"/>
      <c r="QOM18" s="1195"/>
      <c r="QON18" s="1196"/>
      <c r="QOO18" s="1196"/>
      <c r="QOP18" s="1196"/>
      <c r="QOR18" s="1198"/>
      <c r="QOS18" s="1193"/>
      <c r="QOT18" s="1194"/>
      <c r="QOU18" s="1195"/>
      <c r="QOV18" s="1195"/>
      <c r="QOW18" s="1195"/>
      <c r="QOX18" s="1196"/>
      <c r="QOY18" s="1196"/>
      <c r="QOZ18" s="1196"/>
      <c r="QPB18" s="1198"/>
      <c r="QPC18" s="1193"/>
      <c r="QPD18" s="1194"/>
      <c r="QPE18" s="1195"/>
      <c r="QPF18" s="1195"/>
      <c r="QPG18" s="1195"/>
      <c r="QPH18" s="1196"/>
      <c r="QPI18" s="1196"/>
      <c r="QPJ18" s="1196"/>
      <c r="QPL18" s="1198"/>
      <c r="QPM18" s="1193"/>
      <c r="QPN18" s="1194"/>
      <c r="QPO18" s="1195"/>
      <c r="QPP18" s="1195"/>
      <c r="QPQ18" s="1195"/>
      <c r="QPR18" s="1196"/>
      <c r="QPS18" s="1196"/>
      <c r="QPT18" s="1196"/>
      <c r="QPV18" s="1198"/>
      <c r="QPW18" s="1193"/>
      <c r="QPX18" s="1194"/>
      <c r="QPY18" s="1195"/>
      <c r="QPZ18" s="1195"/>
      <c r="QQA18" s="1195"/>
      <c r="QQB18" s="1196"/>
      <c r="QQC18" s="1196"/>
      <c r="QQD18" s="1196"/>
      <c r="QQF18" s="1198"/>
      <c r="QQG18" s="1193"/>
      <c r="QQH18" s="1194"/>
      <c r="QQI18" s="1195"/>
      <c r="QQJ18" s="1195"/>
      <c r="QQK18" s="1195"/>
      <c r="QQL18" s="1196"/>
      <c r="QQM18" s="1196"/>
      <c r="QQN18" s="1196"/>
      <c r="QQP18" s="1198"/>
      <c r="QQQ18" s="1193"/>
      <c r="QQR18" s="1194"/>
      <c r="QQS18" s="1195"/>
      <c r="QQT18" s="1195"/>
      <c r="QQU18" s="1195"/>
      <c r="QQV18" s="1196"/>
      <c r="QQW18" s="1196"/>
      <c r="QQX18" s="1196"/>
      <c r="QQZ18" s="1198"/>
      <c r="QRA18" s="1193"/>
      <c r="QRB18" s="1194"/>
      <c r="QRC18" s="1195"/>
      <c r="QRD18" s="1195"/>
      <c r="QRE18" s="1195"/>
      <c r="QRF18" s="1196"/>
      <c r="QRG18" s="1196"/>
      <c r="QRH18" s="1196"/>
      <c r="QRJ18" s="1198"/>
      <c r="QRK18" s="1193"/>
      <c r="QRL18" s="1194"/>
      <c r="QRM18" s="1195"/>
      <c r="QRN18" s="1195"/>
      <c r="QRO18" s="1195"/>
      <c r="QRP18" s="1196"/>
      <c r="QRQ18" s="1196"/>
      <c r="QRR18" s="1196"/>
      <c r="QRT18" s="1198"/>
      <c r="QRU18" s="1193"/>
      <c r="QRV18" s="1194"/>
      <c r="QRW18" s="1195"/>
      <c r="QRX18" s="1195"/>
      <c r="QRY18" s="1195"/>
      <c r="QRZ18" s="1196"/>
      <c r="QSA18" s="1196"/>
      <c r="QSB18" s="1196"/>
      <c r="QSD18" s="1198"/>
      <c r="QSE18" s="1193"/>
      <c r="QSF18" s="1194"/>
      <c r="QSG18" s="1195"/>
      <c r="QSH18" s="1195"/>
      <c r="QSI18" s="1195"/>
      <c r="QSJ18" s="1196"/>
      <c r="QSK18" s="1196"/>
      <c r="QSL18" s="1196"/>
      <c r="QSN18" s="1198"/>
      <c r="QSO18" s="1193"/>
      <c r="QSP18" s="1194"/>
      <c r="QSQ18" s="1195"/>
      <c r="QSR18" s="1195"/>
      <c r="QSS18" s="1195"/>
      <c r="QST18" s="1196"/>
      <c r="QSU18" s="1196"/>
      <c r="QSV18" s="1196"/>
      <c r="QSX18" s="1198"/>
      <c r="QSY18" s="1193"/>
      <c r="QSZ18" s="1194"/>
      <c r="QTA18" s="1195"/>
      <c r="QTB18" s="1195"/>
      <c r="QTC18" s="1195"/>
      <c r="QTD18" s="1196"/>
      <c r="QTE18" s="1196"/>
      <c r="QTF18" s="1196"/>
      <c r="QTH18" s="1198"/>
      <c r="QTI18" s="1193"/>
      <c r="QTJ18" s="1194"/>
      <c r="QTK18" s="1195"/>
      <c r="QTL18" s="1195"/>
      <c r="QTM18" s="1195"/>
      <c r="QTN18" s="1196"/>
      <c r="QTO18" s="1196"/>
      <c r="QTP18" s="1196"/>
      <c r="QTR18" s="1198"/>
      <c r="QTS18" s="1193"/>
      <c r="QTT18" s="1194"/>
      <c r="QTU18" s="1195"/>
      <c r="QTV18" s="1195"/>
      <c r="QTW18" s="1195"/>
      <c r="QTX18" s="1196"/>
      <c r="QTY18" s="1196"/>
      <c r="QTZ18" s="1196"/>
      <c r="QUB18" s="1198"/>
      <c r="QUC18" s="1193"/>
      <c r="QUD18" s="1194"/>
      <c r="QUE18" s="1195"/>
      <c r="QUF18" s="1195"/>
      <c r="QUG18" s="1195"/>
      <c r="QUH18" s="1196"/>
      <c r="QUI18" s="1196"/>
      <c r="QUJ18" s="1196"/>
      <c r="QUL18" s="1198"/>
      <c r="QUM18" s="1193"/>
      <c r="QUN18" s="1194"/>
      <c r="QUO18" s="1195"/>
      <c r="QUP18" s="1195"/>
      <c r="QUQ18" s="1195"/>
      <c r="QUR18" s="1196"/>
      <c r="QUS18" s="1196"/>
      <c r="QUT18" s="1196"/>
      <c r="QUV18" s="1198"/>
      <c r="QUW18" s="1193"/>
      <c r="QUX18" s="1194"/>
      <c r="QUY18" s="1195"/>
      <c r="QUZ18" s="1195"/>
      <c r="QVA18" s="1195"/>
      <c r="QVB18" s="1196"/>
      <c r="QVC18" s="1196"/>
      <c r="QVD18" s="1196"/>
      <c r="QVF18" s="1198"/>
      <c r="QVG18" s="1193"/>
      <c r="QVH18" s="1194"/>
      <c r="QVI18" s="1195"/>
      <c r="QVJ18" s="1195"/>
      <c r="QVK18" s="1195"/>
      <c r="QVL18" s="1196"/>
      <c r="QVM18" s="1196"/>
      <c r="QVN18" s="1196"/>
      <c r="QVP18" s="1198"/>
      <c r="QVQ18" s="1193"/>
      <c r="QVR18" s="1194"/>
      <c r="QVS18" s="1195"/>
      <c r="QVT18" s="1195"/>
      <c r="QVU18" s="1195"/>
      <c r="QVV18" s="1196"/>
      <c r="QVW18" s="1196"/>
      <c r="QVX18" s="1196"/>
      <c r="QVZ18" s="1198"/>
      <c r="QWA18" s="1193"/>
      <c r="QWB18" s="1194"/>
      <c r="QWC18" s="1195"/>
      <c r="QWD18" s="1195"/>
      <c r="QWE18" s="1195"/>
      <c r="QWF18" s="1196"/>
      <c r="QWG18" s="1196"/>
      <c r="QWH18" s="1196"/>
      <c r="QWJ18" s="1198"/>
      <c r="QWK18" s="1193"/>
      <c r="QWL18" s="1194"/>
      <c r="QWM18" s="1195"/>
      <c r="QWN18" s="1195"/>
      <c r="QWO18" s="1195"/>
      <c r="QWP18" s="1196"/>
      <c r="QWQ18" s="1196"/>
      <c r="QWR18" s="1196"/>
      <c r="QWT18" s="1198"/>
      <c r="QWU18" s="1193"/>
      <c r="QWV18" s="1194"/>
      <c r="QWW18" s="1195"/>
      <c r="QWX18" s="1195"/>
      <c r="QWY18" s="1195"/>
      <c r="QWZ18" s="1196"/>
      <c r="QXA18" s="1196"/>
      <c r="QXB18" s="1196"/>
      <c r="QXD18" s="1198"/>
      <c r="QXE18" s="1193"/>
      <c r="QXF18" s="1194"/>
      <c r="QXG18" s="1195"/>
      <c r="QXH18" s="1195"/>
      <c r="QXI18" s="1195"/>
      <c r="QXJ18" s="1196"/>
      <c r="QXK18" s="1196"/>
      <c r="QXL18" s="1196"/>
      <c r="QXN18" s="1198"/>
      <c r="QXO18" s="1193"/>
      <c r="QXP18" s="1194"/>
      <c r="QXQ18" s="1195"/>
      <c r="QXR18" s="1195"/>
      <c r="QXS18" s="1195"/>
      <c r="QXT18" s="1196"/>
      <c r="QXU18" s="1196"/>
      <c r="QXV18" s="1196"/>
      <c r="QXX18" s="1198"/>
      <c r="QXY18" s="1193"/>
      <c r="QXZ18" s="1194"/>
      <c r="QYA18" s="1195"/>
      <c r="QYB18" s="1195"/>
      <c r="QYC18" s="1195"/>
      <c r="QYD18" s="1196"/>
      <c r="QYE18" s="1196"/>
      <c r="QYF18" s="1196"/>
      <c r="QYH18" s="1198"/>
      <c r="QYI18" s="1193"/>
      <c r="QYJ18" s="1194"/>
      <c r="QYK18" s="1195"/>
      <c r="QYL18" s="1195"/>
      <c r="QYM18" s="1195"/>
      <c r="QYN18" s="1196"/>
      <c r="QYO18" s="1196"/>
      <c r="QYP18" s="1196"/>
      <c r="QYR18" s="1198"/>
      <c r="QYS18" s="1193"/>
      <c r="QYT18" s="1194"/>
      <c r="QYU18" s="1195"/>
      <c r="QYV18" s="1195"/>
      <c r="QYW18" s="1195"/>
      <c r="QYX18" s="1196"/>
      <c r="QYY18" s="1196"/>
      <c r="QYZ18" s="1196"/>
      <c r="QZB18" s="1198"/>
      <c r="QZC18" s="1193"/>
      <c r="QZD18" s="1194"/>
      <c r="QZE18" s="1195"/>
      <c r="QZF18" s="1195"/>
      <c r="QZG18" s="1195"/>
      <c r="QZH18" s="1196"/>
      <c r="QZI18" s="1196"/>
      <c r="QZJ18" s="1196"/>
      <c r="QZL18" s="1198"/>
      <c r="QZM18" s="1193"/>
      <c r="QZN18" s="1194"/>
      <c r="QZO18" s="1195"/>
      <c r="QZP18" s="1195"/>
      <c r="QZQ18" s="1195"/>
      <c r="QZR18" s="1196"/>
      <c r="QZS18" s="1196"/>
      <c r="QZT18" s="1196"/>
      <c r="QZV18" s="1198"/>
      <c r="QZW18" s="1193"/>
      <c r="QZX18" s="1194"/>
      <c r="QZY18" s="1195"/>
      <c r="QZZ18" s="1195"/>
      <c r="RAA18" s="1195"/>
      <c r="RAB18" s="1196"/>
      <c r="RAC18" s="1196"/>
      <c r="RAD18" s="1196"/>
      <c r="RAF18" s="1198"/>
      <c r="RAG18" s="1193"/>
      <c r="RAH18" s="1194"/>
      <c r="RAI18" s="1195"/>
      <c r="RAJ18" s="1195"/>
      <c r="RAK18" s="1195"/>
      <c r="RAL18" s="1196"/>
      <c r="RAM18" s="1196"/>
      <c r="RAN18" s="1196"/>
      <c r="RAP18" s="1198"/>
      <c r="RAQ18" s="1193"/>
      <c r="RAR18" s="1194"/>
      <c r="RAS18" s="1195"/>
      <c r="RAT18" s="1195"/>
      <c r="RAU18" s="1195"/>
      <c r="RAV18" s="1196"/>
      <c r="RAW18" s="1196"/>
      <c r="RAX18" s="1196"/>
      <c r="RAZ18" s="1198"/>
      <c r="RBA18" s="1193"/>
      <c r="RBB18" s="1194"/>
      <c r="RBC18" s="1195"/>
      <c r="RBD18" s="1195"/>
      <c r="RBE18" s="1195"/>
      <c r="RBF18" s="1196"/>
      <c r="RBG18" s="1196"/>
      <c r="RBH18" s="1196"/>
      <c r="RBJ18" s="1198"/>
      <c r="RBK18" s="1193"/>
      <c r="RBL18" s="1194"/>
      <c r="RBM18" s="1195"/>
      <c r="RBN18" s="1195"/>
      <c r="RBO18" s="1195"/>
      <c r="RBP18" s="1196"/>
      <c r="RBQ18" s="1196"/>
      <c r="RBR18" s="1196"/>
      <c r="RBT18" s="1198"/>
      <c r="RBU18" s="1193"/>
      <c r="RBV18" s="1194"/>
      <c r="RBW18" s="1195"/>
      <c r="RBX18" s="1195"/>
      <c r="RBY18" s="1195"/>
      <c r="RBZ18" s="1196"/>
      <c r="RCA18" s="1196"/>
      <c r="RCB18" s="1196"/>
      <c r="RCD18" s="1198"/>
      <c r="RCE18" s="1193"/>
      <c r="RCF18" s="1194"/>
      <c r="RCG18" s="1195"/>
      <c r="RCH18" s="1195"/>
      <c r="RCI18" s="1195"/>
      <c r="RCJ18" s="1196"/>
      <c r="RCK18" s="1196"/>
      <c r="RCL18" s="1196"/>
      <c r="RCN18" s="1198"/>
      <c r="RCO18" s="1193"/>
      <c r="RCP18" s="1194"/>
      <c r="RCQ18" s="1195"/>
      <c r="RCR18" s="1195"/>
      <c r="RCS18" s="1195"/>
      <c r="RCT18" s="1196"/>
      <c r="RCU18" s="1196"/>
      <c r="RCV18" s="1196"/>
      <c r="RCX18" s="1198"/>
      <c r="RCY18" s="1193"/>
      <c r="RCZ18" s="1194"/>
      <c r="RDA18" s="1195"/>
      <c r="RDB18" s="1195"/>
      <c r="RDC18" s="1195"/>
      <c r="RDD18" s="1196"/>
      <c r="RDE18" s="1196"/>
      <c r="RDF18" s="1196"/>
      <c r="RDH18" s="1198"/>
      <c r="RDI18" s="1193"/>
      <c r="RDJ18" s="1194"/>
      <c r="RDK18" s="1195"/>
      <c r="RDL18" s="1195"/>
      <c r="RDM18" s="1195"/>
      <c r="RDN18" s="1196"/>
      <c r="RDO18" s="1196"/>
      <c r="RDP18" s="1196"/>
      <c r="RDR18" s="1198"/>
      <c r="RDS18" s="1193"/>
      <c r="RDT18" s="1194"/>
      <c r="RDU18" s="1195"/>
      <c r="RDV18" s="1195"/>
      <c r="RDW18" s="1195"/>
      <c r="RDX18" s="1196"/>
      <c r="RDY18" s="1196"/>
      <c r="RDZ18" s="1196"/>
      <c r="REB18" s="1198"/>
      <c r="REC18" s="1193"/>
      <c r="RED18" s="1194"/>
      <c r="REE18" s="1195"/>
      <c r="REF18" s="1195"/>
      <c r="REG18" s="1195"/>
      <c r="REH18" s="1196"/>
      <c r="REI18" s="1196"/>
      <c r="REJ18" s="1196"/>
      <c r="REL18" s="1198"/>
      <c r="REM18" s="1193"/>
      <c r="REN18" s="1194"/>
      <c r="REO18" s="1195"/>
      <c r="REP18" s="1195"/>
      <c r="REQ18" s="1195"/>
      <c r="RER18" s="1196"/>
      <c r="RES18" s="1196"/>
      <c r="RET18" s="1196"/>
      <c r="REV18" s="1198"/>
      <c r="REW18" s="1193"/>
      <c r="REX18" s="1194"/>
      <c r="REY18" s="1195"/>
      <c r="REZ18" s="1195"/>
      <c r="RFA18" s="1195"/>
      <c r="RFB18" s="1196"/>
      <c r="RFC18" s="1196"/>
      <c r="RFD18" s="1196"/>
      <c r="RFF18" s="1198"/>
      <c r="RFG18" s="1193"/>
      <c r="RFH18" s="1194"/>
      <c r="RFI18" s="1195"/>
      <c r="RFJ18" s="1195"/>
      <c r="RFK18" s="1195"/>
      <c r="RFL18" s="1196"/>
      <c r="RFM18" s="1196"/>
      <c r="RFN18" s="1196"/>
      <c r="RFP18" s="1198"/>
      <c r="RFQ18" s="1193"/>
      <c r="RFR18" s="1194"/>
      <c r="RFS18" s="1195"/>
      <c r="RFT18" s="1195"/>
      <c r="RFU18" s="1195"/>
      <c r="RFV18" s="1196"/>
      <c r="RFW18" s="1196"/>
      <c r="RFX18" s="1196"/>
      <c r="RFZ18" s="1198"/>
      <c r="RGA18" s="1193"/>
      <c r="RGB18" s="1194"/>
      <c r="RGC18" s="1195"/>
      <c r="RGD18" s="1195"/>
      <c r="RGE18" s="1195"/>
      <c r="RGF18" s="1196"/>
      <c r="RGG18" s="1196"/>
      <c r="RGH18" s="1196"/>
      <c r="RGJ18" s="1198"/>
      <c r="RGK18" s="1193"/>
      <c r="RGL18" s="1194"/>
      <c r="RGM18" s="1195"/>
      <c r="RGN18" s="1195"/>
      <c r="RGO18" s="1195"/>
      <c r="RGP18" s="1196"/>
      <c r="RGQ18" s="1196"/>
      <c r="RGR18" s="1196"/>
      <c r="RGT18" s="1198"/>
      <c r="RGU18" s="1193"/>
      <c r="RGV18" s="1194"/>
      <c r="RGW18" s="1195"/>
      <c r="RGX18" s="1195"/>
      <c r="RGY18" s="1195"/>
      <c r="RGZ18" s="1196"/>
      <c r="RHA18" s="1196"/>
      <c r="RHB18" s="1196"/>
      <c r="RHD18" s="1198"/>
      <c r="RHE18" s="1193"/>
      <c r="RHF18" s="1194"/>
      <c r="RHG18" s="1195"/>
      <c r="RHH18" s="1195"/>
      <c r="RHI18" s="1195"/>
      <c r="RHJ18" s="1196"/>
      <c r="RHK18" s="1196"/>
      <c r="RHL18" s="1196"/>
      <c r="RHN18" s="1198"/>
      <c r="RHO18" s="1193"/>
      <c r="RHP18" s="1194"/>
      <c r="RHQ18" s="1195"/>
      <c r="RHR18" s="1195"/>
      <c r="RHS18" s="1195"/>
      <c r="RHT18" s="1196"/>
      <c r="RHU18" s="1196"/>
      <c r="RHV18" s="1196"/>
      <c r="RHX18" s="1198"/>
      <c r="RHY18" s="1193"/>
      <c r="RHZ18" s="1194"/>
      <c r="RIA18" s="1195"/>
      <c r="RIB18" s="1195"/>
      <c r="RIC18" s="1195"/>
      <c r="RID18" s="1196"/>
      <c r="RIE18" s="1196"/>
      <c r="RIF18" s="1196"/>
      <c r="RIH18" s="1198"/>
      <c r="RII18" s="1193"/>
      <c r="RIJ18" s="1194"/>
      <c r="RIK18" s="1195"/>
      <c r="RIL18" s="1195"/>
      <c r="RIM18" s="1195"/>
      <c r="RIN18" s="1196"/>
      <c r="RIO18" s="1196"/>
      <c r="RIP18" s="1196"/>
      <c r="RIR18" s="1198"/>
      <c r="RIS18" s="1193"/>
      <c r="RIT18" s="1194"/>
      <c r="RIU18" s="1195"/>
      <c r="RIV18" s="1195"/>
      <c r="RIW18" s="1195"/>
      <c r="RIX18" s="1196"/>
      <c r="RIY18" s="1196"/>
      <c r="RIZ18" s="1196"/>
      <c r="RJB18" s="1198"/>
      <c r="RJC18" s="1193"/>
      <c r="RJD18" s="1194"/>
      <c r="RJE18" s="1195"/>
      <c r="RJF18" s="1195"/>
      <c r="RJG18" s="1195"/>
      <c r="RJH18" s="1196"/>
      <c r="RJI18" s="1196"/>
      <c r="RJJ18" s="1196"/>
      <c r="RJL18" s="1198"/>
      <c r="RJM18" s="1193"/>
      <c r="RJN18" s="1194"/>
      <c r="RJO18" s="1195"/>
      <c r="RJP18" s="1195"/>
      <c r="RJQ18" s="1195"/>
      <c r="RJR18" s="1196"/>
      <c r="RJS18" s="1196"/>
      <c r="RJT18" s="1196"/>
      <c r="RJV18" s="1198"/>
      <c r="RJW18" s="1193"/>
      <c r="RJX18" s="1194"/>
      <c r="RJY18" s="1195"/>
      <c r="RJZ18" s="1195"/>
      <c r="RKA18" s="1195"/>
      <c r="RKB18" s="1196"/>
      <c r="RKC18" s="1196"/>
      <c r="RKD18" s="1196"/>
      <c r="RKF18" s="1198"/>
      <c r="RKG18" s="1193"/>
      <c r="RKH18" s="1194"/>
      <c r="RKI18" s="1195"/>
      <c r="RKJ18" s="1195"/>
      <c r="RKK18" s="1195"/>
      <c r="RKL18" s="1196"/>
      <c r="RKM18" s="1196"/>
      <c r="RKN18" s="1196"/>
      <c r="RKP18" s="1198"/>
      <c r="RKQ18" s="1193"/>
      <c r="RKR18" s="1194"/>
      <c r="RKS18" s="1195"/>
      <c r="RKT18" s="1195"/>
      <c r="RKU18" s="1195"/>
      <c r="RKV18" s="1196"/>
      <c r="RKW18" s="1196"/>
      <c r="RKX18" s="1196"/>
      <c r="RKZ18" s="1198"/>
      <c r="RLA18" s="1193"/>
      <c r="RLB18" s="1194"/>
      <c r="RLC18" s="1195"/>
      <c r="RLD18" s="1195"/>
      <c r="RLE18" s="1195"/>
      <c r="RLF18" s="1196"/>
      <c r="RLG18" s="1196"/>
      <c r="RLH18" s="1196"/>
      <c r="RLJ18" s="1198"/>
      <c r="RLK18" s="1193"/>
      <c r="RLL18" s="1194"/>
      <c r="RLM18" s="1195"/>
      <c r="RLN18" s="1195"/>
      <c r="RLO18" s="1195"/>
      <c r="RLP18" s="1196"/>
      <c r="RLQ18" s="1196"/>
      <c r="RLR18" s="1196"/>
      <c r="RLT18" s="1198"/>
      <c r="RLU18" s="1193"/>
      <c r="RLV18" s="1194"/>
      <c r="RLW18" s="1195"/>
      <c r="RLX18" s="1195"/>
      <c r="RLY18" s="1195"/>
      <c r="RLZ18" s="1196"/>
      <c r="RMA18" s="1196"/>
      <c r="RMB18" s="1196"/>
      <c r="RMD18" s="1198"/>
      <c r="RME18" s="1193"/>
      <c r="RMF18" s="1194"/>
      <c r="RMG18" s="1195"/>
      <c r="RMH18" s="1195"/>
      <c r="RMI18" s="1195"/>
      <c r="RMJ18" s="1196"/>
      <c r="RMK18" s="1196"/>
      <c r="RML18" s="1196"/>
      <c r="RMN18" s="1198"/>
      <c r="RMO18" s="1193"/>
      <c r="RMP18" s="1194"/>
      <c r="RMQ18" s="1195"/>
      <c r="RMR18" s="1195"/>
      <c r="RMS18" s="1195"/>
      <c r="RMT18" s="1196"/>
      <c r="RMU18" s="1196"/>
      <c r="RMV18" s="1196"/>
      <c r="RMX18" s="1198"/>
      <c r="RMY18" s="1193"/>
      <c r="RMZ18" s="1194"/>
      <c r="RNA18" s="1195"/>
      <c r="RNB18" s="1195"/>
      <c r="RNC18" s="1195"/>
      <c r="RND18" s="1196"/>
      <c r="RNE18" s="1196"/>
      <c r="RNF18" s="1196"/>
      <c r="RNH18" s="1198"/>
      <c r="RNI18" s="1193"/>
      <c r="RNJ18" s="1194"/>
      <c r="RNK18" s="1195"/>
      <c r="RNL18" s="1195"/>
      <c r="RNM18" s="1195"/>
      <c r="RNN18" s="1196"/>
      <c r="RNO18" s="1196"/>
      <c r="RNP18" s="1196"/>
      <c r="RNR18" s="1198"/>
      <c r="RNS18" s="1193"/>
      <c r="RNT18" s="1194"/>
      <c r="RNU18" s="1195"/>
      <c r="RNV18" s="1195"/>
      <c r="RNW18" s="1195"/>
      <c r="RNX18" s="1196"/>
      <c r="RNY18" s="1196"/>
      <c r="RNZ18" s="1196"/>
      <c r="ROB18" s="1198"/>
      <c r="ROC18" s="1193"/>
      <c r="ROD18" s="1194"/>
      <c r="ROE18" s="1195"/>
      <c r="ROF18" s="1195"/>
      <c r="ROG18" s="1195"/>
      <c r="ROH18" s="1196"/>
      <c r="ROI18" s="1196"/>
      <c r="ROJ18" s="1196"/>
      <c r="ROL18" s="1198"/>
      <c r="ROM18" s="1193"/>
      <c r="RON18" s="1194"/>
      <c r="ROO18" s="1195"/>
      <c r="ROP18" s="1195"/>
      <c r="ROQ18" s="1195"/>
      <c r="ROR18" s="1196"/>
      <c r="ROS18" s="1196"/>
      <c r="ROT18" s="1196"/>
      <c r="ROV18" s="1198"/>
      <c r="ROW18" s="1193"/>
      <c r="ROX18" s="1194"/>
      <c r="ROY18" s="1195"/>
      <c r="ROZ18" s="1195"/>
      <c r="RPA18" s="1195"/>
      <c r="RPB18" s="1196"/>
      <c r="RPC18" s="1196"/>
      <c r="RPD18" s="1196"/>
      <c r="RPF18" s="1198"/>
      <c r="RPG18" s="1193"/>
      <c r="RPH18" s="1194"/>
      <c r="RPI18" s="1195"/>
      <c r="RPJ18" s="1195"/>
      <c r="RPK18" s="1195"/>
      <c r="RPL18" s="1196"/>
      <c r="RPM18" s="1196"/>
      <c r="RPN18" s="1196"/>
      <c r="RPP18" s="1198"/>
      <c r="RPQ18" s="1193"/>
      <c r="RPR18" s="1194"/>
      <c r="RPS18" s="1195"/>
      <c r="RPT18" s="1195"/>
      <c r="RPU18" s="1195"/>
      <c r="RPV18" s="1196"/>
      <c r="RPW18" s="1196"/>
      <c r="RPX18" s="1196"/>
      <c r="RPZ18" s="1198"/>
      <c r="RQA18" s="1193"/>
      <c r="RQB18" s="1194"/>
      <c r="RQC18" s="1195"/>
      <c r="RQD18" s="1195"/>
      <c r="RQE18" s="1195"/>
      <c r="RQF18" s="1196"/>
      <c r="RQG18" s="1196"/>
      <c r="RQH18" s="1196"/>
      <c r="RQJ18" s="1198"/>
      <c r="RQK18" s="1193"/>
      <c r="RQL18" s="1194"/>
      <c r="RQM18" s="1195"/>
      <c r="RQN18" s="1195"/>
      <c r="RQO18" s="1195"/>
      <c r="RQP18" s="1196"/>
      <c r="RQQ18" s="1196"/>
      <c r="RQR18" s="1196"/>
      <c r="RQT18" s="1198"/>
      <c r="RQU18" s="1193"/>
      <c r="RQV18" s="1194"/>
      <c r="RQW18" s="1195"/>
      <c r="RQX18" s="1195"/>
      <c r="RQY18" s="1195"/>
      <c r="RQZ18" s="1196"/>
      <c r="RRA18" s="1196"/>
      <c r="RRB18" s="1196"/>
      <c r="RRD18" s="1198"/>
      <c r="RRE18" s="1193"/>
      <c r="RRF18" s="1194"/>
      <c r="RRG18" s="1195"/>
      <c r="RRH18" s="1195"/>
      <c r="RRI18" s="1195"/>
      <c r="RRJ18" s="1196"/>
      <c r="RRK18" s="1196"/>
      <c r="RRL18" s="1196"/>
      <c r="RRN18" s="1198"/>
      <c r="RRO18" s="1193"/>
      <c r="RRP18" s="1194"/>
      <c r="RRQ18" s="1195"/>
      <c r="RRR18" s="1195"/>
      <c r="RRS18" s="1195"/>
      <c r="RRT18" s="1196"/>
      <c r="RRU18" s="1196"/>
      <c r="RRV18" s="1196"/>
      <c r="RRX18" s="1198"/>
      <c r="RRY18" s="1193"/>
      <c r="RRZ18" s="1194"/>
      <c r="RSA18" s="1195"/>
      <c r="RSB18" s="1195"/>
      <c r="RSC18" s="1195"/>
      <c r="RSD18" s="1196"/>
      <c r="RSE18" s="1196"/>
      <c r="RSF18" s="1196"/>
      <c r="RSH18" s="1198"/>
      <c r="RSI18" s="1193"/>
      <c r="RSJ18" s="1194"/>
      <c r="RSK18" s="1195"/>
      <c r="RSL18" s="1195"/>
      <c r="RSM18" s="1195"/>
      <c r="RSN18" s="1196"/>
      <c r="RSO18" s="1196"/>
      <c r="RSP18" s="1196"/>
      <c r="RSR18" s="1198"/>
      <c r="RSS18" s="1193"/>
      <c r="RST18" s="1194"/>
      <c r="RSU18" s="1195"/>
      <c r="RSV18" s="1195"/>
      <c r="RSW18" s="1195"/>
      <c r="RSX18" s="1196"/>
      <c r="RSY18" s="1196"/>
      <c r="RSZ18" s="1196"/>
      <c r="RTB18" s="1198"/>
      <c r="RTC18" s="1193"/>
      <c r="RTD18" s="1194"/>
      <c r="RTE18" s="1195"/>
      <c r="RTF18" s="1195"/>
      <c r="RTG18" s="1195"/>
      <c r="RTH18" s="1196"/>
      <c r="RTI18" s="1196"/>
      <c r="RTJ18" s="1196"/>
      <c r="RTL18" s="1198"/>
      <c r="RTM18" s="1193"/>
      <c r="RTN18" s="1194"/>
      <c r="RTO18" s="1195"/>
      <c r="RTP18" s="1195"/>
      <c r="RTQ18" s="1195"/>
      <c r="RTR18" s="1196"/>
      <c r="RTS18" s="1196"/>
      <c r="RTT18" s="1196"/>
      <c r="RTV18" s="1198"/>
      <c r="RTW18" s="1193"/>
      <c r="RTX18" s="1194"/>
      <c r="RTY18" s="1195"/>
      <c r="RTZ18" s="1195"/>
      <c r="RUA18" s="1195"/>
      <c r="RUB18" s="1196"/>
      <c r="RUC18" s="1196"/>
      <c r="RUD18" s="1196"/>
      <c r="RUF18" s="1198"/>
      <c r="RUG18" s="1193"/>
      <c r="RUH18" s="1194"/>
      <c r="RUI18" s="1195"/>
      <c r="RUJ18" s="1195"/>
      <c r="RUK18" s="1195"/>
      <c r="RUL18" s="1196"/>
      <c r="RUM18" s="1196"/>
      <c r="RUN18" s="1196"/>
      <c r="RUP18" s="1198"/>
      <c r="RUQ18" s="1193"/>
      <c r="RUR18" s="1194"/>
      <c r="RUS18" s="1195"/>
      <c r="RUT18" s="1195"/>
      <c r="RUU18" s="1195"/>
      <c r="RUV18" s="1196"/>
      <c r="RUW18" s="1196"/>
      <c r="RUX18" s="1196"/>
      <c r="RUZ18" s="1198"/>
      <c r="RVA18" s="1193"/>
      <c r="RVB18" s="1194"/>
      <c r="RVC18" s="1195"/>
      <c r="RVD18" s="1195"/>
      <c r="RVE18" s="1195"/>
      <c r="RVF18" s="1196"/>
      <c r="RVG18" s="1196"/>
      <c r="RVH18" s="1196"/>
      <c r="RVJ18" s="1198"/>
      <c r="RVK18" s="1193"/>
      <c r="RVL18" s="1194"/>
      <c r="RVM18" s="1195"/>
      <c r="RVN18" s="1195"/>
      <c r="RVO18" s="1195"/>
      <c r="RVP18" s="1196"/>
      <c r="RVQ18" s="1196"/>
      <c r="RVR18" s="1196"/>
      <c r="RVT18" s="1198"/>
      <c r="RVU18" s="1193"/>
      <c r="RVV18" s="1194"/>
      <c r="RVW18" s="1195"/>
      <c r="RVX18" s="1195"/>
      <c r="RVY18" s="1195"/>
      <c r="RVZ18" s="1196"/>
      <c r="RWA18" s="1196"/>
      <c r="RWB18" s="1196"/>
      <c r="RWD18" s="1198"/>
      <c r="RWE18" s="1193"/>
      <c r="RWF18" s="1194"/>
      <c r="RWG18" s="1195"/>
      <c r="RWH18" s="1195"/>
      <c r="RWI18" s="1195"/>
      <c r="RWJ18" s="1196"/>
      <c r="RWK18" s="1196"/>
      <c r="RWL18" s="1196"/>
      <c r="RWN18" s="1198"/>
      <c r="RWO18" s="1193"/>
      <c r="RWP18" s="1194"/>
      <c r="RWQ18" s="1195"/>
      <c r="RWR18" s="1195"/>
      <c r="RWS18" s="1195"/>
      <c r="RWT18" s="1196"/>
      <c r="RWU18" s="1196"/>
      <c r="RWV18" s="1196"/>
      <c r="RWX18" s="1198"/>
      <c r="RWY18" s="1193"/>
      <c r="RWZ18" s="1194"/>
      <c r="RXA18" s="1195"/>
      <c r="RXB18" s="1195"/>
      <c r="RXC18" s="1195"/>
      <c r="RXD18" s="1196"/>
      <c r="RXE18" s="1196"/>
      <c r="RXF18" s="1196"/>
      <c r="RXH18" s="1198"/>
      <c r="RXI18" s="1193"/>
      <c r="RXJ18" s="1194"/>
      <c r="RXK18" s="1195"/>
      <c r="RXL18" s="1195"/>
      <c r="RXM18" s="1195"/>
      <c r="RXN18" s="1196"/>
      <c r="RXO18" s="1196"/>
      <c r="RXP18" s="1196"/>
      <c r="RXR18" s="1198"/>
      <c r="RXS18" s="1193"/>
      <c r="RXT18" s="1194"/>
      <c r="RXU18" s="1195"/>
      <c r="RXV18" s="1195"/>
      <c r="RXW18" s="1195"/>
      <c r="RXX18" s="1196"/>
      <c r="RXY18" s="1196"/>
      <c r="RXZ18" s="1196"/>
      <c r="RYB18" s="1198"/>
      <c r="RYC18" s="1193"/>
      <c r="RYD18" s="1194"/>
      <c r="RYE18" s="1195"/>
      <c r="RYF18" s="1195"/>
      <c r="RYG18" s="1195"/>
      <c r="RYH18" s="1196"/>
      <c r="RYI18" s="1196"/>
      <c r="RYJ18" s="1196"/>
      <c r="RYL18" s="1198"/>
      <c r="RYM18" s="1193"/>
      <c r="RYN18" s="1194"/>
      <c r="RYO18" s="1195"/>
      <c r="RYP18" s="1195"/>
      <c r="RYQ18" s="1195"/>
      <c r="RYR18" s="1196"/>
      <c r="RYS18" s="1196"/>
      <c r="RYT18" s="1196"/>
      <c r="RYV18" s="1198"/>
      <c r="RYW18" s="1193"/>
      <c r="RYX18" s="1194"/>
      <c r="RYY18" s="1195"/>
      <c r="RYZ18" s="1195"/>
      <c r="RZA18" s="1195"/>
      <c r="RZB18" s="1196"/>
      <c r="RZC18" s="1196"/>
      <c r="RZD18" s="1196"/>
      <c r="RZF18" s="1198"/>
      <c r="RZG18" s="1193"/>
      <c r="RZH18" s="1194"/>
      <c r="RZI18" s="1195"/>
      <c r="RZJ18" s="1195"/>
      <c r="RZK18" s="1195"/>
      <c r="RZL18" s="1196"/>
      <c r="RZM18" s="1196"/>
      <c r="RZN18" s="1196"/>
      <c r="RZP18" s="1198"/>
      <c r="RZQ18" s="1193"/>
      <c r="RZR18" s="1194"/>
      <c r="RZS18" s="1195"/>
      <c r="RZT18" s="1195"/>
      <c r="RZU18" s="1195"/>
      <c r="RZV18" s="1196"/>
      <c r="RZW18" s="1196"/>
      <c r="RZX18" s="1196"/>
      <c r="RZZ18" s="1198"/>
      <c r="SAA18" s="1193"/>
      <c r="SAB18" s="1194"/>
      <c r="SAC18" s="1195"/>
      <c r="SAD18" s="1195"/>
      <c r="SAE18" s="1195"/>
      <c r="SAF18" s="1196"/>
      <c r="SAG18" s="1196"/>
      <c r="SAH18" s="1196"/>
      <c r="SAJ18" s="1198"/>
      <c r="SAK18" s="1193"/>
      <c r="SAL18" s="1194"/>
      <c r="SAM18" s="1195"/>
      <c r="SAN18" s="1195"/>
      <c r="SAO18" s="1195"/>
      <c r="SAP18" s="1196"/>
      <c r="SAQ18" s="1196"/>
      <c r="SAR18" s="1196"/>
      <c r="SAT18" s="1198"/>
      <c r="SAU18" s="1193"/>
      <c r="SAV18" s="1194"/>
      <c r="SAW18" s="1195"/>
      <c r="SAX18" s="1195"/>
      <c r="SAY18" s="1195"/>
      <c r="SAZ18" s="1196"/>
      <c r="SBA18" s="1196"/>
      <c r="SBB18" s="1196"/>
      <c r="SBD18" s="1198"/>
      <c r="SBE18" s="1193"/>
      <c r="SBF18" s="1194"/>
      <c r="SBG18" s="1195"/>
      <c r="SBH18" s="1195"/>
      <c r="SBI18" s="1195"/>
      <c r="SBJ18" s="1196"/>
      <c r="SBK18" s="1196"/>
      <c r="SBL18" s="1196"/>
      <c r="SBN18" s="1198"/>
      <c r="SBO18" s="1193"/>
      <c r="SBP18" s="1194"/>
      <c r="SBQ18" s="1195"/>
      <c r="SBR18" s="1195"/>
      <c r="SBS18" s="1195"/>
      <c r="SBT18" s="1196"/>
      <c r="SBU18" s="1196"/>
      <c r="SBV18" s="1196"/>
      <c r="SBX18" s="1198"/>
      <c r="SBY18" s="1193"/>
      <c r="SBZ18" s="1194"/>
      <c r="SCA18" s="1195"/>
      <c r="SCB18" s="1195"/>
      <c r="SCC18" s="1195"/>
      <c r="SCD18" s="1196"/>
      <c r="SCE18" s="1196"/>
      <c r="SCF18" s="1196"/>
      <c r="SCH18" s="1198"/>
      <c r="SCI18" s="1193"/>
      <c r="SCJ18" s="1194"/>
      <c r="SCK18" s="1195"/>
      <c r="SCL18" s="1195"/>
      <c r="SCM18" s="1195"/>
      <c r="SCN18" s="1196"/>
      <c r="SCO18" s="1196"/>
      <c r="SCP18" s="1196"/>
      <c r="SCR18" s="1198"/>
      <c r="SCS18" s="1193"/>
      <c r="SCT18" s="1194"/>
      <c r="SCU18" s="1195"/>
      <c r="SCV18" s="1195"/>
      <c r="SCW18" s="1195"/>
      <c r="SCX18" s="1196"/>
      <c r="SCY18" s="1196"/>
      <c r="SCZ18" s="1196"/>
      <c r="SDB18" s="1198"/>
      <c r="SDC18" s="1193"/>
      <c r="SDD18" s="1194"/>
      <c r="SDE18" s="1195"/>
      <c r="SDF18" s="1195"/>
      <c r="SDG18" s="1195"/>
      <c r="SDH18" s="1196"/>
      <c r="SDI18" s="1196"/>
      <c r="SDJ18" s="1196"/>
      <c r="SDL18" s="1198"/>
      <c r="SDM18" s="1193"/>
      <c r="SDN18" s="1194"/>
      <c r="SDO18" s="1195"/>
      <c r="SDP18" s="1195"/>
      <c r="SDQ18" s="1195"/>
      <c r="SDR18" s="1196"/>
      <c r="SDS18" s="1196"/>
      <c r="SDT18" s="1196"/>
      <c r="SDV18" s="1198"/>
      <c r="SDW18" s="1193"/>
      <c r="SDX18" s="1194"/>
      <c r="SDY18" s="1195"/>
      <c r="SDZ18" s="1195"/>
      <c r="SEA18" s="1195"/>
      <c r="SEB18" s="1196"/>
      <c r="SEC18" s="1196"/>
      <c r="SED18" s="1196"/>
      <c r="SEF18" s="1198"/>
      <c r="SEG18" s="1193"/>
      <c r="SEH18" s="1194"/>
      <c r="SEI18" s="1195"/>
      <c r="SEJ18" s="1195"/>
      <c r="SEK18" s="1195"/>
      <c r="SEL18" s="1196"/>
      <c r="SEM18" s="1196"/>
      <c r="SEN18" s="1196"/>
      <c r="SEP18" s="1198"/>
      <c r="SEQ18" s="1193"/>
      <c r="SER18" s="1194"/>
      <c r="SES18" s="1195"/>
      <c r="SET18" s="1195"/>
      <c r="SEU18" s="1195"/>
      <c r="SEV18" s="1196"/>
      <c r="SEW18" s="1196"/>
      <c r="SEX18" s="1196"/>
      <c r="SEZ18" s="1198"/>
      <c r="SFA18" s="1193"/>
      <c r="SFB18" s="1194"/>
      <c r="SFC18" s="1195"/>
      <c r="SFD18" s="1195"/>
      <c r="SFE18" s="1195"/>
      <c r="SFF18" s="1196"/>
      <c r="SFG18" s="1196"/>
      <c r="SFH18" s="1196"/>
      <c r="SFJ18" s="1198"/>
      <c r="SFK18" s="1193"/>
      <c r="SFL18" s="1194"/>
      <c r="SFM18" s="1195"/>
      <c r="SFN18" s="1195"/>
      <c r="SFO18" s="1195"/>
      <c r="SFP18" s="1196"/>
      <c r="SFQ18" s="1196"/>
      <c r="SFR18" s="1196"/>
      <c r="SFT18" s="1198"/>
      <c r="SFU18" s="1193"/>
      <c r="SFV18" s="1194"/>
      <c r="SFW18" s="1195"/>
      <c r="SFX18" s="1195"/>
      <c r="SFY18" s="1195"/>
      <c r="SFZ18" s="1196"/>
      <c r="SGA18" s="1196"/>
      <c r="SGB18" s="1196"/>
      <c r="SGD18" s="1198"/>
      <c r="SGE18" s="1193"/>
      <c r="SGF18" s="1194"/>
      <c r="SGG18" s="1195"/>
      <c r="SGH18" s="1195"/>
      <c r="SGI18" s="1195"/>
      <c r="SGJ18" s="1196"/>
      <c r="SGK18" s="1196"/>
      <c r="SGL18" s="1196"/>
      <c r="SGN18" s="1198"/>
      <c r="SGO18" s="1193"/>
      <c r="SGP18" s="1194"/>
      <c r="SGQ18" s="1195"/>
      <c r="SGR18" s="1195"/>
      <c r="SGS18" s="1195"/>
      <c r="SGT18" s="1196"/>
      <c r="SGU18" s="1196"/>
      <c r="SGV18" s="1196"/>
      <c r="SGX18" s="1198"/>
      <c r="SGY18" s="1193"/>
      <c r="SGZ18" s="1194"/>
      <c r="SHA18" s="1195"/>
      <c r="SHB18" s="1195"/>
      <c r="SHC18" s="1195"/>
      <c r="SHD18" s="1196"/>
      <c r="SHE18" s="1196"/>
      <c r="SHF18" s="1196"/>
      <c r="SHH18" s="1198"/>
      <c r="SHI18" s="1193"/>
      <c r="SHJ18" s="1194"/>
      <c r="SHK18" s="1195"/>
      <c r="SHL18" s="1195"/>
      <c r="SHM18" s="1195"/>
      <c r="SHN18" s="1196"/>
      <c r="SHO18" s="1196"/>
      <c r="SHP18" s="1196"/>
      <c r="SHR18" s="1198"/>
      <c r="SHS18" s="1193"/>
      <c r="SHT18" s="1194"/>
      <c r="SHU18" s="1195"/>
      <c r="SHV18" s="1195"/>
      <c r="SHW18" s="1195"/>
      <c r="SHX18" s="1196"/>
      <c r="SHY18" s="1196"/>
      <c r="SHZ18" s="1196"/>
      <c r="SIB18" s="1198"/>
      <c r="SIC18" s="1193"/>
      <c r="SID18" s="1194"/>
      <c r="SIE18" s="1195"/>
      <c r="SIF18" s="1195"/>
      <c r="SIG18" s="1195"/>
      <c r="SIH18" s="1196"/>
      <c r="SII18" s="1196"/>
      <c r="SIJ18" s="1196"/>
      <c r="SIL18" s="1198"/>
      <c r="SIM18" s="1193"/>
      <c r="SIN18" s="1194"/>
      <c r="SIO18" s="1195"/>
      <c r="SIP18" s="1195"/>
      <c r="SIQ18" s="1195"/>
      <c r="SIR18" s="1196"/>
      <c r="SIS18" s="1196"/>
      <c r="SIT18" s="1196"/>
      <c r="SIV18" s="1198"/>
      <c r="SIW18" s="1193"/>
      <c r="SIX18" s="1194"/>
      <c r="SIY18" s="1195"/>
      <c r="SIZ18" s="1195"/>
      <c r="SJA18" s="1195"/>
      <c r="SJB18" s="1196"/>
      <c r="SJC18" s="1196"/>
      <c r="SJD18" s="1196"/>
      <c r="SJF18" s="1198"/>
      <c r="SJG18" s="1193"/>
      <c r="SJH18" s="1194"/>
      <c r="SJI18" s="1195"/>
      <c r="SJJ18" s="1195"/>
      <c r="SJK18" s="1195"/>
      <c r="SJL18" s="1196"/>
      <c r="SJM18" s="1196"/>
      <c r="SJN18" s="1196"/>
      <c r="SJP18" s="1198"/>
      <c r="SJQ18" s="1193"/>
      <c r="SJR18" s="1194"/>
      <c r="SJS18" s="1195"/>
      <c r="SJT18" s="1195"/>
      <c r="SJU18" s="1195"/>
      <c r="SJV18" s="1196"/>
      <c r="SJW18" s="1196"/>
      <c r="SJX18" s="1196"/>
      <c r="SJZ18" s="1198"/>
      <c r="SKA18" s="1193"/>
      <c r="SKB18" s="1194"/>
      <c r="SKC18" s="1195"/>
      <c r="SKD18" s="1195"/>
      <c r="SKE18" s="1195"/>
      <c r="SKF18" s="1196"/>
      <c r="SKG18" s="1196"/>
      <c r="SKH18" s="1196"/>
      <c r="SKJ18" s="1198"/>
      <c r="SKK18" s="1193"/>
      <c r="SKL18" s="1194"/>
      <c r="SKM18" s="1195"/>
      <c r="SKN18" s="1195"/>
      <c r="SKO18" s="1195"/>
      <c r="SKP18" s="1196"/>
      <c r="SKQ18" s="1196"/>
      <c r="SKR18" s="1196"/>
      <c r="SKT18" s="1198"/>
      <c r="SKU18" s="1193"/>
      <c r="SKV18" s="1194"/>
      <c r="SKW18" s="1195"/>
      <c r="SKX18" s="1195"/>
      <c r="SKY18" s="1195"/>
      <c r="SKZ18" s="1196"/>
      <c r="SLA18" s="1196"/>
      <c r="SLB18" s="1196"/>
      <c r="SLD18" s="1198"/>
      <c r="SLE18" s="1193"/>
      <c r="SLF18" s="1194"/>
      <c r="SLG18" s="1195"/>
      <c r="SLH18" s="1195"/>
      <c r="SLI18" s="1195"/>
      <c r="SLJ18" s="1196"/>
      <c r="SLK18" s="1196"/>
      <c r="SLL18" s="1196"/>
      <c r="SLN18" s="1198"/>
      <c r="SLO18" s="1193"/>
      <c r="SLP18" s="1194"/>
      <c r="SLQ18" s="1195"/>
      <c r="SLR18" s="1195"/>
      <c r="SLS18" s="1195"/>
      <c r="SLT18" s="1196"/>
      <c r="SLU18" s="1196"/>
      <c r="SLV18" s="1196"/>
      <c r="SLX18" s="1198"/>
      <c r="SLY18" s="1193"/>
      <c r="SLZ18" s="1194"/>
      <c r="SMA18" s="1195"/>
      <c r="SMB18" s="1195"/>
      <c r="SMC18" s="1195"/>
      <c r="SMD18" s="1196"/>
      <c r="SME18" s="1196"/>
      <c r="SMF18" s="1196"/>
      <c r="SMH18" s="1198"/>
      <c r="SMI18" s="1193"/>
      <c r="SMJ18" s="1194"/>
      <c r="SMK18" s="1195"/>
      <c r="SML18" s="1195"/>
      <c r="SMM18" s="1195"/>
      <c r="SMN18" s="1196"/>
      <c r="SMO18" s="1196"/>
      <c r="SMP18" s="1196"/>
      <c r="SMR18" s="1198"/>
      <c r="SMS18" s="1193"/>
      <c r="SMT18" s="1194"/>
      <c r="SMU18" s="1195"/>
      <c r="SMV18" s="1195"/>
      <c r="SMW18" s="1195"/>
      <c r="SMX18" s="1196"/>
      <c r="SMY18" s="1196"/>
      <c r="SMZ18" s="1196"/>
      <c r="SNB18" s="1198"/>
      <c r="SNC18" s="1193"/>
      <c r="SND18" s="1194"/>
      <c r="SNE18" s="1195"/>
      <c r="SNF18" s="1195"/>
      <c r="SNG18" s="1195"/>
      <c r="SNH18" s="1196"/>
      <c r="SNI18" s="1196"/>
      <c r="SNJ18" s="1196"/>
      <c r="SNL18" s="1198"/>
      <c r="SNM18" s="1193"/>
      <c r="SNN18" s="1194"/>
      <c r="SNO18" s="1195"/>
      <c r="SNP18" s="1195"/>
      <c r="SNQ18" s="1195"/>
      <c r="SNR18" s="1196"/>
      <c r="SNS18" s="1196"/>
      <c r="SNT18" s="1196"/>
      <c r="SNV18" s="1198"/>
      <c r="SNW18" s="1193"/>
      <c r="SNX18" s="1194"/>
      <c r="SNY18" s="1195"/>
      <c r="SNZ18" s="1195"/>
      <c r="SOA18" s="1195"/>
      <c r="SOB18" s="1196"/>
      <c r="SOC18" s="1196"/>
      <c r="SOD18" s="1196"/>
      <c r="SOF18" s="1198"/>
      <c r="SOG18" s="1193"/>
      <c r="SOH18" s="1194"/>
      <c r="SOI18" s="1195"/>
      <c r="SOJ18" s="1195"/>
      <c r="SOK18" s="1195"/>
      <c r="SOL18" s="1196"/>
      <c r="SOM18" s="1196"/>
      <c r="SON18" s="1196"/>
      <c r="SOP18" s="1198"/>
      <c r="SOQ18" s="1193"/>
      <c r="SOR18" s="1194"/>
      <c r="SOS18" s="1195"/>
      <c r="SOT18" s="1195"/>
      <c r="SOU18" s="1195"/>
      <c r="SOV18" s="1196"/>
      <c r="SOW18" s="1196"/>
      <c r="SOX18" s="1196"/>
      <c r="SOZ18" s="1198"/>
      <c r="SPA18" s="1193"/>
      <c r="SPB18" s="1194"/>
      <c r="SPC18" s="1195"/>
      <c r="SPD18" s="1195"/>
      <c r="SPE18" s="1195"/>
      <c r="SPF18" s="1196"/>
      <c r="SPG18" s="1196"/>
      <c r="SPH18" s="1196"/>
      <c r="SPJ18" s="1198"/>
      <c r="SPK18" s="1193"/>
      <c r="SPL18" s="1194"/>
      <c r="SPM18" s="1195"/>
      <c r="SPN18" s="1195"/>
      <c r="SPO18" s="1195"/>
      <c r="SPP18" s="1196"/>
      <c r="SPQ18" s="1196"/>
      <c r="SPR18" s="1196"/>
      <c r="SPT18" s="1198"/>
      <c r="SPU18" s="1193"/>
      <c r="SPV18" s="1194"/>
      <c r="SPW18" s="1195"/>
      <c r="SPX18" s="1195"/>
      <c r="SPY18" s="1195"/>
      <c r="SPZ18" s="1196"/>
      <c r="SQA18" s="1196"/>
      <c r="SQB18" s="1196"/>
      <c r="SQD18" s="1198"/>
      <c r="SQE18" s="1193"/>
      <c r="SQF18" s="1194"/>
      <c r="SQG18" s="1195"/>
      <c r="SQH18" s="1195"/>
      <c r="SQI18" s="1195"/>
      <c r="SQJ18" s="1196"/>
      <c r="SQK18" s="1196"/>
      <c r="SQL18" s="1196"/>
      <c r="SQN18" s="1198"/>
      <c r="SQO18" s="1193"/>
      <c r="SQP18" s="1194"/>
      <c r="SQQ18" s="1195"/>
      <c r="SQR18" s="1195"/>
      <c r="SQS18" s="1195"/>
      <c r="SQT18" s="1196"/>
      <c r="SQU18" s="1196"/>
      <c r="SQV18" s="1196"/>
      <c r="SQX18" s="1198"/>
      <c r="SQY18" s="1193"/>
      <c r="SQZ18" s="1194"/>
      <c r="SRA18" s="1195"/>
      <c r="SRB18" s="1195"/>
      <c r="SRC18" s="1195"/>
      <c r="SRD18" s="1196"/>
      <c r="SRE18" s="1196"/>
      <c r="SRF18" s="1196"/>
      <c r="SRH18" s="1198"/>
      <c r="SRI18" s="1193"/>
      <c r="SRJ18" s="1194"/>
      <c r="SRK18" s="1195"/>
      <c r="SRL18" s="1195"/>
      <c r="SRM18" s="1195"/>
      <c r="SRN18" s="1196"/>
      <c r="SRO18" s="1196"/>
      <c r="SRP18" s="1196"/>
      <c r="SRR18" s="1198"/>
      <c r="SRS18" s="1193"/>
      <c r="SRT18" s="1194"/>
      <c r="SRU18" s="1195"/>
      <c r="SRV18" s="1195"/>
      <c r="SRW18" s="1195"/>
      <c r="SRX18" s="1196"/>
      <c r="SRY18" s="1196"/>
      <c r="SRZ18" s="1196"/>
      <c r="SSB18" s="1198"/>
      <c r="SSC18" s="1193"/>
      <c r="SSD18" s="1194"/>
      <c r="SSE18" s="1195"/>
      <c r="SSF18" s="1195"/>
      <c r="SSG18" s="1195"/>
      <c r="SSH18" s="1196"/>
      <c r="SSI18" s="1196"/>
      <c r="SSJ18" s="1196"/>
      <c r="SSL18" s="1198"/>
      <c r="SSM18" s="1193"/>
      <c r="SSN18" s="1194"/>
      <c r="SSO18" s="1195"/>
      <c r="SSP18" s="1195"/>
      <c r="SSQ18" s="1195"/>
      <c r="SSR18" s="1196"/>
      <c r="SSS18" s="1196"/>
      <c r="SST18" s="1196"/>
      <c r="SSV18" s="1198"/>
      <c r="SSW18" s="1193"/>
      <c r="SSX18" s="1194"/>
      <c r="SSY18" s="1195"/>
      <c r="SSZ18" s="1195"/>
      <c r="STA18" s="1195"/>
      <c r="STB18" s="1196"/>
      <c r="STC18" s="1196"/>
      <c r="STD18" s="1196"/>
      <c r="STF18" s="1198"/>
      <c r="STG18" s="1193"/>
      <c r="STH18" s="1194"/>
      <c r="STI18" s="1195"/>
      <c r="STJ18" s="1195"/>
      <c r="STK18" s="1195"/>
      <c r="STL18" s="1196"/>
      <c r="STM18" s="1196"/>
      <c r="STN18" s="1196"/>
      <c r="STP18" s="1198"/>
      <c r="STQ18" s="1193"/>
      <c r="STR18" s="1194"/>
      <c r="STS18" s="1195"/>
      <c r="STT18" s="1195"/>
      <c r="STU18" s="1195"/>
      <c r="STV18" s="1196"/>
      <c r="STW18" s="1196"/>
      <c r="STX18" s="1196"/>
      <c r="STZ18" s="1198"/>
      <c r="SUA18" s="1193"/>
      <c r="SUB18" s="1194"/>
      <c r="SUC18" s="1195"/>
      <c r="SUD18" s="1195"/>
      <c r="SUE18" s="1195"/>
      <c r="SUF18" s="1196"/>
      <c r="SUG18" s="1196"/>
      <c r="SUH18" s="1196"/>
      <c r="SUJ18" s="1198"/>
      <c r="SUK18" s="1193"/>
      <c r="SUL18" s="1194"/>
      <c r="SUM18" s="1195"/>
      <c r="SUN18" s="1195"/>
      <c r="SUO18" s="1195"/>
      <c r="SUP18" s="1196"/>
      <c r="SUQ18" s="1196"/>
      <c r="SUR18" s="1196"/>
      <c r="SUT18" s="1198"/>
      <c r="SUU18" s="1193"/>
      <c r="SUV18" s="1194"/>
      <c r="SUW18" s="1195"/>
      <c r="SUX18" s="1195"/>
      <c r="SUY18" s="1195"/>
      <c r="SUZ18" s="1196"/>
      <c r="SVA18" s="1196"/>
      <c r="SVB18" s="1196"/>
      <c r="SVD18" s="1198"/>
      <c r="SVE18" s="1193"/>
      <c r="SVF18" s="1194"/>
      <c r="SVG18" s="1195"/>
      <c r="SVH18" s="1195"/>
      <c r="SVI18" s="1195"/>
      <c r="SVJ18" s="1196"/>
      <c r="SVK18" s="1196"/>
      <c r="SVL18" s="1196"/>
      <c r="SVN18" s="1198"/>
      <c r="SVO18" s="1193"/>
      <c r="SVP18" s="1194"/>
      <c r="SVQ18" s="1195"/>
      <c r="SVR18" s="1195"/>
      <c r="SVS18" s="1195"/>
      <c r="SVT18" s="1196"/>
      <c r="SVU18" s="1196"/>
      <c r="SVV18" s="1196"/>
      <c r="SVX18" s="1198"/>
      <c r="SVY18" s="1193"/>
      <c r="SVZ18" s="1194"/>
      <c r="SWA18" s="1195"/>
      <c r="SWB18" s="1195"/>
      <c r="SWC18" s="1195"/>
      <c r="SWD18" s="1196"/>
      <c r="SWE18" s="1196"/>
      <c r="SWF18" s="1196"/>
      <c r="SWH18" s="1198"/>
      <c r="SWI18" s="1193"/>
      <c r="SWJ18" s="1194"/>
      <c r="SWK18" s="1195"/>
      <c r="SWL18" s="1195"/>
      <c r="SWM18" s="1195"/>
      <c r="SWN18" s="1196"/>
      <c r="SWO18" s="1196"/>
      <c r="SWP18" s="1196"/>
      <c r="SWR18" s="1198"/>
      <c r="SWS18" s="1193"/>
      <c r="SWT18" s="1194"/>
      <c r="SWU18" s="1195"/>
      <c r="SWV18" s="1195"/>
      <c r="SWW18" s="1195"/>
      <c r="SWX18" s="1196"/>
      <c r="SWY18" s="1196"/>
      <c r="SWZ18" s="1196"/>
      <c r="SXB18" s="1198"/>
      <c r="SXC18" s="1193"/>
      <c r="SXD18" s="1194"/>
      <c r="SXE18" s="1195"/>
      <c r="SXF18" s="1195"/>
      <c r="SXG18" s="1195"/>
      <c r="SXH18" s="1196"/>
      <c r="SXI18" s="1196"/>
      <c r="SXJ18" s="1196"/>
      <c r="SXL18" s="1198"/>
      <c r="SXM18" s="1193"/>
      <c r="SXN18" s="1194"/>
      <c r="SXO18" s="1195"/>
      <c r="SXP18" s="1195"/>
      <c r="SXQ18" s="1195"/>
      <c r="SXR18" s="1196"/>
      <c r="SXS18" s="1196"/>
      <c r="SXT18" s="1196"/>
      <c r="SXV18" s="1198"/>
      <c r="SXW18" s="1193"/>
      <c r="SXX18" s="1194"/>
      <c r="SXY18" s="1195"/>
      <c r="SXZ18" s="1195"/>
      <c r="SYA18" s="1195"/>
      <c r="SYB18" s="1196"/>
      <c r="SYC18" s="1196"/>
      <c r="SYD18" s="1196"/>
      <c r="SYF18" s="1198"/>
      <c r="SYG18" s="1193"/>
      <c r="SYH18" s="1194"/>
      <c r="SYI18" s="1195"/>
      <c r="SYJ18" s="1195"/>
      <c r="SYK18" s="1195"/>
      <c r="SYL18" s="1196"/>
      <c r="SYM18" s="1196"/>
      <c r="SYN18" s="1196"/>
      <c r="SYP18" s="1198"/>
      <c r="SYQ18" s="1193"/>
      <c r="SYR18" s="1194"/>
      <c r="SYS18" s="1195"/>
      <c r="SYT18" s="1195"/>
      <c r="SYU18" s="1195"/>
      <c r="SYV18" s="1196"/>
      <c r="SYW18" s="1196"/>
      <c r="SYX18" s="1196"/>
      <c r="SYZ18" s="1198"/>
      <c r="SZA18" s="1193"/>
      <c r="SZB18" s="1194"/>
      <c r="SZC18" s="1195"/>
      <c r="SZD18" s="1195"/>
      <c r="SZE18" s="1195"/>
      <c r="SZF18" s="1196"/>
      <c r="SZG18" s="1196"/>
      <c r="SZH18" s="1196"/>
      <c r="SZJ18" s="1198"/>
      <c r="SZK18" s="1193"/>
      <c r="SZL18" s="1194"/>
      <c r="SZM18" s="1195"/>
      <c r="SZN18" s="1195"/>
      <c r="SZO18" s="1195"/>
      <c r="SZP18" s="1196"/>
      <c r="SZQ18" s="1196"/>
      <c r="SZR18" s="1196"/>
      <c r="SZT18" s="1198"/>
      <c r="SZU18" s="1193"/>
      <c r="SZV18" s="1194"/>
      <c r="SZW18" s="1195"/>
      <c r="SZX18" s="1195"/>
      <c r="SZY18" s="1195"/>
      <c r="SZZ18" s="1196"/>
      <c r="TAA18" s="1196"/>
      <c r="TAB18" s="1196"/>
      <c r="TAD18" s="1198"/>
      <c r="TAE18" s="1193"/>
      <c r="TAF18" s="1194"/>
      <c r="TAG18" s="1195"/>
      <c r="TAH18" s="1195"/>
      <c r="TAI18" s="1195"/>
      <c r="TAJ18" s="1196"/>
      <c r="TAK18" s="1196"/>
      <c r="TAL18" s="1196"/>
      <c r="TAN18" s="1198"/>
      <c r="TAO18" s="1193"/>
      <c r="TAP18" s="1194"/>
      <c r="TAQ18" s="1195"/>
      <c r="TAR18" s="1195"/>
      <c r="TAS18" s="1195"/>
      <c r="TAT18" s="1196"/>
      <c r="TAU18" s="1196"/>
      <c r="TAV18" s="1196"/>
      <c r="TAX18" s="1198"/>
      <c r="TAY18" s="1193"/>
      <c r="TAZ18" s="1194"/>
      <c r="TBA18" s="1195"/>
      <c r="TBB18" s="1195"/>
      <c r="TBC18" s="1195"/>
      <c r="TBD18" s="1196"/>
      <c r="TBE18" s="1196"/>
      <c r="TBF18" s="1196"/>
      <c r="TBH18" s="1198"/>
      <c r="TBI18" s="1193"/>
      <c r="TBJ18" s="1194"/>
      <c r="TBK18" s="1195"/>
      <c r="TBL18" s="1195"/>
      <c r="TBM18" s="1195"/>
      <c r="TBN18" s="1196"/>
      <c r="TBO18" s="1196"/>
      <c r="TBP18" s="1196"/>
      <c r="TBR18" s="1198"/>
      <c r="TBS18" s="1193"/>
      <c r="TBT18" s="1194"/>
      <c r="TBU18" s="1195"/>
      <c r="TBV18" s="1195"/>
      <c r="TBW18" s="1195"/>
      <c r="TBX18" s="1196"/>
      <c r="TBY18" s="1196"/>
      <c r="TBZ18" s="1196"/>
      <c r="TCB18" s="1198"/>
      <c r="TCC18" s="1193"/>
      <c r="TCD18" s="1194"/>
      <c r="TCE18" s="1195"/>
      <c r="TCF18" s="1195"/>
      <c r="TCG18" s="1195"/>
      <c r="TCH18" s="1196"/>
      <c r="TCI18" s="1196"/>
      <c r="TCJ18" s="1196"/>
      <c r="TCL18" s="1198"/>
      <c r="TCM18" s="1193"/>
      <c r="TCN18" s="1194"/>
      <c r="TCO18" s="1195"/>
      <c r="TCP18" s="1195"/>
      <c r="TCQ18" s="1195"/>
      <c r="TCR18" s="1196"/>
      <c r="TCS18" s="1196"/>
      <c r="TCT18" s="1196"/>
      <c r="TCV18" s="1198"/>
      <c r="TCW18" s="1193"/>
      <c r="TCX18" s="1194"/>
      <c r="TCY18" s="1195"/>
      <c r="TCZ18" s="1195"/>
      <c r="TDA18" s="1195"/>
      <c r="TDB18" s="1196"/>
      <c r="TDC18" s="1196"/>
      <c r="TDD18" s="1196"/>
      <c r="TDF18" s="1198"/>
      <c r="TDG18" s="1193"/>
      <c r="TDH18" s="1194"/>
      <c r="TDI18" s="1195"/>
      <c r="TDJ18" s="1195"/>
      <c r="TDK18" s="1195"/>
      <c r="TDL18" s="1196"/>
      <c r="TDM18" s="1196"/>
      <c r="TDN18" s="1196"/>
      <c r="TDP18" s="1198"/>
      <c r="TDQ18" s="1193"/>
      <c r="TDR18" s="1194"/>
      <c r="TDS18" s="1195"/>
      <c r="TDT18" s="1195"/>
      <c r="TDU18" s="1195"/>
      <c r="TDV18" s="1196"/>
      <c r="TDW18" s="1196"/>
      <c r="TDX18" s="1196"/>
      <c r="TDZ18" s="1198"/>
      <c r="TEA18" s="1193"/>
      <c r="TEB18" s="1194"/>
      <c r="TEC18" s="1195"/>
      <c r="TED18" s="1195"/>
      <c r="TEE18" s="1195"/>
      <c r="TEF18" s="1196"/>
      <c r="TEG18" s="1196"/>
      <c r="TEH18" s="1196"/>
      <c r="TEJ18" s="1198"/>
      <c r="TEK18" s="1193"/>
      <c r="TEL18" s="1194"/>
      <c r="TEM18" s="1195"/>
      <c r="TEN18" s="1195"/>
      <c r="TEO18" s="1195"/>
      <c r="TEP18" s="1196"/>
      <c r="TEQ18" s="1196"/>
      <c r="TER18" s="1196"/>
      <c r="TET18" s="1198"/>
      <c r="TEU18" s="1193"/>
      <c r="TEV18" s="1194"/>
      <c r="TEW18" s="1195"/>
      <c r="TEX18" s="1195"/>
      <c r="TEY18" s="1195"/>
      <c r="TEZ18" s="1196"/>
      <c r="TFA18" s="1196"/>
      <c r="TFB18" s="1196"/>
      <c r="TFD18" s="1198"/>
      <c r="TFE18" s="1193"/>
      <c r="TFF18" s="1194"/>
      <c r="TFG18" s="1195"/>
      <c r="TFH18" s="1195"/>
      <c r="TFI18" s="1195"/>
      <c r="TFJ18" s="1196"/>
      <c r="TFK18" s="1196"/>
      <c r="TFL18" s="1196"/>
      <c r="TFN18" s="1198"/>
      <c r="TFO18" s="1193"/>
      <c r="TFP18" s="1194"/>
      <c r="TFQ18" s="1195"/>
      <c r="TFR18" s="1195"/>
      <c r="TFS18" s="1195"/>
      <c r="TFT18" s="1196"/>
      <c r="TFU18" s="1196"/>
      <c r="TFV18" s="1196"/>
      <c r="TFX18" s="1198"/>
      <c r="TFY18" s="1193"/>
      <c r="TFZ18" s="1194"/>
      <c r="TGA18" s="1195"/>
      <c r="TGB18" s="1195"/>
      <c r="TGC18" s="1195"/>
      <c r="TGD18" s="1196"/>
      <c r="TGE18" s="1196"/>
      <c r="TGF18" s="1196"/>
      <c r="TGH18" s="1198"/>
      <c r="TGI18" s="1193"/>
      <c r="TGJ18" s="1194"/>
      <c r="TGK18" s="1195"/>
      <c r="TGL18" s="1195"/>
      <c r="TGM18" s="1195"/>
      <c r="TGN18" s="1196"/>
      <c r="TGO18" s="1196"/>
      <c r="TGP18" s="1196"/>
      <c r="TGR18" s="1198"/>
      <c r="TGS18" s="1193"/>
      <c r="TGT18" s="1194"/>
      <c r="TGU18" s="1195"/>
      <c r="TGV18" s="1195"/>
      <c r="TGW18" s="1195"/>
      <c r="TGX18" s="1196"/>
      <c r="TGY18" s="1196"/>
      <c r="TGZ18" s="1196"/>
      <c r="THB18" s="1198"/>
      <c r="THC18" s="1193"/>
      <c r="THD18" s="1194"/>
      <c r="THE18" s="1195"/>
      <c r="THF18" s="1195"/>
      <c r="THG18" s="1195"/>
      <c r="THH18" s="1196"/>
      <c r="THI18" s="1196"/>
      <c r="THJ18" s="1196"/>
      <c r="THL18" s="1198"/>
      <c r="THM18" s="1193"/>
      <c r="THN18" s="1194"/>
      <c r="THO18" s="1195"/>
      <c r="THP18" s="1195"/>
      <c r="THQ18" s="1195"/>
      <c r="THR18" s="1196"/>
      <c r="THS18" s="1196"/>
      <c r="THT18" s="1196"/>
      <c r="THV18" s="1198"/>
      <c r="THW18" s="1193"/>
      <c r="THX18" s="1194"/>
      <c r="THY18" s="1195"/>
      <c r="THZ18" s="1195"/>
      <c r="TIA18" s="1195"/>
      <c r="TIB18" s="1196"/>
      <c r="TIC18" s="1196"/>
      <c r="TID18" s="1196"/>
      <c r="TIF18" s="1198"/>
      <c r="TIG18" s="1193"/>
      <c r="TIH18" s="1194"/>
      <c r="TII18" s="1195"/>
      <c r="TIJ18" s="1195"/>
      <c r="TIK18" s="1195"/>
      <c r="TIL18" s="1196"/>
      <c r="TIM18" s="1196"/>
      <c r="TIN18" s="1196"/>
      <c r="TIP18" s="1198"/>
      <c r="TIQ18" s="1193"/>
      <c r="TIR18" s="1194"/>
      <c r="TIS18" s="1195"/>
      <c r="TIT18" s="1195"/>
      <c r="TIU18" s="1195"/>
      <c r="TIV18" s="1196"/>
      <c r="TIW18" s="1196"/>
      <c r="TIX18" s="1196"/>
      <c r="TIZ18" s="1198"/>
      <c r="TJA18" s="1193"/>
      <c r="TJB18" s="1194"/>
      <c r="TJC18" s="1195"/>
      <c r="TJD18" s="1195"/>
      <c r="TJE18" s="1195"/>
      <c r="TJF18" s="1196"/>
      <c r="TJG18" s="1196"/>
      <c r="TJH18" s="1196"/>
      <c r="TJJ18" s="1198"/>
      <c r="TJK18" s="1193"/>
      <c r="TJL18" s="1194"/>
      <c r="TJM18" s="1195"/>
      <c r="TJN18" s="1195"/>
      <c r="TJO18" s="1195"/>
      <c r="TJP18" s="1196"/>
      <c r="TJQ18" s="1196"/>
      <c r="TJR18" s="1196"/>
      <c r="TJT18" s="1198"/>
      <c r="TJU18" s="1193"/>
      <c r="TJV18" s="1194"/>
      <c r="TJW18" s="1195"/>
      <c r="TJX18" s="1195"/>
      <c r="TJY18" s="1195"/>
      <c r="TJZ18" s="1196"/>
      <c r="TKA18" s="1196"/>
      <c r="TKB18" s="1196"/>
      <c r="TKD18" s="1198"/>
      <c r="TKE18" s="1193"/>
      <c r="TKF18" s="1194"/>
      <c r="TKG18" s="1195"/>
      <c r="TKH18" s="1195"/>
      <c r="TKI18" s="1195"/>
      <c r="TKJ18" s="1196"/>
      <c r="TKK18" s="1196"/>
      <c r="TKL18" s="1196"/>
      <c r="TKN18" s="1198"/>
      <c r="TKO18" s="1193"/>
      <c r="TKP18" s="1194"/>
      <c r="TKQ18" s="1195"/>
      <c r="TKR18" s="1195"/>
      <c r="TKS18" s="1195"/>
      <c r="TKT18" s="1196"/>
      <c r="TKU18" s="1196"/>
      <c r="TKV18" s="1196"/>
      <c r="TKX18" s="1198"/>
      <c r="TKY18" s="1193"/>
      <c r="TKZ18" s="1194"/>
      <c r="TLA18" s="1195"/>
      <c r="TLB18" s="1195"/>
      <c r="TLC18" s="1195"/>
      <c r="TLD18" s="1196"/>
      <c r="TLE18" s="1196"/>
      <c r="TLF18" s="1196"/>
      <c r="TLH18" s="1198"/>
      <c r="TLI18" s="1193"/>
      <c r="TLJ18" s="1194"/>
      <c r="TLK18" s="1195"/>
      <c r="TLL18" s="1195"/>
      <c r="TLM18" s="1195"/>
      <c r="TLN18" s="1196"/>
      <c r="TLO18" s="1196"/>
      <c r="TLP18" s="1196"/>
      <c r="TLR18" s="1198"/>
      <c r="TLS18" s="1193"/>
      <c r="TLT18" s="1194"/>
      <c r="TLU18" s="1195"/>
      <c r="TLV18" s="1195"/>
      <c r="TLW18" s="1195"/>
      <c r="TLX18" s="1196"/>
      <c r="TLY18" s="1196"/>
      <c r="TLZ18" s="1196"/>
      <c r="TMB18" s="1198"/>
      <c r="TMC18" s="1193"/>
      <c r="TMD18" s="1194"/>
      <c r="TME18" s="1195"/>
      <c r="TMF18" s="1195"/>
      <c r="TMG18" s="1195"/>
      <c r="TMH18" s="1196"/>
      <c r="TMI18" s="1196"/>
      <c r="TMJ18" s="1196"/>
      <c r="TML18" s="1198"/>
      <c r="TMM18" s="1193"/>
      <c r="TMN18" s="1194"/>
      <c r="TMO18" s="1195"/>
      <c r="TMP18" s="1195"/>
      <c r="TMQ18" s="1195"/>
      <c r="TMR18" s="1196"/>
      <c r="TMS18" s="1196"/>
      <c r="TMT18" s="1196"/>
      <c r="TMV18" s="1198"/>
      <c r="TMW18" s="1193"/>
      <c r="TMX18" s="1194"/>
      <c r="TMY18" s="1195"/>
      <c r="TMZ18" s="1195"/>
      <c r="TNA18" s="1195"/>
      <c r="TNB18" s="1196"/>
      <c r="TNC18" s="1196"/>
      <c r="TND18" s="1196"/>
      <c r="TNF18" s="1198"/>
      <c r="TNG18" s="1193"/>
      <c r="TNH18" s="1194"/>
      <c r="TNI18" s="1195"/>
      <c r="TNJ18" s="1195"/>
      <c r="TNK18" s="1195"/>
      <c r="TNL18" s="1196"/>
      <c r="TNM18" s="1196"/>
      <c r="TNN18" s="1196"/>
      <c r="TNP18" s="1198"/>
      <c r="TNQ18" s="1193"/>
      <c r="TNR18" s="1194"/>
      <c r="TNS18" s="1195"/>
      <c r="TNT18" s="1195"/>
      <c r="TNU18" s="1195"/>
      <c r="TNV18" s="1196"/>
      <c r="TNW18" s="1196"/>
      <c r="TNX18" s="1196"/>
      <c r="TNZ18" s="1198"/>
      <c r="TOA18" s="1193"/>
      <c r="TOB18" s="1194"/>
      <c r="TOC18" s="1195"/>
      <c r="TOD18" s="1195"/>
      <c r="TOE18" s="1195"/>
      <c r="TOF18" s="1196"/>
      <c r="TOG18" s="1196"/>
      <c r="TOH18" s="1196"/>
      <c r="TOJ18" s="1198"/>
      <c r="TOK18" s="1193"/>
      <c r="TOL18" s="1194"/>
      <c r="TOM18" s="1195"/>
      <c r="TON18" s="1195"/>
      <c r="TOO18" s="1195"/>
      <c r="TOP18" s="1196"/>
      <c r="TOQ18" s="1196"/>
      <c r="TOR18" s="1196"/>
      <c r="TOT18" s="1198"/>
      <c r="TOU18" s="1193"/>
      <c r="TOV18" s="1194"/>
      <c r="TOW18" s="1195"/>
      <c r="TOX18" s="1195"/>
      <c r="TOY18" s="1195"/>
      <c r="TOZ18" s="1196"/>
      <c r="TPA18" s="1196"/>
      <c r="TPB18" s="1196"/>
      <c r="TPD18" s="1198"/>
      <c r="TPE18" s="1193"/>
      <c r="TPF18" s="1194"/>
      <c r="TPG18" s="1195"/>
      <c r="TPH18" s="1195"/>
      <c r="TPI18" s="1195"/>
      <c r="TPJ18" s="1196"/>
      <c r="TPK18" s="1196"/>
      <c r="TPL18" s="1196"/>
      <c r="TPN18" s="1198"/>
      <c r="TPO18" s="1193"/>
      <c r="TPP18" s="1194"/>
      <c r="TPQ18" s="1195"/>
      <c r="TPR18" s="1195"/>
      <c r="TPS18" s="1195"/>
      <c r="TPT18" s="1196"/>
      <c r="TPU18" s="1196"/>
      <c r="TPV18" s="1196"/>
      <c r="TPX18" s="1198"/>
      <c r="TPY18" s="1193"/>
      <c r="TPZ18" s="1194"/>
      <c r="TQA18" s="1195"/>
      <c r="TQB18" s="1195"/>
      <c r="TQC18" s="1195"/>
      <c r="TQD18" s="1196"/>
      <c r="TQE18" s="1196"/>
      <c r="TQF18" s="1196"/>
      <c r="TQH18" s="1198"/>
      <c r="TQI18" s="1193"/>
      <c r="TQJ18" s="1194"/>
      <c r="TQK18" s="1195"/>
      <c r="TQL18" s="1195"/>
      <c r="TQM18" s="1195"/>
      <c r="TQN18" s="1196"/>
      <c r="TQO18" s="1196"/>
      <c r="TQP18" s="1196"/>
      <c r="TQR18" s="1198"/>
      <c r="TQS18" s="1193"/>
      <c r="TQT18" s="1194"/>
      <c r="TQU18" s="1195"/>
      <c r="TQV18" s="1195"/>
      <c r="TQW18" s="1195"/>
      <c r="TQX18" s="1196"/>
      <c r="TQY18" s="1196"/>
      <c r="TQZ18" s="1196"/>
      <c r="TRB18" s="1198"/>
      <c r="TRC18" s="1193"/>
      <c r="TRD18" s="1194"/>
      <c r="TRE18" s="1195"/>
      <c r="TRF18" s="1195"/>
      <c r="TRG18" s="1195"/>
      <c r="TRH18" s="1196"/>
      <c r="TRI18" s="1196"/>
      <c r="TRJ18" s="1196"/>
      <c r="TRL18" s="1198"/>
      <c r="TRM18" s="1193"/>
      <c r="TRN18" s="1194"/>
      <c r="TRO18" s="1195"/>
      <c r="TRP18" s="1195"/>
      <c r="TRQ18" s="1195"/>
      <c r="TRR18" s="1196"/>
      <c r="TRS18" s="1196"/>
      <c r="TRT18" s="1196"/>
      <c r="TRV18" s="1198"/>
      <c r="TRW18" s="1193"/>
      <c r="TRX18" s="1194"/>
      <c r="TRY18" s="1195"/>
      <c r="TRZ18" s="1195"/>
      <c r="TSA18" s="1195"/>
      <c r="TSB18" s="1196"/>
      <c r="TSC18" s="1196"/>
      <c r="TSD18" s="1196"/>
      <c r="TSF18" s="1198"/>
      <c r="TSG18" s="1193"/>
      <c r="TSH18" s="1194"/>
      <c r="TSI18" s="1195"/>
      <c r="TSJ18" s="1195"/>
      <c r="TSK18" s="1195"/>
      <c r="TSL18" s="1196"/>
      <c r="TSM18" s="1196"/>
      <c r="TSN18" s="1196"/>
      <c r="TSP18" s="1198"/>
      <c r="TSQ18" s="1193"/>
      <c r="TSR18" s="1194"/>
      <c r="TSS18" s="1195"/>
      <c r="TST18" s="1195"/>
      <c r="TSU18" s="1195"/>
      <c r="TSV18" s="1196"/>
      <c r="TSW18" s="1196"/>
      <c r="TSX18" s="1196"/>
      <c r="TSZ18" s="1198"/>
      <c r="TTA18" s="1193"/>
      <c r="TTB18" s="1194"/>
      <c r="TTC18" s="1195"/>
      <c r="TTD18" s="1195"/>
      <c r="TTE18" s="1195"/>
      <c r="TTF18" s="1196"/>
      <c r="TTG18" s="1196"/>
      <c r="TTH18" s="1196"/>
      <c r="TTJ18" s="1198"/>
      <c r="TTK18" s="1193"/>
      <c r="TTL18" s="1194"/>
      <c r="TTM18" s="1195"/>
      <c r="TTN18" s="1195"/>
      <c r="TTO18" s="1195"/>
      <c r="TTP18" s="1196"/>
      <c r="TTQ18" s="1196"/>
      <c r="TTR18" s="1196"/>
      <c r="TTT18" s="1198"/>
      <c r="TTU18" s="1193"/>
      <c r="TTV18" s="1194"/>
      <c r="TTW18" s="1195"/>
      <c r="TTX18" s="1195"/>
      <c r="TTY18" s="1195"/>
      <c r="TTZ18" s="1196"/>
      <c r="TUA18" s="1196"/>
      <c r="TUB18" s="1196"/>
      <c r="TUD18" s="1198"/>
      <c r="TUE18" s="1193"/>
      <c r="TUF18" s="1194"/>
      <c r="TUG18" s="1195"/>
      <c r="TUH18" s="1195"/>
      <c r="TUI18" s="1195"/>
      <c r="TUJ18" s="1196"/>
      <c r="TUK18" s="1196"/>
      <c r="TUL18" s="1196"/>
      <c r="TUN18" s="1198"/>
      <c r="TUO18" s="1193"/>
      <c r="TUP18" s="1194"/>
      <c r="TUQ18" s="1195"/>
      <c r="TUR18" s="1195"/>
      <c r="TUS18" s="1195"/>
      <c r="TUT18" s="1196"/>
      <c r="TUU18" s="1196"/>
      <c r="TUV18" s="1196"/>
      <c r="TUX18" s="1198"/>
      <c r="TUY18" s="1193"/>
      <c r="TUZ18" s="1194"/>
      <c r="TVA18" s="1195"/>
      <c r="TVB18" s="1195"/>
      <c r="TVC18" s="1195"/>
      <c r="TVD18" s="1196"/>
      <c r="TVE18" s="1196"/>
      <c r="TVF18" s="1196"/>
      <c r="TVH18" s="1198"/>
      <c r="TVI18" s="1193"/>
      <c r="TVJ18" s="1194"/>
      <c r="TVK18" s="1195"/>
      <c r="TVL18" s="1195"/>
      <c r="TVM18" s="1195"/>
      <c r="TVN18" s="1196"/>
      <c r="TVO18" s="1196"/>
      <c r="TVP18" s="1196"/>
      <c r="TVR18" s="1198"/>
      <c r="TVS18" s="1193"/>
      <c r="TVT18" s="1194"/>
      <c r="TVU18" s="1195"/>
      <c r="TVV18" s="1195"/>
      <c r="TVW18" s="1195"/>
      <c r="TVX18" s="1196"/>
      <c r="TVY18" s="1196"/>
      <c r="TVZ18" s="1196"/>
      <c r="TWB18" s="1198"/>
      <c r="TWC18" s="1193"/>
      <c r="TWD18" s="1194"/>
      <c r="TWE18" s="1195"/>
      <c r="TWF18" s="1195"/>
      <c r="TWG18" s="1195"/>
      <c r="TWH18" s="1196"/>
      <c r="TWI18" s="1196"/>
      <c r="TWJ18" s="1196"/>
      <c r="TWL18" s="1198"/>
      <c r="TWM18" s="1193"/>
      <c r="TWN18" s="1194"/>
      <c r="TWO18" s="1195"/>
      <c r="TWP18" s="1195"/>
      <c r="TWQ18" s="1195"/>
      <c r="TWR18" s="1196"/>
      <c r="TWS18" s="1196"/>
      <c r="TWT18" s="1196"/>
      <c r="TWV18" s="1198"/>
      <c r="TWW18" s="1193"/>
      <c r="TWX18" s="1194"/>
      <c r="TWY18" s="1195"/>
      <c r="TWZ18" s="1195"/>
      <c r="TXA18" s="1195"/>
      <c r="TXB18" s="1196"/>
      <c r="TXC18" s="1196"/>
      <c r="TXD18" s="1196"/>
      <c r="TXF18" s="1198"/>
      <c r="TXG18" s="1193"/>
      <c r="TXH18" s="1194"/>
      <c r="TXI18" s="1195"/>
      <c r="TXJ18" s="1195"/>
      <c r="TXK18" s="1195"/>
      <c r="TXL18" s="1196"/>
      <c r="TXM18" s="1196"/>
      <c r="TXN18" s="1196"/>
      <c r="TXP18" s="1198"/>
      <c r="TXQ18" s="1193"/>
      <c r="TXR18" s="1194"/>
      <c r="TXS18" s="1195"/>
      <c r="TXT18" s="1195"/>
      <c r="TXU18" s="1195"/>
      <c r="TXV18" s="1196"/>
      <c r="TXW18" s="1196"/>
      <c r="TXX18" s="1196"/>
      <c r="TXZ18" s="1198"/>
      <c r="TYA18" s="1193"/>
      <c r="TYB18" s="1194"/>
      <c r="TYC18" s="1195"/>
      <c r="TYD18" s="1195"/>
      <c r="TYE18" s="1195"/>
      <c r="TYF18" s="1196"/>
      <c r="TYG18" s="1196"/>
      <c r="TYH18" s="1196"/>
      <c r="TYJ18" s="1198"/>
      <c r="TYK18" s="1193"/>
      <c r="TYL18" s="1194"/>
      <c r="TYM18" s="1195"/>
      <c r="TYN18" s="1195"/>
      <c r="TYO18" s="1195"/>
      <c r="TYP18" s="1196"/>
      <c r="TYQ18" s="1196"/>
      <c r="TYR18" s="1196"/>
      <c r="TYT18" s="1198"/>
      <c r="TYU18" s="1193"/>
      <c r="TYV18" s="1194"/>
      <c r="TYW18" s="1195"/>
      <c r="TYX18" s="1195"/>
      <c r="TYY18" s="1195"/>
      <c r="TYZ18" s="1196"/>
      <c r="TZA18" s="1196"/>
      <c r="TZB18" s="1196"/>
      <c r="TZD18" s="1198"/>
      <c r="TZE18" s="1193"/>
      <c r="TZF18" s="1194"/>
      <c r="TZG18" s="1195"/>
      <c r="TZH18" s="1195"/>
      <c r="TZI18" s="1195"/>
      <c r="TZJ18" s="1196"/>
      <c r="TZK18" s="1196"/>
      <c r="TZL18" s="1196"/>
      <c r="TZN18" s="1198"/>
      <c r="TZO18" s="1193"/>
      <c r="TZP18" s="1194"/>
      <c r="TZQ18" s="1195"/>
      <c r="TZR18" s="1195"/>
      <c r="TZS18" s="1195"/>
      <c r="TZT18" s="1196"/>
      <c r="TZU18" s="1196"/>
      <c r="TZV18" s="1196"/>
      <c r="TZX18" s="1198"/>
      <c r="TZY18" s="1193"/>
      <c r="TZZ18" s="1194"/>
      <c r="UAA18" s="1195"/>
      <c r="UAB18" s="1195"/>
      <c r="UAC18" s="1195"/>
      <c r="UAD18" s="1196"/>
      <c r="UAE18" s="1196"/>
      <c r="UAF18" s="1196"/>
      <c r="UAH18" s="1198"/>
      <c r="UAI18" s="1193"/>
      <c r="UAJ18" s="1194"/>
      <c r="UAK18" s="1195"/>
      <c r="UAL18" s="1195"/>
      <c r="UAM18" s="1195"/>
      <c r="UAN18" s="1196"/>
      <c r="UAO18" s="1196"/>
      <c r="UAP18" s="1196"/>
      <c r="UAR18" s="1198"/>
      <c r="UAS18" s="1193"/>
      <c r="UAT18" s="1194"/>
      <c r="UAU18" s="1195"/>
      <c r="UAV18" s="1195"/>
      <c r="UAW18" s="1195"/>
      <c r="UAX18" s="1196"/>
      <c r="UAY18" s="1196"/>
      <c r="UAZ18" s="1196"/>
      <c r="UBB18" s="1198"/>
      <c r="UBC18" s="1193"/>
      <c r="UBD18" s="1194"/>
      <c r="UBE18" s="1195"/>
      <c r="UBF18" s="1195"/>
      <c r="UBG18" s="1195"/>
      <c r="UBH18" s="1196"/>
      <c r="UBI18" s="1196"/>
      <c r="UBJ18" s="1196"/>
      <c r="UBL18" s="1198"/>
      <c r="UBM18" s="1193"/>
      <c r="UBN18" s="1194"/>
      <c r="UBO18" s="1195"/>
      <c r="UBP18" s="1195"/>
      <c r="UBQ18" s="1195"/>
      <c r="UBR18" s="1196"/>
      <c r="UBS18" s="1196"/>
      <c r="UBT18" s="1196"/>
      <c r="UBV18" s="1198"/>
      <c r="UBW18" s="1193"/>
      <c r="UBX18" s="1194"/>
      <c r="UBY18" s="1195"/>
      <c r="UBZ18" s="1195"/>
      <c r="UCA18" s="1195"/>
      <c r="UCB18" s="1196"/>
      <c r="UCC18" s="1196"/>
      <c r="UCD18" s="1196"/>
      <c r="UCF18" s="1198"/>
      <c r="UCG18" s="1193"/>
      <c r="UCH18" s="1194"/>
      <c r="UCI18" s="1195"/>
      <c r="UCJ18" s="1195"/>
      <c r="UCK18" s="1195"/>
      <c r="UCL18" s="1196"/>
      <c r="UCM18" s="1196"/>
      <c r="UCN18" s="1196"/>
      <c r="UCP18" s="1198"/>
      <c r="UCQ18" s="1193"/>
      <c r="UCR18" s="1194"/>
      <c r="UCS18" s="1195"/>
      <c r="UCT18" s="1195"/>
      <c r="UCU18" s="1195"/>
      <c r="UCV18" s="1196"/>
      <c r="UCW18" s="1196"/>
      <c r="UCX18" s="1196"/>
      <c r="UCZ18" s="1198"/>
      <c r="UDA18" s="1193"/>
      <c r="UDB18" s="1194"/>
      <c r="UDC18" s="1195"/>
      <c r="UDD18" s="1195"/>
      <c r="UDE18" s="1195"/>
      <c r="UDF18" s="1196"/>
      <c r="UDG18" s="1196"/>
      <c r="UDH18" s="1196"/>
      <c r="UDJ18" s="1198"/>
      <c r="UDK18" s="1193"/>
      <c r="UDL18" s="1194"/>
      <c r="UDM18" s="1195"/>
      <c r="UDN18" s="1195"/>
      <c r="UDO18" s="1195"/>
      <c r="UDP18" s="1196"/>
      <c r="UDQ18" s="1196"/>
      <c r="UDR18" s="1196"/>
      <c r="UDT18" s="1198"/>
      <c r="UDU18" s="1193"/>
      <c r="UDV18" s="1194"/>
      <c r="UDW18" s="1195"/>
      <c r="UDX18" s="1195"/>
      <c r="UDY18" s="1195"/>
      <c r="UDZ18" s="1196"/>
      <c r="UEA18" s="1196"/>
      <c r="UEB18" s="1196"/>
      <c r="UED18" s="1198"/>
      <c r="UEE18" s="1193"/>
      <c r="UEF18" s="1194"/>
      <c r="UEG18" s="1195"/>
      <c r="UEH18" s="1195"/>
      <c r="UEI18" s="1195"/>
      <c r="UEJ18" s="1196"/>
      <c r="UEK18" s="1196"/>
      <c r="UEL18" s="1196"/>
      <c r="UEN18" s="1198"/>
      <c r="UEO18" s="1193"/>
      <c r="UEP18" s="1194"/>
      <c r="UEQ18" s="1195"/>
      <c r="UER18" s="1195"/>
      <c r="UES18" s="1195"/>
      <c r="UET18" s="1196"/>
      <c r="UEU18" s="1196"/>
      <c r="UEV18" s="1196"/>
      <c r="UEX18" s="1198"/>
      <c r="UEY18" s="1193"/>
      <c r="UEZ18" s="1194"/>
      <c r="UFA18" s="1195"/>
      <c r="UFB18" s="1195"/>
      <c r="UFC18" s="1195"/>
      <c r="UFD18" s="1196"/>
      <c r="UFE18" s="1196"/>
      <c r="UFF18" s="1196"/>
      <c r="UFH18" s="1198"/>
      <c r="UFI18" s="1193"/>
      <c r="UFJ18" s="1194"/>
      <c r="UFK18" s="1195"/>
      <c r="UFL18" s="1195"/>
      <c r="UFM18" s="1195"/>
      <c r="UFN18" s="1196"/>
      <c r="UFO18" s="1196"/>
      <c r="UFP18" s="1196"/>
      <c r="UFR18" s="1198"/>
      <c r="UFS18" s="1193"/>
      <c r="UFT18" s="1194"/>
      <c r="UFU18" s="1195"/>
      <c r="UFV18" s="1195"/>
      <c r="UFW18" s="1195"/>
      <c r="UFX18" s="1196"/>
      <c r="UFY18" s="1196"/>
      <c r="UFZ18" s="1196"/>
      <c r="UGB18" s="1198"/>
      <c r="UGC18" s="1193"/>
      <c r="UGD18" s="1194"/>
      <c r="UGE18" s="1195"/>
      <c r="UGF18" s="1195"/>
      <c r="UGG18" s="1195"/>
      <c r="UGH18" s="1196"/>
      <c r="UGI18" s="1196"/>
      <c r="UGJ18" s="1196"/>
      <c r="UGL18" s="1198"/>
      <c r="UGM18" s="1193"/>
      <c r="UGN18" s="1194"/>
      <c r="UGO18" s="1195"/>
      <c r="UGP18" s="1195"/>
      <c r="UGQ18" s="1195"/>
      <c r="UGR18" s="1196"/>
      <c r="UGS18" s="1196"/>
      <c r="UGT18" s="1196"/>
      <c r="UGV18" s="1198"/>
      <c r="UGW18" s="1193"/>
      <c r="UGX18" s="1194"/>
      <c r="UGY18" s="1195"/>
      <c r="UGZ18" s="1195"/>
      <c r="UHA18" s="1195"/>
      <c r="UHB18" s="1196"/>
      <c r="UHC18" s="1196"/>
      <c r="UHD18" s="1196"/>
      <c r="UHF18" s="1198"/>
      <c r="UHG18" s="1193"/>
      <c r="UHH18" s="1194"/>
      <c r="UHI18" s="1195"/>
      <c r="UHJ18" s="1195"/>
      <c r="UHK18" s="1195"/>
      <c r="UHL18" s="1196"/>
      <c r="UHM18" s="1196"/>
      <c r="UHN18" s="1196"/>
      <c r="UHP18" s="1198"/>
      <c r="UHQ18" s="1193"/>
      <c r="UHR18" s="1194"/>
      <c r="UHS18" s="1195"/>
      <c r="UHT18" s="1195"/>
      <c r="UHU18" s="1195"/>
      <c r="UHV18" s="1196"/>
      <c r="UHW18" s="1196"/>
      <c r="UHX18" s="1196"/>
      <c r="UHZ18" s="1198"/>
      <c r="UIA18" s="1193"/>
      <c r="UIB18" s="1194"/>
      <c r="UIC18" s="1195"/>
      <c r="UID18" s="1195"/>
      <c r="UIE18" s="1195"/>
      <c r="UIF18" s="1196"/>
      <c r="UIG18" s="1196"/>
      <c r="UIH18" s="1196"/>
      <c r="UIJ18" s="1198"/>
      <c r="UIK18" s="1193"/>
      <c r="UIL18" s="1194"/>
      <c r="UIM18" s="1195"/>
      <c r="UIN18" s="1195"/>
      <c r="UIO18" s="1195"/>
      <c r="UIP18" s="1196"/>
      <c r="UIQ18" s="1196"/>
      <c r="UIR18" s="1196"/>
      <c r="UIT18" s="1198"/>
      <c r="UIU18" s="1193"/>
      <c r="UIV18" s="1194"/>
      <c r="UIW18" s="1195"/>
      <c r="UIX18" s="1195"/>
      <c r="UIY18" s="1195"/>
      <c r="UIZ18" s="1196"/>
      <c r="UJA18" s="1196"/>
      <c r="UJB18" s="1196"/>
      <c r="UJD18" s="1198"/>
      <c r="UJE18" s="1193"/>
      <c r="UJF18" s="1194"/>
      <c r="UJG18" s="1195"/>
      <c r="UJH18" s="1195"/>
      <c r="UJI18" s="1195"/>
      <c r="UJJ18" s="1196"/>
      <c r="UJK18" s="1196"/>
      <c r="UJL18" s="1196"/>
      <c r="UJN18" s="1198"/>
      <c r="UJO18" s="1193"/>
      <c r="UJP18" s="1194"/>
      <c r="UJQ18" s="1195"/>
      <c r="UJR18" s="1195"/>
      <c r="UJS18" s="1195"/>
      <c r="UJT18" s="1196"/>
      <c r="UJU18" s="1196"/>
      <c r="UJV18" s="1196"/>
      <c r="UJX18" s="1198"/>
      <c r="UJY18" s="1193"/>
      <c r="UJZ18" s="1194"/>
      <c r="UKA18" s="1195"/>
      <c r="UKB18" s="1195"/>
      <c r="UKC18" s="1195"/>
      <c r="UKD18" s="1196"/>
      <c r="UKE18" s="1196"/>
      <c r="UKF18" s="1196"/>
      <c r="UKH18" s="1198"/>
      <c r="UKI18" s="1193"/>
      <c r="UKJ18" s="1194"/>
      <c r="UKK18" s="1195"/>
      <c r="UKL18" s="1195"/>
      <c r="UKM18" s="1195"/>
      <c r="UKN18" s="1196"/>
      <c r="UKO18" s="1196"/>
      <c r="UKP18" s="1196"/>
      <c r="UKR18" s="1198"/>
      <c r="UKS18" s="1193"/>
      <c r="UKT18" s="1194"/>
      <c r="UKU18" s="1195"/>
      <c r="UKV18" s="1195"/>
      <c r="UKW18" s="1195"/>
      <c r="UKX18" s="1196"/>
      <c r="UKY18" s="1196"/>
      <c r="UKZ18" s="1196"/>
      <c r="ULB18" s="1198"/>
      <c r="ULC18" s="1193"/>
      <c r="ULD18" s="1194"/>
      <c r="ULE18" s="1195"/>
      <c r="ULF18" s="1195"/>
      <c r="ULG18" s="1195"/>
      <c r="ULH18" s="1196"/>
      <c r="ULI18" s="1196"/>
      <c r="ULJ18" s="1196"/>
      <c r="ULL18" s="1198"/>
      <c r="ULM18" s="1193"/>
      <c r="ULN18" s="1194"/>
      <c r="ULO18" s="1195"/>
      <c r="ULP18" s="1195"/>
      <c r="ULQ18" s="1195"/>
      <c r="ULR18" s="1196"/>
      <c r="ULS18" s="1196"/>
      <c r="ULT18" s="1196"/>
      <c r="ULV18" s="1198"/>
      <c r="ULW18" s="1193"/>
      <c r="ULX18" s="1194"/>
      <c r="ULY18" s="1195"/>
      <c r="ULZ18" s="1195"/>
      <c r="UMA18" s="1195"/>
      <c r="UMB18" s="1196"/>
      <c r="UMC18" s="1196"/>
      <c r="UMD18" s="1196"/>
      <c r="UMF18" s="1198"/>
      <c r="UMG18" s="1193"/>
      <c r="UMH18" s="1194"/>
      <c r="UMI18" s="1195"/>
      <c r="UMJ18" s="1195"/>
      <c r="UMK18" s="1195"/>
      <c r="UML18" s="1196"/>
      <c r="UMM18" s="1196"/>
      <c r="UMN18" s="1196"/>
      <c r="UMP18" s="1198"/>
      <c r="UMQ18" s="1193"/>
      <c r="UMR18" s="1194"/>
      <c r="UMS18" s="1195"/>
      <c r="UMT18" s="1195"/>
      <c r="UMU18" s="1195"/>
      <c r="UMV18" s="1196"/>
      <c r="UMW18" s="1196"/>
      <c r="UMX18" s="1196"/>
      <c r="UMZ18" s="1198"/>
      <c r="UNA18" s="1193"/>
      <c r="UNB18" s="1194"/>
      <c r="UNC18" s="1195"/>
      <c r="UND18" s="1195"/>
      <c r="UNE18" s="1195"/>
      <c r="UNF18" s="1196"/>
      <c r="UNG18" s="1196"/>
      <c r="UNH18" s="1196"/>
      <c r="UNJ18" s="1198"/>
      <c r="UNK18" s="1193"/>
      <c r="UNL18" s="1194"/>
      <c r="UNM18" s="1195"/>
      <c r="UNN18" s="1195"/>
      <c r="UNO18" s="1195"/>
      <c r="UNP18" s="1196"/>
      <c r="UNQ18" s="1196"/>
      <c r="UNR18" s="1196"/>
      <c r="UNT18" s="1198"/>
      <c r="UNU18" s="1193"/>
      <c r="UNV18" s="1194"/>
      <c r="UNW18" s="1195"/>
      <c r="UNX18" s="1195"/>
      <c r="UNY18" s="1195"/>
      <c r="UNZ18" s="1196"/>
      <c r="UOA18" s="1196"/>
      <c r="UOB18" s="1196"/>
      <c r="UOD18" s="1198"/>
      <c r="UOE18" s="1193"/>
      <c r="UOF18" s="1194"/>
      <c r="UOG18" s="1195"/>
      <c r="UOH18" s="1195"/>
      <c r="UOI18" s="1195"/>
      <c r="UOJ18" s="1196"/>
      <c r="UOK18" s="1196"/>
      <c r="UOL18" s="1196"/>
      <c r="UON18" s="1198"/>
      <c r="UOO18" s="1193"/>
      <c r="UOP18" s="1194"/>
      <c r="UOQ18" s="1195"/>
      <c r="UOR18" s="1195"/>
      <c r="UOS18" s="1195"/>
      <c r="UOT18" s="1196"/>
      <c r="UOU18" s="1196"/>
      <c r="UOV18" s="1196"/>
      <c r="UOX18" s="1198"/>
      <c r="UOY18" s="1193"/>
      <c r="UOZ18" s="1194"/>
      <c r="UPA18" s="1195"/>
      <c r="UPB18" s="1195"/>
      <c r="UPC18" s="1195"/>
      <c r="UPD18" s="1196"/>
      <c r="UPE18" s="1196"/>
      <c r="UPF18" s="1196"/>
      <c r="UPH18" s="1198"/>
      <c r="UPI18" s="1193"/>
      <c r="UPJ18" s="1194"/>
      <c r="UPK18" s="1195"/>
      <c r="UPL18" s="1195"/>
      <c r="UPM18" s="1195"/>
      <c r="UPN18" s="1196"/>
      <c r="UPO18" s="1196"/>
      <c r="UPP18" s="1196"/>
      <c r="UPR18" s="1198"/>
      <c r="UPS18" s="1193"/>
      <c r="UPT18" s="1194"/>
      <c r="UPU18" s="1195"/>
      <c r="UPV18" s="1195"/>
      <c r="UPW18" s="1195"/>
      <c r="UPX18" s="1196"/>
      <c r="UPY18" s="1196"/>
      <c r="UPZ18" s="1196"/>
      <c r="UQB18" s="1198"/>
      <c r="UQC18" s="1193"/>
      <c r="UQD18" s="1194"/>
      <c r="UQE18" s="1195"/>
      <c r="UQF18" s="1195"/>
      <c r="UQG18" s="1195"/>
      <c r="UQH18" s="1196"/>
      <c r="UQI18" s="1196"/>
      <c r="UQJ18" s="1196"/>
      <c r="UQL18" s="1198"/>
      <c r="UQM18" s="1193"/>
      <c r="UQN18" s="1194"/>
      <c r="UQO18" s="1195"/>
      <c r="UQP18" s="1195"/>
      <c r="UQQ18" s="1195"/>
      <c r="UQR18" s="1196"/>
      <c r="UQS18" s="1196"/>
      <c r="UQT18" s="1196"/>
      <c r="UQV18" s="1198"/>
      <c r="UQW18" s="1193"/>
      <c r="UQX18" s="1194"/>
      <c r="UQY18" s="1195"/>
      <c r="UQZ18" s="1195"/>
      <c r="URA18" s="1195"/>
      <c r="URB18" s="1196"/>
      <c r="URC18" s="1196"/>
      <c r="URD18" s="1196"/>
      <c r="URF18" s="1198"/>
      <c r="URG18" s="1193"/>
      <c r="URH18" s="1194"/>
      <c r="URI18" s="1195"/>
      <c r="URJ18" s="1195"/>
      <c r="URK18" s="1195"/>
      <c r="URL18" s="1196"/>
      <c r="URM18" s="1196"/>
      <c r="URN18" s="1196"/>
      <c r="URP18" s="1198"/>
      <c r="URQ18" s="1193"/>
      <c r="URR18" s="1194"/>
      <c r="URS18" s="1195"/>
      <c r="URT18" s="1195"/>
      <c r="URU18" s="1195"/>
      <c r="URV18" s="1196"/>
      <c r="URW18" s="1196"/>
      <c r="URX18" s="1196"/>
      <c r="URZ18" s="1198"/>
      <c r="USA18" s="1193"/>
      <c r="USB18" s="1194"/>
      <c r="USC18" s="1195"/>
      <c r="USD18" s="1195"/>
      <c r="USE18" s="1195"/>
      <c r="USF18" s="1196"/>
      <c r="USG18" s="1196"/>
      <c r="USH18" s="1196"/>
      <c r="USJ18" s="1198"/>
      <c r="USK18" s="1193"/>
      <c r="USL18" s="1194"/>
      <c r="USM18" s="1195"/>
      <c r="USN18" s="1195"/>
      <c r="USO18" s="1195"/>
      <c r="USP18" s="1196"/>
      <c r="USQ18" s="1196"/>
      <c r="USR18" s="1196"/>
      <c r="UST18" s="1198"/>
      <c r="USU18" s="1193"/>
      <c r="USV18" s="1194"/>
      <c r="USW18" s="1195"/>
      <c r="USX18" s="1195"/>
      <c r="USY18" s="1195"/>
      <c r="USZ18" s="1196"/>
      <c r="UTA18" s="1196"/>
      <c r="UTB18" s="1196"/>
      <c r="UTD18" s="1198"/>
      <c r="UTE18" s="1193"/>
      <c r="UTF18" s="1194"/>
      <c r="UTG18" s="1195"/>
      <c r="UTH18" s="1195"/>
      <c r="UTI18" s="1195"/>
      <c r="UTJ18" s="1196"/>
      <c r="UTK18" s="1196"/>
      <c r="UTL18" s="1196"/>
      <c r="UTN18" s="1198"/>
      <c r="UTO18" s="1193"/>
      <c r="UTP18" s="1194"/>
      <c r="UTQ18" s="1195"/>
      <c r="UTR18" s="1195"/>
      <c r="UTS18" s="1195"/>
      <c r="UTT18" s="1196"/>
      <c r="UTU18" s="1196"/>
      <c r="UTV18" s="1196"/>
      <c r="UTX18" s="1198"/>
      <c r="UTY18" s="1193"/>
      <c r="UTZ18" s="1194"/>
      <c r="UUA18" s="1195"/>
      <c r="UUB18" s="1195"/>
      <c r="UUC18" s="1195"/>
      <c r="UUD18" s="1196"/>
      <c r="UUE18" s="1196"/>
      <c r="UUF18" s="1196"/>
      <c r="UUH18" s="1198"/>
      <c r="UUI18" s="1193"/>
      <c r="UUJ18" s="1194"/>
      <c r="UUK18" s="1195"/>
      <c r="UUL18" s="1195"/>
      <c r="UUM18" s="1195"/>
      <c r="UUN18" s="1196"/>
      <c r="UUO18" s="1196"/>
      <c r="UUP18" s="1196"/>
      <c r="UUR18" s="1198"/>
      <c r="UUS18" s="1193"/>
      <c r="UUT18" s="1194"/>
      <c r="UUU18" s="1195"/>
      <c r="UUV18" s="1195"/>
      <c r="UUW18" s="1195"/>
      <c r="UUX18" s="1196"/>
      <c r="UUY18" s="1196"/>
      <c r="UUZ18" s="1196"/>
      <c r="UVB18" s="1198"/>
      <c r="UVC18" s="1193"/>
      <c r="UVD18" s="1194"/>
      <c r="UVE18" s="1195"/>
      <c r="UVF18" s="1195"/>
      <c r="UVG18" s="1195"/>
      <c r="UVH18" s="1196"/>
      <c r="UVI18" s="1196"/>
      <c r="UVJ18" s="1196"/>
      <c r="UVL18" s="1198"/>
      <c r="UVM18" s="1193"/>
      <c r="UVN18" s="1194"/>
      <c r="UVO18" s="1195"/>
      <c r="UVP18" s="1195"/>
      <c r="UVQ18" s="1195"/>
      <c r="UVR18" s="1196"/>
      <c r="UVS18" s="1196"/>
      <c r="UVT18" s="1196"/>
      <c r="UVV18" s="1198"/>
      <c r="UVW18" s="1193"/>
      <c r="UVX18" s="1194"/>
      <c r="UVY18" s="1195"/>
      <c r="UVZ18" s="1195"/>
      <c r="UWA18" s="1195"/>
      <c r="UWB18" s="1196"/>
      <c r="UWC18" s="1196"/>
      <c r="UWD18" s="1196"/>
      <c r="UWF18" s="1198"/>
      <c r="UWG18" s="1193"/>
      <c r="UWH18" s="1194"/>
      <c r="UWI18" s="1195"/>
      <c r="UWJ18" s="1195"/>
      <c r="UWK18" s="1195"/>
      <c r="UWL18" s="1196"/>
      <c r="UWM18" s="1196"/>
      <c r="UWN18" s="1196"/>
      <c r="UWP18" s="1198"/>
      <c r="UWQ18" s="1193"/>
      <c r="UWR18" s="1194"/>
      <c r="UWS18" s="1195"/>
      <c r="UWT18" s="1195"/>
      <c r="UWU18" s="1195"/>
      <c r="UWV18" s="1196"/>
      <c r="UWW18" s="1196"/>
      <c r="UWX18" s="1196"/>
      <c r="UWZ18" s="1198"/>
      <c r="UXA18" s="1193"/>
      <c r="UXB18" s="1194"/>
      <c r="UXC18" s="1195"/>
      <c r="UXD18" s="1195"/>
      <c r="UXE18" s="1195"/>
      <c r="UXF18" s="1196"/>
      <c r="UXG18" s="1196"/>
      <c r="UXH18" s="1196"/>
      <c r="UXJ18" s="1198"/>
      <c r="UXK18" s="1193"/>
      <c r="UXL18" s="1194"/>
      <c r="UXM18" s="1195"/>
      <c r="UXN18" s="1195"/>
      <c r="UXO18" s="1195"/>
      <c r="UXP18" s="1196"/>
      <c r="UXQ18" s="1196"/>
      <c r="UXR18" s="1196"/>
      <c r="UXT18" s="1198"/>
      <c r="UXU18" s="1193"/>
      <c r="UXV18" s="1194"/>
      <c r="UXW18" s="1195"/>
      <c r="UXX18" s="1195"/>
      <c r="UXY18" s="1195"/>
      <c r="UXZ18" s="1196"/>
      <c r="UYA18" s="1196"/>
      <c r="UYB18" s="1196"/>
      <c r="UYD18" s="1198"/>
      <c r="UYE18" s="1193"/>
      <c r="UYF18" s="1194"/>
      <c r="UYG18" s="1195"/>
      <c r="UYH18" s="1195"/>
      <c r="UYI18" s="1195"/>
      <c r="UYJ18" s="1196"/>
      <c r="UYK18" s="1196"/>
      <c r="UYL18" s="1196"/>
      <c r="UYN18" s="1198"/>
      <c r="UYO18" s="1193"/>
      <c r="UYP18" s="1194"/>
      <c r="UYQ18" s="1195"/>
      <c r="UYR18" s="1195"/>
      <c r="UYS18" s="1195"/>
      <c r="UYT18" s="1196"/>
      <c r="UYU18" s="1196"/>
      <c r="UYV18" s="1196"/>
      <c r="UYX18" s="1198"/>
      <c r="UYY18" s="1193"/>
      <c r="UYZ18" s="1194"/>
      <c r="UZA18" s="1195"/>
      <c r="UZB18" s="1195"/>
      <c r="UZC18" s="1195"/>
      <c r="UZD18" s="1196"/>
      <c r="UZE18" s="1196"/>
      <c r="UZF18" s="1196"/>
      <c r="UZH18" s="1198"/>
      <c r="UZI18" s="1193"/>
      <c r="UZJ18" s="1194"/>
      <c r="UZK18" s="1195"/>
      <c r="UZL18" s="1195"/>
      <c r="UZM18" s="1195"/>
      <c r="UZN18" s="1196"/>
      <c r="UZO18" s="1196"/>
      <c r="UZP18" s="1196"/>
      <c r="UZR18" s="1198"/>
      <c r="UZS18" s="1193"/>
      <c r="UZT18" s="1194"/>
      <c r="UZU18" s="1195"/>
      <c r="UZV18" s="1195"/>
      <c r="UZW18" s="1195"/>
      <c r="UZX18" s="1196"/>
      <c r="UZY18" s="1196"/>
      <c r="UZZ18" s="1196"/>
      <c r="VAB18" s="1198"/>
      <c r="VAC18" s="1193"/>
      <c r="VAD18" s="1194"/>
      <c r="VAE18" s="1195"/>
      <c r="VAF18" s="1195"/>
      <c r="VAG18" s="1195"/>
      <c r="VAH18" s="1196"/>
      <c r="VAI18" s="1196"/>
      <c r="VAJ18" s="1196"/>
      <c r="VAL18" s="1198"/>
      <c r="VAM18" s="1193"/>
      <c r="VAN18" s="1194"/>
      <c r="VAO18" s="1195"/>
      <c r="VAP18" s="1195"/>
      <c r="VAQ18" s="1195"/>
      <c r="VAR18" s="1196"/>
      <c r="VAS18" s="1196"/>
      <c r="VAT18" s="1196"/>
      <c r="VAV18" s="1198"/>
      <c r="VAW18" s="1193"/>
      <c r="VAX18" s="1194"/>
      <c r="VAY18" s="1195"/>
      <c r="VAZ18" s="1195"/>
      <c r="VBA18" s="1195"/>
      <c r="VBB18" s="1196"/>
      <c r="VBC18" s="1196"/>
      <c r="VBD18" s="1196"/>
      <c r="VBF18" s="1198"/>
      <c r="VBG18" s="1193"/>
      <c r="VBH18" s="1194"/>
      <c r="VBI18" s="1195"/>
      <c r="VBJ18" s="1195"/>
      <c r="VBK18" s="1195"/>
      <c r="VBL18" s="1196"/>
      <c r="VBM18" s="1196"/>
      <c r="VBN18" s="1196"/>
      <c r="VBP18" s="1198"/>
      <c r="VBQ18" s="1193"/>
      <c r="VBR18" s="1194"/>
      <c r="VBS18" s="1195"/>
      <c r="VBT18" s="1195"/>
      <c r="VBU18" s="1195"/>
      <c r="VBV18" s="1196"/>
      <c r="VBW18" s="1196"/>
      <c r="VBX18" s="1196"/>
      <c r="VBZ18" s="1198"/>
      <c r="VCA18" s="1193"/>
      <c r="VCB18" s="1194"/>
      <c r="VCC18" s="1195"/>
      <c r="VCD18" s="1195"/>
      <c r="VCE18" s="1195"/>
      <c r="VCF18" s="1196"/>
      <c r="VCG18" s="1196"/>
      <c r="VCH18" s="1196"/>
      <c r="VCJ18" s="1198"/>
      <c r="VCK18" s="1193"/>
      <c r="VCL18" s="1194"/>
      <c r="VCM18" s="1195"/>
      <c r="VCN18" s="1195"/>
      <c r="VCO18" s="1195"/>
      <c r="VCP18" s="1196"/>
      <c r="VCQ18" s="1196"/>
      <c r="VCR18" s="1196"/>
      <c r="VCT18" s="1198"/>
      <c r="VCU18" s="1193"/>
      <c r="VCV18" s="1194"/>
      <c r="VCW18" s="1195"/>
      <c r="VCX18" s="1195"/>
      <c r="VCY18" s="1195"/>
      <c r="VCZ18" s="1196"/>
      <c r="VDA18" s="1196"/>
      <c r="VDB18" s="1196"/>
      <c r="VDD18" s="1198"/>
      <c r="VDE18" s="1193"/>
      <c r="VDF18" s="1194"/>
      <c r="VDG18" s="1195"/>
      <c r="VDH18" s="1195"/>
      <c r="VDI18" s="1195"/>
      <c r="VDJ18" s="1196"/>
      <c r="VDK18" s="1196"/>
      <c r="VDL18" s="1196"/>
      <c r="VDN18" s="1198"/>
      <c r="VDO18" s="1193"/>
      <c r="VDP18" s="1194"/>
      <c r="VDQ18" s="1195"/>
      <c r="VDR18" s="1195"/>
      <c r="VDS18" s="1195"/>
      <c r="VDT18" s="1196"/>
      <c r="VDU18" s="1196"/>
      <c r="VDV18" s="1196"/>
      <c r="VDX18" s="1198"/>
      <c r="VDY18" s="1193"/>
      <c r="VDZ18" s="1194"/>
      <c r="VEA18" s="1195"/>
      <c r="VEB18" s="1195"/>
      <c r="VEC18" s="1195"/>
      <c r="VED18" s="1196"/>
      <c r="VEE18" s="1196"/>
      <c r="VEF18" s="1196"/>
      <c r="VEH18" s="1198"/>
      <c r="VEI18" s="1193"/>
      <c r="VEJ18" s="1194"/>
      <c r="VEK18" s="1195"/>
      <c r="VEL18" s="1195"/>
      <c r="VEM18" s="1195"/>
      <c r="VEN18" s="1196"/>
      <c r="VEO18" s="1196"/>
      <c r="VEP18" s="1196"/>
      <c r="VER18" s="1198"/>
      <c r="VES18" s="1193"/>
      <c r="VET18" s="1194"/>
      <c r="VEU18" s="1195"/>
      <c r="VEV18" s="1195"/>
      <c r="VEW18" s="1195"/>
      <c r="VEX18" s="1196"/>
      <c r="VEY18" s="1196"/>
      <c r="VEZ18" s="1196"/>
      <c r="VFB18" s="1198"/>
      <c r="VFC18" s="1193"/>
      <c r="VFD18" s="1194"/>
      <c r="VFE18" s="1195"/>
      <c r="VFF18" s="1195"/>
      <c r="VFG18" s="1195"/>
      <c r="VFH18" s="1196"/>
      <c r="VFI18" s="1196"/>
      <c r="VFJ18" s="1196"/>
      <c r="VFL18" s="1198"/>
      <c r="VFM18" s="1193"/>
      <c r="VFN18" s="1194"/>
      <c r="VFO18" s="1195"/>
      <c r="VFP18" s="1195"/>
      <c r="VFQ18" s="1195"/>
      <c r="VFR18" s="1196"/>
      <c r="VFS18" s="1196"/>
      <c r="VFT18" s="1196"/>
      <c r="VFV18" s="1198"/>
      <c r="VFW18" s="1193"/>
      <c r="VFX18" s="1194"/>
      <c r="VFY18" s="1195"/>
      <c r="VFZ18" s="1195"/>
      <c r="VGA18" s="1195"/>
      <c r="VGB18" s="1196"/>
      <c r="VGC18" s="1196"/>
      <c r="VGD18" s="1196"/>
      <c r="VGF18" s="1198"/>
      <c r="VGG18" s="1193"/>
      <c r="VGH18" s="1194"/>
      <c r="VGI18" s="1195"/>
      <c r="VGJ18" s="1195"/>
      <c r="VGK18" s="1195"/>
      <c r="VGL18" s="1196"/>
      <c r="VGM18" s="1196"/>
      <c r="VGN18" s="1196"/>
      <c r="VGP18" s="1198"/>
      <c r="VGQ18" s="1193"/>
      <c r="VGR18" s="1194"/>
      <c r="VGS18" s="1195"/>
      <c r="VGT18" s="1195"/>
      <c r="VGU18" s="1195"/>
      <c r="VGV18" s="1196"/>
      <c r="VGW18" s="1196"/>
      <c r="VGX18" s="1196"/>
      <c r="VGZ18" s="1198"/>
      <c r="VHA18" s="1193"/>
      <c r="VHB18" s="1194"/>
      <c r="VHC18" s="1195"/>
      <c r="VHD18" s="1195"/>
      <c r="VHE18" s="1195"/>
      <c r="VHF18" s="1196"/>
      <c r="VHG18" s="1196"/>
      <c r="VHH18" s="1196"/>
      <c r="VHJ18" s="1198"/>
      <c r="VHK18" s="1193"/>
      <c r="VHL18" s="1194"/>
      <c r="VHM18" s="1195"/>
      <c r="VHN18" s="1195"/>
      <c r="VHO18" s="1195"/>
      <c r="VHP18" s="1196"/>
      <c r="VHQ18" s="1196"/>
      <c r="VHR18" s="1196"/>
      <c r="VHT18" s="1198"/>
      <c r="VHU18" s="1193"/>
      <c r="VHV18" s="1194"/>
      <c r="VHW18" s="1195"/>
      <c r="VHX18" s="1195"/>
      <c r="VHY18" s="1195"/>
      <c r="VHZ18" s="1196"/>
      <c r="VIA18" s="1196"/>
      <c r="VIB18" s="1196"/>
      <c r="VID18" s="1198"/>
      <c r="VIE18" s="1193"/>
      <c r="VIF18" s="1194"/>
      <c r="VIG18" s="1195"/>
      <c r="VIH18" s="1195"/>
      <c r="VII18" s="1195"/>
      <c r="VIJ18" s="1196"/>
      <c r="VIK18" s="1196"/>
      <c r="VIL18" s="1196"/>
      <c r="VIN18" s="1198"/>
      <c r="VIO18" s="1193"/>
      <c r="VIP18" s="1194"/>
      <c r="VIQ18" s="1195"/>
      <c r="VIR18" s="1195"/>
      <c r="VIS18" s="1195"/>
      <c r="VIT18" s="1196"/>
      <c r="VIU18" s="1196"/>
      <c r="VIV18" s="1196"/>
      <c r="VIX18" s="1198"/>
      <c r="VIY18" s="1193"/>
      <c r="VIZ18" s="1194"/>
      <c r="VJA18" s="1195"/>
      <c r="VJB18" s="1195"/>
      <c r="VJC18" s="1195"/>
      <c r="VJD18" s="1196"/>
      <c r="VJE18" s="1196"/>
      <c r="VJF18" s="1196"/>
      <c r="VJH18" s="1198"/>
      <c r="VJI18" s="1193"/>
      <c r="VJJ18" s="1194"/>
      <c r="VJK18" s="1195"/>
      <c r="VJL18" s="1195"/>
      <c r="VJM18" s="1195"/>
      <c r="VJN18" s="1196"/>
      <c r="VJO18" s="1196"/>
      <c r="VJP18" s="1196"/>
      <c r="VJR18" s="1198"/>
      <c r="VJS18" s="1193"/>
      <c r="VJT18" s="1194"/>
      <c r="VJU18" s="1195"/>
      <c r="VJV18" s="1195"/>
      <c r="VJW18" s="1195"/>
      <c r="VJX18" s="1196"/>
      <c r="VJY18" s="1196"/>
      <c r="VJZ18" s="1196"/>
      <c r="VKB18" s="1198"/>
      <c r="VKC18" s="1193"/>
      <c r="VKD18" s="1194"/>
      <c r="VKE18" s="1195"/>
      <c r="VKF18" s="1195"/>
      <c r="VKG18" s="1195"/>
      <c r="VKH18" s="1196"/>
      <c r="VKI18" s="1196"/>
      <c r="VKJ18" s="1196"/>
      <c r="VKL18" s="1198"/>
      <c r="VKM18" s="1193"/>
      <c r="VKN18" s="1194"/>
      <c r="VKO18" s="1195"/>
      <c r="VKP18" s="1195"/>
      <c r="VKQ18" s="1195"/>
      <c r="VKR18" s="1196"/>
      <c r="VKS18" s="1196"/>
      <c r="VKT18" s="1196"/>
      <c r="VKV18" s="1198"/>
      <c r="VKW18" s="1193"/>
      <c r="VKX18" s="1194"/>
      <c r="VKY18" s="1195"/>
      <c r="VKZ18" s="1195"/>
      <c r="VLA18" s="1195"/>
      <c r="VLB18" s="1196"/>
      <c r="VLC18" s="1196"/>
      <c r="VLD18" s="1196"/>
      <c r="VLF18" s="1198"/>
      <c r="VLG18" s="1193"/>
      <c r="VLH18" s="1194"/>
      <c r="VLI18" s="1195"/>
      <c r="VLJ18" s="1195"/>
      <c r="VLK18" s="1195"/>
      <c r="VLL18" s="1196"/>
      <c r="VLM18" s="1196"/>
      <c r="VLN18" s="1196"/>
      <c r="VLP18" s="1198"/>
      <c r="VLQ18" s="1193"/>
      <c r="VLR18" s="1194"/>
      <c r="VLS18" s="1195"/>
      <c r="VLT18" s="1195"/>
      <c r="VLU18" s="1195"/>
      <c r="VLV18" s="1196"/>
      <c r="VLW18" s="1196"/>
      <c r="VLX18" s="1196"/>
      <c r="VLZ18" s="1198"/>
      <c r="VMA18" s="1193"/>
      <c r="VMB18" s="1194"/>
      <c r="VMC18" s="1195"/>
      <c r="VMD18" s="1195"/>
      <c r="VME18" s="1195"/>
      <c r="VMF18" s="1196"/>
      <c r="VMG18" s="1196"/>
      <c r="VMH18" s="1196"/>
      <c r="VMJ18" s="1198"/>
      <c r="VMK18" s="1193"/>
      <c r="VML18" s="1194"/>
      <c r="VMM18" s="1195"/>
      <c r="VMN18" s="1195"/>
      <c r="VMO18" s="1195"/>
      <c r="VMP18" s="1196"/>
      <c r="VMQ18" s="1196"/>
      <c r="VMR18" s="1196"/>
      <c r="VMT18" s="1198"/>
      <c r="VMU18" s="1193"/>
      <c r="VMV18" s="1194"/>
      <c r="VMW18" s="1195"/>
      <c r="VMX18" s="1195"/>
      <c r="VMY18" s="1195"/>
      <c r="VMZ18" s="1196"/>
      <c r="VNA18" s="1196"/>
      <c r="VNB18" s="1196"/>
      <c r="VND18" s="1198"/>
      <c r="VNE18" s="1193"/>
      <c r="VNF18" s="1194"/>
      <c r="VNG18" s="1195"/>
      <c r="VNH18" s="1195"/>
      <c r="VNI18" s="1195"/>
      <c r="VNJ18" s="1196"/>
      <c r="VNK18" s="1196"/>
      <c r="VNL18" s="1196"/>
      <c r="VNN18" s="1198"/>
      <c r="VNO18" s="1193"/>
      <c r="VNP18" s="1194"/>
      <c r="VNQ18" s="1195"/>
      <c r="VNR18" s="1195"/>
      <c r="VNS18" s="1195"/>
      <c r="VNT18" s="1196"/>
      <c r="VNU18" s="1196"/>
      <c r="VNV18" s="1196"/>
      <c r="VNX18" s="1198"/>
      <c r="VNY18" s="1193"/>
      <c r="VNZ18" s="1194"/>
      <c r="VOA18" s="1195"/>
      <c r="VOB18" s="1195"/>
      <c r="VOC18" s="1195"/>
      <c r="VOD18" s="1196"/>
      <c r="VOE18" s="1196"/>
      <c r="VOF18" s="1196"/>
      <c r="VOH18" s="1198"/>
      <c r="VOI18" s="1193"/>
      <c r="VOJ18" s="1194"/>
      <c r="VOK18" s="1195"/>
      <c r="VOL18" s="1195"/>
      <c r="VOM18" s="1195"/>
      <c r="VON18" s="1196"/>
      <c r="VOO18" s="1196"/>
      <c r="VOP18" s="1196"/>
      <c r="VOR18" s="1198"/>
      <c r="VOS18" s="1193"/>
      <c r="VOT18" s="1194"/>
      <c r="VOU18" s="1195"/>
      <c r="VOV18" s="1195"/>
      <c r="VOW18" s="1195"/>
      <c r="VOX18" s="1196"/>
      <c r="VOY18" s="1196"/>
      <c r="VOZ18" s="1196"/>
      <c r="VPB18" s="1198"/>
      <c r="VPC18" s="1193"/>
      <c r="VPD18" s="1194"/>
      <c r="VPE18" s="1195"/>
      <c r="VPF18" s="1195"/>
      <c r="VPG18" s="1195"/>
      <c r="VPH18" s="1196"/>
      <c r="VPI18" s="1196"/>
      <c r="VPJ18" s="1196"/>
      <c r="VPL18" s="1198"/>
      <c r="VPM18" s="1193"/>
      <c r="VPN18" s="1194"/>
      <c r="VPO18" s="1195"/>
      <c r="VPP18" s="1195"/>
      <c r="VPQ18" s="1195"/>
      <c r="VPR18" s="1196"/>
      <c r="VPS18" s="1196"/>
      <c r="VPT18" s="1196"/>
      <c r="VPV18" s="1198"/>
      <c r="VPW18" s="1193"/>
      <c r="VPX18" s="1194"/>
      <c r="VPY18" s="1195"/>
      <c r="VPZ18" s="1195"/>
      <c r="VQA18" s="1195"/>
      <c r="VQB18" s="1196"/>
      <c r="VQC18" s="1196"/>
      <c r="VQD18" s="1196"/>
      <c r="VQF18" s="1198"/>
      <c r="VQG18" s="1193"/>
      <c r="VQH18" s="1194"/>
      <c r="VQI18" s="1195"/>
      <c r="VQJ18" s="1195"/>
      <c r="VQK18" s="1195"/>
      <c r="VQL18" s="1196"/>
      <c r="VQM18" s="1196"/>
      <c r="VQN18" s="1196"/>
      <c r="VQP18" s="1198"/>
      <c r="VQQ18" s="1193"/>
      <c r="VQR18" s="1194"/>
      <c r="VQS18" s="1195"/>
      <c r="VQT18" s="1195"/>
      <c r="VQU18" s="1195"/>
      <c r="VQV18" s="1196"/>
      <c r="VQW18" s="1196"/>
      <c r="VQX18" s="1196"/>
      <c r="VQZ18" s="1198"/>
      <c r="VRA18" s="1193"/>
      <c r="VRB18" s="1194"/>
      <c r="VRC18" s="1195"/>
      <c r="VRD18" s="1195"/>
      <c r="VRE18" s="1195"/>
      <c r="VRF18" s="1196"/>
      <c r="VRG18" s="1196"/>
      <c r="VRH18" s="1196"/>
      <c r="VRJ18" s="1198"/>
      <c r="VRK18" s="1193"/>
      <c r="VRL18" s="1194"/>
      <c r="VRM18" s="1195"/>
      <c r="VRN18" s="1195"/>
      <c r="VRO18" s="1195"/>
      <c r="VRP18" s="1196"/>
      <c r="VRQ18" s="1196"/>
      <c r="VRR18" s="1196"/>
      <c r="VRT18" s="1198"/>
      <c r="VRU18" s="1193"/>
      <c r="VRV18" s="1194"/>
      <c r="VRW18" s="1195"/>
      <c r="VRX18" s="1195"/>
      <c r="VRY18" s="1195"/>
      <c r="VRZ18" s="1196"/>
      <c r="VSA18" s="1196"/>
      <c r="VSB18" s="1196"/>
      <c r="VSD18" s="1198"/>
      <c r="VSE18" s="1193"/>
      <c r="VSF18" s="1194"/>
      <c r="VSG18" s="1195"/>
      <c r="VSH18" s="1195"/>
      <c r="VSI18" s="1195"/>
      <c r="VSJ18" s="1196"/>
      <c r="VSK18" s="1196"/>
      <c r="VSL18" s="1196"/>
      <c r="VSN18" s="1198"/>
      <c r="VSO18" s="1193"/>
      <c r="VSP18" s="1194"/>
      <c r="VSQ18" s="1195"/>
      <c r="VSR18" s="1195"/>
      <c r="VSS18" s="1195"/>
      <c r="VST18" s="1196"/>
      <c r="VSU18" s="1196"/>
      <c r="VSV18" s="1196"/>
      <c r="VSX18" s="1198"/>
      <c r="VSY18" s="1193"/>
      <c r="VSZ18" s="1194"/>
      <c r="VTA18" s="1195"/>
      <c r="VTB18" s="1195"/>
      <c r="VTC18" s="1195"/>
      <c r="VTD18" s="1196"/>
      <c r="VTE18" s="1196"/>
      <c r="VTF18" s="1196"/>
      <c r="VTH18" s="1198"/>
      <c r="VTI18" s="1193"/>
      <c r="VTJ18" s="1194"/>
      <c r="VTK18" s="1195"/>
      <c r="VTL18" s="1195"/>
      <c r="VTM18" s="1195"/>
      <c r="VTN18" s="1196"/>
      <c r="VTO18" s="1196"/>
      <c r="VTP18" s="1196"/>
      <c r="VTR18" s="1198"/>
      <c r="VTS18" s="1193"/>
      <c r="VTT18" s="1194"/>
      <c r="VTU18" s="1195"/>
      <c r="VTV18" s="1195"/>
      <c r="VTW18" s="1195"/>
      <c r="VTX18" s="1196"/>
      <c r="VTY18" s="1196"/>
      <c r="VTZ18" s="1196"/>
      <c r="VUB18" s="1198"/>
      <c r="VUC18" s="1193"/>
      <c r="VUD18" s="1194"/>
      <c r="VUE18" s="1195"/>
      <c r="VUF18" s="1195"/>
      <c r="VUG18" s="1195"/>
      <c r="VUH18" s="1196"/>
      <c r="VUI18" s="1196"/>
      <c r="VUJ18" s="1196"/>
      <c r="VUL18" s="1198"/>
      <c r="VUM18" s="1193"/>
      <c r="VUN18" s="1194"/>
      <c r="VUO18" s="1195"/>
      <c r="VUP18" s="1195"/>
      <c r="VUQ18" s="1195"/>
      <c r="VUR18" s="1196"/>
      <c r="VUS18" s="1196"/>
      <c r="VUT18" s="1196"/>
      <c r="VUV18" s="1198"/>
      <c r="VUW18" s="1193"/>
      <c r="VUX18" s="1194"/>
      <c r="VUY18" s="1195"/>
      <c r="VUZ18" s="1195"/>
      <c r="VVA18" s="1195"/>
      <c r="VVB18" s="1196"/>
      <c r="VVC18" s="1196"/>
      <c r="VVD18" s="1196"/>
      <c r="VVF18" s="1198"/>
      <c r="VVG18" s="1193"/>
      <c r="VVH18" s="1194"/>
      <c r="VVI18" s="1195"/>
      <c r="VVJ18" s="1195"/>
      <c r="VVK18" s="1195"/>
      <c r="VVL18" s="1196"/>
      <c r="VVM18" s="1196"/>
      <c r="VVN18" s="1196"/>
      <c r="VVP18" s="1198"/>
      <c r="VVQ18" s="1193"/>
      <c r="VVR18" s="1194"/>
      <c r="VVS18" s="1195"/>
      <c r="VVT18" s="1195"/>
      <c r="VVU18" s="1195"/>
      <c r="VVV18" s="1196"/>
      <c r="VVW18" s="1196"/>
      <c r="VVX18" s="1196"/>
      <c r="VVZ18" s="1198"/>
      <c r="VWA18" s="1193"/>
      <c r="VWB18" s="1194"/>
      <c r="VWC18" s="1195"/>
      <c r="VWD18" s="1195"/>
      <c r="VWE18" s="1195"/>
      <c r="VWF18" s="1196"/>
      <c r="VWG18" s="1196"/>
      <c r="VWH18" s="1196"/>
      <c r="VWJ18" s="1198"/>
      <c r="VWK18" s="1193"/>
      <c r="VWL18" s="1194"/>
      <c r="VWM18" s="1195"/>
      <c r="VWN18" s="1195"/>
      <c r="VWO18" s="1195"/>
      <c r="VWP18" s="1196"/>
      <c r="VWQ18" s="1196"/>
      <c r="VWR18" s="1196"/>
      <c r="VWT18" s="1198"/>
      <c r="VWU18" s="1193"/>
      <c r="VWV18" s="1194"/>
      <c r="VWW18" s="1195"/>
      <c r="VWX18" s="1195"/>
      <c r="VWY18" s="1195"/>
      <c r="VWZ18" s="1196"/>
      <c r="VXA18" s="1196"/>
      <c r="VXB18" s="1196"/>
      <c r="VXD18" s="1198"/>
      <c r="VXE18" s="1193"/>
      <c r="VXF18" s="1194"/>
      <c r="VXG18" s="1195"/>
      <c r="VXH18" s="1195"/>
      <c r="VXI18" s="1195"/>
      <c r="VXJ18" s="1196"/>
      <c r="VXK18" s="1196"/>
      <c r="VXL18" s="1196"/>
      <c r="VXN18" s="1198"/>
      <c r="VXO18" s="1193"/>
      <c r="VXP18" s="1194"/>
      <c r="VXQ18" s="1195"/>
      <c r="VXR18" s="1195"/>
      <c r="VXS18" s="1195"/>
      <c r="VXT18" s="1196"/>
      <c r="VXU18" s="1196"/>
      <c r="VXV18" s="1196"/>
      <c r="VXX18" s="1198"/>
      <c r="VXY18" s="1193"/>
      <c r="VXZ18" s="1194"/>
      <c r="VYA18" s="1195"/>
      <c r="VYB18" s="1195"/>
      <c r="VYC18" s="1195"/>
      <c r="VYD18" s="1196"/>
      <c r="VYE18" s="1196"/>
      <c r="VYF18" s="1196"/>
      <c r="VYH18" s="1198"/>
      <c r="VYI18" s="1193"/>
      <c r="VYJ18" s="1194"/>
      <c r="VYK18" s="1195"/>
      <c r="VYL18" s="1195"/>
      <c r="VYM18" s="1195"/>
      <c r="VYN18" s="1196"/>
      <c r="VYO18" s="1196"/>
      <c r="VYP18" s="1196"/>
      <c r="VYR18" s="1198"/>
      <c r="VYS18" s="1193"/>
      <c r="VYT18" s="1194"/>
      <c r="VYU18" s="1195"/>
      <c r="VYV18" s="1195"/>
      <c r="VYW18" s="1195"/>
      <c r="VYX18" s="1196"/>
      <c r="VYY18" s="1196"/>
      <c r="VYZ18" s="1196"/>
      <c r="VZB18" s="1198"/>
      <c r="VZC18" s="1193"/>
      <c r="VZD18" s="1194"/>
      <c r="VZE18" s="1195"/>
      <c r="VZF18" s="1195"/>
      <c r="VZG18" s="1195"/>
      <c r="VZH18" s="1196"/>
      <c r="VZI18" s="1196"/>
      <c r="VZJ18" s="1196"/>
      <c r="VZL18" s="1198"/>
      <c r="VZM18" s="1193"/>
      <c r="VZN18" s="1194"/>
      <c r="VZO18" s="1195"/>
      <c r="VZP18" s="1195"/>
      <c r="VZQ18" s="1195"/>
      <c r="VZR18" s="1196"/>
      <c r="VZS18" s="1196"/>
      <c r="VZT18" s="1196"/>
      <c r="VZV18" s="1198"/>
      <c r="VZW18" s="1193"/>
      <c r="VZX18" s="1194"/>
      <c r="VZY18" s="1195"/>
      <c r="VZZ18" s="1195"/>
      <c r="WAA18" s="1195"/>
      <c r="WAB18" s="1196"/>
      <c r="WAC18" s="1196"/>
      <c r="WAD18" s="1196"/>
      <c r="WAF18" s="1198"/>
      <c r="WAG18" s="1193"/>
      <c r="WAH18" s="1194"/>
      <c r="WAI18" s="1195"/>
      <c r="WAJ18" s="1195"/>
      <c r="WAK18" s="1195"/>
      <c r="WAL18" s="1196"/>
      <c r="WAM18" s="1196"/>
      <c r="WAN18" s="1196"/>
      <c r="WAP18" s="1198"/>
      <c r="WAQ18" s="1193"/>
      <c r="WAR18" s="1194"/>
      <c r="WAS18" s="1195"/>
      <c r="WAT18" s="1195"/>
      <c r="WAU18" s="1195"/>
      <c r="WAV18" s="1196"/>
      <c r="WAW18" s="1196"/>
      <c r="WAX18" s="1196"/>
      <c r="WAZ18" s="1198"/>
      <c r="WBA18" s="1193"/>
      <c r="WBB18" s="1194"/>
      <c r="WBC18" s="1195"/>
      <c r="WBD18" s="1195"/>
      <c r="WBE18" s="1195"/>
      <c r="WBF18" s="1196"/>
      <c r="WBG18" s="1196"/>
      <c r="WBH18" s="1196"/>
      <c r="WBJ18" s="1198"/>
      <c r="WBK18" s="1193"/>
      <c r="WBL18" s="1194"/>
      <c r="WBM18" s="1195"/>
      <c r="WBN18" s="1195"/>
      <c r="WBO18" s="1195"/>
      <c r="WBP18" s="1196"/>
      <c r="WBQ18" s="1196"/>
      <c r="WBR18" s="1196"/>
      <c r="WBT18" s="1198"/>
      <c r="WBU18" s="1193"/>
      <c r="WBV18" s="1194"/>
      <c r="WBW18" s="1195"/>
      <c r="WBX18" s="1195"/>
      <c r="WBY18" s="1195"/>
      <c r="WBZ18" s="1196"/>
      <c r="WCA18" s="1196"/>
      <c r="WCB18" s="1196"/>
      <c r="WCD18" s="1198"/>
      <c r="WCE18" s="1193"/>
      <c r="WCF18" s="1194"/>
      <c r="WCG18" s="1195"/>
      <c r="WCH18" s="1195"/>
      <c r="WCI18" s="1195"/>
      <c r="WCJ18" s="1196"/>
      <c r="WCK18" s="1196"/>
      <c r="WCL18" s="1196"/>
      <c r="WCN18" s="1198"/>
      <c r="WCO18" s="1193"/>
      <c r="WCP18" s="1194"/>
      <c r="WCQ18" s="1195"/>
      <c r="WCR18" s="1195"/>
      <c r="WCS18" s="1195"/>
      <c r="WCT18" s="1196"/>
      <c r="WCU18" s="1196"/>
      <c r="WCV18" s="1196"/>
      <c r="WCX18" s="1198"/>
      <c r="WCY18" s="1193"/>
      <c r="WCZ18" s="1194"/>
      <c r="WDA18" s="1195"/>
      <c r="WDB18" s="1195"/>
      <c r="WDC18" s="1195"/>
      <c r="WDD18" s="1196"/>
      <c r="WDE18" s="1196"/>
      <c r="WDF18" s="1196"/>
      <c r="WDH18" s="1198"/>
      <c r="WDI18" s="1193"/>
      <c r="WDJ18" s="1194"/>
      <c r="WDK18" s="1195"/>
      <c r="WDL18" s="1195"/>
      <c r="WDM18" s="1195"/>
      <c r="WDN18" s="1196"/>
      <c r="WDO18" s="1196"/>
      <c r="WDP18" s="1196"/>
      <c r="WDR18" s="1198"/>
      <c r="WDS18" s="1193"/>
      <c r="WDT18" s="1194"/>
      <c r="WDU18" s="1195"/>
      <c r="WDV18" s="1195"/>
      <c r="WDW18" s="1195"/>
      <c r="WDX18" s="1196"/>
      <c r="WDY18" s="1196"/>
      <c r="WDZ18" s="1196"/>
      <c r="WEB18" s="1198"/>
      <c r="WEC18" s="1193"/>
      <c r="WED18" s="1194"/>
      <c r="WEE18" s="1195"/>
      <c r="WEF18" s="1195"/>
      <c r="WEG18" s="1195"/>
      <c r="WEH18" s="1196"/>
      <c r="WEI18" s="1196"/>
      <c r="WEJ18" s="1196"/>
      <c r="WEL18" s="1198"/>
      <c r="WEM18" s="1193"/>
      <c r="WEN18" s="1194"/>
      <c r="WEO18" s="1195"/>
      <c r="WEP18" s="1195"/>
      <c r="WEQ18" s="1195"/>
      <c r="WER18" s="1196"/>
      <c r="WES18" s="1196"/>
      <c r="WET18" s="1196"/>
      <c r="WEV18" s="1198"/>
      <c r="WEW18" s="1193"/>
      <c r="WEX18" s="1194"/>
      <c r="WEY18" s="1195"/>
      <c r="WEZ18" s="1195"/>
      <c r="WFA18" s="1195"/>
      <c r="WFB18" s="1196"/>
      <c r="WFC18" s="1196"/>
      <c r="WFD18" s="1196"/>
      <c r="WFF18" s="1198"/>
      <c r="WFG18" s="1193"/>
      <c r="WFH18" s="1194"/>
      <c r="WFI18" s="1195"/>
      <c r="WFJ18" s="1195"/>
      <c r="WFK18" s="1195"/>
      <c r="WFL18" s="1196"/>
      <c r="WFM18" s="1196"/>
      <c r="WFN18" s="1196"/>
      <c r="WFP18" s="1198"/>
      <c r="WFQ18" s="1193"/>
      <c r="WFR18" s="1194"/>
      <c r="WFS18" s="1195"/>
      <c r="WFT18" s="1195"/>
      <c r="WFU18" s="1195"/>
      <c r="WFV18" s="1196"/>
      <c r="WFW18" s="1196"/>
      <c r="WFX18" s="1196"/>
      <c r="WFZ18" s="1198"/>
      <c r="WGA18" s="1193"/>
      <c r="WGB18" s="1194"/>
      <c r="WGC18" s="1195"/>
      <c r="WGD18" s="1195"/>
      <c r="WGE18" s="1195"/>
      <c r="WGF18" s="1196"/>
      <c r="WGG18" s="1196"/>
      <c r="WGH18" s="1196"/>
      <c r="WGJ18" s="1198"/>
      <c r="WGK18" s="1193"/>
      <c r="WGL18" s="1194"/>
      <c r="WGM18" s="1195"/>
      <c r="WGN18" s="1195"/>
      <c r="WGO18" s="1195"/>
      <c r="WGP18" s="1196"/>
      <c r="WGQ18" s="1196"/>
      <c r="WGR18" s="1196"/>
      <c r="WGT18" s="1198"/>
      <c r="WGU18" s="1193"/>
      <c r="WGV18" s="1194"/>
      <c r="WGW18" s="1195"/>
      <c r="WGX18" s="1195"/>
      <c r="WGY18" s="1195"/>
      <c r="WGZ18" s="1196"/>
      <c r="WHA18" s="1196"/>
      <c r="WHB18" s="1196"/>
      <c r="WHD18" s="1198"/>
      <c r="WHE18" s="1193"/>
      <c r="WHF18" s="1194"/>
      <c r="WHG18" s="1195"/>
      <c r="WHH18" s="1195"/>
      <c r="WHI18" s="1195"/>
      <c r="WHJ18" s="1196"/>
      <c r="WHK18" s="1196"/>
      <c r="WHL18" s="1196"/>
      <c r="WHN18" s="1198"/>
      <c r="WHO18" s="1193"/>
      <c r="WHP18" s="1194"/>
      <c r="WHQ18" s="1195"/>
      <c r="WHR18" s="1195"/>
      <c r="WHS18" s="1195"/>
      <c r="WHT18" s="1196"/>
      <c r="WHU18" s="1196"/>
      <c r="WHV18" s="1196"/>
      <c r="WHX18" s="1198"/>
      <c r="WHY18" s="1193"/>
      <c r="WHZ18" s="1194"/>
      <c r="WIA18" s="1195"/>
      <c r="WIB18" s="1195"/>
      <c r="WIC18" s="1195"/>
      <c r="WID18" s="1196"/>
      <c r="WIE18" s="1196"/>
      <c r="WIF18" s="1196"/>
      <c r="WIH18" s="1198"/>
      <c r="WII18" s="1193"/>
      <c r="WIJ18" s="1194"/>
      <c r="WIK18" s="1195"/>
      <c r="WIL18" s="1195"/>
      <c r="WIM18" s="1195"/>
      <c r="WIN18" s="1196"/>
      <c r="WIO18" s="1196"/>
      <c r="WIP18" s="1196"/>
      <c r="WIR18" s="1198"/>
      <c r="WIS18" s="1193"/>
      <c r="WIT18" s="1194"/>
      <c r="WIU18" s="1195"/>
      <c r="WIV18" s="1195"/>
      <c r="WIW18" s="1195"/>
      <c r="WIX18" s="1196"/>
      <c r="WIY18" s="1196"/>
      <c r="WIZ18" s="1196"/>
      <c r="WJB18" s="1198"/>
      <c r="WJC18" s="1193"/>
      <c r="WJD18" s="1194"/>
      <c r="WJE18" s="1195"/>
      <c r="WJF18" s="1195"/>
      <c r="WJG18" s="1195"/>
      <c r="WJH18" s="1196"/>
      <c r="WJI18" s="1196"/>
      <c r="WJJ18" s="1196"/>
      <c r="WJL18" s="1198"/>
      <c r="WJM18" s="1193"/>
      <c r="WJN18" s="1194"/>
      <c r="WJO18" s="1195"/>
      <c r="WJP18" s="1195"/>
      <c r="WJQ18" s="1195"/>
      <c r="WJR18" s="1196"/>
      <c r="WJS18" s="1196"/>
      <c r="WJT18" s="1196"/>
      <c r="WJV18" s="1198"/>
      <c r="WJW18" s="1193"/>
      <c r="WJX18" s="1194"/>
      <c r="WJY18" s="1195"/>
      <c r="WJZ18" s="1195"/>
      <c r="WKA18" s="1195"/>
      <c r="WKB18" s="1196"/>
      <c r="WKC18" s="1196"/>
      <c r="WKD18" s="1196"/>
      <c r="WKF18" s="1198"/>
      <c r="WKG18" s="1193"/>
      <c r="WKH18" s="1194"/>
      <c r="WKI18" s="1195"/>
      <c r="WKJ18" s="1195"/>
      <c r="WKK18" s="1195"/>
      <c r="WKL18" s="1196"/>
      <c r="WKM18" s="1196"/>
      <c r="WKN18" s="1196"/>
      <c r="WKP18" s="1198"/>
      <c r="WKQ18" s="1193"/>
      <c r="WKR18" s="1194"/>
      <c r="WKS18" s="1195"/>
      <c r="WKT18" s="1195"/>
      <c r="WKU18" s="1195"/>
      <c r="WKV18" s="1196"/>
      <c r="WKW18" s="1196"/>
      <c r="WKX18" s="1196"/>
      <c r="WKZ18" s="1198"/>
      <c r="WLA18" s="1193"/>
      <c r="WLB18" s="1194"/>
      <c r="WLC18" s="1195"/>
      <c r="WLD18" s="1195"/>
      <c r="WLE18" s="1195"/>
      <c r="WLF18" s="1196"/>
      <c r="WLG18" s="1196"/>
      <c r="WLH18" s="1196"/>
      <c r="WLJ18" s="1198"/>
      <c r="WLK18" s="1193"/>
      <c r="WLL18" s="1194"/>
      <c r="WLM18" s="1195"/>
      <c r="WLN18" s="1195"/>
      <c r="WLO18" s="1195"/>
      <c r="WLP18" s="1196"/>
      <c r="WLQ18" s="1196"/>
      <c r="WLR18" s="1196"/>
      <c r="WLT18" s="1198"/>
      <c r="WLU18" s="1193"/>
      <c r="WLV18" s="1194"/>
      <c r="WLW18" s="1195"/>
      <c r="WLX18" s="1195"/>
      <c r="WLY18" s="1195"/>
      <c r="WLZ18" s="1196"/>
      <c r="WMA18" s="1196"/>
      <c r="WMB18" s="1196"/>
      <c r="WMD18" s="1198"/>
      <c r="WME18" s="1193"/>
      <c r="WMF18" s="1194"/>
      <c r="WMG18" s="1195"/>
      <c r="WMH18" s="1195"/>
      <c r="WMI18" s="1195"/>
      <c r="WMJ18" s="1196"/>
      <c r="WMK18" s="1196"/>
      <c r="WML18" s="1196"/>
      <c r="WMN18" s="1198"/>
      <c r="WMO18" s="1193"/>
      <c r="WMP18" s="1194"/>
      <c r="WMQ18" s="1195"/>
      <c r="WMR18" s="1195"/>
      <c r="WMS18" s="1195"/>
      <c r="WMT18" s="1196"/>
      <c r="WMU18" s="1196"/>
      <c r="WMV18" s="1196"/>
      <c r="WMX18" s="1198"/>
      <c r="WMY18" s="1193"/>
      <c r="WMZ18" s="1194"/>
      <c r="WNA18" s="1195"/>
      <c r="WNB18" s="1195"/>
      <c r="WNC18" s="1195"/>
      <c r="WND18" s="1196"/>
      <c r="WNE18" s="1196"/>
      <c r="WNF18" s="1196"/>
      <c r="WNH18" s="1198"/>
      <c r="WNI18" s="1193"/>
      <c r="WNJ18" s="1194"/>
      <c r="WNK18" s="1195"/>
      <c r="WNL18" s="1195"/>
      <c r="WNM18" s="1195"/>
      <c r="WNN18" s="1196"/>
      <c r="WNO18" s="1196"/>
      <c r="WNP18" s="1196"/>
      <c r="WNR18" s="1198"/>
      <c r="WNS18" s="1193"/>
      <c r="WNT18" s="1194"/>
      <c r="WNU18" s="1195"/>
      <c r="WNV18" s="1195"/>
      <c r="WNW18" s="1195"/>
      <c r="WNX18" s="1196"/>
      <c r="WNY18" s="1196"/>
      <c r="WNZ18" s="1196"/>
      <c r="WOB18" s="1198"/>
      <c r="WOC18" s="1193"/>
      <c r="WOD18" s="1194"/>
      <c r="WOE18" s="1195"/>
      <c r="WOF18" s="1195"/>
      <c r="WOG18" s="1195"/>
      <c r="WOH18" s="1196"/>
      <c r="WOI18" s="1196"/>
      <c r="WOJ18" s="1196"/>
      <c r="WOL18" s="1198"/>
      <c r="WOM18" s="1193"/>
      <c r="WON18" s="1194"/>
      <c r="WOO18" s="1195"/>
      <c r="WOP18" s="1195"/>
      <c r="WOQ18" s="1195"/>
      <c r="WOR18" s="1196"/>
      <c r="WOS18" s="1196"/>
      <c r="WOT18" s="1196"/>
      <c r="WOV18" s="1198"/>
      <c r="WOW18" s="1193"/>
      <c r="WOX18" s="1194"/>
      <c r="WOY18" s="1195"/>
      <c r="WOZ18" s="1195"/>
      <c r="WPA18" s="1195"/>
      <c r="WPB18" s="1196"/>
      <c r="WPC18" s="1196"/>
      <c r="WPD18" s="1196"/>
      <c r="WPF18" s="1198"/>
      <c r="WPG18" s="1193"/>
      <c r="WPH18" s="1194"/>
      <c r="WPI18" s="1195"/>
      <c r="WPJ18" s="1195"/>
      <c r="WPK18" s="1195"/>
      <c r="WPL18" s="1196"/>
      <c r="WPM18" s="1196"/>
      <c r="WPN18" s="1196"/>
      <c r="WPP18" s="1198"/>
      <c r="WPQ18" s="1193"/>
      <c r="WPR18" s="1194"/>
      <c r="WPS18" s="1195"/>
      <c r="WPT18" s="1195"/>
      <c r="WPU18" s="1195"/>
      <c r="WPV18" s="1196"/>
      <c r="WPW18" s="1196"/>
      <c r="WPX18" s="1196"/>
      <c r="WPZ18" s="1198"/>
      <c r="WQA18" s="1193"/>
      <c r="WQB18" s="1194"/>
      <c r="WQC18" s="1195"/>
      <c r="WQD18" s="1195"/>
      <c r="WQE18" s="1195"/>
      <c r="WQF18" s="1196"/>
      <c r="WQG18" s="1196"/>
      <c r="WQH18" s="1196"/>
      <c r="WQJ18" s="1198"/>
      <c r="WQK18" s="1193"/>
      <c r="WQL18" s="1194"/>
      <c r="WQM18" s="1195"/>
      <c r="WQN18" s="1195"/>
      <c r="WQO18" s="1195"/>
      <c r="WQP18" s="1196"/>
      <c r="WQQ18" s="1196"/>
      <c r="WQR18" s="1196"/>
      <c r="WQT18" s="1198"/>
      <c r="WQU18" s="1193"/>
      <c r="WQV18" s="1194"/>
      <c r="WQW18" s="1195"/>
      <c r="WQX18" s="1195"/>
      <c r="WQY18" s="1195"/>
      <c r="WQZ18" s="1196"/>
      <c r="WRA18" s="1196"/>
      <c r="WRB18" s="1196"/>
      <c r="WRD18" s="1198"/>
      <c r="WRE18" s="1193"/>
      <c r="WRF18" s="1194"/>
      <c r="WRG18" s="1195"/>
      <c r="WRH18" s="1195"/>
      <c r="WRI18" s="1195"/>
      <c r="WRJ18" s="1196"/>
      <c r="WRK18" s="1196"/>
      <c r="WRL18" s="1196"/>
      <c r="WRN18" s="1198"/>
      <c r="WRO18" s="1193"/>
      <c r="WRP18" s="1194"/>
      <c r="WRQ18" s="1195"/>
      <c r="WRR18" s="1195"/>
      <c r="WRS18" s="1195"/>
      <c r="WRT18" s="1196"/>
      <c r="WRU18" s="1196"/>
      <c r="WRV18" s="1196"/>
      <c r="WRX18" s="1198"/>
      <c r="WRY18" s="1193"/>
      <c r="WRZ18" s="1194"/>
      <c r="WSA18" s="1195"/>
      <c r="WSB18" s="1195"/>
      <c r="WSC18" s="1195"/>
      <c r="WSD18" s="1196"/>
      <c r="WSE18" s="1196"/>
      <c r="WSF18" s="1196"/>
      <c r="WSH18" s="1198"/>
      <c r="WSI18" s="1193"/>
      <c r="WSJ18" s="1194"/>
      <c r="WSK18" s="1195"/>
      <c r="WSL18" s="1195"/>
      <c r="WSM18" s="1195"/>
      <c r="WSN18" s="1196"/>
      <c r="WSO18" s="1196"/>
      <c r="WSP18" s="1196"/>
      <c r="WSR18" s="1198"/>
      <c r="WSS18" s="1193"/>
      <c r="WST18" s="1194"/>
      <c r="WSU18" s="1195"/>
      <c r="WSV18" s="1195"/>
      <c r="WSW18" s="1195"/>
      <c r="WSX18" s="1196"/>
      <c r="WSY18" s="1196"/>
      <c r="WSZ18" s="1196"/>
      <c r="WTB18" s="1198"/>
      <c r="WTC18" s="1193"/>
      <c r="WTD18" s="1194"/>
      <c r="WTE18" s="1195"/>
      <c r="WTF18" s="1195"/>
      <c r="WTG18" s="1195"/>
      <c r="WTH18" s="1196"/>
      <c r="WTI18" s="1196"/>
      <c r="WTJ18" s="1196"/>
      <c r="WTL18" s="1198"/>
      <c r="WTM18" s="1193"/>
      <c r="WTN18" s="1194"/>
      <c r="WTO18" s="1195"/>
      <c r="WTP18" s="1195"/>
      <c r="WTQ18" s="1195"/>
      <c r="WTR18" s="1196"/>
      <c r="WTS18" s="1196"/>
      <c r="WTT18" s="1196"/>
      <c r="WTV18" s="1198"/>
      <c r="WTW18" s="1193"/>
      <c r="WTX18" s="1194"/>
      <c r="WTY18" s="1195"/>
      <c r="WTZ18" s="1195"/>
      <c r="WUA18" s="1195"/>
      <c r="WUB18" s="1196"/>
      <c r="WUC18" s="1196"/>
      <c r="WUD18" s="1196"/>
      <c r="WUF18" s="1198"/>
      <c r="WUG18" s="1193"/>
      <c r="WUH18" s="1194"/>
      <c r="WUI18" s="1195"/>
      <c r="WUJ18" s="1195"/>
      <c r="WUK18" s="1195"/>
      <c r="WUL18" s="1196"/>
      <c r="WUM18" s="1196"/>
      <c r="WUN18" s="1196"/>
      <c r="WUP18" s="1198"/>
      <c r="WUQ18" s="1193"/>
      <c r="WUR18" s="1194"/>
      <c r="WUS18" s="1195"/>
      <c r="WUT18" s="1195"/>
      <c r="WUU18" s="1195"/>
      <c r="WUV18" s="1196"/>
      <c r="WUW18" s="1196"/>
      <c r="WUX18" s="1196"/>
      <c r="WUZ18" s="1198"/>
      <c r="WVA18" s="1193"/>
      <c r="WVB18" s="1194"/>
      <c r="WVC18" s="1195"/>
      <c r="WVD18" s="1195"/>
      <c r="WVE18" s="1195"/>
      <c r="WVF18" s="1196"/>
      <c r="WVG18" s="1196"/>
      <c r="WVH18" s="1196"/>
      <c r="WVJ18" s="1198"/>
      <c r="WVK18" s="1193"/>
      <c r="WVL18" s="1194"/>
      <c r="WVM18" s="1195"/>
      <c r="WVN18" s="1195"/>
      <c r="WVO18" s="1195"/>
      <c r="WVP18" s="1196"/>
      <c r="WVQ18" s="1196"/>
      <c r="WVR18" s="1196"/>
      <c r="WVT18" s="1198"/>
      <c r="WVU18" s="1193"/>
      <c r="WVV18" s="1194"/>
      <c r="WVW18" s="1195"/>
      <c r="WVX18" s="1195"/>
      <c r="WVY18" s="1195"/>
      <c r="WVZ18" s="1196"/>
      <c r="WWA18" s="1196"/>
      <c r="WWB18" s="1196"/>
      <c r="WWD18" s="1198"/>
      <c r="WWE18" s="1193"/>
      <c r="WWF18" s="1194"/>
      <c r="WWG18" s="1195"/>
      <c r="WWH18" s="1195"/>
      <c r="WWI18" s="1195"/>
      <c r="WWJ18" s="1196"/>
      <c r="WWK18" s="1196"/>
      <c r="WWL18" s="1196"/>
      <c r="WWN18" s="1198"/>
      <c r="WWO18" s="1193"/>
      <c r="WWP18" s="1194"/>
      <c r="WWQ18" s="1195"/>
      <c r="WWR18" s="1195"/>
      <c r="WWS18" s="1195"/>
      <c r="WWT18" s="1196"/>
      <c r="WWU18" s="1196"/>
      <c r="WWV18" s="1196"/>
      <c r="WWX18" s="1198"/>
      <c r="WWY18" s="1193"/>
      <c r="WWZ18" s="1194"/>
      <c r="WXA18" s="1195"/>
      <c r="WXB18" s="1195"/>
      <c r="WXC18" s="1195"/>
      <c r="WXD18" s="1196"/>
      <c r="WXE18" s="1196"/>
      <c r="WXF18" s="1196"/>
      <c r="WXH18" s="1198"/>
      <c r="WXI18" s="1193"/>
      <c r="WXJ18" s="1194"/>
      <c r="WXK18" s="1195"/>
      <c r="WXL18" s="1195"/>
      <c r="WXM18" s="1195"/>
      <c r="WXN18" s="1196"/>
      <c r="WXO18" s="1196"/>
      <c r="WXP18" s="1196"/>
      <c r="WXR18" s="1198"/>
      <c r="WXS18" s="1193"/>
      <c r="WXT18" s="1194"/>
      <c r="WXU18" s="1195"/>
      <c r="WXV18" s="1195"/>
      <c r="WXW18" s="1195"/>
      <c r="WXX18" s="1196"/>
      <c r="WXY18" s="1196"/>
      <c r="WXZ18" s="1196"/>
      <c r="WYB18" s="1198"/>
      <c r="WYC18" s="1193"/>
      <c r="WYD18" s="1194"/>
      <c r="WYE18" s="1195"/>
      <c r="WYF18" s="1195"/>
      <c r="WYG18" s="1195"/>
      <c r="WYH18" s="1196"/>
      <c r="WYI18" s="1196"/>
      <c r="WYJ18" s="1196"/>
      <c r="WYL18" s="1198"/>
      <c r="WYM18" s="1193"/>
      <c r="WYN18" s="1194"/>
      <c r="WYO18" s="1195"/>
      <c r="WYP18" s="1195"/>
      <c r="WYQ18" s="1195"/>
      <c r="WYR18" s="1196"/>
      <c r="WYS18" s="1196"/>
      <c r="WYT18" s="1196"/>
      <c r="WYV18" s="1198"/>
      <c r="WYW18" s="1193"/>
      <c r="WYX18" s="1194"/>
      <c r="WYY18" s="1195"/>
      <c r="WYZ18" s="1195"/>
      <c r="WZA18" s="1195"/>
      <c r="WZB18" s="1196"/>
      <c r="WZC18" s="1196"/>
      <c r="WZD18" s="1196"/>
      <c r="WZF18" s="1198"/>
      <c r="WZG18" s="1193"/>
      <c r="WZH18" s="1194"/>
      <c r="WZI18" s="1195"/>
      <c r="WZJ18" s="1195"/>
      <c r="WZK18" s="1195"/>
      <c r="WZL18" s="1196"/>
      <c r="WZM18" s="1196"/>
      <c r="WZN18" s="1196"/>
      <c r="WZP18" s="1198"/>
      <c r="WZQ18" s="1193"/>
      <c r="WZR18" s="1194"/>
      <c r="WZS18" s="1195"/>
      <c r="WZT18" s="1195"/>
      <c r="WZU18" s="1195"/>
      <c r="WZV18" s="1196"/>
      <c r="WZW18" s="1196"/>
      <c r="WZX18" s="1196"/>
      <c r="WZZ18" s="1198"/>
      <c r="XAA18" s="1193"/>
      <c r="XAB18" s="1194"/>
      <c r="XAC18" s="1195"/>
      <c r="XAD18" s="1195"/>
      <c r="XAE18" s="1195"/>
      <c r="XAF18" s="1196"/>
      <c r="XAG18" s="1196"/>
      <c r="XAH18" s="1196"/>
      <c r="XAJ18" s="1198"/>
      <c r="XAK18" s="1193"/>
      <c r="XAL18" s="1194"/>
      <c r="XAM18" s="1195"/>
      <c r="XAN18" s="1195"/>
      <c r="XAO18" s="1195"/>
      <c r="XAP18" s="1196"/>
      <c r="XAQ18" s="1196"/>
      <c r="XAR18" s="1196"/>
      <c r="XAT18" s="1198"/>
      <c r="XAU18" s="1193"/>
      <c r="XAV18" s="1194"/>
      <c r="XAW18" s="1195"/>
      <c r="XAX18" s="1195"/>
      <c r="XAY18" s="1195"/>
      <c r="XAZ18" s="1196"/>
      <c r="XBA18" s="1196"/>
      <c r="XBB18" s="1196"/>
      <c r="XBD18" s="1198"/>
      <c r="XBE18" s="1193"/>
      <c r="XBF18" s="1194"/>
      <c r="XBG18" s="1195"/>
      <c r="XBH18" s="1195"/>
      <c r="XBI18" s="1195"/>
      <c r="XBJ18" s="1196"/>
      <c r="XBK18" s="1196"/>
      <c r="XBL18" s="1196"/>
      <c r="XBN18" s="1198"/>
      <c r="XBO18" s="1193"/>
      <c r="XBP18" s="1194"/>
      <c r="XBQ18" s="1195"/>
      <c r="XBR18" s="1195"/>
      <c r="XBS18" s="1195"/>
      <c r="XBT18" s="1196"/>
      <c r="XBU18" s="1196"/>
      <c r="XBV18" s="1196"/>
      <c r="XBX18" s="1198"/>
      <c r="XBY18" s="1193"/>
      <c r="XBZ18" s="1194"/>
      <c r="XCA18" s="1195"/>
      <c r="XCB18" s="1195"/>
      <c r="XCC18" s="1195"/>
      <c r="XCD18" s="1196"/>
      <c r="XCE18" s="1196"/>
      <c r="XCF18" s="1196"/>
      <c r="XCH18" s="1198"/>
      <c r="XCI18" s="1193"/>
      <c r="XCJ18" s="1194"/>
      <c r="XCK18" s="1195"/>
      <c r="XCL18" s="1195"/>
      <c r="XCM18" s="1195"/>
      <c r="XCN18" s="1196"/>
      <c r="XCO18" s="1196"/>
      <c r="XCP18" s="1196"/>
      <c r="XCR18" s="1198"/>
      <c r="XCS18" s="1193"/>
      <c r="XCT18" s="1194"/>
      <c r="XCU18" s="1195"/>
      <c r="XCV18" s="1195"/>
      <c r="XCW18" s="1195"/>
      <c r="XCX18" s="1196"/>
      <c r="XCY18" s="1196"/>
      <c r="XCZ18" s="1196"/>
      <c r="XDB18" s="1198"/>
      <c r="XDC18" s="1193"/>
      <c r="XDD18" s="1194"/>
      <c r="XDE18" s="1195"/>
      <c r="XDF18" s="1195"/>
      <c r="XDG18" s="1195"/>
      <c r="XDH18" s="1196"/>
      <c r="XDI18" s="1196"/>
      <c r="XDJ18" s="1196"/>
      <c r="XDL18" s="1198"/>
      <c r="XDM18" s="1193"/>
      <c r="XDN18" s="1194"/>
      <c r="XDO18" s="1195"/>
      <c r="XDP18" s="1195"/>
      <c r="XDQ18" s="1195"/>
      <c r="XDR18" s="1196"/>
      <c r="XDS18" s="1196"/>
      <c r="XDT18" s="1196"/>
      <c r="XDV18" s="1198"/>
      <c r="XDW18" s="1193"/>
      <c r="XDX18" s="1194"/>
      <c r="XDY18" s="1195"/>
      <c r="XDZ18" s="1195"/>
      <c r="XEA18" s="1195"/>
      <c r="XEB18" s="1196"/>
      <c r="XEC18" s="1196"/>
      <c r="XED18" s="1196"/>
      <c r="XEF18" s="1198"/>
      <c r="XEG18" s="1193"/>
      <c r="XEH18" s="1194"/>
      <c r="XEI18" s="1195"/>
      <c r="XEJ18" s="1195"/>
      <c r="XEK18" s="1195"/>
      <c r="XEL18" s="1196"/>
      <c r="XEM18" s="1196"/>
      <c r="XEN18" s="1196"/>
      <c r="XEP18" s="1198"/>
      <c r="XEQ18" s="1193"/>
      <c r="XER18" s="1194"/>
      <c r="XES18" s="1195"/>
      <c r="XET18" s="1195"/>
      <c r="XEU18" s="1195"/>
      <c r="XEV18" s="1196"/>
      <c r="XEW18" s="1196"/>
      <c r="XEX18" s="1196"/>
      <c r="XEZ18" s="1198"/>
      <c r="XFA18" s="1193"/>
      <c r="XFB18" s="1194"/>
      <c r="XFC18" s="1195"/>
      <c r="XFD18" s="1195"/>
    </row>
    <row r="19" spans="1:2048 2050:7168 7170:12288 12290:16384" ht="41.25" customHeight="1">
      <c r="B19" s="1471" t="s">
        <v>1027</v>
      </c>
      <c r="K19" s="1193"/>
      <c r="L19" s="1194"/>
      <c r="M19" s="1195"/>
      <c r="N19" s="1195"/>
      <c r="O19" s="1195"/>
      <c r="U19" s="1193"/>
      <c r="V19" s="1194"/>
      <c r="W19" s="1195"/>
      <c r="X19" s="1195"/>
      <c r="Y19" s="1195"/>
      <c r="Z19" s="1196"/>
      <c r="AA19" s="1196"/>
      <c r="AB19" s="1196"/>
      <c r="AC19" s="1197"/>
      <c r="AD19" s="1198"/>
      <c r="AE19" s="1193"/>
      <c r="AF19" s="1194"/>
      <c r="AG19" s="1195"/>
      <c r="AH19" s="1195"/>
      <c r="AI19" s="1195"/>
      <c r="AK19" s="1196"/>
      <c r="AO19" s="1193"/>
      <c r="AP19" s="1194"/>
      <c r="AQ19" s="1195"/>
      <c r="AR19" s="1195"/>
      <c r="AS19" s="1195"/>
      <c r="AT19" s="1196"/>
      <c r="AU19" s="1196"/>
      <c r="AV19" s="1196"/>
      <c r="AW19" s="1197"/>
      <c r="AX19" s="1198"/>
      <c r="AY19" s="1193"/>
      <c r="AZ19" s="1194"/>
      <c r="BA19" s="1195"/>
      <c r="BB19" s="1195"/>
      <c r="BC19" s="1195"/>
      <c r="BD19" s="1196"/>
      <c r="BF19" s="1196"/>
      <c r="BG19" s="1197"/>
      <c r="BH19" s="1198"/>
      <c r="BI19" s="1193"/>
      <c r="BJ19" s="1194"/>
      <c r="BK19" s="1195"/>
      <c r="BL19" s="1195"/>
      <c r="BM19" s="1195"/>
      <c r="BO19" s="1196"/>
      <c r="BP19" s="1196"/>
      <c r="BQ19" s="1197"/>
      <c r="BS19" s="1193"/>
      <c r="BT19" s="1194"/>
      <c r="BU19" s="1195"/>
      <c r="BV19" s="1195"/>
      <c r="BW19" s="1195"/>
      <c r="BX19" s="1196"/>
      <c r="BY19" s="1196"/>
      <c r="BZ19" s="1196"/>
      <c r="CB19" s="1198"/>
      <c r="CC19" s="1193"/>
      <c r="CD19" s="1194"/>
      <c r="CE19" s="1195"/>
      <c r="CF19" s="1195"/>
      <c r="CG19" s="1195"/>
      <c r="CH19" s="1196"/>
      <c r="CI19" s="1196"/>
      <c r="CJ19" s="1196"/>
      <c r="CL19" s="1198"/>
      <c r="CM19" s="1193"/>
      <c r="CN19" s="1194"/>
      <c r="CO19" s="1195"/>
      <c r="CP19" s="1195"/>
      <c r="CQ19" s="1195"/>
      <c r="CR19" s="1196"/>
      <c r="CS19" s="1196"/>
      <c r="CT19" s="1196"/>
      <c r="CV19" s="1198"/>
      <c r="CW19" s="1193"/>
      <c r="CX19" s="1194"/>
      <c r="CY19" s="1195"/>
      <c r="CZ19" s="1195"/>
      <c r="DA19" s="1195"/>
      <c r="DB19" s="1196"/>
      <c r="DC19" s="1196"/>
      <c r="DD19" s="1196"/>
      <c r="DF19" s="1198"/>
      <c r="DG19" s="1193"/>
      <c r="DH19" s="1194"/>
      <c r="DI19" s="1195"/>
      <c r="DJ19" s="1195"/>
      <c r="DK19" s="1195"/>
      <c r="DL19" s="1196"/>
      <c r="DM19" s="1196"/>
      <c r="DN19" s="1196"/>
      <c r="DP19" s="1198"/>
      <c r="DQ19" s="1193"/>
      <c r="DR19" s="1194"/>
      <c r="DS19" s="1195"/>
      <c r="DT19" s="1195"/>
      <c r="DU19" s="1195"/>
      <c r="DV19" s="1196"/>
      <c r="DW19" s="1196"/>
      <c r="DX19" s="1196"/>
      <c r="DZ19" s="1198"/>
      <c r="EA19" s="1193"/>
      <c r="EB19" s="1194"/>
      <c r="EC19" s="1195"/>
      <c r="ED19" s="1195"/>
      <c r="EE19" s="1195"/>
      <c r="EF19" s="1196"/>
      <c r="EG19" s="1196"/>
      <c r="EH19" s="1196"/>
      <c r="EJ19" s="1198"/>
      <c r="EK19" s="1193"/>
      <c r="EL19" s="1194"/>
      <c r="EM19" s="1195"/>
      <c r="EN19" s="1195"/>
      <c r="EO19" s="1195"/>
      <c r="EP19" s="1196"/>
      <c r="EQ19" s="1196"/>
      <c r="ER19" s="1196"/>
      <c r="ET19" s="1198"/>
      <c r="EU19" s="1193"/>
      <c r="EV19" s="1194"/>
      <c r="EW19" s="1195"/>
      <c r="EX19" s="1195"/>
      <c r="EY19" s="1195"/>
      <c r="EZ19" s="1196"/>
      <c r="FA19" s="1196"/>
      <c r="FB19" s="1196"/>
      <c r="FD19" s="1198"/>
      <c r="FE19" s="1193"/>
      <c r="FF19" s="1194"/>
      <c r="FG19" s="1195"/>
      <c r="FH19" s="1195"/>
      <c r="FI19" s="1195"/>
      <c r="FJ19" s="1196"/>
      <c r="FK19" s="1196"/>
      <c r="FL19" s="1196"/>
      <c r="FN19" s="1198"/>
      <c r="FO19" s="1193"/>
      <c r="FP19" s="1194"/>
      <c r="FQ19" s="1195"/>
      <c r="FR19" s="1195"/>
      <c r="FS19" s="1195"/>
      <c r="FT19" s="1196"/>
      <c r="FU19" s="1196"/>
      <c r="FV19" s="1196"/>
      <c r="FX19" s="1198"/>
      <c r="FY19" s="1193"/>
      <c r="FZ19" s="1194"/>
      <c r="GA19" s="1195"/>
      <c r="GB19" s="1195"/>
      <c r="GC19" s="1195"/>
      <c r="GD19" s="1196"/>
      <c r="GE19" s="1196"/>
      <c r="GF19" s="1196"/>
      <c r="GH19" s="1198"/>
      <c r="GI19" s="1193"/>
      <c r="GJ19" s="1194"/>
      <c r="GK19" s="1195"/>
      <c r="GL19" s="1195"/>
      <c r="GM19" s="1195"/>
      <c r="GN19" s="1196"/>
      <c r="GO19" s="1196"/>
      <c r="GP19" s="1196"/>
      <c r="GR19" s="1198"/>
      <c r="GS19" s="1193"/>
      <c r="GT19" s="1194"/>
      <c r="GU19" s="1195"/>
      <c r="GV19" s="1195"/>
      <c r="GW19" s="1195"/>
      <c r="GX19" s="1196"/>
      <c r="GY19" s="1196"/>
      <c r="GZ19" s="1196"/>
      <c r="HB19" s="1198"/>
      <c r="HC19" s="1193"/>
      <c r="HD19" s="1194"/>
      <c r="HE19" s="1195"/>
      <c r="HF19" s="1195"/>
      <c r="HG19" s="1195"/>
      <c r="HH19" s="1196"/>
      <c r="HI19" s="1196"/>
      <c r="HJ19" s="1196"/>
      <c r="HL19" s="1198"/>
      <c r="HM19" s="1193"/>
      <c r="HN19" s="1194"/>
      <c r="HO19" s="1195"/>
      <c r="HP19" s="1195"/>
      <c r="HQ19" s="1195"/>
      <c r="HR19" s="1196"/>
      <c r="HS19" s="1196"/>
      <c r="HT19" s="1196"/>
      <c r="HV19" s="1198"/>
      <c r="HW19" s="1193"/>
      <c r="HX19" s="1194"/>
      <c r="HY19" s="1195"/>
      <c r="HZ19" s="1195"/>
      <c r="IA19" s="1195"/>
      <c r="IB19" s="1196"/>
      <c r="IC19" s="1196"/>
      <c r="ID19" s="1196"/>
      <c r="IF19" s="1198"/>
      <c r="IG19" s="1193"/>
      <c r="IH19" s="1194"/>
      <c r="II19" s="1195"/>
      <c r="IJ19" s="1195"/>
      <c r="IK19" s="1195"/>
      <c r="IL19" s="1196"/>
      <c r="IM19" s="1196"/>
      <c r="IN19" s="1196"/>
      <c r="IP19" s="1198"/>
      <c r="IQ19" s="1193"/>
      <c r="IR19" s="1194"/>
      <c r="IS19" s="1195"/>
      <c r="IT19" s="1195"/>
      <c r="IU19" s="1195"/>
      <c r="IV19" s="1196"/>
      <c r="IW19" s="1196"/>
      <c r="IX19" s="1196"/>
      <c r="IZ19" s="1198"/>
      <c r="JA19" s="1193"/>
      <c r="JB19" s="1194"/>
      <c r="JC19" s="1195"/>
      <c r="JD19" s="1195"/>
      <c r="JE19" s="1195"/>
      <c r="JF19" s="1196"/>
      <c r="JG19" s="1196"/>
      <c r="JH19" s="1196"/>
      <c r="JJ19" s="1198"/>
      <c r="JK19" s="1193"/>
      <c r="JL19" s="1194"/>
      <c r="JM19" s="1195"/>
      <c r="JN19" s="1195"/>
      <c r="JO19" s="1195"/>
      <c r="JP19" s="1196"/>
      <c r="JQ19" s="1196"/>
      <c r="JR19" s="1196"/>
      <c r="JT19" s="1198"/>
      <c r="JU19" s="1193"/>
      <c r="JV19" s="1194"/>
      <c r="JW19" s="1195"/>
      <c r="JX19" s="1195"/>
      <c r="JY19" s="1195"/>
      <c r="JZ19" s="1196"/>
      <c r="KA19" s="1196"/>
      <c r="KB19" s="1196"/>
      <c r="KD19" s="1198"/>
      <c r="KE19" s="1193"/>
      <c r="KF19" s="1194"/>
      <c r="KG19" s="1195"/>
      <c r="KH19" s="1195"/>
      <c r="KI19" s="1195"/>
      <c r="KJ19" s="1196"/>
      <c r="KK19" s="1196"/>
      <c r="KL19" s="1196"/>
      <c r="KN19" s="1198"/>
      <c r="KO19" s="1193"/>
      <c r="KP19" s="1194"/>
      <c r="KQ19" s="1195"/>
      <c r="KR19" s="1195"/>
      <c r="KS19" s="1195"/>
      <c r="KT19" s="1196"/>
      <c r="KU19" s="1196"/>
      <c r="KV19" s="1196"/>
      <c r="KX19" s="1198"/>
      <c r="KY19" s="1193"/>
      <c r="KZ19" s="1194"/>
      <c r="LA19" s="1195"/>
      <c r="LB19" s="1195"/>
      <c r="LC19" s="1195"/>
      <c r="LD19" s="1196"/>
      <c r="LE19" s="1196"/>
      <c r="LF19" s="1196"/>
      <c r="LH19" s="1198"/>
      <c r="LI19" s="1193"/>
      <c r="LJ19" s="1194"/>
      <c r="LK19" s="1195"/>
      <c r="LL19" s="1195"/>
      <c r="LM19" s="1195"/>
      <c r="LN19" s="1196"/>
      <c r="LO19" s="1196"/>
      <c r="LP19" s="1196"/>
      <c r="LR19" s="1198"/>
      <c r="LS19" s="1193"/>
      <c r="LT19" s="1194"/>
      <c r="LU19" s="1195"/>
      <c r="LV19" s="1195"/>
      <c r="LW19" s="1195"/>
      <c r="LX19" s="1196"/>
      <c r="LY19" s="1196"/>
      <c r="LZ19" s="1196"/>
      <c r="MB19" s="1198"/>
      <c r="MC19" s="1193"/>
      <c r="MD19" s="1194"/>
      <c r="ME19" s="1195"/>
      <c r="MF19" s="1195"/>
      <c r="MG19" s="1195"/>
      <c r="MH19" s="1196"/>
      <c r="MI19" s="1196"/>
      <c r="MJ19" s="1196"/>
      <c r="ML19" s="1198"/>
      <c r="MM19" s="1193"/>
      <c r="MN19" s="1194"/>
      <c r="MO19" s="1195"/>
      <c r="MP19" s="1195"/>
      <c r="MQ19" s="1195"/>
      <c r="MR19" s="1196"/>
      <c r="MS19" s="1196"/>
      <c r="MT19" s="1196"/>
      <c r="MV19" s="1198"/>
      <c r="MW19" s="1193"/>
      <c r="MX19" s="1194"/>
      <c r="MY19" s="1195"/>
      <c r="MZ19" s="1195"/>
      <c r="NA19" s="1195"/>
      <c r="NB19" s="1196"/>
      <c r="NC19" s="1196"/>
      <c r="ND19" s="1196"/>
      <c r="NF19" s="1198"/>
      <c r="NG19" s="1193"/>
      <c r="NH19" s="1194"/>
      <c r="NI19" s="1195"/>
      <c r="NJ19" s="1195"/>
      <c r="NK19" s="1195"/>
      <c r="NL19" s="1196"/>
      <c r="NM19" s="1196"/>
      <c r="NN19" s="1196"/>
      <c r="NP19" s="1198"/>
      <c r="NQ19" s="1193"/>
      <c r="NR19" s="1194"/>
      <c r="NS19" s="1195"/>
      <c r="NT19" s="1195"/>
      <c r="NU19" s="1195"/>
      <c r="NV19" s="1196"/>
      <c r="NW19" s="1196"/>
      <c r="NX19" s="1196"/>
      <c r="NZ19" s="1198"/>
      <c r="OA19" s="1193"/>
      <c r="OB19" s="1194"/>
      <c r="OC19" s="1195"/>
      <c r="OD19" s="1195"/>
      <c r="OE19" s="1195"/>
      <c r="OF19" s="1196"/>
      <c r="OG19" s="1196"/>
      <c r="OH19" s="1196"/>
      <c r="OJ19" s="1198"/>
      <c r="OK19" s="1193"/>
      <c r="OL19" s="1194"/>
      <c r="OM19" s="1195"/>
      <c r="ON19" s="1195"/>
      <c r="OO19" s="1195"/>
      <c r="OP19" s="1196"/>
      <c r="OQ19" s="1196"/>
      <c r="OR19" s="1196"/>
      <c r="OT19" s="1198"/>
      <c r="OU19" s="1193"/>
      <c r="OV19" s="1194"/>
      <c r="OW19" s="1195"/>
      <c r="OX19" s="1195"/>
      <c r="OY19" s="1195"/>
      <c r="OZ19" s="1196"/>
      <c r="PA19" s="1196"/>
      <c r="PB19" s="1196"/>
      <c r="PD19" s="1198"/>
      <c r="PE19" s="1193"/>
      <c r="PF19" s="1194"/>
      <c r="PG19" s="1195"/>
      <c r="PH19" s="1195"/>
      <c r="PI19" s="1195"/>
      <c r="PJ19" s="1196"/>
      <c r="PK19" s="1196"/>
      <c r="PL19" s="1196"/>
      <c r="PN19" s="1198"/>
      <c r="PO19" s="1193"/>
      <c r="PP19" s="1194"/>
      <c r="PQ19" s="1195"/>
      <c r="PR19" s="1195"/>
      <c r="PS19" s="1195"/>
      <c r="PT19" s="1196"/>
      <c r="PU19" s="1196"/>
      <c r="PV19" s="1196"/>
      <c r="PX19" s="1198"/>
      <c r="PY19" s="1193"/>
      <c r="PZ19" s="1194"/>
      <c r="QA19" s="1195"/>
      <c r="QB19" s="1195"/>
      <c r="QC19" s="1195"/>
      <c r="QD19" s="1196"/>
      <c r="QE19" s="1196"/>
      <c r="QF19" s="1196"/>
      <c r="QH19" s="1198"/>
      <c r="QI19" s="1193"/>
      <c r="QJ19" s="1194"/>
      <c r="QK19" s="1195"/>
      <c r="QL19" s="1195"/>
      <c r="QM19" s="1195"/>
      <c r="QN19" s="1196"/>
      <c r="QO19" s="1196"/>
      <c r="QP19" s="1196"/>
      <c r="QR19" s="1198"/>
      <c r="QS19" s="1193"/>
      <c r="QT19" s="1194"/>
      <c r="QU19" s="1195"/>
      <c r="QV19" s="1195"/>
      <c r="QW19" s="1195"/>
      <c r="QX19" s="1196"/>
      <c r="QY19" s="1196"/>
      <c r="QZ19" s="1196"/>
      <c r="RB19" s="1198"/>
      <c r="RC19" s="1193"/>
      <c r="RD19" s="1194"/>
      <c r="RE19" s="1195"/>
      <c r="RF19" s="1195"/>
      <c r="RG19" s="1195"/>
      <c r="RH19" s="1196"/>
      <c r="RI19" s="1196"/>
      <c r="RJ19" s="1196"/>
      <c r="RL19" s="1198"/>
      <c r="RM19" s="1193"/>
      <c r="RN19" s="1194"/>
      <c r="RO19" s="1195"/>
      <c r="RP19" s="1195"/>
      <c r="RQ19" s="1195"/>
      <c r="RR19" s="1196"/>
      <c r="RS19" s="1196"/>
      <c r="RT19" s="1196"/>
      <c r="RV19" s="1198"/>
      <c r="RW19" s="1193"/>
      <c r="RX19" s="1194"/>
      <c r="RY19" s="1195"/>
      <c r="RZ19" s="1195"/>
      <c r="SA19" s="1195"/>
      <c r="SB19" s="1196"/>
      <c r="SC19" s="1196"/>
      <c r="SD19" s="1196"/>
      <c r="SF19" s="1198"/>
      <c r="SG19" s="1193"/>
      <c r="SH19" s="1194"/>
      <c r="SI19" s="1195"/>
      <c r="SJ19" s="1195"/>
      <c r="SK19" s="1195"/>
      <c r="SL19" s="1196"/>
      <c r="SM19" s="1196"/>
      <c r="SN19" s="1196"/>
      <c r="SP19" s="1198"/>
      <c r="SQ19" s="1193"/>
      <c r="SR19" s="1194"/>
      <c r="SS19" s="1195"/>
      <c r="ST19" s="1195"/>
      <c r="SU19" s="1195"/>
      <c r="SV19" s="1196"/>
      <c r="SW19" s="1196"/>
      <c r="SX19" s="1196"/>
      <c r="SZ19" s="1198"/>
      <c r="TA19" s="1193"/>
      <c r="TB19" s="1194"/>
      <c r="TC19" s="1195"/>
      <c r="TD19" s="1195"/>
      <c r="TE19" s="1195"/>
      <c r="TF19" s="1196"/>
      <c r="TG19" s="1196"/>
      <c r="TH19" s="1196"/>
      <c r="TJ19" s="1198"/>
      <c r="TK19" s="1193"/>
      <c r="TL19" s="1194"/>
      <c r="TM19" s="1195"/>
      <c r="TN19" s="1195"/>
      <c r="TO19" s="1195"/>
      <c r="TP19" s="1196"/>
      <c r="TQ19" s="1196"/>
      <c r="TR19" s="1196"/>
      <c r="TT19" s="1198"/>
      <c r="TU19" s="1193"/>
      <c r="TV19" s="1194"/>
      <c r="TW19" s="1195"/>
      <c r="TX19" s="1195"/>
      <c r="TY19" s="1195"/>
      <c r="TZ19" s="1196"/>
      <c r="UA19" s="1196"/>
      <c r="UB19" s="1196"/>
      <c r="UD19" s="1198"/>
      <c r="UE19" s="1193"/>
      <c r="UF19" s="1194"/>
      <c r="UG19" s="1195"/>
      <c r="UH19" s="1195"/>
      <c r="UI19" s="1195"/>
      <c r="UJ19" s="1196"/>
      <c r="UK19" s="1196"/>
      <c r="UL19" s="1196"/>
      <c r="UN19" s="1198"/>
      <c r="UO19" s="1193"/>
      <c r="UP19" s="1194"/>
      <c r="UQ19" s="1195"/>
      <c r="UR19" s="1195"/>
      <c r="US19" s="1195"/>
      <c r="UT19" s="1196"/>
      <c r="UU19" s="1196"/>
      <c r="UV19" s="1196"/>
      <c r="UX19" s="1198"/>
      <c r="UY19" s="1193"/>
      <c r="UZ19" s="1194"/>
      <c r="VA19" s="1195"/>
      <c r="VB19" s="1195"/>
      <c r="VC19" s="1195"/>
      <c r="VD19" s="1196"/>
      <c r="VE19" s="1196"/>
      <c r="VF19" s="1196"/>
      <c r="VH19" s="1198"/>
      <c r="VI19" s="1193"/>
      <c r="VJ19" s="1194"/>
      <c r="VK19" s="1195"/>
      <c r="VL19" s="1195"/>
      <c r="VM19" s="1195"/>
      <c r="VN19" s="1196"/>
      <c r="VO19" s="1196"/>
      <c r="VP19" s="1196"/>
      <c r="VR19" s="1198"/>
      <c r="VS19" s="1193"/>
      <c r="VT19" s="1194"/>
      <c r="VU19" s="1195"/>
      <c r="VV19" s="1195"/>
      <c r="VW19" s="1195"/>
      <c r="VX19" s="1196"/>
      <c r="VY19" s="1196"/>
      <c r="VZ19" s="1196"/>
      <c r="WB19" s="1198"/>
      <c r="WC19" s="1193"/>
      <c r="WD19" s="1194"/>
      <c r="WE19" s="1195"/>
      <c r="WF19" s="1195"/>
      <c r="WG19" s="1195"/>
      <c r="WH19" s="1196"/>
      <c r="WI19" s="1196"/>
      <c r="WJ19" s="1196"/>
      <c r="WL19" s="1198"/>
      <c r="WM19" s="1193"/>
      <c r="WN19" s="1194"/>
      <c r="WO19" s="1195"/>
      <c r="WP19" s="1195"/>
      <c r="WQ19" s="1195"/>
      <c r="WR19" s="1196"/>
      <c r="WS19" s="1196"/>
      <c r="WT19" s="1196"/>
      <c r="WV19" s="1198"/>
      <c r="WW19" s="1193"/>
      <c r="WX19" s="1194"/>
      <c r="WY19" s="1195"/>
      <c r="WZ19" s="1195"/>
      <c r="XA19" s="1195"/>
      <c r="XB19" s="1196"/>
      <c r="XC19" s="1196"/>
      <c r="XD19" s="1196"/>
      <c r="XF19" s="1198"/>
      <c r="XG19" s="1193"/>
      <c r="XH19" s="1194"/>
      <c r="XI19" s="1195"/>
      <c r="XJ19" s="1195"/>
      <c r="XK19" s="1195"/>
      <c r="XL19" s="1196"/>
      <c r="XM19" s="1196"/>
      <c r="XN19" s="1196"/>
      <c r="XP19" s="1198"/>
      <c r="XQ19" s="1193"/>
      <c r="XR19" s="1194"/>
      <c r="XS19" s="1195"/>
      <c r="XT19" s="1195"/>
      <c r="XU19" s="1195"/>
      <c r="XV19" s="1196"/>
      <c r="XW19" s="1196"/>
      <c r="XX19" s="1196"/>
      <c r="XZ19" s="1198"/>
      <c r="YA19" s="1193"/>
      <c r="YB19" s="1194"/>
      <c r="YC19" s="1195"/>
      <c r="YD19" s="1195"/>
      <c r="YE19" s="1195"/>
      <c r="YF19" s="1196"/>
      <c r="YG19" s="1196"/>
      <c r="YH19" s="1196"/>
      <c r="YJ19" s="1198"/>
      <c r="YK19" s="1193"/>
      <c r="YL19" s="1194"/>
      <c r="YM19" s="1195"/>
      <c r="YN19" s="1195"/>
      <c r="YO19" s="1195"/>
      <c r="YP19" s="1196"/>
      <c r="YQ19" s="1196"/>
      <c r="YR19" s="1196"/>
      <c r="YT19" s="1198"/>
      <c r="YU19" s="1193"/>
      <c r="YV19" s="1194"/>
      <c r="YW19" s="1195"/>
      <c r="YX19" s="1195"/>
      <c r="YY19" s="1195"/>
      <c r="YZ19" s="1196"/>
      <c r="ZA19" s="1196"/>
      <c r="ZB19" s="1196"/>
      <c r="ZD19" s="1198"/>
      <c r="ZE19" s="1193"/>
      <c r="ZF19" s="1194"/>
      <c r="ZG19" s="1195"/>
      <c r="ZH19" s="1195"/>
      <c r="ZI19" s="1195"/>
      <c r="ZJ19" s="1196"/>
      <c r="ZK19" s="1196"/>
      <c r="ZL19" s="1196"/>
      <c r="ZN19" s="1198"/>
      <c r="ZO19" s="1193"/>
      <c r="ZP19" s="1194"/>
      <c r="ZQ19" s="1195"/>
      <c r="ZR19" s="1195"/>
      <c r="ZS19" s="1195"/>
      <c r="ZT19" s="1196"/>
      <c r="ZU19" s="1196"/>
      <c r="ZV19" s="1196"/>
      <c r="ZX19" s="1198"/>
      <c r="ZY19" s="1193"/>
      <c r="ZZ19" s="1194"/>
      <c r="AAA19" s="1195"/>
      <c r="AAB19" s="1195"/>
      <c r="AAC19" s="1195"/>
      <c r="AAD19" s="1196"/>
      <c r="AAE19" s="1196"/>
      <c r="AAF19" s="1196"/>
      <c r="AAH19" s="1198"/>
      <c r="AAI19" s="1193"/>
      <c r="AAJ19" s="1194"/>
      <c r="AAK19" s="1195"/>
      <c r="AAL19" s="1195"/>
      <c r="AAM19" s="1195"/>
      <c r="AAN19" s="1196"/>
      <c r="AAO19" s="1196"/>
      <c r="AAP19" s="1196"/>
      <c r="AAR19" s="1198"/>
      <c r="AAS19" s="1193"/>
      <c r="AAT19" s="1194"/>
      <c r="AAU19" s="1195"/>
      <c r="AAV19" s="1195"/>
      <c r="AAW19" s="1195"/>
      <c r="AAX19" s="1196"/>
      <c r="AAY19" s="1196"/>
      <c r="AAZ19" s="1196"/>
      <c r="ABB19" s="1198"/>
      <c r="ABC19" s="1193"/>
      <c r="ABD19" s="1194"/>
      <c r="ABE19" s="1195"/>
      <c r="ABF19" s="1195"/>
      <c r="ABG19" s="1195"/>
      <c r="ABH19" s="1196"/>
      <c r="ABI19" s="1196"/>
      <c r="ABJ19" s="1196"/>
      <c r="ABL19" s="1198"/>
      <c r="ABM19" s="1193"/>
      <c r="ABN19" s="1194"/>
      <c r="ABO19" s="1195"/>
      <c r="ABP19" s="1195"/>
      <c r="ABQ19" s="1195"/>
      <c r="ABR19" s="1196"/>
      <c r="ABS19" s="1196"/>
      <c r="ABT19" s="1196"/>
      <c r="ABV19" s="1198"/>
      <c r="ABW19" s="1193"/>
      <c r="ABX19" s="1194"/>
      <c r="ABY19" s="1195"/>
      <c r="ABZ19" s="1195"/>
      <c r="ACA19" s="1195"/>
      <c r="ACB19" s="1196"/>
      <c r="ACC19" s="1196"/>
      <c r="ACD19" s="1196"/>
      <c r="ACF19" s="1198"/>
      <c r="ACG19" s="1193"/>
      <c r="ACH19" s="1194"/>
      <c r="ACI19" s="1195"/>
      <c r="ACJ19" s="1195"/>
      <c r="ACK19" s="1195"/>
      <c r="ACL19" s="1196"/>
      <c r="ACM19" s="1196"/>
      <c r="ACN19" s="1196"/>
      <c r="ACP19" s="1198"/>
      <c r="ACQ19" s="1193"/>
      <c r="ACR19" s="1194"/>
      <c r="ACS19" s="1195"/>
      <c r="ACT19" s="1195"/>
      <c r="ACU19" s="1195"/>
      <c r="ACV19" s="1196"/>
      <c r="ACW19" s="1196"/>
      <c r="ACX19" s="1196"/>
      <c r="ACZ19" s="1198"/>
      <c r="ADA19" s="1193"/>
      <c r="ADB19" s="1194"/>
      <c r="ADC19" s="1195"/>
      <c r="ADD19" s="1195"/>
      <c r="ADE19" s="1195"/>
      <c r="ADF19" s="1196"/>
      <c r="ADG19" s="1196"/>
      <c r="ADH19" s="1196"/>
      <c r="ADJ19" s="1198"/>
      <c r="ADK19" s="1193"/>
      <c r="ADL19" s="1194"/>
      <c r="ADM19" s="1195"/>
      <c r="ADN19" s="1195"/>
      <c r="ADO19" s="1195"/>
      <c r="ADP19" s="1196"/>
      <c r="ADQ19" s="1196"/>
      <c r="ADR19" s="1196"/>
      <c r="ADT19" s="1198"/>
      <c r="ADU19" s="1193"/>
      <c r="ADV19" s="1194"/>
      <c r="ADW19" s="1195"/>
      <c r="ADX19" s="1195"/>
      <c r="ADY19" s="1195"/>
      <c r="ADZ19" s="1196"/>
      <c r="AEA19" s="1196"/>
      <c r="AEB19" s="1196"/>
      <c r="AED19" s="1198"/>
      <c r="AEE19" s="1193"/>
      <c r="AEF19" s="1194"/>
      <c r="AEG19" s="1195"/>
      <c r="AEH19" s="1195"/>
      <c r="AEI19" s="1195"/>
      <c r="AEJ19" s="1196"/>
      <c r="AEK19" s="1196"/>
      <c r="AEL19" s="1196"/>
      <c r="AEN19" s="1198"/>
      <c r="AEO19" s="1193"/>
      <c r="AEP19" s="1194"/>
      <c r="AEQ19" s="1195"/>
      <c r="AER19" s="1195"/>
      <c r="AES19" s="1195"/>
      <c r="AET19" s="1196"/>
      <c r="AEU19" s="1196"/>
      <c r="AEV19" s="1196"/>
      <c r="AEX19" s="1198"/>
      <c r="AEY19" s="1193"/>
      <c r="AEZ19" s="1194"/>
      <c r="AFA19" s="1195"/>
      <c r="AFB19" s="1195"/>
      <c r="AFC19" s="1195"/>
      <c r="AFD19" s="1196"/>
      <c r="AFE19" s="1196"/>
      <c r="AFF19" s="1196"/>
      <c r="AFH19" s="1198"/>
      <c r="AFI19" s="1193"/>
      <c r="AFJ19" s="1194"/>
      <c r="AFK19" s="1195"/>
      <c r="AFL19" s="1195"/>
      <c r="AFM19" s="1195"/>
      <c r="AFN19" s="1196"/>
      <c r="AFO19" s="1196"/>
      <c r="AFP19" s="1196"/>
      <c r="AFR19" s="1198"/>
      <c r="AFS19" s="1193"/>
      <c r="AFT19" s="1194"/>
      <c r="AFU19" s="1195"/>
      <c r="AFV19" s="1195"/>
      <c r="AFW19" s="1195"/>
      <c r="AFX19" s="1196"/>
      <c r="AFY19" s="1196"/>
      <c r="AFZ19" s="1196"/>
      <c r="AGB19" s="1198"/>
      <c r="AGC19" s="1193"/>
      <c r="AGD19" s="1194"/>
      <c r="AGE19" s="1195"/>
      <c r="AGF19" s="1195"/>
      <c r="AGG19" s="1195"/>
      <c r="AGH19" s="1196"/>
      <c r="AGI19" s="1196"/>
      <c r="AGJ19" s="1196"/>
      <c r="AGL19" s="1198"/>
      <c r="AGM19" s="1193"/>
      <c r="AGN19" s="1194"/>
      <c r="AGO19" s="1195"/>
      <c r="AGP19" s="1195"/>
      <c r="AGQ19" s="1195"/>
      <c r="AGR19" s="1196"/>
      <c r="AGS19" s="1196"/>
      <c r="AGT19" s="1196"/>
      <c r="AGV19" s="1198"/>
      <c r="AGW19" s="1193"/>
      <c r="AGX19" s="1194"/>
      <c r="AGY19" s="1195"/>
      <c r="AGZ19" s="1195"/>
      <c r="AHA19" s="1195"/>
      <c r="AHB19" s="1196"/>
      <c r="AHC19" s="1196"/>
      <c r="AHD19" s="1196"/>
      <c r="AHF19" s="1198"/>
      <c r="AHG19" s="1193"/>
      <c r="AHH19" s="1194"/>
      <c r="AHI19" s="1195"/>
      <c r="AHJ19" s="1195"/>
      <c r="AHK19" s="1195"/>
      <c r="AHL19" s="1196"/>
      <c r="AHM19" s="1196"/>
      <c r="AHN19" s="1196"/>
      <c r="AHP19" s="1198"/>
      <c r="AHQ19" s="1193"/>
      <c r="AHR19" s="1194"/>
      <c r="AHS19" s="1195"/>
      <c r="AHT19" s="1195"/>
      <c r="AHU19" s="1195"/>
      <c r="AHV19" s="1196"/>
      <c r="AHW19" s="1196"/>
      <c r="AHX19" s="1196"/>
      <c r="AHZ19" s="1198"/>
      <c r="AIA19" s="1193"/>
      <c r="AIB19" s="1194"/>
      <c r="AIC19" s="1195"/>
      <c r="AID19" s="1195"/>
      <c r="AIE19" s="1195"/>
      <c r="AIF19" s="1196"/>
      <c r="AIG19" s="1196"/>
      <c r="AIH19" s="1196"/>
      <c r="AIJ19" s="1198"/>
      <c r="AIK19" s="1193"/>
      <c r="AIL19" s="1194"/>
      <c r="AIM19" s="1195"/>
      <c r="AIN19" s="1195"/>
      <c r="AIO19" s="1195"/>
      <c r="AIP19" s="1196"/>
      <c r="AIQ19" s="1196"/>
      <c r="AIR19" s="1196"/>
      <c r="AIT19" s="1198"/>
      <c r="AIU19" s="1193"/>
      <c r="AIV19" s="1194"/>
      <c r="AIW19" s="1195"/>
      <c r="AIX19" s="1195"/>
      <c r="AIY19" s="1195"/>
      <c r="AIZ19" s="1196"/>
      <c r="AJA19" s="1196"/>
      <c r="AJB19" s="1196"/>
      <c r="AJD19" s="1198"/>
      <c r="AJE19" s="1193"/>
      <c r="AJF19" s="1194"/>
      <c r="AJG19" s="1195"/>
      <c r="AJH19" s="1195"/>
      <c r="AJI19" s="1195"/>
      <c r="AJJ19" s="1196"/>
      <c r="AJK19" s="1196"/>
      <c r="AJL19" s="1196"/>
      <c r="AJN19" s="1198"/>
      <c r="AJO19" s="1193"/>
      <c r="AJP19" s="1194"/>
      <c r="AJQ19" s="1195"/>
      <c r="AJR19" s="1195"/>
      <c r="AJS19" s="1195"/>
      <c r="AJT19" s="1196"/>
      <c r="AJU19" s="1196"/>
      <c r="AJV19" s="1196"/>
      <c r="AJX19" s="1198"/>
      <c r="AJY19" s="1193"/>
      <c r="AJZ19" s="1194"/>
      <c r="AKA19" s="1195"/>
      <c r="AKB19" s="1195"/>
      <c r="AKC19" s="1195"/>
      <c r="AKD19" s="1196"/>
      <c r="AKE19" s="1196"/>
      <c r="AKF19" s="1196"/>
      <c r="AKH19" s="1198"/>
      <c r="AKI19" s="1193"/>
      <c r="AKJ19" s="1194"/>
      <c r="AKK19" s="1195"/>
      <c r="AKL19" s="1195"/>
      <c r="AKM19" s="1195"/>
      <c r="AKN19" s="1196"/>
      <c r="AKO19" s="1196"/>
      <c r="AKP19" s="1196"/>
      <c r="AKR19" s="1198"/>
      <c r="AKS19" s="1193"/>
      <c r="AKT19" s="1194"/>
      <c r="AKU19" s="1195"/>
      <c r="AKV19" s="1195"/>
      <c r="AKW19" s="1195"/>
      <c r="AKX19" s="1196"/>
      <c r="AKY19" s="1196"/>
      <c r="AKZ19" s="1196"/>
      <c r="ALB19" s="1198"/>
      <c r="ALC19" s="1193"/>
      <c r="ALD19" s="1194"/>
      <c r="ALE19" s="1195"/>
      <c r="ALF19" s="1195"/>
      <c r="ALG19" s="1195"/>
      <c r="ALH19" s="1196"/>
      <c r="ALI19" s="1196"/>
      <c r="ALJ19" s="1196"/>
      <c r="ALL19" s="1198"/>
      <c r="ALM19" s="1193"/>
      <c r="ALN19" s="1194"/>
      <c r="ALO19" s="1195"/>
      <c r="ALP19" s="1195"/>
      <c r="ALQ19" s="1195"/>
      <c r="ALR19" s="1196"/>
      <c r="ALS19" s="1196"/>
      <c r="ALT19" s="1196"/>
      <c r="ALV19" s="1198"/>
      <c r="ALW19" s="1193"/>
      <c r="ALX19" s="1194"/>
      <c r="ALY19" s="1195"/>
      <c r="ALZ19" s="1195"/>
      <c r="AMA19" s="1195"/>
      <c r="AMB19" s="1196"/>
      <c r="AMC19" s="1196"/>
      <c r="AMD19" s="1196"/>
      <c r="AMF19" s="1198"/>
      <c r="AMG19" s="1193"/>
      <c r="AMH19" s="1194"/>
      <c r="AMI19" s="1195"/>
      <c r="AMJ19" s="1195"/>
      <c r="AMK19" s="1195"/>
      <c r="AML19" s="1196"/>
      <c r="AMM19" s="1196"/>
      <c r="AMN19" s="1196"/>
      <c r="AMP19" s="1198"/>
      <c r="AMQ19" s="1193"/>
      <c r="AMR19" s="1194"/>
      <c r="AMS19" s="1195"/>
      <c r="AMT19" s="1195"/>
      <c r="AMU19" s="1195"/>
      <c r="AMV19" s="1196"/>
      <c r="AMW19" s="1196"/>
      <c r="AMX19" s="1196"/>
      <c r="AMZ19" s="1198"/>
      <c r="ANA19" s="1193"/>
      <c r="ANB19" s="1194"/>
      <c r="ANC19" s="1195"/>
      <c r="AND19" s="1195"/>
      <c r="ANE19" s="1195"/>
      <c r="ANF19" s="1196"/>
      <c r="ANG19" s="1196"/>
      <c r="ANH19" s="1196"/>
      <c r="ANJ19" s="1198"/>
      <c r="ANK19" s="1193"/>
      <c r="ANL19" s="1194"/>
      <c r="ANM19" s="1195"/>
      <c r="ANN19" s="1195"/>
      <c r="ANO19" s="1195"/>
      <c r="ANP19" s="1196"/>
      <c r="ANQ19" s="1196"/>
      <c r="ANR19" s="1196"/>
      <c r="ANT19" s="1198"/>
      <c r="ANU19" s="1193"/>
      <c r="ANV19" s="1194"/>
      <c r="ANW19" s="1195"/>
      <c r="ANX19" s="1195"/>
      <c r="ANY19" s="1195"/>
      <c r="ANZ19" s="1196"/>
      <c r="AOA19" s="1196"/>
      <c r="AOB19" s="1196"/>
      <c r="AOD19" s="1198"/>
      <c r="AOE19" s="1193"/>
      <c r="AOF19" s="1194"/>
      <c r="AOG19" s="1195"/>
      <c r="AOH19" s="1195"/>
      <c r="AOI19" s="1195"/>
      <c r="AOJ19" s="1196"/>
      <c r="AOK19" s="1196"/>
      <c r="AOL19" s="1196"/>
      <c r="AON19" s="1198"/>
      <c r="AOO19" s="1193"/>
      <c r="AOP19" s="1194"/>
      <c r="AOQ19" s="1195"/>
      <c r="AOR19" s="1195"/>
      <c r="AOS19" s="1195"/>
      <c r="AOT19" s="1196"/>
      <c r="AOU19" s="1196"/>
      <c r="AOV19" s="1196"/>
      <c r="AOX19" s="1198"/>
      <c r="AOY19" s="1193"/>
      <c r="AOZ19" s="1194"/>
      <c r="APA19" s="1195"/>
      <c r="APB19" s="1195"/>
      <c r="APC19" s="1195"/>
      <c r="APD19" s="1196"/>
      <c r="APE19" s="1196"/>
      <c r="APF19" s="1196"/>
      <c r="APH19" s="1198"/>
      <c r="API19" s="1193"/>
      <c r="APJ19" s="1194"/>
      <c r="APK19" s="1195"/>
      <c r="APL19" s="1195"/>
      <c r="APM19" s="1195"/>
      <c r="APN19" s="1196"/>
      <c r="APO19" s="1196"/>
      <c r="APP19" s="1196"/>
      <c r="APR19" s="1198"/>
      <c r="APS19" s="1193"/>
      <c r="APT19" s="1194"/>
      <c r="APU19" s="1195"/>
      <c r="APV19" s="1195"/>
      <c r="APW19" s="1195"/>
      <c r="APX19" s="1196"/>
      <c r="APY19" s="1196"/>
      <c r="APZ19" s="1196"/>
      <c r="AQB19" s="1198"/>
      <c r="AQC19" s="1193"/>
      <c r="AQD19" s="1194"/>
      <c r="AQE19" s="1195"/>
      <c r="AQF19" s="1195"/>
      <c r="AQG19" s="1195"/>
      <c r="AQH19" s="1196"/>
      <c r="AQI19" s="1196"/>
      <c r="AQJ19" s="1196"/>
      <c r="AQL19" s="1198"/>
      <c r="AQM19" s="1193"/>
      <c r="AQN19" s="1194"/>
      <c r="AQO19" s="1195"/>
      <c r="AQP19" s="1195"/>
      <c r="AQQ19" s="1195"/>
      <c r="AQR19" s="1196"/>
      <c r="AQS19" s="1196"/>
      <c r="AQT19" s="1196"/>
      <c r="AQV19" s="1198"/>
      <c r="AQW19" s="1193"/>
      <c r="AQX19" s="1194"/>
      <c r="AQY19" s="1195"/>
      <c r="AQZ19" s="1195"/>
      <c r="ARA19" s="1195"/>
      <c r="ARB19" s="1196"/>
      <c r="ARC19" s="1196"/>
      <c r="ARD19" s="1196"/>
      <c r="ARF19" s="1198"/>
      <c r="ARG19" s="1193"/>
      <c r="ARH19" s="1194"/>
      <c r="ARI19" s="1195"/>
      <c r="ARJ19" s="1195"/>
      <c r="ARK19" s="1195"/>
      <c r="ARL19" s="1196"/>
      <c r="ARM19" s="1196"/>
      <c r="ARN19" s="1196"/>
      <c r="ARP19" s="1198"/>
      <c r="ARQ19" s="1193"/>
      <c r="ARR19" s="1194"/>
      <c r="ARS19" s="1195"/>
      <c r="ART19" s="1195"/>
      <c r="ARU19" s="1195"/>
      <c r="ARV19" s="1196"/>
      <c r="ARW19" s="1196"/>
      <c r="ARX19" s="1196"/>
      <c r="ARZ19" s="1198"/>
      <c r="ASA19" s="1193"/>
      <c r="ASB19" s="1194"/>
      <c r="ASC19" s="1195"/>
      <c r="ASD19" s="1195"/>
      <c r="ASE19" s="1195"/>
      <c r="ASF19" s="1196"/>
      <c r="ASG19" s="1196"/>
      <c r="ASH19" s="1196"/>
      <c r="ASJ19" s="1198"/>
      <c r="ASK19" s="1193"/>
      <c r="ASL19" s="1194"/>
      <c r="ASM19" s="1195"/>
      <c r="ASN19" s="1195"/>
      <c r="ASO19" s="1195"/>
      <c r="ASP19" s="1196"/>
      <c r="ASQ19" s="1196"/>
      <c r="ASR19" s="1196"/>
      <c r="AST19" s="1198"/>
      <c r="ASU19" s="1193"/>
      <c r="ASV19" s="1194"/>
      <c r="ASW19" s="1195"/>
      <c r="ASX19" s="1195"/>
      <c r="ASY19" s="1195"/>
      <c r="ASZ19" s="1196"/>
      <c r="ATA19" s="1196"/>
      <c r="ATB19" s="1196"/>
      <c r="ATD19" s="1198"/>
      <c r="ATE19" s="1193"/>
      <c r="ATF19" s="1194"/>
      <c r="ATG19" s="1195"/>
      <c r="ATH19" s="1195"/>
      <c r="ATI19" s="1195"/>
      <c r="ATJ19" s="1196"/>
      <c r="ATK19" s="1196"/>
      <c r="ATL19" s="1196"/>
      <c r="ATN19" s="1198"/>
      <c r="ATO19" s="1193"/>
      <c r="ATP19" s="1194"/>
      <c r="ATQ19" s="1195"/>
      <c r="ATR19" s="1195"/>
      <c r="ATS19" s="1195"/>
      <c r="ATT19" s="1196"/>
      <c r="ATU19" s="1196"/>
      <c r="ATV19" s="1196"/>
      <c r="ATX19" s="1198"/>
      <c r="ATY19" s="1193"/>
      <c r="ATZ19" s="1194"/>
      <c r="AUA19" s="1195"/>
      <c r="AUB19" s="1195"/>
      <c r="AUC19" s="1195"/>
      <c r="AUD19" s="1196"/>
      <c r="AUE19" s="1196"/>
      <c r="AUF19" s="1196"/>
      <c r="AUH19" s="1198"/>
      <c r="AUI19" s="1193"/>
      <c r="AUJ19" s="1194"/>
      <c r="AUK19" s="1195"/>
      <c r="AUL19" s="1195"/>
      <c r="AUM19" s="1195"/>
      <c r="AUN19" s="1196"/>
      <c r="AUO19" s="1196"/>
      <c r="AUP19" s="1196"/>
      <c r="AUR19" s="1198"/>
      <c r="AUS19" s="1193"/>
      <c r="AUT19" s="1194"/>
      <c r="AUU19" s="1195"/>
      <c r="AUV19" s="1195"/>
      <c r="AUW19" s="1195"/>
      <c r="AUX19" s="1196"/>
      <c r="AUY19" s="1196"/>
      <c r="AUZ19" s="1196"/>
      <c r="AVB19" s="1198"/>
      <c r="AVC19" s="1193"/>
      <c r="AVD19" s="1194"/>
      <c r="AVE19" s="1195"/>
      <c r="AVF19" s="1195"/>
      <c r="AVG19" s="1195"/>
      <c r="AVH19" s="1196"/>
      <c r="AVI19" s="1196"/>
      <c r="AVJ19" s="1196"/>
      <c r="AVL19" s="1198"/>
      <c r="AVM19" s="1193"/>
      <c r="AVN19" s="1194"/>
      <c r="AVO19" s="1195"/>
      <c r="AVP19" s="1195"/>
      <c r="AVQ19" s="1195"/>
      <c r="AVR19" s="1196"/>
      <c r="AVS19" s="1196"/>
      <c r="AVT19" s="1196"/>
      <c r="AVV19" s="1198"/>
      <c r="AVW19" s="1193"/>
      <c r="AVX19" s="1194"/>
      <c r="AVY19" s="1195"/>
      <c r="AVZ19" s="1195"/>
      <c r="AWA19" s="1195"/>
      <c r="AWB19" s="1196"/>
      <c r="AWC19" s="1196"/>
      <c r="AWD19" s="1196"/>
      <c r="AWF19" s="1198"/>
      <c r="AWG19" s="1193"/>
      <c r="AWH19" s="1194"/>
      <c r="AWI19" s="1195"/>
      <c r="AWJ19" s="1195"/>
      <c r="AWK19" s="1195"/>
      <c r="AWL19" s="1196"/>
      <c r="AWM19" s="1196"/>
      <c r="AWN19" s="1196"/>
      <c r="AWP19" s="1198"/>
      <c r="AWQ19" s="1193"/>
      <c r="AWR19" s="1194"/>
      <c r="AWS19" s="1195"/>
      <c r="AWT19" s="1195"/>
      <c r="AWU19" s="1195"/>
      <c r="AWV19" s="1196"/>
      <c r="AWW19" s="1196"/>
      <c r="AWX19" s="1196"/>
      <c r="AWZ19" s="1198"/>
      <c r="AXA19" s="1193"/>
      <c r="AXB19" s="1194"/>
      <c r="AXC19" s="1195"/>
      <c r="AXD19" s="1195"/>
      <c r="AXE19" s="1195"/>
      <c r="AXF19" s="1196"/>
      <c r="AXG19" s="1196"/>
      <c r="AXH19" s="1196"/>
      <c r="AXJ19" s="1198"/>
      <c r="AXK19" s="1193"/>
      <c r="AXL19" s="1194"/>
      <c r="AXM19" s="1195"/>
      <c r="AXN19" s="1195"/>
      <c r="AXO19" s="1195"/>
      <c r="AXP19" s="1196"/>
      <c r="AXQ19" s="1196"/>
      <c r="AXR19" s="1196"/>
      <c r="AXT19" s="1198"/>
      <c r="AXU19" s="1193"/>
      <c r="AXV19" s="1194"/>
      <c r="AXW19" s="1195"/>
      <c r="AXX19" s="1195"/>
      <c r="AXY19" s="1195"/>
      <c r="AXZ19" s="1196"/>
      <c r="AYA19" s="1196"/>
      <c r="AYB19" s="1196"/>
      <c r="AYD19" s="1198"/>
      <c r="AYE19" s="1193"/>
      <c r="AYF19" s="1194"/>
      <c r="AYG19" s="1195"/>
      <c r="AYH19" s="1195"/>
      <c r="AYI19" s="1195"/>
      <c r="AYJ19" s="1196"/>
      <c r="AYK19" s="1196"/>
      <c r="AYL19" s="1196"/>
      <c r="AYN19" s="1198"/>
      <c r="AYO19" s="1193"/>
      <c r="AYP19" s="1194"/>
      <c r="AYQ19" s="1195"/>
      <c r="AYR19" s="1195"/>
      <c r="AYS19" s="1195"/>
      <c r="AYT19" s="1196"/>
      <c r="AYU19" s="1196"/>
      <c r="AYV19" s="1196"/>
      <c r="AYX19" s="1198"/>
      <c r="AYY19" s="1193"/>
      <c r="AYZ19" s="1194"/>
      <c r="AZA19" s="1195"/>
      <c r="AZB19" s="1195"/>
      <c r="AZC19" s="1195"/>
      <c r="AZD19" s="1196"/>
      <c r="AZE19" s="1196"/>
      <c r="AZF19" s="1196"/>
      <c r="AZH19" s="1198"/>
      <c r="AZI19" s="1193"/>
      <c r="AZJ19" s="1194"/>
      <c r="AZK19" s="1195"/>
      <c r="AZL19" s="1195"/>
      <c r="AZM19" s="1195"/>
      <c r="AZN19" s="1196"/>
      <c r="AZO19" s="1196"/>
      <c r="AZP19" s="1196"/>
      <c r="AZR19" s="1198"/>
      <c r="AZS19" s="1193"/>
      <c r="AZT19" s="1194"/>
      <c r="AZU19" s="1195"/>
      <c r="AZV19" s="1195"/>
      <c r="AZW19" s="1195"/>
      <c r="AZX19" s="1196"/>
      <c r="AZY19" s="1196"/>
      <c r="AZZ19" s="1196"/>
      <c r="BAB19" s="1198"/>
      <c r="BAC19" s="1193"/>
      <c r="BAD19" s="1194"/>
      <c r="BAE19" s="1195"/>
      <c r="BAF19" s="1195"/>
      <c r="BAG19" s="1195"/>
      <c r="BAH19" s="1196"/>
      <c r="BAI19" s="1196"/>
      <c r="BAJ19" s="1196"/>
      <c r="BAL19" s="1198"/>
      <c r="BAM19" s="1193"/>
      <c r="BAN19" s="1194"/>
      <c r="BAO19" s="1195"/>
      <c r="BAP19" s="1195"/>
      <c r="BAQ19" s="1195"/>
      <c r="BAR19" s="1196"/>
      <c r="BAS19" s="1196"/>
      <c r="BAT19" s="1196"/>
      <c r="BAV19" s="1198"/>
      <c r="BAW19" s="1193"/>
      <c r="BAX19" s="1194"/>
      <c r="BAY19" s="1195"/>
      <c r="BAZ19" s="1195"/>
      <c r="BBA19" s="1195"/>
      <c r="BBB19" s="1196"/>
      <c r="BBC19" s="1196"/>
      <c r="BBD19" s="1196"/>
      <c r="BBF19" s="1198"/>
      <c r="BBG19" s="1193"/>
      <c r="BBH19" s="1194"/>
      <c r="BBI19" s="1195"/>
      <c r="BBJ19" s="1195"/>
      <c r="BBK19" s="1195"/>
      <c r="BBL19" s="1196"/>
      <c r="BBM19" s="1196"/>
      <c r="BBN19" s="1196"/>
      <c r="BBP19" s="1198"/>
      <c r="BBQ19" s="1193"/>
      <c r="BBR19" s="1194"/>
      <c r="BBS19" s="1195"/>
      <c r="BBT19" s="1195"/>
      <c r="BBU19" s="1195"/>
      <c r="BBV19" s="1196"/>
      <c r="BBW19" s="1196"/>
      <c r="BBX19" s="1196"/>
      <c r="BBZ19" s="1198"/>
      <c r="BCA19" s="1193"/>
      <c r="BCB19" s="1194"/>
      <c r="BCC19" s="1195"/>
      <c r="BCD19" s="1195"/>
      <c r="BCE19" s="1195"/>
      <c r="BCF19" s="1196"/>
      <c r="BCG19" s="1196"/>
      <c r="BCH19" s="1196"/>
      <c r="BCJ19" s="1198"/>
      <c r="BCK19" s="1193"/>
      <c r="BCL19" s="1194"/>
      <c r="BCM19" s="1195"/>
      <c r="BCN19" s="1195"/>
      <c r="BCO19" s="1195"/>
      <c r="BCP19" s="1196"/>
      <c r="BCQ19" s="1196"/>
      <c r="BCR19" s="1196"/>
      <c r="BCT19" s="1198"/>
      <c r="BCU19" s="1193"/>
      <c r="BCV19" s="1194"/>
      <c r="BCW19" s="1195"/>
      <c r="BCX19" s="1195"/>
      <c r="BCY19" s="1195"/>
      <c r="BCZ19" s="1196"/>
      <c r="BDA19" s="1196"/>
      <c r="BDB19" s="1196"/>
      <c r="BDD19" s="1198"/>
      <c r="BDE19" s="1193"/>
      <c r="BDF19" s="1194"/>
      <c r="BDG19" s="1195"/>
      <c r="BDH19" s="1195"/>
      <c r="BDI19" s="1195"/>
      <c r="BDJ19" s="1196"/>
      <c r="BDK19" s="1196"/>
      <c r="BDL19" s="1196"/>
      <c r="BDN19" s="1198"/>
      <c r="BDO19" s="1193"/>
      <c r="BDP19" s="1194"/>
      <c r="BDQ19" s="1195"/>
      <c r="BDR19" s="1195"/>
      <c r="BDS19" s="1195"/>
      <c r="BDT19" s="1196"/>
      <c r="BDU19" s="1196"/>
      <c r="BDV19" s="1196"/>
      <c r="BDX19" s="1198"/>
      <c r="BDY19" s="1193"/>
      <c r="BDZ19" s="1194"/>
      <c r="BEA19" s="1195"/>
      <c r="BEB19" s="1195"/>
      <c r="BEC19" s="1195"/>
      <c r="BED19" s="1196"/>
      <c r="BEE19" s="1196"/>
      <c r="BEF19" s="1196"/>
      <c r="BEH19" s="1198"/>
      <c r="BEI19" s="1193"/>
      <c r="BEJ19" s="1194"/>
      <c r="BEK19" s="1195"/>
      <c r="BEL19" s="1195"/>
      <c r="BEM19" s="1195"/>
      <c r="BEN19" s="1196"/>
      <c r="BEO19" s="1196"/>
      <c r="BEP19" s="1196"/>
      <c r="BER19" s="1198"/>
      <c r="BES19" s="1193"/>
      <c r="BET19" s="1194"/>
      <c r="BEU19" s="1195"/>
      <c r="BEV19" s="1195"/>
      <c r="BEW19" s="1195"/>
      <c r="BEX19" s="1196"/>
      <c r="BEY19" s="1196"/>
      <c r="BEZ19" s="1196"/>
      <c r="BFB19" s="1198"/>
      <c r="BFC19" s="1193"/>
      <c r="BFD19" s="1194"/>
      <c r="BFE19" s="1195"/>
      <c r="BFF19" s="1195"/>
      <c r="BFG19" s="1195"/>
      <c r="BFH19" s="1196"/>
      <c r="BFI19" s="1196"/>
      <c r="BFJ19" s="1196"/>
      <c r="BFL19" s="1198"/>
      <c r="BFM19" s="1193"/>
      <c r="BFN19" s="1194"/>
      <c r="BFO19" s="1195"/>
      <c r="BFP19" s="1195"/>
      <c r="BFQ19" s="1195"/>
      <c r="BFR19" s="1196"/>
      <c r="BFS19" s="1196"/>
      <c r="BFT19" s="1196"/>
      <c r="BFV19" s="1198"/>
      <c r="BFW19" s="1193"/>
      <c r="BFX19" s="1194"/>
      <c r="BFY19" s="1195"/>
      <c r="BFZ19" s="1195"/>
      <c r="BGA19" s="1195"/>
      <c r="BGB19" s="1196"/>
      <c r="BGC19" s="1196"/>
      <c r="BGD19" s="1196"/>
      <c r="BGF19" s="1198"/>
      <c r="BGG19" s="1193"/>
      <c r="BGH19" s="1194"/>
      <c r="BGI19" s="1195"/>
      <c r="BGJ19" s="1195"/>
      <c r="BGK19" s="1195"/>
      <c r="BGL19" s="1196"/>
      <c r="BGM19" s="1196"/>
      <c r="BGN19" s="1196"/>
      <c r="BGP19" s="1198"/>
      <c r="BGQ19" s="1193"/>
      <c r="BGR19" s="1194"/>
      <c r="BGS19" s="1195"/>
      <c r="BGT19" s="1195"/>
      <c r="BGU19" s="1195"/>
      <c r="BGV19" s="1196"/>
      <c r="BGW19" s="1196"/>
      <c r="BGX19" s="1196"/>
      <c r="BGZ19" s="1198"/>
      <c r="BHA19" s="1193"/>
      <c r="BHB19" s="1194"/>
      <c r="BHC19" s="1195"/>
      <c r="BHD19" s="1195"/>
      <c r="BHE19" s="1195"/>
      <c r="BHF19" s="1196"/>
      <c r="BHG19" s="1196"/>
      <c r="BHH19" s="1196"/>
      <c r="BHJ19" s="1198"/>
      <c r="BHK19" s="1193"/>
      <c r="BHL19" s="1194"/>
      <c r="BHM19" s="1195"/>
      <c r="BHN19" s="1195"/>
      <c r="BHO19" s="1195"/>
      <c r="BHP19" s="1196"/>
      <c r="BHQ19" s="1196"/>
      <c r="BHR19" s="1196"/>
      <c r="BHT19" s="1198"/>
      <c r="BHU19" s="1193"/>
      <c r="BHV19" s="1194"/>
      <c r="BHW19" s="1195"/>
      <c r="BHX19" s="1195"/>
      <c r="BHY19" s="1195"/>
      <c r="BHZ19" s="1196"/>
      <c r="BIA19" s="1196"/>
      <c r="BIB19" s="1196"/>
      <c r="BID19" s="1198"/>
      <c r="BIE19" s="1193"/>
      <c r="BIF19" s="1194"/>
      <c r="BIG19" s="1195"/>
      <c r="BIH19" s="1195"/>
      <c r="BII19" s="1195"/>
      <c r="BIJ19" s="1196"/>
      <c r="BIK19" s="1196"/>
      <c r="BIL19" s="1196"/>
      <c r="BIN19" s="1198"/>
      <c r="BIO19" s="1193"/>
      <c r="BIP19" s="1194"/>
      <c r="BIQ19" s="1195"/>
      <c r="BIR19" s="1195"/>
      <c r="BIS19" s="1195"/>
      <c r="BIT19" s="1196"/>
      <c r="BIU19" s="1196"/>
      <c r="BIV19" s="1196"/>
      <c r="BIX19" s="1198"/>
      <c r="BIY19" s="1193"/>
      <c r="BIZ19" s="1194"/>
      <c r="BJA19" s="1195"/>
      <c r="BJB19" s="1195"/>
      <c r="BJC19" s="1195"/>
      <c r="BJD19" s="1196"/>
      <c r="BJE19" s="1196"/>
      <c r="BJF19" s="1196"/>
      <c r="BJH19" s="1198"/>
      <c r="BJI19" s="1193"/>
      <c r="BJJ19" s="1194"/>
      <c r="BJK19" s="1195"/>
      <c r="BJL19" s="1195"/>
      <c r="BJM19" s="1195"/>
      <c r="BJN19" s="1196"/>
      <c r="BJO19" s="1196"/>
      <c r="BJP19" s="1196"/>
      <c r="BJR19" s="1198"/>
      <c r="BJS19" s="1193"/>
      <c r="BJT19" s="1194"/>
      <c r="BJU19" s="1195"/>
      <c r="BJV19" s="1195"/>
      <c r="BJW19" s="1195"/>
      <c r="BJX19" s="1196"/>
      <c r="BJY19" s="1196"/>
      <c r="BJZ19" s="1196"/>
      <c r="BKB19" s="1198"/>
      <c r="BKC19" s="1193"/>
      <c r="BKD19" s="1194"/>
      <c r="BKE19" s="1195"/>
      <c r="BKF19" s="1195"/>
      <c r="BKG19" s="1195"/>
      <c r="BKH19" s="1196"/>
      <c r="BKI19" s="1196"/>
      <c r="BKJ19" s="1196"/>
      <c r="BKL19" s="1198"/>
      <c r="BKM19" s="1193"/>
      <c r="BKN19" s="1194"/>
      <c r="BKO19" s="1195"/>
      <c r="BKP19" s="1195"/>
      <c r="BKQ19" s="1195"/>
      <c r="BKR19" s="1196"/>
      <c r="BKS19" s="1196"/>
      <c r="BKT19" s="1196"/>
      <c r="BKV19" s="1198"/>
      <c r="BKW19" s="1193"/>
      <c r="BKX19" s="1194"/>
      <c r="BKY19" s="1195"/>
      <c r="BKZ19" s="1195"/>
      <c r="BLA19" s="1195"/>
      <c r="BLB19" s="1196"/>
      <c r="BLC19" s="1196"/>
      <c r="BLD19" s="1196"/>
      <c r="BLF19" s="1198"/>
      <c r="BLG19" s="1193"/>
      <c r="BLH19" s="1194"/>
      <c r="BLI19" s="1195"/>
      <c r="BLJ19" s="1195"/>
      <c r="BLK19" s="1195"/>
      <c r="BLL19" s="1196"/>
      <c r="BLM19" s="1196"/>
      <c r="BLN19" s="1196"/>
      <c r="BLP19" s="1198"/>
      <c r="BLQ19" s="1193"/>
      <c r="BLR19" s="1194"/>
      <c r="BLS19" s="1195"/>
      <c r="BLT19" s="1195"/>
      <c r="BLU19" s="1195"/>
      <c r="BLV19" s="1196"/>
      <c r="BLW19" s="1196"/>
      <c r="BLX19" s="1196"/>
      <c r="BLZ19" s="1198"/>
      <c r="BMA19" s="1193"/>
      <c r="BMB19" s="1194"/>
      <c r="BMC19" s="1195"/>
      <c r="BMD19" s="1195"/>
      <c r="BME19" s="1195"/>
      <c r="BMF19" s="1196"/>
      <c r="BMG19" s="1196"/>
      <c r="BMH19" s="1196"/>
      <c r="BMJ19" s="1198"/>
      <c r="BMK19" s="1193"/>
      <c r="BML19" s="1194"/>
      <c r="BMM19" s="1195"/>
      <c r="BMN19" s="1195"/>
      <c r="BMO19" s="1195"/>
      <c r="BMP19" s="1196"/>
      <c r="BMQ19" s="1196"/>
      <c r="BMR19" s="1196"/>
      <c r="BMT19" s="1198"/>
      <c r="BMU19" s="1193"/>
      <c r="BMV19" s="1194"/>
      <c r="BMW19" s="1195"/>
      <c r="BMX19" s="1195"/>
      <c r="BMY19" s="1195"/>
      <c r="BMZ19" s="1196"/>
      <c r="BNA19" s="1196"/>
      <c r="BNB19" s="1196"/>
      <c r="BND19" s="1198"/>
      <c r="BNE19" s="1193"/>
      <c r="BNF19" s="1194"/>
      <c r="BNG19" s="1195"/>
      <c r="BNH19" s="1195"/>
      <c r="BNI19" s="1195"/>
      <c r="BNJ19" s="1196"/>
      <c r="BNK19" s="1196"/>
      <c r="BNL19" s="1196"/>
      <c r="BNN19" s="1198"/>
      <c r="BNO19" s="1193"/>
      <c r="BNP19" s="1194"/>
      <c r="BNQ19" s="1195"/>
      <c r="BNR19" s="1195"/>
      <c r="BNS19" s="1195"/>
      <c r="BNT19" s="1196"/>
      <c r="BNU19" s="1196"/>
      <c r="BNV19" s="1196"/>
      <c r="BNX19" s="1198"/>
      <c r="BNY19" s="1193"/>
      <c r="BNZ19" s="1194"/>
      <c r="BOA19" s="1195"/>
      <c r="BOB19" s="1195"/>
      <c r="BOC19" s="1195"/>
      <c r="BOD19" s="1196"/>
      <c r="BOE19" s="1196"/>
      <c r="BOF19" s="1196"/>
      <c r="BOH19" s="1198"/>
      <c r="BOI19" s="1193"/>
      <c r="BOJ19" s="1194"/>
      <c r="BOK19" s="1195"/>
      <c r="BOL19" s="1195"/>
      <c r="BOM19" s="1195"/>
      <c r="BON19" s="1196"/>
      <c r="BOO19" s="1196"/>
      <c r="BOP19" s="1196"/>
      <c r="BOR19" s="1198"/>
      <c r="BOS19" s="1193"/>
      <c r="BOT19" s="1194"/>
      <c r="BOU19" s="1195"/>
      <c r="BOV19" s="1195"/>
      <c r="BOW19" s="1195"/>
      <c r="BOX19" s="1196"/>
      <c r="BOY19" s="1196"/>
      <c r="BOZ19" s="1196"/>
      <c r="BPB19" s="1198"/>
      <c r="BPC19" s="1193"/>
      <c r="BPD19" s="1194"/>
      <c r="BPE19" s="1195"/>
      <c r="BPF19" s="1195"/>
      <c r="BPG19" s="1195"/>
      <c r="BPH19" s="1196"/>
      <c r="BPI19" s="1196"/>
      <c r="BPJ19" s="1196"/>
      <c r="BPL19" s="1198"/>
      <c r="BPM19" s="1193"/>
      <c r="BPN19" s="1194"/>
      <c r="BPO19" s="1195"/>
      <c r="BPP19" s="1195"/>
      <c r="BPQ19" s="1195"/>
      <c r="BPR19" s="1196"/>
      <c r="BPS19" s="1196"/>
      <c r="BPT19" s="1196"/>
      <c r="BPV19" s="1198"/>
      <c r="BPW19" s="1193"/>
      <c r="BPX19" s="1194"/>
      <c r="BPY19" s="1195"/>
      <c r="BPZ19" s="1195"/>
      <c r="BQA19" s="1195"/>
      <c r="BQB19" s="1196"/>
      <c r="BQC19" s="1196"/>
      <c r="BQD19" s="1196"/>
      <c r="BQF19" s="1198"/>
      <c r="BQG19" s="1193"/>
      <c r="BQH19" s="1194"/>
      <c r="BQI19" s="1195"/>
      <c r="BQJ19" s="1195"/>
      <c r="BQK19" s="1195"/>
      <c r="BQL19" s="1196"/>
      <c r="BQM19" s="1196"/>
      <c r="BQN19" s="1196"/>
      <c r="BQP19" s="1198"/>
      <c r="BQQ19" s="1193"/>
      <c r="BQR19" s="1194"/>
      <c r="BQS19" s="1195"/>
      <c r="BQT19" s="1195"/>
      <c r="BQU19" s="1195"/>
      <c r="BQV19" s="1196"/>
      <c r="BQW19" s="1196"/>
      <c r="BQX19" s="1196"/>
      <c r="BQZ19" s="1198"/>
      <c r="BRA19" s="1193"/>
      <c r="BRB19" s="1194"/>
      <c r="BRC19" s="1195"/>
      <c r="BRD19" s="1195"/>
      <c r="BRE19" s="1195"/>
      <c r="BRF19" s="1196"/>
      <c r="BRG19" s="1196"/>
      <c r="BRH19" s="1196"/>
      <c r="BRJ19" s="1198"/>
      <c r="BRK19" s="1193"/>
      <c r="BRL19" s="1194"/>
      <c r="BRM19" s="1195"/>
      <c r="BRN19" s="1195"/>
      <c r="BRO19" s="1195"/>
      <c r="BRP19" s="1196"/>
      <c r="BRQ19" s="1196"/>
      <c r="BRR19" s="1196"/>
      <c r="BRT19" s="1198"/>
      <c r="BRU19" s="1193"/>
      <c r="BRV19" s="1194"/>
      <c r="BRW19" s="1195"/>
      <c r="BRX19" s="1195"/>
      <c r="BRY19" s="1195"/>
      <c r="BRZ19" s="1196"/>
      <c r="BSA19" s="1196"/>
      <c r="BSB19" s="1196"/>
      <c r="BSD19" s="1198"/>
      <c r="BSE19" s="1193"/>
      <c r="BSF19" s="1194"/>
      <c r="BSG19" s="1195"/>
      <c r="BSH19" s="1195"/>
      <c r="BSI19" s="1195"/>
      <c r="BSJ19" s="1196"/>
      <c r="BSK19" s="1196"/>
      <c r="BSL19" s="1196"/>
      <c r="BSN19" s="1198"/>
      <c r="BSO19" s="1193"/>
      <c r="BSP19" s="1194"/>
      <c r="BSQ19" s="1195"/>
      <c r="BSR19" s="1195"/>
      <c r="BSS19" s="1195"/>
      <c r="BST19" s="1196"/>
      <c r="BSU19" s="1196"/>
      <c r="BSV19" s="1196"/>
      <c r="BSX19" s="1198"/>
      <c r="BSY19" s="1193"/>
      <c r="BSZ19" s="1194"/>
      <c r="BTA19" s="1195"/>
      <c r="BTB19" s="1195"/>
      <c r="BTC19" s="1195"/>
      <c r="BTD19" s="1196"/>
      <c r="BTE19" s="1196"/>
      <c r="BTF19" s="1196"/>
      <c r="BTH19" s="1198"/>
      <c r="BTI19" s="1193"/>
      <c r="BTJ19" s="1194"/>
      <c r="BTK19" s="1195"/>
      <c r="BTL19" s="1195"/>
      <c r="BTM19" s="1195"/>
      <c r="BTN19" s="1196"/>
      <c r="BTO19" s="1196"/>
      <c r="BTP19" s="1196"/>
      <c r="BTR19" s="1198"/>
      <c r="BTS19" s="1193"/>
      <c r="BTT19" s="1194"/>
      <c r="BTU19" s="1195"/>
      <c r="BTV19" s="1195"/>
      <c r="BTW19" s="1195"/>
      <c r="BTX19" s="1196"/>
      <c r="BTY19" s="1196"/>
      <c r="BTZ19" s="1196"/>
      <c r="BUB19" s="1198"/>
      <c r="BUC19" s="1193"/>
      <c r="BUD19" s="1194"/>
      <c r="BUE19" s="1195"/>
      <c r="BUF19" s="1195"/>
      <c r="BUG19" s="1195"/>
      <c r="BUH19" s="1196"/>
      <c r="BUI19" s="1196"/>
      <c r="BUJ19" s="1196"/>
      <c r="BUL19" s="1198"/>
      <c r="BUM19" s="1193"/>
      <c r="BUN19" s="1194"/>
      <c r="BUO19" s="1195"/>
      <c r="BUP19" s="1195"/>
      <c r="BUQ19" s="1195"/>
      <c r="BUR19" s="1196"/>
      <c r="BUS19" s="1196"/>
      <c r="BUT19" s="1196"/>
      <c r="BUV19" s="1198"/>
      <c r="BUW19" s="1193"/>
      <c r="BUX19" s="1194"/>
      <c r="BUY19" s="1195"/>
      <c r="BUZ19" s="1195"/>
      <c r="BVA19" s="1195"/>
      <c r="BVB19" s="1196"/>
      <c r="BVC19" s="1196"/>
      <c r="BVD19" s="1196"/>
      <c r="BVF19" s="1198"/>
      <c r="BVG19" s="1193"/>
      <c r="BVH19" s="1194"/>
      <c r="BVI19" s="1195"/>
      <c r="BVJ19" s="1195"/>
      <c r="BVK19" s="1195"/>
      <c r="BVL19" s="1196"/>
      <c r="BVM19" s="1196"/>
      <c r="BVN19" s="1196"/>
      <c r="BVP19" s="1198"/>
      <c r="BVQ19" s="1193"/>
      <c r="BVR19" s="1194"/>
      <c r="BVS19" s="1195"/>
      <c r="BVT19" s="1195"/>
      <c r="BVU19" s="1195"/>
      <c r="BVV19" s="1196"/>
      <c r="BVW19" s="1196"/>
      <c r="BVX19" s="1196"/>
      <c r="BVZ19" s="1198"/>
      <c r="BWA19" s="1193"/>
      <c r="BWB19" s="1194"/>
      <c r="BWC19" s="1195"/>
      <c r="BWD19" s="1195"/>
      <c r="BWE19" s="1195"/>
      <c r="BWF19" s="1196"/>
      <c r="BWG19" s="1196"/>
      <c r="BWH19" s="1196"/>
      <c r="BWJ19" s="1198"/>
      <c r="BWK19" s="1193"/>
      <c r="BWL19" s="1194"/>
      <c r="BWM19" s="1195"/>
      <c r="BWN19" s="1195"/>
      <c r="BWO19" s="1195"/>
      <c r="BWP19" s="1196"/>
      <c r="BWQ19" s="1196"/>
      <c r="BWR19" s="1196"/>
      <c r="BWT19" s="1198"/>
      <c r="BWU19" s="1193"/>
      <c r="BWV19" s="1194"/>
      <c r="BWW19" s="1195"/>
      <c r="BWX19" s="1195"/>
      <c r="BWY19" s="1195"/>
      <c r="BWZ19" s="1196"/>
      <c r="BXA19" s="1196"/>
      <c r="BXB19" s="1196"/>
      <c r="BXD19" s="1198"/>
      <c r="BXE19" s="1193"/>
      <c r="BXF19" s="1194"/>
      <c r="BXG19" s="1195"/>
      <c r="BXH19" s="1195"/>
      <c r="BXI19" s="1195"/>
      <c r="BXJ19" s="1196"/>
      <c r="BXK19" s="1196"/>
      <c r="BXL19" s="1196"/>
      <c r="BXN19" s="1198"/>
      <c r="BXO19" s="1193"/>
      <c r="BXP19" s="1194"/>
      <c r="BXQ19" s="1195"/>
      <c r="BXR19" s="1195"/>
      <c r="BXS19" s="1195"/>
      <c r="BXT19" s="1196"/>
      <c r="BXU19" s="1196"/>
      <c r="BXV19" s="1196"/>
      <c r="BXX19" s="1198"/>
      <c r="BXY19" s="1193"/>
      <c r="BXZ19" s="1194"/>
      <c r="BYA19" s="1195"/>
      <c r="BYB19" s="1195"/>
      <c r="BYC19" s="1195"/>
      <c r="BYD19" s="1196"/>
      <c r="BYE19" s="1196"/>
      <c r="BYF19" s="1196"/>
      <c r="BYH19" s="1198"/>
      <c r="BYI19" s="1193"/>
      <c r="BYJ19" s="1194"/>
      <c r="BYK19" s="1195"/>
      <c r="BYL19" s="1195"/>
      <c r="BYM19" s="1195"/>
      <c r="BYN19" s="1196"/>
      <c r="BYO19" s="1196"/>
      <c r="BYP19" s="1196"/>
      <c r="BYR19" s="1198"/>
      <c r="BYS19" s="1193"/>
      <c r="BYT19" s="1194"/>
      <c r="BYU19" s="1195"/>
      <c r="BYV19" s="1195"/>
      <c r="BYW19" s="1195"/>
      <c r="BYX19" s="1196"/>
      <c r="BYY19" s="1196"/>
      <c r="BYZ19" s="1196"/>
      <c r="BZB19" s="1198"/>
      <c r="BZC19" s="1193"/>
      <c r="BZD19" s="1194"/>
      <c r="BZE19" s="1195"/>
      <c r="BZF19" s="1195"/>
      <c r="BZG19" s="1195"/>
      <c r="BZH19" s="1196"/>
      <c r="BZI19" s="1196"/>
      <c r="BZJ19" s="1196"/>
      <c r="BZL19" s="1198"/>
      <c r="BZM19" s="1193"/>
      <c r="BZN19" s="1194"/>
      <c r="BZO19" s="1195"/>
      <c r="BZP19" s="1195"/>
      <c r="BZQ19" s="1195"/>
      <c r="BZR19" s="1196"/>
      <c r="BZS19" s="1196"/>
      <c r="BZT19" s="1196"/>
      <c r="BZV19" s="1198"/>
      <c r="BZW19" s="1193"/>
      <c r="BZX19" s="1194"/>
      <c r="BZY19" s="1195"/>
      <c r="BZZ19" s="1195"/>
      <c r="CAA19" s="1195"/>
      <c r="CAB19" s="1196"/>
      <c r="CAC19" s="1196"/>
      <c r="CAD19" s="1196"/>
      <c r="CAF19" s="1198"/>
      <c r="CAG19" s="1193"/>
      <c r="CAH19" s="1194"/>
      <c r="CAI19" s="1195"/>
      <c r="CAJ19" s="1195"/>
      <c r="CAK19" s="1195"/>
      <c r="CAL19" s="1196"/>
      <c r="CAM19" s="1196"/>
      <c r="CAN19" s="1196"/>
      <c r="CAP19" s="1198"/>
      <c r="CAQ19" s="1193"/>
      <c r="CAR19" s="1194"/>
      <c r="CAS19" s="1195"/>
      <c r="CAT19" s="1195"/>
      <c r="CAU19" s="1195"/>
      <c r="CAV19" s="1196"/>
      <c r="CAW19" s="1196"/>
      <c r="CAX19" s="1196"/>
      <c r="CAZ19" s="1198"/>
      <c r="CBA19" s="1193"/>
      <c r="CBB19" s="1194"/>
      <c r="CBC19" s="1195"/>
      <c r="CBD19" s="1195"/>
      <c r="CBE19" s="1195"/>
      <c r="CBF19" s="1196"/>
      <c r="CBG19" s="1196"/>
      <c r="CBH19" s="1196"/>
      <c r="CBJ19" s="1198"/>
      <c r="CBK19" s="1193"/>
      <c r="CBL19" s="1194"/>
      <c r="CBM19" s="1195"/>
      <c r="CBN19" s="1195"/>
      <c r="CBO19" s="1195"/>
      <c r="CBP19" s="1196"/>
      <c r="CBQ19" s="1196"/>
      <c r="CBR19" s="1196"/>
      <c r="CBT19" s="1198"/>
      <c r="CBU19" s="1193"/>
      <c r="CBV19" s="1194"/>
      <c r="CBW19" s="1195"/>
      <c r="CBX19" s="1195"/>
      <c r="CBY19" s="1195"/>
      <c r="CBZ19" s="1196"/>
      <c r="CCA19" s="1196"/>
      <c r="CCB19" s="1196"/>
      <c r="CCD19" s="1198"/>
      <c r="CCE19" s="1193"/>
      <c r="CCF19" s="1194"/>
      <c r="CCG19" s="1195"/>
      <c r="CCH19" s="1195"/>
      <c r="CCI19" s="1195"/>
      <c r="CCJ19" s="1196"/>
      <c r="CCK19" s="1196"/>
      <c r="CCL19" s="1196"/>
      <c r="CCN19" s="1198"/>
      <c r="CCO19" s="1193"/>
      <c r="CCP19" s="1194"/>
      <c r="CCQ19" s="1195"/>
      <c r="CCR19" s="1195"/>
      <c r="CCS19" s="1195"/>
      <c r="CCT19" s="1196"/>
      <c r="CCU19" s="1196"/>
      <c r="CCV19" s="1196"/>
      <c r="CCX19" s="1198"/>
      <c r="CCY19" s="1193"/>
      <c r="CCZ19" s="1194"/>
      <c r="CDA19" s="1195"/>
      <c r="CDB19" s="1195"/>
      <c r="CDC19" s="1195"/>
      <c r="CDD19" s="1196"/>
      <c r="CDE19" s="1196"/>
      <c r="CDF19" s="1196"/>
      <c r="CDH19" s="1198"/>
      <c r="CDI19" s="1193"/>
      <c r="CDJ19" s="1194"/>
      <c r="CDK19" s="1195"/>
      <c r="CDL19" s="1195"/>
      <c r="CDM19" s="1195"/>
      <c r="CDN19" s="1196"/>
      <c r="CDO19" s="1196"/>
      <c r="CDP19" s="1196"/>
      <c r="CDR19" s="1198"/>
      <c r="CDS19" s="1193"/>
      <c r="CDT19" s="1194"/>
      <c r="CDU19" s="1195"/>
      <c r="CDV19" s="1195"/>
      <c r="CDW19" s="1195"/>
      <c r="CDX19" s="1196"/>
      <c r="CDY19" s="1196"/>
      <c r="CDZ19" s="1196"/>
      <c r="CEB19" s="1198"/>
      <c r="CEC19" s="1193"/>
      <c r="CED19" s="1194"/>
      <c r="CEE19" s="1195"/>
      <c r="CEF19" s="1195"/>
      <c r="CEG19" s="1195"/>
      <c r="CEH19" s="1196"/>
      <c r="CEI19" s="1196"/>
      <c r="CEJ19" s="1196"/>
      <c r="CEL19" s="1198"/>
      <c r="CEM19" s="1193"/>
      <c r="CEN19" s="1194"/>
      <c r="CEO19" s="1195"/>
      <c r="CEP19" s="1195"/>
      <c r="CEQ19" s="1195"/>
      <c r="CER19" s="1196"/>
      <c r="CES19" s="1196"/>
      <c r="CET19" s="1196"/>
      <c r="CEV19" s="1198"/>
      <c r="CEW19" s="1193"/>
      <c r="CEX19" s="1194"/>
      <c r="CEY19" s="1195"/>
      <c r="CEZ19" s="1195"/>
      <c r="CFA19" s="1195"/>
      <c r="CFB19" s="1196"/>
      <c r="CFC19" s="1196"/>
      <c r="CFD19" s="1196"/>
      <c r="CFF19" s="1198"/>
      <c r="CFG19" s="1193"/>
      <c r="CFH19" s="1194"/>
      <c r="CFI19" s="1195"/>
      <c r="CFJ19" s="1195"/>
      <c r="CFK19" s="1195"/>
      <c r="CFL19" s="1196"/>
      <c r="CFM19" s="1196"/>
      <c r="CFN19" s="1196"/>
      <c r="CFP19" s="1198"/>
      <c r="CFQ19" s="1193"/>
      <c r="CFR19" s="1194"/>
      <c r="CFS19" s="1195"/>
      <c r="CFT19" s="1195"/>
      <c r="CFU19" s="1195"/>
      <c r="CFV19" s="1196"/>
      <c r="CFW19" s="1196"/>
      <c r="CFX19" s="1196"/>
      <c r="CFZ19" s="1198"/>
      <c r="CGA19" s="1193"/>
      <c r="CGB19" s="1194"/>
      <c r="CGC19" s="1195"/>
      <c r="CGD19" s="1195"/>
      <c r="CGE19" s="1195"/>
      <c r="CGF19" s="1196"/>
      <c r="CGG19" s="1196"/>
      <c r="CGH19" s="1196"/>
      <c r="CGJ19" s="1198"/>
      <c r="CGK19" s="1193"/>
      <c r="CGL19" s="1194"/>
      <c r="CGM19" s="1195"/>
      <c r="CGN19" s="1195"/>
      <c r="CGO19" s="1195"/>
      <c r="CGP19" s="1196"/>
      <c r="CGQ19" s="1196"/>
      <c r="CGR19" s="1196"/>
      <c r="CGT19" s="1198"/>
      <c r="CGU19" s="1193"/>
      <c r="CGV19" s="1194"/>
      <c r="CGW19" s="1195"/>
      <c r="CGX19" s="1195"/>
      <c r="CGY19" s="1195"/>
      <c r="CGZ19" s="1196"/>
      <c r="CHA19" s="1196"/>
      <c r="CHB19" s="1196"/>
      <c r="CHD19" s="1198"/>
      <c r="CHE19" s="1193"/>
      <c r="CHF19" s="1194"/>
      <c r="CHG19" s="1195"/>
      <c r="CHH19" s="1195"/>
      <c r="CHI19" s="1195"/>
      <c r="CHJ19" s="1196"/>
      <c r="CHK19" s="1196"/>
      <c r="CHL19" s="1196"/>
      <c r="CHN19" s="1198"/>
      <c r="CHO19" s="1193"/>
      <c r="CHP19" s="1194"/>
      <c r="CHQ19" s="1195"/>
      <c r="CHR19" s="1195"/>
      <c r="CHS19" s="1195"/>
      <c r="CHT19" s="1196"/>
      <c r="CHU19" s="1196"/>
      <c r="CHV19" s="1196"/>
      <c r="CHX19" s="1198"/>
      <c r="CHY19" s="1193"/>
      <c r="CHZ19" s="1194"/>
      <c r="CIA19" s="1195"/>
      <c r="CIB19" s="1195"/>
      <c r="CIC19" s="1195"/>
      <c r="CID19" s="1196"/>
      <c r="CIE19" s="1196"/>
      <c r="CIF19" s="1196"/>
      <c r="CIH19" s="1198"/>
      <c r="CII19" s="1193"/>
      <c r="CIJ19" s="1194"/>
      <c r="CIK19" s="1195"/>
      <c r="CIL19" s="1195"/>
      <c r="CIM19" s="1195"/>
      <c r="CIN19" s="1196"/>
      <c r="CIO19" s="1196"/>
      <c r="CIP19" s="1196"/>
      <c r="CIR19" s="1198"/>
      <c r="CIS19" s="1193"/>
      <c r="CIT19" s="1194"/>
      <c r="CIU19" s="1195"/>
      <c r="CIV19" s="1195"/>
      <c r="CIW19" s="1195"/>
      <c r="CIX19" s="1196"/>
      <c r="CIY19" s="1196"/>
      <c r="CIZ19" s="1196"/>
      <c r="CJB19" s="1198"/>
      <c r="CJC19" s="1193"/>
      <c r="CJD19" s="1194"/>
      <c r="CJE19" s="1195"/>
      <c r="CJF19" s="1195"/>
      <c r="CJG19" s="1195"/>
      <c r="CJH19" s="1196"/>
      <c r="CJI19" s="1196"/>
      <c r="CJJ19" s="1196"/>
      <c r="CJL19" s="1198"/>
      <c r="CJM19" s="1193"/>
      <c r="CJN19" s="1194"/>
      <c r="CJO19" s="1195"/>
      <c r="CJP19" s="1195"/>
      <c r="CJQ19" s="1195"/>
      <c r="CJR19" s="1196"/>
      <c r="CJS19" s="1196"/>
      <c r="CJT19" s="1196"/>
      <c r="CJV19" s="1198"/>
      <c r="CJW19" s="1193"/>
      <c r="CJX19" s="1194"/>
      <c r="CJY19" s="1195"/>
      <c r="CJZ19" s="1195"/>
      <c r="CKA19" s="1195"/>
      <c r="CKB19" s="1196"/>
      <c r="CKC19" s="1196"/>
      <c r="CKD19" s="1196"/>
      <c r="CKF19" s="1198"/>
      <c r="CKG19" s="1193"/>
      <c r="CKH19" s="1194"/>
      <c r="CKI19" s="1195"/>
      <c r="CKJ19" s="1195"/>
      <c r="CKK19" s="1195"/>
      <c r="CKL19" s="1196"/>
      <c r="CKM19" s="1196"/>
      <c r="CKN19" s="1196"/>
      <c r="CKP19" s="1198"/>
      <c r="CKQ19" s="1193"/>
      <c r="CKR19" s="1194"/>
      <c r="CKS19" s="1195"/>
      <c r="CKT19" s="1195"/>
      <c r="CKU19" s="1195"/>
      <c r="CKV19" s="1196"/>
      <c r="CKW19" s="1196"/>
      <c r="CKX19" s="1196"/>
      <c r="CKZ19" s="1198"/>
      <c r="CLA19" s="1193"/>
      <c r="CLB19" s="1194"/>
      <c r="CLC19" s="1195"/>
      <c r="CLD19" s="1195"/>
      <c r="CLE19" s="1195"/>
      <c r="CLF19" s="1196"/>
      <c r="CLG19" s="1196"/>
      <c r="CLH19" s="1196"/>
      <c r="CLJ19" s="1198"/>
      <c r="CLK19" s="1193"/>
      <c r="CLL19" s="1194"/>
      <c r="CLM19" s="1195"/>
      <c r="CLN19" s="1195"/>
      <c r="CLO19" s="1195"/>
      <c r="CLP19" s="1196"/>
      <c r="CLQ19" s="1196"/>
      <c r="CLR19" s="1196"/>
      <c r="CLT19" s="1198"/>
      <c r="CLU19" s="1193"/>
      <c r="CLV19" s="1194"/>
      <c r="CLW19" s="1195"/>
      <c r="CLX19" s="1195"/>
      <c r="CLY19" s="1195"/>
      <c r="CLZ19" s="1196"/>
      <c r="CMA19" s="1196"/>
      <c r="CMB19" s="1196"/>
      <c r="CMD19" s="1198"/>
      <c r="CME19" s="1193"/>
      <c r="CMF19" s="1194"/>
      <c r="CMG19" s="1195"/>
      <c r="CMH19" s="1195"/>
      <c r="CMI19" s="1195"/>
      <c r="CMJ19" s="1196"/>
      <c r="CMK19" s="1196"/>
      <c r="CML19" s="1196"/>
      <c r="CMN19" s="1198"/>
      <c r="CMO19" s="1193"/>
      <c r="CMP19" s="1194"/>
      <c r="CMQ19" s="1195"/>
      <c r="CMR19" s="1195"/>
      <c r="CMS19" s="1195"/>
      <c r="CMT19" s="1196"/>
      <c r="CMU19" s="1196"/>
      <c r="CMV19" s="1196"/>
      <c r="CMX19" s="1198"/>
      <c r="CMY19" s="1193"/>
      <c r="CMZ19" s="1194"/>
      <c r="CNA19" s="1195"/>
      <c r="CNB19" s="1195"/>
      <c r="CNC19" s="1195"/>
      <c r="CND19" s="1196"/>
      <c r="CNE19" s="1196"/>
      <c r="CNF19" s="1196"/>
      <c r="CNH19" s="1198"/>
      <c r="CNI19" s="1193"/>
      <c r="CNJ19" s="1194"/>
      <c r="CNK19" s="1195"/>
      <c r="CNL19" s="1195"/>
      <c r="CNM19" s="1195"/>
      <c r="CNN19" s="1196"/>
      <c r="CNO19" s="1196"/>
      <c r="CNP19" s="1196"/>
      <c r="CNR19" s="1198"/>
      <c r="CNS19" s="1193"/>
      <c r="CNT19" s="1194"/>
      <c r="CNU19" s="1195"/>
      <c r="CNV19" s="1195"/>
      <c r="CNW19" s="1195"/>
      <c r="CNX19" s="1196"/>
      <c r="CNY19" s="1196"/>
      <c r="CNZ19" s="1196"/>
      <c r="COB19" s="1198"/>
      <c r="COC19" s="1193"/>
      <c r="COD19" s="1194"/>
      <c r="COE19" s="1195"/>
      <c r="COF19" s="1195"/>
      <c r="COG19" s="1195"/>
      <c r="COH19" s="1196"/>
      <c r="COI19" s="1196"/>
      <c r="COJ19" s="1196"/>
      <c r="COL19" s="1198"/>
      <c r="COM19" s="1193"/>
      <c r="CON19" s="1194"/>
      <c r="COO19" s="1195"/>
      <c r="COP19" s="1195"/>
      <c r="COQ19" s="1195"/>
      <c r="COR19" s="1196"/>
      <c r="COS19" s="1196"/>
      <c r="COT19" s="1196"/>
      <c r="COV19" s="1198"/>
      <c r="COW19" s="1193"/>
      <c r="COX19" s="1194"/>
      <c r="COY19" s="1195"/>
      <c r="COZ19" s="1195"/>
      <c r="CPA19" s="1195"/>
      <c r="CPB19" s="1196"/>
      <c r="CPC19" s="1196"/>
      <c r="CPD19" s="1196"/>
      <c r="CPF19" s="1198"/>
      <c r="CPG19" s="1193"/>
      <c r="CPH19" s="1194"/>
      <c r="CPI19" s="1195"/>
      <c r="CPJ19" s="1195"/>
      <c r="CPK19" s="1195"/>
      <c r="CPL19" s="1196"/>
      <c r="CPM19" s="1196"/>
      <c r="CPN19" s="1196"/>
      <c r="CPP19" s="1198"/>
      <c r="CPQ19" s="1193"/>
      <c r="CPR19" s="1194"/>
      <c r="CPS19" s="1195"/>
      <c r="CPT19" s="1195"/>
      <c r="CPU19" s="1195"/>
      <c r="CPV19" s="1196"/>
      <c r="CPW19" s="1196"/>
      <c r="CPX19" s="1196"/>
      <c r="CPZ19" s="1198"/>
      <c r="CQA19" s="1193"/>
      <c r="CQB19" s="1194"/>
      <c r="CQC19" s="1195"/>
      <c r="CQD19" s="1195"/>
      <c r="CQE19" s="1195"/>
      <c r="CQF19" s="1196"/>
      <c r="CQG19" s="1196"/>
      <c r="CQH19" s="1196"/>
      <c r="CQJ19" s="1198"/>
      <c r="CQK19" s="1193"/>
      <c r="CQL19" s="1194"/>
      <c r="CQM19" s="1195"/>
      <c r="CQN19" s="1195"/>
      <c r="CQO19" s="1195"/>
      <c r="CQP19" s="1196"/>
      <c r="CQQ19" s="1196"/>
      <c r="CQR19" s="1196"/>
      <c r="CQT19" s="1198"/>
      <c r="CQU19" s="1193"/>
      <c r="CQV19" s="1194"/>
      <c r="CQW19" s="1195"/>
      <c r="CQX19" s="1195"/>
      <c r="CQY19" s="1195"/>
      <c r="CQZ19" s="1196"/>
      <c r="CRA19" s="1196"/>
      <c r="CRB19" s="1196"/>
      <c r="CRD19" s="1198"/>
      <c r="CRE19" s="1193"/>
      <c r="CRF19" s="1194"/>
      <c r="CRG19" s="1195"/>
      <c r="CRH19" s="1195"/>
      <c r="CRI19" s="1195"/>
      <c r="CRJ19" s="1196"/>
      <c r="CRK19" s="1196"/>
      <c r="CRL19" s="1196"/>
      <c r="CRN19" s="1198"/>
      <c r="CRO19" s="1193"/>
      <c r="CRP19" s="1194"/>
      <c r="CRQ19" s="1195"/>
      <c r="CRR19" s="1195"/>
      <c r="CRS19" s="1195"/>
      <c r="CRT19" s="1196"/>
      <c r="CRU19" s="1196"/>
      <c r="CRV19" s="1196"/>
      <c r="CRX19" s="1198"/>
      <c r="CRY19" s="1193"/>
      <c r="CRZ19" s="1194"/>
      <c r="CSA19" s="1195"/>
      <c r="CSB19" s="1195"/>
      <c r="CSC19" s="1195"/>
      <c r="CSD19" s="1196"/>
      <c r="CSE19" s="1196"/>
      <c r="CSF19" s="1196"/>
      <c r="CSH19" s="1198"/>
      <c r="CSI19" s="1193"/>
      <c r="CSJ19" s="1194"/>
      <c r="CSK19" s="1195"/>
      <c r="CSL19" s="1195"/>
      <c r="CSM19" s="1195"/>
      <c r="CSN19" s="1196"/>
      <c r="CSO19" s="1196"/>
      <c r="CSP19" s="1196"/>
      <c r="CSR19" s="1198"/>
      <c r="CSS19" s="1193"/>
      <c r="CST19" s="1194"/>
      <c r="CSU19" s="1195"/>
      <c r="CSV19" s="1195"/>
      <c r="CSW19" s="1195"/>
      <c r="CSX19" s="1196"/>
      <c r="CSY19" s="1196"/>
      <c r="CSZ19" s="1196"/>
      <c r="CTB19" s="1198"/>
      <c r="CTC19" s="1193"/>
      <c r="CTD19" s="1194"/>
      <c r="CTE19" s="1195"/>
      <c r="CTF19" s="1195"/>
      <c r="CTG19" s="1195"/>
      <c r="CTH19" s="1196"/>
      <c r="CTI19" s="1196"/>
      <c r="CTJ19" s="1196"/>
      <c r="CTL19" s="1198"/>
      <c r="CTM19" s="1193"/>
      <c r="CTN19" s="1194"/>
      <c r="CTO19" s="1195"/>
      <c r="CTP19" s="1195"/>
      <c r="CTQ19" s="1195"/>
      <c r="CTR19" s="1196"/>
      <c r="CTS19" s="1196"/>
      <c r="CTT19" s="1196"/>
      <c r="CTV19" s="1198"/>
      <c r="CTW19" s="1193"/>
      <c r="CTX19" s="1194"/>
      <c r="CTY19" s="1195"/>
      <c r="CTZ19" s="1195"/>
      <c r="CUA19" s="1195"/>
      <c r="CUB19" s="1196"/>
      <c r="CUC19" s="1196"/>
      <c r="CUD19" s="1196"/>
      <c r="CUF19" s="1198"/>
      <c r="CUG19" s="1193"/>
      <c r="CUH19" s="1194"/>
      <c r="CUI19" s="1195"/>
      <c r="CUJ19" s="1195"/>
      <c r="CUK19" s="1195"/>
      <c r="CUL19" s="1196"/>
      <c r="CUM19" s="1196"/>
      <c r="CUN19" s="1196"/>
      <c r="CUP19" s="1198"/>
      <c r="CUQ19" s="1193"/>
      <c r="CUR19" s="1194"/>
      <c r="CUS19" s="1195"/>
      <c r="CUT19" s="1195"/>
      <c r="CUU19" s="1195"/>
      <c r="CUV19" s="1196"/>
      <c r="CUW19" s="1196"/>
      <c r="CUX19" s="1196"/>
      <c r="CUZ19" s="1198"/>
      <c r="CVA19" s="1193"/>
      <c r="CVB19" s="1194"/>
      <c r="CVC19" s="1195"/>
      <c r="CVD19" s="1195"/>
      <c r="CVE19" s="1195"/>
      <c r="CVF19" s="1196"/>
      <c r="CVG19" s="1196"/>
      <c r="CVH19" s="1196"/>
      <c r="CVJ19" s="1198"/>
      <c r="CVK19" s="1193"/>
      <c r="CVL19" s="1194"/>
      <c r="CVM19" s="1195"/>
      <c r="CVN19" s="1195"/>
      <c r="CVO19" s="1195"/>
      <c r="CVP19" s="1196"/>
      <c r="CVQ19" s="1196"/>
      <c r="CVR19" s="1196"/>
      <c r="CVT19" s="1198"/>
      <c r="CVU19" s="1193"/>
      <c r="CVV19" s="1194"/>
      <c r="CVW19" s="1195"/>
      <c r="CVX19" s="1195"/>
      <c r="CVY19" s="1195"/>
      <c r="CVZ19" s="1196"/>
      <c r="CWA19" s="1196"/>
      <c r="CWB19" s="1196"/>
      <c r="CWD19" s="1198"/>
      <c r="CWE19" s="1193"/>
      <c r="CWF19" s="1194"/>
      <c r="CWG19" s="1195"/>
      <c r="CWH19" s="1195"/>
      <c r="CWI19" s="1195"/>
      <c r="CWJ19" s="1196"/>
      <c r="CWK19" s="1196"/>
      <c r="CWL19" s="1196"/>
      <c r="CWN19" s="1198"/>
      <c r="CWO19" s="1193"/>
      <c r="CWP19" s="1194"/>
      <c r="CWQ19" s="1195"/>
      <c r="CWR19" s="1195"/>
      <c r="CWS19" s="1195"/>
      <c r="CWT19" s="1196"/>
      <c r="CWU19" s="1196"/>
      <c r="CWV19" s="1196"/>
      <c r="CWX19" s="1198"/>
      <c r="CWY19" s="1193"/>
      <c r="CWZ19" s="1194"/>
      <c r="CXA19" s="1195"/>
      <c r="CXB19" s="1195"/>
      <c r="CXC19" s="1195"/>
      <c r="CXD19" s="1196"/>
      <c r="CXE19" s="1196"/>
      <c r="CXF19" s="1196"/>
      <c r="CXH19" s="1198"/>
      <c r="CXI19" s="1193"/>
      <c r="CXJ19" s="1194"/>
      <c r="CXK19" s="1195"/>
      <c r="CXL19" s="1195"/>
      <c r="CXM19" s="1195"/>
      <c r="CXN19" s="1196"/>
      <c r="CXO19" s="1196"/>
      <c r="CXP19" s="1196"/>
      <c r="CXR19" s="1198"/>
      <c r="CXS19" s="1193"/>
      <c r="CXT19" s="1194"/>
      <c r="CXU19" s="1195"/>
      <c r="CXV19" s="1195"/>
      <c r="CXW19" s="1195"/>
      <c r="CXX19" s="1196"/>
      <c r="CXY19" s="1196"/>
      <c r="CXZ19" s="1196"/>
      <c r="CYB19" s="1198"/>
      <c r="CYC19" s="1193"/>
      <c r="CYD19" s="1194"/>
      <c r="CYE19" s="1195"/>
      <c r="CYF19" s="1195"/>
      <c r="CYG19" s="1195"/>
      <c r="CYH19" s="1196"/>
      <c r="CYI19" s="1196"/>
      <c r="CYJ19" s="1196"/>
      <c r="CYL19" s="1198"/>
      <c r="CYM19" s="1193"/>
      <c r="CYN19" s="1194"/>
      <c r="CYO19" s="1195"/>
      <c r="CYP19" s="1195"/>
      <c r="CYQ19" s="1195"/>
      <c r="CYR19" s="1196"/>
      <c r="CYS19" s="1196"/>
      <c r="CYT19" s="1196"/>
      <c r="CYV19" s="1198"/>
      <c r="CYW19" s="1193"/>
      <c r="CYX19" s="1194"/>
      <c r="CYY19" s="1195"/>
      <c r="CYZ19" s="1195"/>
      <c r="CZA19" s="1195"/>
      <c r="CZB19" s="1196"/>
      <c r="CZC19" s="1196"/>
      <c r="CZD19" s="1196"/>
      <c r="CZF19" s="1198"/>
      <c r="CZG19" s="1193"/>
      <c r="CZH19" s="1194"/>
      <c r="CZI19" s="1195"/>
      <c r="CZJ19" s="1195"/>
      <c r="CZK19" s="1195"/>
      <c r="CZL19" s="1196"/>
      <c r="CZM19" s="1196"/>
      <c r="CZN19" s="1196"/>
      <c r="CZP19" s="1198"/>
      <c r="CZQ19" s="1193"/>
      <c r="CZR19" s="1194"/>
      <c r="CZS19" s="1195"/>
      <c r="CZT19" s="1195"/>
      <c r="CZU19" s="1195"/>
      <c r="CZV19" s="1196"/>
      <c r="CZW19" s="1196"/>
      <c r="CZX19" s="1196"/>
      <c r="CZZ19" s="1198"/>
      <c r="DAA19" s="1193"/>
      <c r="DAB19" s="1194"/>
      <c r="DAC19" s="1195"/>
      <c r="DAD19" s="1195"/>
      <c r="DAE19" s="1195"/>
      <c r="DAF19" s="1196"/>
      <c r="DAG19" s="1196"/>
      <c r="DAH19" s="1196"/>
      <c r="DAJ19" s="1198"/>
      <c r="DAK19" s="1193"/>
      <c r="DAL19" s="1194"/>
      <c r="DAM19" s="1195"/>
      <c r="DAN19" s="1195"/>
      <c r="DAO19" s="1195"/>
      <c r="DAP19" s="1196"/>
      <c r="DAQ19" s="1196"/>
      <c r="DAR19" s="1196"/>
      <c r="DAT19" s="1198"/>
      <c r="DAU19" s="1193"/>
      <c r="DAV19" s="1194"/>
      <c r="DAW19" s="1195"/>
      <c r="DAX19" s="1195"/>
      <c r="DAY19" s="1195"/>
      <c r="DAZ19" s="1196"/>
      <c r="DBA19" s="1196"/>
      <c r="DBB19" s="1196"/>
      <c r="DBD19" s="1198"/>
      <c r="DBE19" s="1193"/>
      <c r="DBF19" s="1194"/>
      <c r="DBG19" s="1195"/>
      <c r="DBH19" s="1195"/>
      <c r="DBI19" s="1195"/>
      <c r="DBJ19" s="1196"/>
      <c r="DBK19" s="1196"/>
      <c r="DBL19" s="1196"/>
      <c r="DBN19" s="1198"/>
      <c r="DBO19" s="1193"/>
      <c r="DBP19" s="1194"/>
      <c r="DBQ19" s="1195"/>
      <c r="DBR19" s="1195"/>
      <c r="DBS19" s="1195"/>
      <c r="DBT19" s="1196"/>
      <c r="DBU19" s="1196"/>
      <c r="DBV19" s="1196"/>
      <c r="DBX19" s="1198"/>
      <c r="DBY19" s="1193"/>
      <c r="DBZ19" s="1194"/>
      <c r="DCA19" s="1195"/>
      <c r="DCB19" s="1195"/>
      <c r="DCC19" s="1195"/>
      <c r="DCD19" s="1196"/>
      <c r="DCE19" s="1196"/>
      <c r="DCF19" s="1196"/>
      <c r="DCH19" s="1198"/>
      <c r="DCI19" s="1193"/>
      <c r="DCJ19" s="1194"/>
      <c r="DCK19" s="1195"/>
      <c r="DCL19" s="1195"/>
      <c r="DCM19" s="1195"/>
      <c r="DCN19" s="1196"/>
      <c r="DCO19" s="1196"/>
      <c r="DCP19" s="1196"/>
      <c r="DCR19" s="1198"/>
      <c r="DCS19" s="1193"/>
      <c r="DCT19" s="1194"/>
      <c r="DCU19" s="1195"/>
      <c r="DCV19" s="1195"/>
      <c r="DCW19" s="1195"/>
      <c r="DCX19" s="1196"/>
      <c r="DCY19" s="1196"/>
      <c r="DCZ19" s="1196"/>
      <c r="DDB19" s="1198"/>
      <c r="DDC19" s="1193"/>
      <c r="DDD19" s="1194"/>
      <c r="DDE19" s="1195"/>
      <c r="DDF19" s="1195"/>
      <c r="DDG19" s="1195"/>
      <c r="DDH19" s="1196"/>
      <c r="DDI19" s="1196"/>
      <c r="DDJ19" s="1196"/>
      <c r="DDL19" s="1198"/>
      <c r="DDM19" s="1193"/>
      <c r="DDN19" s="1194"/>
      <c r="DDO19" s="1195"/>
      <c r="DDP19" s="1195"/>
      <c r="DDQ19" s="1195"/>
      <c r="DDR19" s="1196"/>
      <c r="DDS19" s="1196"/>
      <c r="DDT19" s="1196"/>
      <c r="DDV19" s="1198"/>
      <c r="DDW19" s="1193"/>
      <c r="DDX19" s="1194"/>
      <c r="DDY19" s="1195"/>
      <c r="DDZ19" s="1195"/>
      <c r="DEA19" s="1195"/>
      <c r="DEB19" s="1196"/>
      <c r="DEC19" s="1196"/>
      <c r="DED19" s="1196"/>
      <c r="DEF19" s="1198"/>
      <c r="DEG19" s="1193"/>
      <c r="DEH19" s="1194"/>
      <c r="DEI19" s="1195"/>
      <c r="DEJ19" s="1195"/>
      <c r="DEK19" s="1195"/>
      <c r="DEL19" s="1196"/>
      <c r="DEM19" s="1196"/>
      <c r="DEN19" s="1196"/>
      <c r="DEP19" s="1198"/>
      <c r="DEQ19" s="1193"/>
      <c r="DER19" s="1194"/>
      <c r="DES19" s="1195"/>
      <c r="DET19" s="1195"/>
      <c r="DEU19" s="1195"/>
      <c r="DEV19" s="1196"/>
      <c r="DEW19" s="1196"/>
      <c r="DEX19" s="1196"/>
      <c r="DEZ19" s="1198"/>
      <c r="DFA19" s="1193"/>
      <c r="DFB19" s="1194"/>
      <c r="DFC19" s="1195"/>
      <c r="DFD19" s="1195"/>
      <c r="DFE19" s="1195"/>
      <c r="DFF19" s="1196"/>
      <c r="DFG19" s="1196"/>
      <c r="DFH19" s="1196"/>
      <c r="DFJ19" s="1198"/>
      <c r="DFK19" s="1193"/>
      <c r="DFL19" s="1194"/>
      <c r="DFM19" s="1195"/>
      <c r="DFN19" s="1195"/>
      <c r="DFO19" s="1195"/>
      <c r="DFP19" s="1196"/>
      <c r="DFQ19" s="1196"/>
      <c r="DFR19" s="1196"/>
      <c r="DFT19" s="1198"/>
      <c r="DFU19" s="1193"/>
      <c r="DFV19" s="1194"/>
      <c r="DFW19" s="1195"/>
      <c r="DFX19" s="1195"/>
      <c r="DFY19" s="1195"/>
      <c r="DFZ19" s="1196"/>
      <c r="DGA19" s="1196"/>
      <c r="DGB19" s="1196"/>
      <c r="DGD19" s="1198"/>
      <c r="DGE19" s="1193"/>
      <c r="DGF19" s="1194"/>
      <c r="DGG19" s="1195"/>
      <c r="DGH19" s="1195"/>
      <c r="DGI19" s="1195"/>
      <c r="DGJ19" s="1196"/>
      <c r="DGK19" s="1196"/>
      <c r="DGL19" s="1196"/>
      <c r="DGN19" s="1198"/>
      <c r="DGO19" s="1193"/>
      <c r="DGP19" s="1194"/>
      <c r="DGQ19" s="1195"/>
      <c r="DGR19" s="1195"/>
      <c r="DGS19" s="1195"/>
      <c r="DGT19" s="1196"/>
      <c r="DGU19" s="1196"/>
      <c r="DGV19" s="1196"/>
      <c r="DGX19" s="1198"/>
      <c r="DGY19" s="1193"/>
      <c r="DGZ19" s="1194"/>
      <c r="DHA19" s="1195"/>
      <c r="DHB19" s="1195"/>
      <c r="DHC19" s="1195"/>
      <c r="DHD19" s="1196"/>
      <c r="DHE19" s="1196"/>
      <c r="DHF19" s="1196"/>
      <c r="DHH19" s="1198"/>
      <c r="DHI19" s="1193"/>
      <c r="DHJ19" s="1194"/>
      <c r="DHK19" s="1195"/>
      <c r="DHL19" s="1195"/>
      <c r="DHM19" s="1195"/>
      <c r="DHN19" s="1196"/>
      <c r="DHO19" s="1196"/>
      <c r="DHP19" s="1196"/>
      <c r="DHR19" s="1198"/>
      <c r="DHS19" s="1193"/>
      <c r="DHT19" s="1194"/>
      <c r="DHU19" s="1195"/>
      <c r="DHV19" s="1195"/>
      <c r="DHW19" s="1195"/>
      <c r="DHX19" s="1196"/>
      <c r="DHY19" s="1196"/>
      <c r="DHZ19" s="1196"/>
      <c r="DIB19" s="1198"/>
      <c r="DIC19" s="1193"/>
      <c r="DID19" s="1194"/>
      <c r="DIE19" s="1195"/>
      <c r="DIF19" s="1195"/>
      <c r="DIG19" s="1195"/>
      <c r="DIH19" s="1196"/>
      <c r="DII19" s="1196"/>
      <c r="DIJ19" s="1196"/>
      <c r="DIL19" s="1198"/>
      <c r="DIM19" s="1193"/>
      <c r="DIN19" s="1194"/>
      <c r="DIO19" s="1195"/>
      <c r="DIP19" s="1195"/>
      <c r="DIQ19" s="1195"/>
      <c r="DIR19" s="1196"/>
      <c r="DIS19" s="1196"/>
      <c r="DIT19" s="1196"/>
      <c r="DIV19" s="1198"/>
      <c r="DIW19" s="1193"/>
      <c r="DIX19" s="1194"/>
      <c r="DIY19" s="1195"/>
      <c r="DIZ19" s="1195"/>
      <c r="DJA19" s="1195"/>
      <c r="DJB19" s="1196"/>
      <c r="DJC19" s="1196"/>
      <c r="DJD19" s="1196"/>
      <c r="DJF19" s="1198"/>
      <c r="DJG19" s="1193"/>
      <c r="DJH19" s="1194"/>
      <c r="DJI19" s="1195"/>
      <c r="DJJ19" s="1195"/>
      <c r="DJK19" s="1195"/>
      <c r="DJL19" s="1196"/>
      <c r="DJM19" s="1196"/>
      <c r="DJN19" s="1196"/>
      <c r="DJP19" s="1198"/>
      <c r="DJQ19" s="1193"/>
      <c r="DJR19" s="1194"/>
      <c r="DJS19" s="1195"/>
      <c r="DJT19" s="1195"/>
      <c r="DJU19" s="1195"/>
      <c r="DJV19" s="1196"/>
      <c r="DJW19" s="1196"/>
      <c r="DJX19" s="1196"/>
      <c r="DJZ19" s="1198"/>
      <c r="DKA19" s="1193"/>
      <c r="DKB19" s="1194"/>
      <c r="DKC19" s="1195"/>
      <c r="DKD19" s="1195"/>
      <c r="DKE19" s="1195"/>
      <c r="DKF19" s="1196"/>
      <c r="DKG19" s="1196"/>
      <c r="DKH19" s="1196"/>
      <c r="DKJ19" s="1198"/>
      <c r="DKK19" s="1193"/>
      <c r="DKL19" s="1194"/>
      <c r="DKM19" s="1195"/>
      <c r="DKN19" s="1195"/>
      <c r="DKO19" s="1195"/>
      <c r="DKP19" s="1196"/>
      <c r="DKQ19" s="1196"/>
      <c r="DKR19" s="1196"/>
      <c r="DKT19" s="1198"/>
      <c r="DKU19" s="1193"/>
      <c r="DKV19" s="1194"/>
      <c r="DKW19" s="1195"/>
      <c r="DKX19" s="1195"/>
      <c r="DKY19" s="1195"/>
      <c r="DKZ19" s="1196"/>
      <c r="DLA19" s="1196"/>
      <c r="DLB19" s="1196"/>
      <c r="DLD19" s="1198"/>
      <c r="DLE19" s="1193"/>
      <c r="DLF19" s="1194"/>
      <c r="DLG19" s="1195"/>
      <c r="DLH19" s="1195"/>
      <c r="DLI19" s="1195"/>
      <c r="DLJ19" s="1196"/>
      <c r="DLK19" s="1196"/>
      <c r="DLL19" s="1196"/>
      <c r="DLN19" s="1198"/>
      <c r="DLO19" s="1193"/>
      <c r="DLP19" s="1194"/>
      <c r="DLQ19" s="1195"/>
      <c r="DLR19" s="1195"/>
      <c r="DLS19" s="1195"/>
      <c r="DLT19" s="1196"/>
      <c r="DLU19" s="1196"/>
      <c r="DLV19" s="1196"/>
      <c r="DLX19" s="1198"/>
      <c r="DLY19" s="1193"/>
      <c r="DLZ19" s="1194"/>
      <c r="DMA19" s="1195"/>
      <c r="DMB19" s="1195"/>
      <c r="DMC19" s="1195"/>
      <c r="DMD19" s="1196"/>
      <c r="DME19" s="1196"/>
      <c r="DMF19" s="1196"/>
      <c r="DMH19" s="1198"/>
      <c r="DMI19" s="1193"/>
      <c r="DMJ19" s="1194"/>
      <c r="DMK19" s="1195"/>
      <c r="DML19" s="1195"/>
      <c r="DMM19" s="1195"/>
      <c r="DMN19" s="1196"/>
      <c r="DMO19" s="1196"/>
      <c r="DMP19" s="1196"/>
      <c r="DMR19" s="1198"/>
      <c r="DMS19" s="1193"/>
      <c r="DMT19" s="1194"/>
      <c r="DMU19" s="1195"/>
      <c r="DMV19" s="1195"/>
      <c r="DMW19" s="1195"/>
      <c r="DMX19" s="1196"/>
      <c r="DMY19" s="1196"/>
      <c r="DMZ19" s="1196"/>
      <c r="DNB19" s="1198"/>
      <c r="DNC19" s="1193"/>
      <c r="DND19" s="1194"/>
      <c r="DNE19" s="1195"/>
      <c r="DNF19" s="1195"/>
      <c r="DNG19" s="1195"/>
      <c r="DNH19" s="1196"/>
      <c r="DNI19" s="1196"/>
      <c r="DNJ19" s="1196"/>
      <c r="DNL19" s="1198"/>
      <c r="DNM19" s="1193"/>
      <c r="DNN19" s="1194"/>
      <c r="DNO19" s="1195"/>
      <c r="DNP19" s="1195"/>
      <c r="DNQ19" s="1195"/>
      <c r="DNR19" s="1196"/>
      <c r="DNS19" s="1196"/>
      <c r="DNT19" s="1196"/>
      <c r="DNV19" s="1198"/>
      <c r="DNW19" s="1193"/>
      <c r="DNX19" s="1194"/>
      <c r="DNY19" s="1195"/>
      <c r="DNZ19" s="1195"/>
      <c r="DOA19" s="1195"/>
      <c r="DOB19" s="1196"/>
      <c r="DOC19" s="1196"/>
      <c r="DOD19" s="1196"/>
      <c r="DOF19" s="1198"/>
      <c r="DOG19" s="1193"/>
      <c r="DOH19" s="1194"/>
      <c r="DOI19" s="1195"/>
      <c r="DOJ19" s="1195"/>
      <c r="DOK19" s="1195"/>
      <c r="DOL19" s="1196"/>
      <c r="DOM19" s="1196"/>
      <c r="DON19" s="1196"/>
      <c r="DOP19" s="1198"/>
      <c r="DOQ19" s="1193"/>
      <c r="DOR19" s="1194"/>
      <c r="DOS19" s="1195"/>
      <c r="DOT19" s="1195"/>
      <c r="DOU19" s="1195"/>
      <c r="DOV19" s="1196"/>
      <c r="DOW19" s="1196"/>
      <c r="DOX19" s="1196"/>
      <c r="DOZ19" s="1198"/>
      <c r="DPA19" s="1193"/>
      <c r="DPB19" s="1194"/>
      <c r="DPC19" s="1195"/>
      <c r="DPD19" s="1195"/>
      <c r="DPE19" s="1195"/>
      <c r="DPF19" s="1196"/>
      <c r="DPG19" s="1196"/>
      <c r="DPH19" s="1196"/>
      <c r="DPJ19" s="1198"/>
      <c r="DPK19" s="1193"/>
      <c r="DPL19" s="1194"/>
      <c r="DPM19" s="1195"/>
      <c r="DPN19" s="1195"/>
      <c r="DPO19" s="1195"/>
      <c r="DPP19" s="1196"/>
      <c r="DPQ19" s="1196"/>
      <c r="DPR19" s="1196"/>
      <c r="DPT19" s="1198"/>
      <c r="DPU19" s="1193"/>
      <c r="DPV19" s="1194"/>
      <c r="DPW19" s="1195"/>
      <c r="DPX19" s="1195"/>
      <c r="DPY19" s="1195"/>
      <c r="DPZ19" s="1196"/>
      <c r="DQA19" s="1196"/>
      <c r="DQB19" s="1196"/>
      <c r="DQD19" s="1198"/>
      <c r="DQE19" s="1193"/>
      <c r="DQF19" s="1194"/>
      <c r="DQG19" s="1195"/>
      <c r="DQH19" s="1195"/>
      <c r="DQI19" s="1195"/>
      <c r="DQJ19" s="1196"/>
      <c r="DQK19" s="1196"/>
      <c r="DQL19" s="1196"/>
      <c r="DQN19" s="1198"/>
      <c r="DQO19" s="1193"/>
      <c r="DQP19" s="1194"/>
      <c r="DQQ19" s="1195"/>
      <c r="DQR19" s="1195"/>
      <c r="DQS19" s="1195"/>
      <c r="DQT19" s="1196"/>
      <c r="DQU19" s="1196"/>
      <c r="DQV19" s="1196"/>
      <c r="DQX19" s="1198"/>
      <c r="DQY19" s="1193"/>
      <c r="DQZ19" s="1194"/>
      <c r="DRA19" s="1195"/>
      <c r="DRB19" s="1195"/>
      <c r="DRC19" s="1195"/>
      <c r="DRD19" s="1196"/>
      <c r="DRE19" s="1196"/>
      <c r="DRF19" s="1196"/>
      <c r="DRH19" s="1198"/>
      <c r="DRI19" s="1193"/>
      <c r="DRJ19" s="1194"/>
      <c r="DRK19" s="1195"/>
      <c r="DRL19" s="1195"/>
      <c r="DRM19" s="1195"/>
      <c r="DRN19" s="1196"/>
      <c r="DRO19" s="1196"/>
      <c r="DRP19" s="1196"/>
      <c r="DRR19" s="1198"/>
      <c r="DRS19" s="1193"/>
      <c r="DRT19" s="1194"/>
      <c r="DRU19" s="1195"/>
      <c r="DRV19" s="1195"/>
      <c r="DRW19" s="1195"/>
      <c r="DRX19" s="1196"/>
      <c r="DRY19" s="1196"/>
      <c r="DRZ19" s="1196"/>
      <c r="DSB19" s="1198"/>
      <c r="DSC19" s="1193"/>
      <c r="DSD19" s="1194"/>
      <c r="DSE19" s="1195"/>
      <c r="DSF19" s="1195"/>
      <c r="DSG19" s="1195"/>
      <c r="DSH19" s="1196"/>
      <c r="DSI19" s="1196"/>
      <c r="DSJ19" s="1196"/>
      <c r="DSL19" s="1198"/>
      <c r="DSM19" s="1193"/>
      <c r="DSN19" s="1194"/>
      <c r="DSO19" s="1195"/>
      <c r="DSP19" s="1195"/>
      <c r="DSQ19" s="1195"/>
      <c r="DSR19" s="1196"/>
      <c r="DSS19" s="1196"/>
      <c r="DST19" s="1196"/>
      <c r="DSV19" s="1198"/>
      <c r="DSW19" s="1193"/>
      <c r="DSX19" s="1194"/>
      <c r="DSY19" s="1195"/>
      <c r="DSZ19" s="1195"/>
      <c r="DTA19" s="1195"/>
      <c r="DTB19" s="1196"/>
      <c r="DTC19" s="1196"/>
      <c r="DTD19" s="1196"/>
      <c r="DTF19" s="1198"/>
      <c r="DTG19" s="1193"/>
      <c r="DTH19" s="1194"/>
      <c r="DTI19" s="1195"/>
      <c r="DTJ19" s="1195"/>
      <c r="DTK19" s="1195"/>
      <c r="DTL19" s="1196"/>
      <c r="DTM19" s="1196"/>
      <c r="DTN19" s="1196"/>
      <c r="DTP19" s="1198"/>
      <c r="DTQ19" s="1193"/>
      <c r="DTR19" s="1194"/>
      <c r="DTS19" s="1195"/>
      <c r="DTT19" s="1195"/>
      <c r="DTU19" s="1195"/>
      <c r="DTV19" s="1196"/>
      <c r="DTW19" s="1196"/>
      <c r="DTX19" s="1196"/>
      <c r="DTZ19" s="1198"/>
      <c r="DUA19" s="1193"/>
      <c r="DUB19" s="1194"/>
      <c r="DUC19" s="1195"/>
      <c r="DUD19" s="1195"/>
      <c r="DUE19" s="1195"/>
      <c r="DUF19" s="1196"/>
      <c r="DUG19" s="1196"/>
      <c r="DUH19" s="1196"/>
      <c r="DUJ19" s="1198"/>
      <c r="DUK19" s="1193"/>
      <c r="DUL19" s="1194"/>
      <c r="DUM19" s="1195"/>
      <c r="DUN19" s="1195"/>
      <c r="DUO19" s="1195"/>
      <c r="DUP19" s="1196"/>
      <c r="DUQ19" s="1196"/>
      <c r="DUR19" s="1196"/>
      <c r="DUT19" s="1198"/>
      <c r="DUU19" s="1193"/>
      <c r="DUV19" s="1194"/>
      <c r="DUW19" s="1195"/>
      <c r="DUX19" s="1195"/>
      <c r="DUY19" s="1195"/>
      <c r="DUZ19" s="1196"/>
      <c r="DVA19" s="1196"/>
      <c r="DVB19" s="1196"/>
      <c r="DVD19" s="1198"/>
      <c r="DVE19" s="1193"/>
      <c r="DVF19" s="1194"/>
      <c r="DVG19" s="1195"/>
      <c r="DVH19" s="1195"/>
      <c r="DVI19" s="1195"/>
      <c r="DVJ19" s="1196"/>
      <c r="DVK19" s="1196"/>
      <c r="DVL19" s="1196"/>
      <c r="DVN19" s="1198"/>
      <c r="DVO19" s="1193"/>
      <c r="DVP19" s="1194"/>
      <c r="DVQ19" s="1195"/>
      <c r="DVR19" s="1195"/>
      <c r="DVS19" s="1195"/>
      <c r="DVT19" s="1196"/>
      <c r="DVU19" s="1196"/>
      <c r="DVV19" s="1196"/>
      <c r="DVX19" s="1198"/>
      <c r="DVY19" s="1193"/>
      <c r="DVZ19" s="1194"/>
      <c r="DWA19" s="1195"/>
      <c r="DWB19" s="1195"/>
      <c r="DWC19" s="1195"/>
      <c r="DWD19" s="1196"/>
      <c r="DWE19" s="1196"/>
      <c r="DWF19" s="1196"/>
      <c r="DWH19" s="1198"/>
      <c r="DWI19" s="1193"/>
      <c r="DWJ19" s="1194"/>
      <c r="DWK19" s="1195"/>
      <c r="DWL19" s="1195"/>
      <c r="DWM19" s="1195"/>
      <c r="DWN19" s="1196"/>
      <c r="DWO19" s="1196"/>
      <c r="DWP19" s="1196"/>
      <c r="DWR19" s="1198"/>
      <c r="DWS19" s="1193"/>
      <c r="DWT19" s="1194"/>
      <c r="DWU19" s="1195"/>
      <c r="DWV19" s="1195"/>
      <c r="DWW19" s="1195"/>
      <c r="DWX19" s="1196"/>
      <c r="DWY19" s="1196"/>
      <c r="DWZ19" s="1196"/>
      <c r="DXB19" s="1198"/>
      <c r="DXC19" s="1193"/>
      <c r="DXD19" s="1194"/>
      <c r="DXE19" s="1195"/>
      <c r="DXF19" s="1195"/>
      <c r="DXG19" s="1195"/>
      <c r="DXH19" s="1196"/>
      <c r="DXI19" s="1196"/>
      <c r="DXJ19" s="1196"/>
      <c r="DXL19" s="1198"/>
      <c r="DXM19" s="1193"/>
      <c r="DXN19" s="1194"/>
      <c r="DXO19" s="1195"/>
      <c r="DXP19" s="1195"/>
      <c r="DXQ19" s="1195"/>
      <c r="DXR19" s="1196"/>
      <c r="DXS19" s="1196"/>
      <c r="DXT19" s="1196"/>
      <c r="DXV19" s="1198"/>
      <c r="DXW19" s="1193"/>
      <c r="DXX19" s="1194"/>
      <c r="DXY19" s="1195"/>
      <c r="DXZ19" s="1195"/>
      <c r="DYA19" s="1195"/>
      <c r="DYB19" s="1196"/>
      <c r="DYC19" s="1196"/>
      <c r="DYD19" s="1196"/>
      <c r="DYF19" s="1198"/>
      <c r="DYG19" s="1193"/>
      <c r="DYH19" s="1194"/>
      <c r="DYI19" s="1195"/>
      <c r="DYJ19" s="1195"/>
      <c r="DYK19" s="1195"/>
      <c r="DYL19" s="1196"/>
      <c r="DYM19" s="1196"/>
      <c r="DYN19" s="1196"/>
      <c r="DYP19" s="1198"/>
      <c r="DYQ19" s="1193"/>
      <c r="DYR19" s="1194"/>
      <c r="DYS19" s="1195"/>
      <c r="DYT19" s="1195"/>
      <c r="DYU19" s="1195"/>
      <c r="DYV19" s="1196"/>
      <c r="DYW19" s="1196"/>
      <c r="DYX19" s="1196"/>
      <c r="DYZ19" s="1198"/>
      <c r="DZA19" s="1193"/>
      <c r="DZB19" s="1194"/>
      <c r="DZC19" s="1195"/>
      <c r="DZD19" s="1195"/>
      <c r="DZE19" s="1195"/>
      <c r="DZF19" s="1196"/>
      <c r="DZG19" s="1196"/>
      <c r="DZH19" s="1196"/>
      <c r="DZJ19" s="1198"/>
      <c r="DZK19" s="1193"/>
      <c r="DZL19" s="1194"/>
      <c r="DZM19" s="1195"/>
      <c r="DZN19" s="1195"/>
      <c r="DZO19" s="1195"/>
      <c r="DZP19" s="1196"/>
      <c r="DZQ19" s="1196"/>
      <c r="DZR19" s="1196"/>
      <c r="DZT19" s="1198"/>
      <c r="DZU19" s="1193"/>
      <c r="DZV19" s="1194"/>
      <c r="DZW19" s="1195"/>
      <c r="DZX19" s="1195"/>
      <c r="DZY19" s="1195"/>
      <c r="DZZ19" s="1196"/>
      <c r="EAA19" s="1196"/>
      <c r="EAB19" s="1196"/>
      <c r="EAD19" s="1198"/>
      <c r="EAE19" s="1193"/>
      <c r="EAF19" s="1194"/>
      <c r="EAG19" s="1195"/>
      <c r="EAH19" s="1195"/>
      <c r="EAI19" s="1195"/>
      <c r="EAJ19" s="1196"/>
      <c r="EAK19" s="1196"/>
      <c r="EAL19" s="1196"/>
      <c r="EAN19" s="1198"/>
      <c r="EAO19" s="1193"/>
      <c r="EAP19" s="1194"/>
      <c r="EAQ19" s="1195"/>
      <c r="EAR19" s="1195"/>
      <c r="EAS19" s="1195"/>
      <c r="EAT19" s="1196"/>
      <c r="EAU19" s="1196"/>
      <c r="EAV19" s="1196"/>
      <c r="EAX19" s="1198"/>
      <c r="EAY19" s="1193"/>
      <c r="EAZ19" s="1194"/>
      <c r="EBA19" s="1195"/>
      <c r="EBB19" s="1195"/>
      <c r="EBC19" s="1195"/>
      <c r="EBD19" s="1196"/>
      <c r="EBE19" s="1196"/>
      <c r="EBF19" s="1196"/>
      <c r="EBH19" s="1198"/>
      <c r="EBI19" s="1193"/>
      <c r="EBJ19" s="1194"/>
      <c r="EBK19" s="1195"/>
      <c r="EBL19" s="1195"/>
      <c r="EBM19" s="1195"/>
      <c r="EBN19" s="1196"/>
      <c r="EBO19" s="1196"/>
      <c r="EBP19" s="1196"/>
      <c r="EBR19" s="1198"/>
      <c r="EBS19" s="1193"/>
      <c r="EBT19" s="1194"/>
      <c r="EBU19" s="1195"/>
      <c r="EBV19" s="1195"/>
      <c r="EBW19" s="1195"/>
      <c r="EBX19" s="1196"/>
      <c r="EBY19" s="1196"/>
      <c r="EBZ19" s="1196"/>
      <c r="ECB19" s="1198"/>
      <c r="ECC19" s="1193"/>
      <c r="ECD19" s="1194"/>
      <c r="ECE19" s="1195"/>
      <c r="ECF19" s="1195"/>
      <c r="ECG19" s="1195"/>
      <c r="ECH19" s="1196"/>
      <c r="ECI19" s="1196"/>
      <c r="ECJ19" s="1196"/>
      <c r="ECL19" s="1198"/>
      <c r="ECM19" s="1193"/>
      <c r="ECN19" s="1194"/>
      <c r="ECO19" s="1195"/>
      <c r="ECP19" s="1195"/>
      <c r="ECQ19" s="1195"/>
      <c r="ECR19" s="1196"/>
      <c r="ECS19" s="1196"/>
      <c r="ECT19" s="1196"/>
      <c r="ECV19" s="1198"/>
      <c r="ECW19" s="1193"/>
      <c r="ECX19" s="1194"/>
      <c r="ECY19" s="1195"/>
      <c r="ECZ19" s="1195"/>
      <c r="EDA19" s="1195"/>
      <c r="EDB19" s="1196"/>
      <c r="EDC19" s="1196"/>
      <c r="EDD19" s="1196"/>
      <c r="EDF19" s="1198"/>
      <c r="EDG19" s="1193"/>
      <c r="EDH19" s="1194"/>
      <c r="EDI19" s="1195"/>
      <c r="EDJ19" s="1195"/>
      <c r="EDK19" s="1195"/>
      <c r="EDL19" s="1196"/>
      <c r="EDM19" s="1196"/>
      <c r="EDN19" s="1196"/>
      <c r="EDP19" s="1198"/>
      <c r="EDQ19" s="1193"/>
      <c r="EDR19" s="1194"/>
      <c r="EDS19" s="1195"/>
      <c r="EDT19" s="1195"/>
      <c r="EDU19" s="1195"/>
      <c r="EDV19" s="1196"/>
      <c r="EDW19" s="1196"/>
      <c r="EDX19" s="1196"/>
      <c r="EDZ19" s="1198"/>
      <c r="EEA19" s="1193"/>
      <c r="EEB19" s="1194"/>
      <c r="EEC19" s="1195"/>
      <c r="EED19" s="1195"/>
      <c r="EEE19" s="1195"/>
      <c r="EEF19" s="1196"/>
      <c r="EEG19" s="1196"/>
      <c r="EEH19" s="1196"/>
      <c r="EEJ19" s="1198"/>
      <c r="EEK19" s="1193"/>
      <c r="EEL19" s="1194"/>
      <c r="EEM19" s="1195"/>
      <c r="EEN19" s="1195"/>
      <c r="EEO19" s="1195"/>
      <c r="EEP19" s="1196"/>
      <c r="EEQ19" s="1196"/>
      <c r="EER19" s="1196"/>
      <c r="EET19" s="1198"/>
      <c r="EEU19" s="1193"/>
      <c r="EEV19" s="1194"/>
      <c r="EEW19" s="1195"/>
      <c r="EEX19" s="1195"/>
      <c r="EEY19" s="1195"/>
      <c r="EEZ19" s="1196"/>
      <c r="EFA19" s="1196"/>
      <c r="EFB19" s="1196"/>
      <c r="EFD19" s="1198"/>
      <c r="EFE19" s="1193"/>
      <c r="EFF19" s="1194"/>
      <c r="EFG19" s="1195"/>
      <c r="EFH19" s="1195"/>
      <c r="EFI19" s="1195"/>
      <c r="EFJ19" s="1196"/>
      <c r="EFK19" s="1196"/>
      <c r="EFL19" s="1196"/>
      <c r="EFN19" s="1198"/>
      <c r="EFO19" s="1193"/>
      <c r="EFP19" s="1194"/>
      <c r="EFQ19" s="1195"/>
      <c r="EFR19" s="1195"/>
      <c r="EFS19" s="1195"/>
      <c r="EFT19" s="1196"/>
      <c r="EFU19" s="1196"/>
      <c r="EFV19" s="1196"/>
      <c r="EFX19" s="1198"/>
      <c r="EFY19" s="1193"/>
      <c r="EFZ19" s="1194"/>
      <c r="EGA19" s="1195"/>
      <c r="EGB19" s="1195"/>
      <c r="EGC19" s="1195"/>
      <c r="EGD19" s="1196"/>
      <c r="EGE19" s="1196"/>
      <c r="EGF19" s="1196"/>
      <c r="EGH19" s="1198"/>
      <c r="EGI19" s="1193"/>
      <c r="EGJ19" s="1194"/>
      <c r="EGK19" s="1195"/>
      <c r="EGL19" s="1195"/>
      <c r="EGM19" s="1195"/>
      <c r="EGN19" s="1196"/>
      <c r="EGO19" s="1196"/>
      <c r="EGP19" s="1196"/>
      <c r="EGR19" s="1198"/>
      <c r="EGS19" s="1193"/>
      <c r="EGT19" s="1194"/>
      <c r="EGU19" s="1195"/>
      <c r="EGV19" s="1195"/>
      <c r="EGW19" s="1195"/>
      <c r="EGX19" s="1196"/>
      <c r="EGY19" s="1196"/>
      <c r="EGZ19" s="1196"/>
      <c r="EHB19" s="1198"/>
      <c r="EHC19" s="1193"/>
      <c r="EHD19" s="1194"/>
      <c r="EHE19" s="1195"/>
      <c r="EHF19" s="1195"/>
      <c r="EHG19" s="1195"/>
      <c r="EHH19" s="1196"/>
      <c r="EHI19" s="1196"/>
      <c r="EHJ19" s="1196"/>
      <c r="EHL19" s="1198"/>
      <c r="EHM19" s="1193"/>
      <c r="EHN19" s="1194"/>
      <c r="EHO19" s="1195"/>
      <c r="EHP19" s="1195"/>
      <c r="EHQ19" s="1195"/>
      <c r="EHR19" s="1196"/>
      <c r="EHS19" s="1196"/>
      <c r="EHT19" s="1196"/>
      <c r="EHV19" s="1198"/>
      <c r="EHW19" s="1193"/>
      <c r="EHX19" s="1194"/>
      <c r="EHY19" s="1195"/>
      <c r="EHZ19" s="1195"/>
      <c r="EIA19" s="1195"/>
      <c r="EIB19" s="1196"/>
      <c r="EIC19" s="1196"/>
      <c r="EID19" s="1196"/>
      <c r="EIF19" s="1198"/>
      <c r="EIG19" s="1193"/>
      <c r="EIH19" s="1194"/>
      <c r="EII19" s="1195"/>
      <c r="EIJ19" s="1195"/>
      <c r="EIK19" s="1195"/>
      <c r="EIL19" s="1196"/>
      <c r="EIM19" s="1196"/>
      <c r="EIN19" s="1196"/>
      <c r="EIP19" s="1198"/>
      <c r="EIQ19" s="1193"/>
      <c r="EIR19" s="1194"/>
      <c r="EIS19" s="1195"/>
      <c r="EIT19" s="1195"/>
      <c r="EIU19" s="1195"/>
      <c r="EIV19" s="1196"/>
      <c r="EIW19" s="1196"/>
      <c r="EIX19" s="1196"/>
      <c r="EIZ19" s="1198"/>
      <c r="EJA19" s="1193"/>
      <c r="EJB19" s="1194"/>
      <c r="EJC19" s="1195"/>
      <c r="EJD19" s="1195"/>
      <c r="EJE19" s="1195"/>
      <c r="EJF19" s="1196"/>
      <c r="EJG19" s="1196"/>
      <c r="EJH19" s="1196"/>
      <c r="EJJ19" s="1198"/>
      <c r="EJK19" s="1193"/>
      <c r="EJL19" s="1194"/>
      <c r="EJM19" s="1195"/>
      <c r="EJN19" s="1195"/>
      <c r="EJO19" s="1195"/>
      <c r="EJP19" s="1196"/>
      <c r="EJQ19" s="1196"/>
      <c r="EJR19" s="1196"/>
      <c r="EJT19" s="1198"/>
      <c r="EJU19" s="1193"/>
      <c r="EJV19" s="1194"/>
      <c r="EJW19" s="1195"/>
      <c r="EJX19" s="1195"/>
      <c r="EJY19" s="1195"/>
      <c r="EJZ19" s="1196"/>
      <c r="EKA19" s="1196"/>
      <c r="EKB19" s="1196"/>
      <c r="EKD19" s="1198"/>
      <c r="EKE19" s="1193"/>
      <c r="EKF19" s="1194"/>
      <c r="EKG19" s="1195"/>
      <c r="EKH19" s="1195"/>
      <c r="EKI19" s="1195"/>
      <c r="EKJ19" s="1196"/>
      <c r="EKK19" s="1196"/>
      <c r="EKL19" s="1196"/>
      <c r="EKN19" s="1198"/>
      <c r="EKO19" s="1193"/>
      <c r="EKP19" s="1194"/>
      <c r="EKQ19" s="1195"/>
      <c r="EKR19" s="1195"/>
      <c r="EKS19" s="1195"/>
      <c r="EKT19" s="1196"/>
      <c r="EKU19" s="1196"/>
      <c r="EKV19" s="1196"/>
      <c r="EKX19" s="1198"/>
      <c r="EKY19" s="1193"/>
      <c r="EKZ19" s="1194"/>
      <c r="ELA19" s="1195"/>
      <c r="ELB19" s="1195"/>
      <c r="ELC19" s="1195"/>
      <c r="ELD19" s="1196"/>
      <c r="ELE19" s="1196"/>
      <c r="ELF19" s="1196"/>
      <c r="ELH19" s="1198"/>
      <c r="ELI19" s="1193"/>
      <c r="ELJ19" s="1194"/>
      <c r="ELK19" s="1195"/>
      <c r="ELL19" s="1195"/>
      <c r="ELM19" s="1195"/>
      <c r="ELN19" s="1196"/>
      <c r="ELO19" s="1196"/>
      <c r="ELP19" s="1196"/>
      <c r="ELR19" s="1198"/>
      <c r="ELS19" s="1193"/>
      <c r="ELT19" s="1194"/>
      <c r="ELU19" s="1195"/>
      <c r="ELV19" s="1195"/>
      <c r="ELW19" s="1195"/>
      <c r="ELX19" s="1196"/>
      <c r="ELY19" s="1196"/>
      <c r="ELZ19" s="1196"/>
      <c r="EMB19" s="1198"/>
      <c r="EMC19" s="1193"/>
      <c r="EMD19" s="1194"/>
      <c r="EME19" s="1195"/>
      <c r="EMF19" s="1195"/>
      <c r="EMG19" s="1195"/>
      <c r="EMH19" s="1196"/>
      <c r="EMI19" s="1196"/>
      <c r="EMJ19" s="1196"/>
      <c r="EML19" s="1198"/>
      <c r="EMM19" s="1193"/>
      <c r="EMN19" s="1194"/>
      <c r="EMO19" s="1195"/>
      <c r="EMP19" s="1195"/>
      <c r="EMQ19" s="1195"/>
      <c r="EMR19" s="1196"/>
      <c r="EMS19" s="1196"/>
      <c r="EMT19" s="1196"/>
      <c r="EMV19" s="1198"/>
      <c r="EMW19" s="1193"/>
      <c r="EMX19" s="1194"/>
      <c r="EMY19" s="1195"/>
      <c r="EMZ19" s="1195"/>
      <c r="ENA19" s="1195"/>
      <c r="ENB19" s="1196"/>
      <c r="ENC19" s="1196"/>
      <c r="END19" s="1196"/>
      <c r="ENF19" s="1198"/>
      <c r="ENG19" s="1193"/>
      <c r="ENH19" s="1194"/>
      <c r="ENI19" s="1195"/>
      <c r="ENJ19" s="1195"/>
      <c r="ENK19" s="1195"/>
      <c r="ENL19" s="1196"/>
      <c r="ENM19" s="1196"/>
      <c r="ENN19" s="1196"/>
      <c r="ENP19" s="1198"/>
      <c r="ENQ19" s="1193"/>
      <c r="ENR19" s="1194"/>
      <c r="ENS19" s="1195"/>
      <c r="ENT19" s="1195"/>
      <c r="ENU19" s="1195"/>
      <c r="ENV19" s="1196"/>
      <c r="ENW19" s="1196"/>
      <c r="ENX19" s="1196"/>
      <c r="ENZ19" s="1198"/>
      <c r="EOA19" s="1193"/>
      <c r="EOB19" s="1194"/>
      <c r="EOC19" s="1195"/>
      <c r="EOD19" s="1195"/>
      <c r="EOE19" s="1195"/>
      <c r="EOF19" s="1196"/>
      <c r="EOG19" s="1196"/>
      <c r="EOH19" s="1196"/>
      <c r="EOJ19" s="1198"/>
      <c r="EOK19" s="1193"/>
      <c r="EOL19" s="1194"/>
      <c r="EOM19" s="1195"/>
      <c r="EON19" s="1195"/>
      <c r="EOO19" s="1195"/>
      <c r="EOP19" s="1196"/>
      <c r="EOQ19" s="1196"/>
      <c r="EOR19" s="1196"/>
      <c r="EOT19" s="1198"/>
      <c r="EOU19" s="1193"/>
      <c r="EOV19" s="1194"/>
      <c r="EOW19" s="1195"/>
      <c r="EOX19" s="1195"/>
      <c r="EOY19" s="1195"/>
      <c r="EOZ19" s="1196"/>
      <c r="EPA19" s="1196"/>
      <c r="EPB19" s="1196"/>
      <c r="EPD19" s="1198"/>
      <c r="EPE19" s="1193"/>
      <c r="EPF19" s="1194"/>
      <c r="EPG19" s="1195"/>
      <c r="EPH19" s="1195"/>
      <c r="EPI19" s="1195"/>
      <c r="EPJ19" s="1196"/>
      <c r="EPK19" s="1196"/>
      <c r="EPL19" s="1196"/>
      <c r="EPN19" s="1198"/>
      <c r="EPO19" s="1193"/>
      <c r="EPP19" s="1194"/>
      <c r="EPQ19" s="1195"/>
      <c r="EPR19" s="1195"/>
      <c r="EPS19" s="1195"/>
      <c r="EPT19" s="1196"/>
      <c r="EPU19" s="1196"/>
      <c r="EPV19" s="1196"/>
      <c r="EPX19" s="1198"/>
      <c r="EPY19" s="1193"/>
      <c r="EPZ19" s="1194"/>
      <c r="EQA19" s="1195"/>
      <c r="EQB19" s="1195"/>
      <c r="EQC19" s="1195"/>
      <c r="EQD19" s="1196"/>
      <c r="EQE19" s="1196"/>
      <c r="EQF19" s="1196"/>
      <c r="EQH19" s="1198"/>
      <c r="EQI19" s="1193"/>
      <c r="EQJ19" s="1194"/>
      <c r="EQK19" s="1195"/>
      <c r="EQL19" s="1195"/>
      <c r="EQM19" s="1195"/>
      <c r="EQN19" s="1196"/>
      <c r="EQO19" s="1196"/>
      <c r="EQP19" s="1196"/>
      <c r="EQR19" s="1198"/>
      <c r="EQS19" s="1193"/>
      <c r="EQT19" s="1194"/>
      <c r="EQU19" s="1195"/>
      <c r="EQV19" s="1195"/>
      <c r="EQW19" s="1195"/>
      <c r="EQX19" s="1196"/>
      <c r="EQY19" s="1196"/>
      <c r="EQZ19" s="1196"/>
      <c r="ERB19" s="1198"/>
      <c r="ERC19" s="1193"/>
      <c r="ERD19" s="1194"/>
      <c r="ERE19" s="1195"/>
      <c r="ERF19" s="1195"/>
      <c r="ERG19" s="1195"/>
      <c r="ERH19" s="1196"/>
      <c r="ERI19" s="1196"/>
      <c r="ERJ19" s="1196"/>
      <c r="ERL19" s="1198"/>
      <c r="ERM19" s="1193"/>
      <c r="ERN19" s="1194"/>
      <c r="ERO19" s="1195"/>
      <c r="ERP19" s="1195"/>
      <c r="ERQ19" s="1195"/>
      <c r="ERR19" s="1196"/>
      <c r="ERS19" s="1196"/>
      <c r="ERT19" s="1196"/>
      <c r="ERV19" s="1198"/>
      <c r="ERW19" s="1193"/>
      <c r="ERX19" s="1194"/>
      <c r="ERY19" s="1195"/>
      <c r="ERZ19" s="1195"/>
      <c r="ESA19" s="1195"/>
      <c r="ESB19" s="1196"/>
      <c r="ESC19" s="1196"/>
      <c r="ESD19" s="1196"/>
      <c r="ESF19" s="1198"/>
      <c r="ESG19" s="1193"/>
      <c r="ESH19" s="1194"/>
      <c r="ESI19" s="1195"/>
      <c r="ESJ19" s="1195"/>
      <c r="ESK19" s="1195"/>
      <c r="ESL19" s="1196"/>
      <c r="ESM19" s="1196"/>
      <c r="ESN19" s="1196"/>
      <c r="ESP19" s="1198"/>
      <c r="ESQ19" s="1193"/>
      <c r="ESR19" s="1194"/>
      <c r="ESS19" s="1195"/>
      <c r="EST19" s="1195"/>
      <c r="ESU19" s="1195"/>
      <c r="ESV19" s="1196"/>
      <c r="ESW19" s="1196"/>
      <c r="ESX19" s="1196"/>
      <c r="ESZ19" s="1198"/>
      <c r="ETA19" s="1193"/>
      <c r="ETB19" s="1194"/>
      <c r="ETC19" s="1195"/>
      <c r="ETD19" s="1195"/>
      <c r="ETE19" s="1195"/>
      <c r="ETF19" s="1196"/>
      <c r="ETG19" s="1196"/>
      <c r="ETH19" s="1196"/>
      <c r="ETJ19" s="1198"/>
      <c r="ETK19" s="1193"/>
      <c r="ETL19" s="1194"/>
      <c r="ETM19" s="1195"/>
      <c r="ETN19" s="1195"/>
      <c r="ETO19" s="1195"/>
      <c r="ETP19" s="1196"/>
      <c r="ETQ19" s="1196"/>
      <c r="ETR19" s="1196"/>
      <c r="ETT19" s="1198"/>
      <c r="ETU19" s="1193"/>
      <c r="ETV19" s="1194"/>
      <c r="ETW19" s="1195"/>
      <c r="ETX19" s="1195"/>
      <c r="ETY19" s="1195"/>
      <c r="ETZ19" s="1196"/>
      <c r="EUA19" s="1196"/>
      <c r="EUB19" s="1196"/>
      <c r="EUD19" s="1198"/>
      <c r="EUE19" s="1193"/>
      <c r="EUF19" s="1194"/>
      <c r="EUG19" s="1195"/>
      <c r="EUH19" s="1195"/>
      <c r="EUI19" s="1195"/>
      <c r="EUJ19" s="1196"/>
      <c r="EUK19" s="1196"/>
      <c r="EUL19" s="1196"/>
      <c r="EUN19" s="1198"/>
      <c r="EUO19" s="1193"/>
      <c r="EUP19" s="1194"/>
      <c r="EUQ19" s="1195"/>
      <c r="EUR19" s="1195"/>
      <c r="EUS19" s="1195"/>
      <c r="EUT19" s="1196"/>
      <c r="EUU19" s="1196"/>
      <c r="EUV19" s="1196"/>
      <c r="EUX19" s="1198"/>
      <c r="EUY19" s="1193"/>
      <c r="EUZ19" s="1194"/>
      <c r="EVA19" s="1195"/>
      <c r="EVB19" s="1195"/>
      <c r="EVC19" s="1195"/>
      <c r="EVD19" s="1196"/>
      <c r="EVE19" s="1196"/>
      <c r="EVF19" s="1196"/>
      <c r="EVH19" s="1198"/>
      <c r="EVI19" s="1193"/>
      <c r="EVJ19" s="1194"/>
      <c r="EVK19" s="1195"/>
      <c r="EVL19" s="1195"/>
      <c r="EVM19" s="1195"/>
      <c r="EVN19" s="1196"/>
      <c r="EVO19" s="1196"/>
      <c r="EVP19" s="1196"/>
      <c r="EVR19" s="1198"/>
      <c r="EVS19" s="1193"/>
      <c r="EVT19" s="1194"/>
      <c r="EVU19" s="1195"/>
      <c r="EVV19" s="1195"/>
      <c r="EVW19" s="1195"/>
      <c r="EVX19" s="1196"/>
      <c r="EVY19" s="1196"/>
      <c r="EVZ19" s="1196"/>
      <c r="EWB19" s="1198"/>
      <c r="EWC19" s="1193"/>
      <c r="EWD19" s="1194"/>
      <c r="EWE19" s="1195"/>
      <c r="EWF19" s="1195"/>
      <c r="EWG19" s="1195"/>
      <c r="EWH19" s="1196"/>
      <c r="EWI19" s="1196"/>
      <c r="EWJ19" s="1196"/>
      <c r="EWL19" s="1198"/>
      <c r="EWM19" s="1193"/>
      <c r="EWN19" s="1194"/>
      <c r="EWO19" s="1195"/>
      <c r="EWP19" s="1195"/>
      <c r="EWQ19" s="1195"/>
      <c r="EWR19" s="1196"/>
      <c r="EWS19" s="1196"/>
      <c r="EWT19" s="1196"/>
      <c r="EWV19" s="1198"/>
      <c r="EWW19" s="1193"/>
      <c r="EWX19" s="1194"/>
      <c r="EWY19" s="1195"/>
      <c r="EWZ19" s="1195"/>
      <c r="EXA19" s="1195"/>
      <c r="EXB19" s="1196"/>
      <c r="EXC19" s="1196"/>
      <c r="EXD19" s="1196"/>
      <c r="EXF19" s="1198"/>
      <c r="EXG19" s="1193"/>
      <c r="EXH19" s="1194"/>
      <c r="EXI19" s="1195"/>
      <c r="EXJ19" s="1195"/>
      <c r="EXK19" s="1195"/>
      <c r="EXL19" s="1196"/>
      <c r="EXM19" s="1196"/>
      <c r="EXN19" s="1196"/>
      <c r="EXP19" s="1198"/>
      <c r="EXQ19" s="1193"/>
      <c r="EXR19" s="1194"/>
      <c r="EXS19" s="1195"/>
      <c r="EXT19" s="1195"/>
      <c r="EXU19" s="1195"/>
      <c r="EXV19" s="1196"/>
      <c r="EXW19" s="1196"/>
      <c r="EXX19" s="1196"/>
      <c r="EXZ19" s="1198"/>
      <c r="EYA19" s="1193"/>
      <c r="EYB19" s="1194"/>
      <c r="EYC19" s="1195"/>
      <c r="EYD19" s="1195"/>
      <c r="EYE19" s="1195"/>
      <c r="EYF19" s="1196"/>
      <c r="EYG19" s="1196"/>
      <c r="EYH19" s="1196"/>
      <c r="EYJ19" s="1198"/>
      <c r="EYK19" s="1193"/>
      <c r="EYL19" s="1194"/>
      <c r="EYM19" s="1195"/>
      <c r="EYN19" s="1195"/>
      <c r="EYO19" s="1195"/>
      <c r="EYP19" s="1196"/>
      <c r="EYQ19" s="1196"/>
      <c r="EYR19" s="1196"/>
      <c r="EYT19" s="1198"/>
      <c r="EYU19" s="1193"/>
      <c r="EYV19" s="1194"/>
      <c r="EYW19" s="1195"/>
      <c r="EYX19" s="1195"/>
      <c r="EYY19" s="1195"/>
      <c r="EYZ19" s="1196"/>
      <c r="EZA19" s="1196"/>
      <c r="EZB19" s="1196"/>
      <c r="EZD19" s="1198"/>
      <c r="EZE19" s="1193"/>
      <c r="EZF19" s="1194"/>
      <c r="EZG19" s="1195"/>
      <c r="EZH19" s="1195"/>
      <c r="EZI19" s="1195"/>
      <c r="EZJ19" s="1196"/>
      <c r="EZK19" s="1196"/>
      <c r="EZL19" s="1196"/>
      <c r="EZN19" s="1198"/>
      <c r="EZO19" s="1193"/>
      <c r="EZP19" s="1194"/>
      <c r="EZQ19" s="1195"/>
      <c r="EZR19" s="1195"/>
      <c r="EZS19" s="1195"/>
      <c r="EZT19" s="1196"/>
      <c r="EZU19" s="1196"/>
      <c r="EZV19" s="1196"/>
      <c r="EZX19" s="1198"/>
      <c r="EZY19" s="1193"/>
      <c r="EZZ19" s="1194"/>
      <c r="FAA19" s="1195"/>
      <c r="FAB19" s="1195"/>
      <c r="FAC19" s="1195"/>
      <c r="FAD19" s="1196"/>
      <c r="FAE19" s="1196"/>
      <c r="FAF19" s="1196"/>
      <c r="FAH19" s="1198"/>
      <c r="FAI19" s="1193"/>
      <c r="FAJ19" s="1194"/>
      <c r="FAK19" s="1195"/>
      <c r="FAL19" s="1195"/>
      <c r="FAM19" s="1195"/>
      <c r="FAN19" s="1196"/>
      <c r="FAO19" s="1196"/>
      <c r="FAP19" s="1196"/>
      <c r="FAR19" s="1198"/>
      <c r="FAS19" s="1193"/>
      <c r="FAT19" s="1194"/>
      <c r="FAU19" s="1195"/>
      <c r="FAV19" s="1195"/>
      <c r="FAW19" s="1195"/>
      <c r="FAX19" s="1196"/>
      <c r="FAY19" s="1196"/>
      <c r="FAZ19" s="1196"/>
      <c r="FBB19" s="1198"/>
      <c r="FBC19" s="1193"/>
      <c r="FBD19" s="1194"/>
      <c r="FBE19" s="1195"/>
      <c r="FBF19" s="1195"/>
      <c r="FBG19" s="1195"/>
      <c r="FBH19" s="1196"/>
      <c r="FBI19" s="1196"/>
      <c r="FBJ19" s="1196"/>
      <c r="FBL19" s="1198"/>
      <c r="FBM19" s="1193"/>
      <c r="FBN19" s="1194"/>
      <c r="FBO19" s="1195"/>
      <c r="FBP19" s="1195"/>
      <c r="FBQ19" s="1195"/>
      <c r="FBR19" s="1196"/>
      <c r="FBS19" s="1196"/>
      <c r="FBT19" s="1196"/>
      <c r="FBV19" s="1198"/>
      <c r="FBW19" s="1193"/>
      <c r="FBX19" s="1194"/>
      <c r="FBY19" s="1195"/>
      <c r="FBZ19" s="1195"/>
      <c r="FCA19" s="1195"/>
      <c r="FCB19" s="1196"/>
      <c r="FCC19" s="1196"/>
      <c r="FCD19" s="1196"/>
      <c r="FCF19" s="1198"/>
      <c r="FCG19" s="1193"/>
      <c r="FCH19" s="1194"/>
      <c r="FCI19" s="1195"/>
      <c r="FCJ19" s="1195"/>
      <c r="FCK19" s="1195"/>
      <c r="FCL19" s="1196"/>
      <c r="FCM19" s="1196"/>
      <c r="FCN19" s="1196"/>
      <c r="FCP19" s="1198"/>
      <c r="FCQ19" s="1193"/>
      <c r="FCR19" s="1194"/>
      <c r="FCS19" s="1195"/>
      <c r="FCT19" s="1195"/>
      <c r="FCU19" s="1195"/>
      <c r="FCV19" s="1196"/>
      <c r="FCW19" s="1196"/>
      <c r="FCX19" s="1196"/>
      <c r="FCZ19" s="1198"/>
      <c r="FDA19" s="1193"/>
      <c r="FDB19" s="1194"/>
      <c r="FDC19" s="1195"/>
      <c r="FDD19" s="1195"/>
      <c r="FDE19" s="1195"/>
      <c r="FDF19" s="1196"/>
      <c r="FDG19" s="1196"/>
      <c r="FDH19" s="1196"/>
      <c r="FDJ19" s="1198"/>
      <c r="FDK19" s="1193"/>
      <c r="FDL19" s="1194"/>
      <c r="FDM19" s="1195"/>
      <c r="FDN19" s="1195"/>
      <c r="FDO19" s="1195"/>
      <c r="FDP19" s="1196"/>
      <c r="FDQ19" s="1196"/>
      <c r="FDR19" s="1196"/>
      <c r="FDT19" s="1198"/>
      <c r="FDU19" s="1193"/>
      <c r="FDV19" s="1194"/>
      <c r="FDW19" s="1195"/>
      <c r="FDX19" s="1195"/>
      <c r="FDY19" s="1195"/>
      <c r="FDZ19" s="1196"/>
      <c r="FEA19" s="1196"/>
      <c r="FEB19" s="1196"/>
      <c r="FED19" s="1198"/>
      <c r="FEE19" s="1193"/>
      <c r="FEF19" s="1194"/>
      <c r="FEG19" s="1195"/>
      <c r="FEH19" s="1195"/>
      <c r="FEI19" s="1195"/>
      <c r="FEJ19" s="1196"/>
      <c r="FEK19" s="1196"/>
      <c r="FEL19" s="1196"/>
      <c r="FEN19" s="1198"/>
      <c r="FEO19" s="1193"/>
      <c r="FEP19" s="1194"/>
      <c r="FEQ19" s="1195"/>
      <c r="FER19" s="1195"/>
      <c r="FES19" s="1195"/>
      <c r="FET19" s="1196"/>
      <c r="FEU19" s="1196"/>
      <c r="FEV19" s="1196"/>
      <c r="FEX19" s="1198"/>
      <c r="FEY19" s="1193"/>
      <c r="FEZ19" s="1194"/>
      <c r="FFA19" s="1195"/>
      <c r="FFB19" s="1195"/>
      <c r="FFC19" s="1195"/>
      <c r="FFD19" s="1196"/>
      <c r="FFE19" s="1196"/>
      <c r="FFF19" s="1196"/>
      <c r="FFH19" s="1198"/>
      <c r="FFI19" s="1193"/>
      <c r="FFJ19" s="1194"/>
      <c r="FFK19" s="1195"/>
      <c r="FFL19" s="1195"/>
      <c r="FFM19" s="1195"/>
      <c r="FFN19" s="1196"/>
      <c r="FFO19" s="1196"/>
      <c r="FFP19" s="1196"/>
      <c r="FFR19" s="1198"/>
      <c r="FFS19" s="1193"/>
      <c r="FFT19" s="1194"/>
      <c r="FFU19" s="1195"/>
      <c r="FFV19" s="1195"/>
      <c r="FFW19" s="1195"/>
      <c r="FFX19" s="1196"/>
      <c r="FFY19" s="1196"/>
      <c r="FFZ19" s="1196"/>
      <c r="FGB19" s="1198"/>
      <c r="FGC19" s="1193"/>
      <c r="FGD19" s="1194"/>
      <c r="FGE19" s="1195"/>
      <c r="FGF19" s="1195"/>
      <c r="FGG19" s="1195"/>
      <c r="FGH19" s="1196"/>
      <c r="FGI19" s="1196"/>
      <c r="FGJ19" s="1196"/>
      <c r="FGL19" s="1198"/>
      <c r="FGM19" s="1193"/>
      <c r="FGN19" s="1194"/>
      <c r="FGO19" s="1195"/>
      <c r="FGP19" s="1195"/>
      <c r="FGQ19" s="1195"/>
      <c r="FGR19" s="1196"/>
      <c r="FGS19" s="1196"/>
      <c r="FGT19" s="1196"/>
      <c r="FGV19" s="1198"/>
      <c r="FGW19" s="1193"/>
      <c r="FGX19" s="1194"/>
      <c r="FGY19" s="1195"/>
      <c r="FGZ19" s="1195"/>
      <c r="FHA19" s="1195"/>
      <c r="FHB19" s="1196"/>
      <c r="FHC19" s="1196"/>
      <c r="FHD19" s="1196"/>
      <c r="FHF19" s="1198"/>
      <c r="FHG19" s="1193"/>
      <c r="FHH19" s="1194"/>
      <c r="FHI19" s="1195"/>
      <c r="FHJ19" s="1195"/>
      <c r="FHK19" s="1195"/>
      <c r="FHL19" s="1196"/>
      <c r="FHM19" s="1196"/>
      <c r="FHN19" s="1196"/>
      <c r="FHP19" s="1198"/>
      <c r="FHQ19" s="1193"/>
      <c r="FHR19" s="1194"/>
      <c r="FHS19" s="1195"/>
      <c r="FHT19" s="1195"/>
      <c r="FHU19" s="1195"/>
      <c r="FHV19" s="1196"/>
      <c r="FHW19" s="1196"/>
      <c r="FHX19" s="1196"/>
      <c r="FHZ19" s="1198"/>
      <c r="FIA19" s="1193"/>
      <c r="FIB19" s="1194"/>
      <c r="FIC19" s="1195"/>
      <c r="FID19" s="1195"/>
      <c r="FIE19" s="1195"/>
      <c r="FIF19" s="1196"/>
      <c r="FIG19" s="1196"/>
      <c r="FIH19" s="1196"/>
      <c r="FIJ19" s="1198"/>
      <c r="FIK19" s="1193"/>
      <c r="FIL19" s="1194"/>
      <c r="FIM19" s="1195"/>
      <c r="FIN19" s="1195"/>
      <c r="FIO19" s="1195"/>
      <c r="FIP19" s="1196"/>
      <c r="FIQ19" s="1196"/>
      <c r="FIR19" s="1196"/>
      <c r="FIT19" s="1198"/>
      <c r="FIU19" s="1193"/>
      <c r="FIV19" s="1194"/>
      <c r="FIW19" s="1195"/>
      <c r="FIX19" s="1195"/>
      <c r="FIY19" s="1195"/>
      <c r="FIZ19" s="1196"/>
      <c r="FJA19" s="1196"/>
      <c r="FJB19" s="1196"/>
      <c r="FJD19" s="1198"/>
      <c r="FJE19" s="1193"/>
      <c r="FJF19" s="1194"/>
      <c r="FJG19" s="1195"/>
      <c r="FJH19" s="1195"/>
      <c r="FJI19" s="1195"/>
      <c r="FJJ19" s="1196"/>
      <c r="FJK19" s="1196"/>
      <c r="FJL19" s="1196"/>
      <c r="FJN19" s="1198"/>
      <c r="FJO19" s="1193"/>
      <c r="FJP19" s="1194"/>
      <c r="FJQ19" s="1195"/>
      <c r="FJR19" s="1195"/>
      <c r="FJS19" s="1195"/>
      <c r="FJT19" s="1196"/>
      <c r="FJU19" s="1196"/>
      <c r="FJV19" s="1196"/>
      <c r="FJX19" s="1198"/>
      <c r="FJY19" s="1193"/>
      <c r="FJZ19" s="1194"/>
      <c r="FKA19" s="1195"/>
      <c r="FKB19" s="1195"/>
      <c r="FKC19" s="1195"/>
      <c r="FKD19" s="1196"/>
      <c r="FKE19" s="1196"/>
      <c r="FKF19" s="1196"/>
      <c r="FKH19" s="1198"/>
      <c r="FKI19" s="1193"/>
      <c r="FKJ19" s="1194"/>
      <c r="FKK19" s="1195"/>
      <c r="FKL19" s="1195"/>
      <c r="FKM19" s="1195"/>
      <c r="FKN19" s="1196"/>
      <c r="FKO19" s="1196"/>
      <c r="FKP19" s="1196"/>
      <c r="FKR19" s="1198"/>
      <c r="FKS19" s="1193"/>
      <c r="FKT19" s="1194"/>
      <c r="FKU19" s="1195"/>
      <c r="FKV19" s="1195"/>
      <c r="FKW19" s="1195"/>
      <c r="FKX19" s="1196"/>
      <c r="FKY19" s="1196"/>
      <c r="FKZ19" s="1196"/>
      <c r="FLB19" s="1198"/>
      <c r="FLC19" s="1193"/>
      <c r="FLD19" s="1194"/>
      <c r="FLE19" s="1195"/>
      <c r="FLF19" s="1195"/>
      <c r="FLG19" s="1195"/>
      <c r="FLH19" s="1196"/>
      <c r="FLI19" s="1196"/>
      <c r="FLJ19" s="1196"/>
      <c r="FLL19" s="1198"/>
      <c r="FLM19" s="1193"/>
      <c r="FLN19" s="1194"/>
      <c r="FLO19" s="1195"/>
      <c r="FLP19" s="1195"/>
      <c r="FLQ19" s="1195"/>
      <c r="FLR19" s="1196"/>
      <c r="FLS19" s="1196"/>
      <c r="FLT19" s="1196"/>
      <c r="FLV19" s="1198"/>
      <c r="FLW19" s="1193"/>
      <c r="FLX19" s="1194"/>
      <c r="FLY19" s="1195"/>
      <c r="FLZ19" s="1195"/>
      <c r="FMA19" s="1195"/>
      <c r="FMB19" s="1196"/>
      <c r="FMC19" s="1196"/>
      <c r="FMD19" s="1196"/>
      <c r="FMF19" s="1198"/>
      <c r="FMG19" s="1193"/>
      <c r="FMH19" s="1194"/>
      <c r="FMI19" s="1195"/>
      <c r="FMJ19" s="1195"/>
      <c r="FMK19" s="1195"/>
      <c r="FML19" s="1196"/>
      <c r="FMM19" s="1196"/>
      <c r="FMN19" s="1196"/>
      <c r="FMP19" s="1198"/>
      <c r="FMQ19" s="1193"/>
      <c r="FMR19" s="1194"/>
      <c r="FMS19" s="1195"/>
      <c r="FMT19" s="1195"/>
      <c r="FMU19" s="1195"/>
      <c r="FMV19" s="1196"/>
      <c r="FMW19" s="1196"/>
      <c r="FMX19" s="1196"/>
      <c r="FMZ19" s="1198"/>
      <c r="FNA19" s="1193"/>
      <c r="FNB19" s="1194"/>
      <c r="FNC19" s="1195"/>
      <c r="FND19" s="1195"/>
      <c r="FNE19" s="1195"/>
      <c r="FNF19" s="1196"/>
      <c r="FNG19" s="1196"/>
      <c r="FNH19" s="1196"/>
      <c r="FNJ19" s="1198"/>
      <c r="FNK19" s="1193"/>
      <c r="FNL19" s="1194"/>
      <c r="FNM19" s="1195"/>
      <c r="FNN19" s="1195"/>
      <c r="FNO19" s="1195"/>
      <c r="FNP19" s="1196"/>
      <c r="FNQ19" s="1196"/>
      <c r="FNR19" s="1196"/>
      <c r="FNT19" s="1198"/>
      <c r="FNU19" s="1193"/>
      <c r="FNV19" s="1194"/>
      <c r="FNW19" s="1195"/>
      <c r="FNX19" s="1195"/>
      <c r="FNY19" s="1195"/>
      <c r="FNZ19" s="1196"/>
      <c r="FOA19" s="1196"/>
      <c r="FOB19" s="1196"/>
      <c r="FOD19" s="1198"/>
      <c r="FOE19" s="1193"/>
      <c r="FOF19" s="1194"/>
      <c r="FOG19" s="1195"/>
      <c r="FOH19" s="1195"/>
      <c r="FOI19" s="1195"/>
      <c r="FOJ19" s="1196"/>
      <c r="FOK19" s="1196"/>
      <c r="FOL19" s="1196"/>
      <c r="FON19" s="1198"/>
      <c r="FOO19" s="1193"/>
      <c r="FOP19" s="1194"/>
      <c r="FOQ19" s="1195"/>
      <c r="FOR19" s="1195"/>
      <c r="FOS19" s="1195"/>
      <c r="FOT19" s="1196"/>
      <c r="FOU19" s="1196"/>
      <c r="FOV19" s="1196"/>
      <c r="FOX19" s="1198"/>
      <c r="FOY19" s="1193"/>
      <c r="FOZ19" s="1194"/>
      <c r="FPA19" s="1195"/>
      <c r="FPB19" s="1195"/>
      <c r="FPC19" s="1195"/>
      <c r="FPD19" s="1196"/>
      <c r="FPE19" s="1196"/>
      <c r="FPF19" s="1196"/>
      <c r="FPH19" s="1198"/>
      <c r="FPI19" s="1193"/>
      <c r="FPJ19" s="1194"/>
      <c r="FPK19" s="1195"/>
      <c r="FPL19" s="1195"/>
      <c r="FPM19" s="1195"/>
      <c r="FPN19" s="1196"/>
      <c r="FPO19" s="1196"/>
      <c r="FPP19" s="1196"/>
      <c r="FPR19" s="1198"/>
      <c r="FPS19" s="1193"/>
      <c r="FPT19" s="1194"/>
      <c r="FPU19" s="1195"/>
      <c r="FPV19" s="1195"/>
      <c r="FPW19" s="1195"/>
      <c r="FPX19" s="1196"/>
      <c r="FPY19" s="1196"/>
      <c r="FPZ19" s="1196"/>
      <c r="FQB19" s="1198"/>
      <c r="FQC19" s="1193"/>
      <c r="FQD19" s="1194"/>
      <c r="FQE19" s="1195"/>
      <c r="FQF19" s="1195"/>
      <c r="FQG19" s="1195"/>
      <c r="FQH19" s="1196"/>
      <c r="FQI19" s="1196"/>
      <c r="FQJ19" s="1196"/>
      <c r="FQL19" s="1198"/>
      <c r="FQM19" s="1193"/>
      <c r="FQN19" s="1194"/>
      <c r="FQO19" s="1195"/>
      <c r="FQP19" s="1195"/>
      <c r="FQQ19" s="1195"/>
      <c r="FQR19" s="1196"/>
      <c r="FQS19" s="1196"/>
      <c r="FQT19" s="1196"/>
      <c r="FQV19" s="1198"/>
      <c r="FQW19" s="1193"/>
      <c r="FQX19" s="1194"/>
      <c r="FQY19" s="1195"/>
      <c r="FQZ19" s="1195"/>
      <c r="FRA19" s="1195"/>
      <c r="FRB19" s="1196"/>
      <c r="FRC19" s="1196"/>
      <c r="FRD19" s="1196"/>
      <c r="FRF19" s="1198"/>
      <c r="FRG19" s="1193"/>
      <c r="FRH19" s="1194"/>
      <c r="FRI19" s="1195"/>
      <c r="FRJ19" s="1195"/>
      <c r="FRK19" s="1195"/>
      <c r="FRL19" s="1196"/>
      <c r="FRM19" s="1196"/>
      <c r="FRN19" s="1196"/>
      <c r="FRP19" s="1198"/>
      <c r="FRQ19" s="1193"/>
      <c r="FRR19" s="1194"/>
      <c r="FRS19" s="1195"/>
      <c r="FRT19" s="1195"/>
      <c r="FRU19" s="1195"/>
      <c r="FRV19" s="1196"/>
      <c r="FRW19" s="1196"/>
      <c r="FRX19" s="1196"/>
      <c r="FRZ19" s="1198"/>
      <c r="FSA19" s="1193"/>
      <c r="FSB19" s="1194"/>
      <c r="FSC19" s="1195"/>
      <c r="FSD19" s="1195"/>
      <c r="FSE19" s="1195"/>
      <c r="FSF19" s="1196"/>
      <c r="FSG19" s="1196"/>
      <c r="FSH19" s="1196"/>
      <c r="FSJ19" s="1198"/>
      <c r="FSK19" s="1193"/>
      <c r="FSL19" s="1194"/>
      <c r="FSM19" s="1195"/>
      <c r="FSN19" s="1195"/>
      <c r="FSO19" s="1195"/>
      <c r="FSP19" s="1196"/>
      <c r="FSQ19" s="1196"/>
      <c r="FSR19" s="1196"/>
      <c r="FST19" s="1198"/>
      <c r="FSU19" s="1193"/>
      <c r="FSV19" s="1194"/>
      <c r="FSW19" s="1195"/>
      <c r="FSX19" s="1195"/>
      <c r="FSY19" s="1195"/>
      <c r="FSZ19" s="1196"/>
      <c r="FTA19" s="1196"/>
      <c r="FTB19" s="1196"/>
      <c r="FTD19" s="1198"/>
      <c r="FTE19" s="1193"/>
      <c r="FTF19" s="1194"/>
      <c r="FTG19" s="1195"/>
      <c r="FTH19" s="1195"/>
      <c r="FTI19" s="1195"/>
      <c r="FTJ19" s="1196"/>
      <c r="FTK19" s="1196"/>
      <c r="FTL19" s="1196"/>
      <c r="FTN19" s="1198"/>
      <c r="FTO19" s="1193"/>
      <c r="FTP19" s="1194"/>
      <c r="FTQ19" s="1195"/>
      <c r="FTR19" s="1195"/>
      <c r="FTS19" s="1195"/>
      <c r="FTT19" s="1196"/>
      <c r="FTU19" s="1196"/>
      <c r="FTV19" s="1196"/>
      <c r="FTX19" s="1198"/>
      <c r="FTY19" s="1193"/>
      <c r="FTZ19" s="1194"/>
      <c r="FUA19" s="1195"/>
      <c r="FUB19" s="1195"/>
      <c r="FUC19" s="1195"/>
      <c r="FUD19" s="1196"/>
      <c r="FUE19" s="1196"/>
      <c r="FUF19" s="1196"/>
      <c r="FUH19" s="1198"/>
      <c r="FUI19" s="1193"/>
      <c r="FUJ19" s="1194"/>
      <c r="FUK19" s="1195"/>
      <c r="FUL19" s="1195"/>
      <c r="FUM19" s="1195"/>
      <c r="FUN19" s="1196"/>
      <c r="FUO19" s="1196"/>
      <c r="FUP19" s="1196"/>
      <c r="FUR19" s="1198"/>
      <c r="FUS19" s="1193"/>
      <c r="FUT19" s="1194"/>
      <c r="FUU19" s="1195"/>
      <c r="FUV19" s="1195"/>
      <c r="FUW19" s="1195"/>
      <c r="FUX19" s="1196"/>
      <c r="FUY19" s="1196"/>
      <c r="FUZ19" s="1196"/>
      <c r="FVB19" s="1198"/>
      <c r="FVC19" s="1193"/>
      <c r="FVD19" s="1194"/>
      <c r="FVE19" s="1195"/>
      <c r="FVF19" s="1195"/>
      <c r="FVG19" s="1195"/>
      <c r="FVH19" s="1196"/>
      <c r="FVI19" s="1196"/>
      <c r="FVJ19" s="1196"/>
      <c r="FVL19" s="1198"/>
      <c r="FVM19" s="1193"/>
      <c r="FVN19" s="1194"/>
      <c r="FVO19" s="1195"/>
      <c r="FVP19" s="1195"/>
      <c r="FVQ19" s="1195"/>
      <c r="FVR19" s="1196"/>
      <c r="FVS19" s="1196"/>
      <c r="FVT19" s="1196"/>
      <c r="FVV19" s="1198"/>
      <c r="FVW19" s="1193"/>
      <c r="FVX19" s="1194"/>
      <c r="FVY19" s="1195"/>
      <c r="FVZ19" s="1195"/>
      <c r="FWA19" s="1195"/>
      <c r="FWB19" s="1196"/>
      <c r="FWC19" s="1196"/>
      <c r="FWD19" s="1196"/>
      <c r="FWF19" s="1198"/>
      <c r="FWG19" s="1193"/>
      <c r="FWH19" s="1194"/>
      <c r="FWI19" s="1195"/>
      <c r="FWJ19" s="1195"/>
      <c r="FWK19" s="1195"/>
      <c r="FWL19" s="1196"/>
      <c r="FWM19" s="1196"/>
      <c r="FWN19" s="1196"/>
      <c r="FWP19" s="1198"/>
      <c r="FWQ19" s="1193"/>
      <c r="FWR19" s="1194"/>
      <c r="FWS19" s="1195"/>
      <c r="FWT19" s="1195"/>
      <c r="FWU19" s="1195"/>
      <c r="FWV19" s="1196"/>
      <c r="FWW19" s="1196"/>
      <c r="FWX19" s="1196"/>
      <c r="FWZ19" s="1198"/>
      <c r="FXA19" s="1193"/>
      <c r="FXB19" s="1194"/>
      <c r="FXC19" s="1195"/>
      <c r="FXD19" s="1195"/>
      <c r="FXE19" s="1195"/>
      <c r="FXF19" s="1196"/>
      <c r="FXG19" s="1196"/>
      <c r="FXH19" s="1196"/>
      <c r="FXJ19" s="1198"/>
      <c r="FXK19" s="1193"/>
      <c r="FXL19" s="1194"/>
      <c r="FXM19" s="1195"/>
      <c r="FXN19" s="1195"/>
      <c r="FXO19" s="1195"/>
      <c r="FXP19" s="1196"/>
      <c r="FXQ19" s="1196"/>
      <c r="FXR19" s="1196"/>
      <c r="FXT19" s="1198"/>
      <c r="FXU19" s="1193"/>
      <c r="FXV19" s="1194"/>
      <c r="FXW19" s="1195"/>
      <c r="FXX19" s="1195"/>
      <c r="FXY19" s="1195"/>
      <c r="FXZ19" s="1196"/>
      <c r="FYA19" s="1196"/>
      <c r="FYB19" s="1196"/>
      <c r="FYD19" s="1198"/>
      <c r="FYE19" s="1193"/>
      <c r="FYF19" s="1194"/>
      <c r="FYG19" s="1195"/>
      <c r="FYH19" s="1195"/>
      <c r="FYI19" s="1195"/>
      <c r="FYJ19" s="1196"/>
      <c r="FYK19" s="1196"/>
      <c r="FYL19" s="1196"/>
      <c r="FYN19" s="1198"/>
      <c r="FYO19" s="1193"/>
      <c r="FYP19" s="1194"/>
      <c r="FYQ19" s="1195"/>
      <c r="FYR19" s="1195"/>
      <c r="FYS19" s="1195"/>
      <c r="FYT19" s="1196"/>
      <c r="FYU19" s="1196"/>
      <c r="FYV19" s="1196"/>
      <c r="FYX19" s="1198"/>
      <c r="FYY19" s="1193"/>
      <c r="FYZ19" s="1194"/>
      <c r="FZA19" s="1195"/>
      <c r="FZB19" s="1195"/>
      <c r="FZC19" s="1195"/>
      <c r="FZD19" s="1196"/>
      <c r="FZE19" s="1196"/>
      <c r="FZF19" s="1196"/>
      <c r="FZH19" s="1198"/>
      <c r="FZI19" s="1193"/>
      <c r="FZJ19" s="1194"/>
      <c r="FZK19" s="1195"/>
      <c r="FZL19" s="1195"/>
      <c r="FZM19" s="1195"/>
      <c r="FZN19" s="1196"/>
      <c r="FZO19" s="1196"/>
      <c r="FZP19" s="1196"/>
      <c r="FZR19" s="1198"/>
      <c r="FZS19" s="1193"/>
      <c r="FZT19" s="1194"/>
      <c r="FZU19" s="1195"/>
      <c r="FZV19" s="1195"/>
      <c r="FZW19" s="1195"/>
      <c r="FZX19" s="1196"/>
      <c r="FZY19" s="1196"/>
      <c r="FZZ19" s="1196"/>
      <c r="GAB19" s="1198"/>
      <c r="GAC19" s="1193"/>
      <c r="GAD19" s="1194"/>
      <c r="GAE19" s="1195"/>
      <c r="GAF19" s="1195"/>
      <c r="GAG19" s="1195"/>
      <c r="GAH19" s="1196"/>
      <c r="GAI19" s="1196"/>
      <c r="GAJ19" s="1196"/>
      <c r="GAL19" s="1198"/>
      <c r="GAM19" s="1193"/>
      <c r="GAN19" s="1194"/>
      <c r="GAO19" s="1195"/>
      <c r="GAP19" s="1195"/>
      <c r="GAQ19" s="1195"/>
      <c r="GAR19" s="1196"/>
      <c r="GAS19" s="1196"/>
      <c r="GAT19" s="1196"/>
      <c r="GAV19" s="1198"/>
      <c r="GAW19" s="1193"/>
      <c r="GAX19" s="1194"/>
      <c r="GAY19" s="1195"/>
      <c r="GAZ19" s="1195"/>
      <c r="GBA19" s="1195"/>
      <c r="GBB19" s="1196"/>
      <c r="GBC19" s="1196"/>
      <c r="GBD19" s="1196"/>
      <c r="GBF19" s="1198"/>
      <c r="GBG19" s="1193"/>
      <c r="GBH19" s="1194"/>
      <c r="GBI19" s="1195"/>
      <c r="GBJ19" s="1195"/>
      <c r="GBK19" s="1195"/>
      <c r="GBL19" s="1196"/>
      <c r="GBM19" s="1196"/>
      <c r="GBN19" s="1196"/>
      <c r="GBP19" s="1198"/>
      <c r="GBQ19" s="1193"/>
      <c r="GBR19" s="1194"/>
      <c r="GBS19" s="1195"/>
      <c r="GBT19" s="1195"/>
      <c r="GBU19" s="1195"/>
      <c r="GBV19" s="1196"/>
      <c r="GBW19" s="1196"/>
      <c r="GBX19" s="1196"/>
      <c r="GBZ19" s="1198"/>
      <c r="GCA19" s="1193"/>
      <c r="GCB19" s="1194"/>
      <c r="GCC19" s="1195"/>
      <c r="GCD19" s="1195"/>
      <c r="GCE19" s="1195"/>
      <c r="GCF19" s="1196"/>
      <c r="GCG19" s="1196"/>
      <c r="GCH19" s="1196"/>
      <c r="GCJ19" s="1198"/>
      <c r="GCK19" s="1193"/>
      <c r="GCL19" s="1194"/>
      <c r="GCM19" s="1195"/>
      <c r="GCN19" s="1195"/>
      <c r="GCO19" s="1195"/>
      <c r="GCP19" s="1196"/>
      <c r="GCQ19" s="1196"/>
      <c r="GCR19" s="1196"/>
      <c r="GCT19" s="1198"/>
      <c r="GCU19" s="1193"/>
      <c r="GCV19" s="1194"/>
      <c r="GCW19" s="1195"/>
      <c r="GCX19" s="1195"/>
      <c r="GCY19" s="1195"/>
      <c r="GCZ19" s="1196"/>
      <c r="GDA19" s="1196"/>
      <c r="GDB19" s="1196"/>
      <c r="GDD19" s="1198"/>
      <c r="GDE19" s="1193"/>
      <c r="GDF19" s="1194"/>
      <c r="GDG19" s="1195"/>
      <c r="GDH19" s="1195"/>
      <c r="GDI19" s="1195"/>
      <c r="GDJ19" s="1196"/>
      <c r="GDK19" s="1196"/>
      <c r="GDL19" s="1196"/>
      <c r="GDN19" s="1198"/>
      <c r="GDO19" s="1193"/>
      <c r="GDP19" s="1194"/>
      <c r="GDQ19" s="1195"/>
      <c r="GDR19" s="1195"/>
      <c r="GDS19" s="1195"/>
      <c r="GDT19" s="1196"/>
      <c r="GDU19" s="1196"/>
      <c r="GDV19" s="1196"/>
      <c r="GDX19" s="1198"/>
      <c r="GDY19" s="1193"/>
      <c r="GDZ19" s="1194"/>
      <c r="GEA19" s="1195"/>
      <c r="GEB19" s="1195"/>
      <c r="GEC19" s="1195"/>
      <c r="GED19" s="1196"/>
      <c r="GEE19" s="1196"/>
      <c r="GEF19" s="1196"/>
      <c r="GEH19" s="1198"/>
      <c r="GEI19" s="1193"/>
      <c r="GEJ19" s="1194"/>
      <c r="GEK19" s="1195"/>
      <c r="GEL19" s="1195"/>
      <c r="GEM19" s="1195"/>
      <c r="GEN19" s="1196"/>
      <c r="GEO19" s="1196"/>
      <c r="GEP19" s="1196"/>
      <c r="GER19" s="1198"/>
      <c r="GES19" s="1193"/>
      <c r="GET19" s="1194"/>
      <c r="GEU19" s="1195"/>
      <c r="GEV19" s="1195"/>
      <c r="GEW19" s="1195"/>
      <c r="GEX19" s="1196"/>
      <c r="GEY19" s="1196"/>
      <c r="GEZ19" s="1196"/>
      <c r="GFB19" s="1198"/>
      <c r="GFC19" s="1193"/>
      <c r="GFD19" s="1194"/>
      <c r="GFE19" s="1195"/>
      <c r="GFF19" s="1195"/>
      <c r="GFG19" s="1195"/>
      <c r="GFH19" s="1196"/>
      <c r="GFI19" s="1196"/>
      <c r="GFJ19" s="1196"/>
      <c r="GFL19" s="1198"/>
      <c r="GFM19" s="1193"/>
      <c r="GFN19" s="1194"/>
      <c r="GFO19" s="1195"/>
      <c r="GFP19" s="1195"/>
      <c r="GFQ19" s="1195"/>
      <c r="GFR19" s="1196"/>
      <c r="GFS19" s="1196"/>
      <c r="GFT19" s="1196"/>
      <c r="GFV19" s="1198"/>
      <c r="GFW19" s="1193"/>
      <c r="GFX19" s="1194"/>
      <c r="GFY19" s="1195"/>
      <c r="GFZ19" s="1195"/>
      <c r="GGA19" s="1195"/>
      <c r="GGB19" s="1196"/>
      <c r="GGC19" s="1196"/>
      <c r="GGD19" s="1196"/>
      <c r="GGF19" s="1198"/>
      <c r="GGG19" s="1193"/>
      <c r="GGH19" s="1194"/>
      <c r="GGI19" s="1195"/>
      <c r="GGJ19" s="1195"/>
      <c r="GGK19" s="1195"/>
      <c r="GGL19" s="1196"/>
      <c r="GGM19" s="1196"/>
      <c r="GGN19" s="1196"/>
      <c r="GGP19" s="1198"/>
      <c r="GGQ19" s="1193"/>
      <c r="GGR19" s="1194"/>
      <c r="GGS19" s="1195"/>
      <c r="GGT19" s="1195"/>
      <c r="GGU19" s="1195"/>
      <c r="GGV19" s="1196"/>
      <c r="GGW19" s="1196"/>
      <c r="GGX19" s="1196"/>
      <c r="GGZ19" s="1198"/>
      <c r="GHA19" s="1193"/>
      <c r="GHB19" s="1194"/>
      <c r="GHC19" s="1195"/>
      <c r="GHD19" s="1195"/>
      <c r="GHE19" s="1195"/>
      <c r="GHF19" s="1196"/>
      <c r="GHG19" s="1196"/>
      <c r="GHH19" s="1196"/>
      <c r="GHJ19" s="1198"/>
      <c r="GHK19" s="1193"/>
      <c r="GHL19" s="1194"/>
      <c r="GHM19" s="1195"/>
      <c r="GHN19" s="1195"/>
      <c r="GHO19" s="1195"/>
      <c r="GHP19" s="1196"/>
      <c r="GHQ19" s="1196"/>
      <c r="GHR19" s="1196"/>
      <c r="GHT19" s="1198"/>
      <c r="GHU19" s="1193"/>
      <c r="GHV19" s="1194"/>
      <c r="GHW19" s="1195"/>
      <c r="GHX19" s="1195"/>
      <c r="GHY19" s="1195"/>
      <c r="GHZ19" s="1196"/>
      <c r="GIA19" s="1196"/>
      <c r="GIB19" s="1196"/>
      <c r="GID19" s="1198"/>
      <c r="GIE19" s="1193"/>
      <c r="GIF19" s="1194"/>
      <c r="GIG19" s="1195"/>
      <c r="GIH19" s="1195"/>
      <c r="GII19" s="1195"/>
      <c r="GIJ19" s="1196"/>
      <c r="GIK19" s="1196"/>
      <c r="GIL19" s="1196"/>
      <c r="GIN19" s="1198"/>
      <c r="GIO19" s="1193"/>
      <c r="GIP19" s="1194"/>
      <c r="GIQ19" s="1195"/>
      <c r="GIR19" s="1195"/>
      <c r="GIS19" s="1195"/>
      <c r="GIT19" s="1196"/>
      <c r="GIU19" s="1196"/>
      <c r="GIV19" s="1196"/>
      <c r="GIX19" s="1198"/>
      <c r="GIY19" s="1193"/>
      <c r="GIZ19" s="1194"/>
      <c r="GJA19" s="1195"/>
      <c r="GJB19" s="1195"/>
      <c r="GJC19" s="1195"/>
      <c r="GJD19" s="1196"/>
      <c r="GJE19" s="1196"/>
      <c r="GJF19" s="1196"/>
      <c r="GJH19" s="1198"/>
      <c r="GJI19" s="1193"/>
      <c r="GJJ19" s="1194"/>
      <c r="GJK19" s="1195"/>
      <c r="GJL19" s="1195"/>
      <c r="GJM19" s="1195"/>
      <c r="GJN19" s="1196"/>
      <c r="GJO19" s="1196"/>
      <c r="GJP19" s="1196"/>
      <c r="GJR19" s="1198"/>
      <c r="GJS19" s="1193"/>
      <c r="GJT19" s="1194"/>
      <c r="GJU19" s="1195"/>
      <c r="GJV19" s="1195"/>
      <c r="GJW19" s="1195"/>
      <c r="GJX19" s="1196"/>
      <c r="GJY19" s="1196"/>
      <c r="GJZ19" s="1196"/>
      <c r="GKB19" s="1198"/>
      <c r="GKC19" s="1193"/>
      <c r="GKD19" s="1194"/>
      <c r="GKE19" s="1195"/>
      <c r="GKF19" s="1195"/>
      <c r="GKG19" s="1195"/>
      <c r="GKH19" s="1196"/>
      <c r="GKI19" s="1196"/>
      <c r="GKJ19" s="1196"/>
      <c r="GKL19" s="1198"/>
      <c r="GKM19" s="1193"/>
      <c r="GKN19" s="1194"/>
      <c r="GKO19" s="1195"/>
      <c r="GKP19" s="1195"/>
      <c r="GKQ19" s="1195"/>
      <c r="GKR19" s="1196"/>
      <c r="GKS19" s="1196"/>
      <c r="GKT19" s="1196"/>
      <c r="GKV19" s="1198"/>
      <c r="GKW19" s="1193"/>
      <c r="GKX19" s="1194"/>
      <c r="GKY19" s="1195"/>
      <c r="GKZ19" s="1195"/>
      <c r="GLA19" s="1195"/>
      <c r="GLB19" s="1196"/>
      <c r="GLC19" s="1196"/>
      <c r="GLD19" s="1196"/>
      <c r="GLF19" s="1198"/>
      <c r="GLG19" s="1193"/>
      <c r="GLH19" s="1194"/>
      <c r="GLI19" s="1195"/>
      <c r="GLJ19" s="1195"/>
      <c r="GLK19" s="1195"/>
      <c r="GLL19" s="1196"/>
      <c r="GLM19" s="1196"/>
      <c r="GLN19" s="1196"/>
      <c r="GLP19" s="1198"/>
      <c r="GLQ19" s="1193"/>
      <c r="GLR19" s="1194"/>
      <c r="GLS19" s="1195"/>
      <c r="GLT19" s="1195"/>
      <c r="GLU19" s="1195"/>
      <c r="GLV19" s="1196"/>
      <c r="GLW19" s="1196"/>
      <c r="GLX19" s="1196"/>
      <c r="GLZ19" s="1198"/>
      <c r="GMA19" s="1193"/>
      <c r="GMB19" s="1194"/>
      <c r="GMC19" s="1195"/>
      <c r="GMD19" s="1195"/>
      <c r="GME19" s="1195"/>
      <c r="GMF19" s="1196"/>
      <c r="GMG19" s="1196"/>
      <c r="GMH19" s="1196"/>
      <c r="GMJ19" s="1198"/>
      <c r="GMK19" s="1193"/>
      <c r="GML19" s="1194"/>
      <c r="GMM19" s="1195"/>
      <c r="GMN19" s="1195"/>
      <c r="GMO19" s="1195"/>
      <c r="GMP19" s="1196"/>
      <c r="GMQ19" s="1196"/>
      <c r="GMR19" s="1196"/>
      <c r="GMT19" s="1198"/>
      <c r="GMU19" s="1193"/>
      <c r="GMV19" s="1194"/>
      <c r="GMW19" s="1195"/>
      <c r="GMX19" s="1195"/>
      <c r="GMY19" s="1195"/>
      <c r="GMZ19" s="1196"/>
      <c r="GNA19" s="1196"/>
      <c r="GNB19" s="1196"/>
      <c r="GND19" s="1198"/>
      <c r="GNE19" s="1193"/>
      <c r="GNF19" s="1194"/>
      <c r="GNG19" s="1195"/>
      <c r="GNH19" s="1195"/>
      <c r="GNI19" s="1195"/>
      <c r="GNJ19" s="1196"/>
      <c r="GNK19" s="1196"/>
      <c r="GNL19" s="1196"/>
      <c r="GNN19" s="1198"/>
      <c r="GNO19" s="1193"/>
      <c r="GNP19" s="1194"/>
      <c r="GNQ19" s="1195"/>
      <c r="GNR19" s="1195"/>
      <c r="GNS19" s="1195"/>
      <c r="GNT19" s="1196"/>
      <c r="GNU19" s="1196"/>
      <c r="GNV19" s="1196"/>
      <c r="GNX19" s="1198"/>
      <c r="GNY19" s="1193"/>
      <c r="GNZ19" s="1194"/>
      <c r="GOA19" s="1195"/>
      <c r="GOB19" s="1195"/>
      <c r="GOC19" s="1195"/>
      <c r="GOD19" s="1196"/>
      <c r="GOE19" s="1196"/>
      <c r="GOF19" s="1196"/>
      <c r="GOH19" s="1198"/>
      <c r="GOI19" s="1193"/>
      <c r="GOJ19" s="1194"/>
      <c r="GOK19" s="1195"/>
      <c r="GOL19" s="1195"/>
      <c r="GOM19" s="1195"/>
      <c r="GON19" s="1196"/>
      <c r="GOO19" s="1196"/>
      <c r="GOP19" s="1196"/>
      <c r="GOR19" s="1198"/>
      <c r="GOS19" s="1193"/>
      <c r="GOT19" s="1194"/>
      <c r="GOU19" s="1195"/>
      <c r="GOV19" s="1195"/>
      <c r="GOW19" s="1195"/>
      <c r="GOX19" s="1196"/>
      <c r="GOY19" s="1196"/>
      <c r="GOZ19" s="1196"/>
      <c r="GPB19" s="1198"/>
      <c r="GPC19" s="1193"/>
      <c r="GPD19" s="1194"/>
      <c r="GPE19" s="1195"/>
      <c r="GPF19" s="1195"/>
      <c r="GPG19" s="1195"/>
      <c r="GPH19" s="1196"/>
      <c r="GPI19" s="1196"/>
      <c r="GPJ19" s="1196"/>
      <c r="GPL19" s="1198"/>
      <c r="GPM19" s="1193"/>
      <c r="GPN19" s="1194"/>
      <c r="GPO19" s="1195"/>
      <c r="GPP19" s="1195"/>
      <c r="GPQ19" s="1195"/>
      <c r="GPR19" s="1196"/>
      <c r="GPS19" s="1196"/>
      <c r="GPT19" s="1196"/>
      <c r="GPV19" s="1198"/>
      <c r="GPW19" s="1193"/>
      <c r="GPX19" s="1194"/>
      <c r="GPY19" s="1195"/>
      <c r="GPZ19" s="1195"/>
      <c r="GQA19" s="1195"/>
      <c r="GQB19" s="1196"/>
      <c r="GQC19" s="1196"/>
      <c r="GQD19" s="1196"/>
      <c r="GQF19" s="1198"/>
      <c r="GQG19" s="1193"/>
      <c r="GQH19" s="1194"/>
      <c r="GQI19" s="1195"/>
      <c r="GQJ19" s="1195"/>
      <c r="GQK19" s="1195"/>
      <c r="GQL19" s="1196"/>
      <c r="GQM19" s="1196"/>
      <c r="GQN19" s="1196"/>
      <c r="GQP19" s="1198"/>
      <c r="GQQ19" s="1193"/>
      <c r="GQR19" s="1194"/>
      <c r="GQS19" s="1195"/>
      <c r="GQT19" s="1195"/>
      <c r="GQU19" s="1195"/>
      <c r="GQV19" s="1196"/>
      <c r="GQW19" s="1196"/>
      <c r="GQX19" s="1196"/>
      <c r="GQZ19" s="1198"/>
      <c r="GRA19" s="1193"/>
      <c r="GRB19" s="1194"/>
      <c r="GRC19" s="1195"/>
      <c r="GRD19" s="1195"/>
      <c r="GRE19" s="1195"/>
      <c r="GRF19" s="1196"/>
      <c r="GRG19" s="1196"/>
      <c r="GRH19" s="1196"/>
      <c r="GRJ19" s="1198"/>
      <c r="GRK19" s="1193"/>
      <c r="GRL19" s="1194"/>
      <c r="GRM19" s="1195"/>
      <c r="GRN19" s="1195"/>
      <c r="GRO19" s="1195"/>
      <c r="GRP19" s="1196"/>
      <c r="GRQ19" s="1196"/>
      <c r="GRR19" s="1196"/>
      <c r="GRT19" s="1198"/>
      <c r="GRU19" s="1193"/>
      <c r="GRV19" s="1194"/>
      <c r="GRW19" s="1195"/>
      <c r="GRX19" s="1195"/>
      <c r="GRY19" s="1195"/>
      <c r="GRZ19" s="1196"/>
      <c r="GSA19" s="1196"/>
      <c r="GSB19" s="1196"/>
      <c r="GSD19" s="1198"/>
      <c r="GSE19" s="1193"/>
      <c r="GSF19" s="1194"/>
      <c r="GSG19" s="1195"/>
      <c r="GSH19" s="1195"/>
      <c r="GSI19" s="1195"/>
      <c r="GSJ19" s="1196"/>
      <c r="GSK19" s="1196"/>
      <c r="GSL19" s="1196"/>
      <c r="GSN19" s="1198"/>
      <c r="GSO19" s="1193"/>
      <c r="GSP19" s="1194"/>
      <c r="GSQ19" s="1195"/>
      <c r="GSR19" s="1195"/>
      <c r="GSS19" s="1195"/>
      <c r="GST19" s="1196"/>
      <c r="GSU19" s="1196"/>
      <c r="GSV19" s="1196"/>
      <c r="GSX19" s="1198"/>
      <c r="GSY19" s="1193"/>
      <c r="GSZ19" s="1194"/>
      <c r="GTA19" s="1195"/>
      <c r="GTB19" s="1195"/>
      <c r="GTC19" s="1195"/>
      <c r="GTD19" s="1196"/>
      <c r="GTE19" s="1196"/>
      <c r="GTF19" s="1196"/>
      <c r="GTH19" s="1198"/>
      <c r="GTI19" s="1193"/>
      <c r="GTJ19" s="1194"/>
      <c r="GTK19" s="1195"/>
      <c r="GTL19" s="1195"/>
      <c r="GTM19" s="1195"/>
      <c r="GTN19" s="1196"/>
      <c r="GTO19" s="1196"/>
      <c r="GTP19" s="1196"/>
      <c r="GTR19" s="1198"/>
      <c r="GTS19" s="1193"/>
      <c r="GTT19" s="1194"/>
      <c r="GTU19" s="1195"/>
      <c r="GTV19" s="1195"/>
      <c r="GTW19" s="1195"/>
      <c r="GTX19" s="1196"/>
      <c r="GTY19" s="1196"/>
      <c r="GTZ19" s="1196"/>
      <c r="GUB19" s="1198"/>
      <c r="GUC19" s="1193"/>
      <c r="GUD19" s="1194"/>
      <c r="GUE19" s="1195"/>
      <c r="GUF19" s="1195"/>
      <c r="GUG19" s="1195"/>
      <c r="GUH19" s="1196"/>
      <c r="GUI19" s="1196"/>
      <c r="GUJ19" s="1196"/>
      <c r="GUL19" s="1198"/>
      <c r="GUM19" s="1193"/>
      <c r="GUN19" s="1194"/>
      <c r="GUO19" s="1195"/>
      <c r="GUP19" s="1195"/>
      <c r="GUQ19" s="1195"/>
      <c r="GUR19" s="1196"/>
      <c r="GUS19" s="1196"/>
      <c r="GUT19" s="1196"/>
      <c r="GUV19" s="1198"/>
      <c r="GUW19" s="1193"/>
      <c r="GUX19" s="1194"/>
      <c r="GUY19" s="1195"/>
      <c r="GUZ19" s="1195"/>
      <c r="GVA19" s="1195"/>
      <c r="GVB19" s="1196"/>
      <c r="GVC19" s="1196"/>
      <c r="GVD19" s="1196"/>
      <c r="GVF19" s="1198"/>
      <c r="GVG19" s="1193"/>
      <c r="GVH19" s="1194"/>
      <c r="GVI19" s="1195"/>
      <c r="GVJ19" s="1195"/>
      <c r="GVK19" s="1195"/>
      <c r="GVL19" s="1196"/>
      <c r="GVM19" s="1196"/>
      <c r="GVN19" s="1196"/>
      <c r="GVP19" s="1198"/>
      <c r="GVQ19" s="1193"/>
      <c r="GVR19" s="1194"/>
      <c r="GVS19" s="1195"/>
      <c r="GVT19" s="1195"/>
      <c r="GVU19" s="1195"/>
      <c r="GVV19" s="1196"/>
      <c r="GVW19" s="1196"/>
      <c r="GVX19" s="1196"/>
      <c r="GVZ19" s="1198"/>
      <c r="GWA19" s="1193"/>
      <c r="GWB19" s="1194"/>
      <c r="GWC19" s="1195"/>
      <c r="GWD19" s="1195"/>
      <c r="GWE19" s="1195"/>
      <c r="GWF19" s="1196"/>
      <c r="GWG19" s="1196"/>
      <c r="GWH19" s="1196"/>
      <c r="GWJ19" s="1198"/>
      <c r="GWK19" s="1193"/>
      <c r="GWL19" s="1194"/>
      <c r="GWM19" s="1195"/>
      <c r="GWN19" s="1195"/>
      <c r="GWO19" s="1195"/>
      <c r="GWP19" s="1196"/>
      <c r="GWQ19" s="1196"/>
      <c r="GWR19" s="1196"/>
      <c r="GWT19" s="1198"/>
      <c r="GWU19" s="1193"/>
      <c r="GWV19" s="1194"/>
      <c r="GWW19" s="1195"/>
      <c r="GWX19" s="1195"/>
      <c r="GWY19" s="1195"/>
      <c r="GWZ19" s="1196"/>
      <c r="GXA19" s="1196"/>
      <c r="GXB19" s="1196"/>
      <c r="GXD19" s="1198"/>
      <c r="GXE19" s="1193"/>
      <c r="GXF19" s="1194"/>
      <c r="GXG19" s="1195"/>
      <c r="GXH19" s="1195"/>
      <c r="GXI19" s="1195"/>
      <c r="GXJ19" s="1196"/>
      <c r="GXK19" s="1196"/>
      <c r="GXL19" s="1196"/>
      <c r="GXN19" s="1198"/>
      <c r="GXO19" s="1193"/>
      <c r="GXP19" s="1194"/>
      <c r="GXQ19" s="1195"/>
      <c r="GXR19" s="1195"/>
      <c r="GXS19" s="1195"/>
      <c r="GXT19" s="1196"/>
      <c r="GXU19" s="1196"/>
      <c r="GXV19" s="1196"/>
      <c r="GXX19" s="1198"/>
      <c r="GXY19" s="1193"/>
      <c r="GXZ19" s="1194"/>
      <c r="GYA19" s="1195"/>
      <c r="GYB19" s="1195"/>
      <c r="GYC19" s="1195"/>
      <c r="GYD19" s="1196"/>
      <c r="GYE19" s="1196"/>
      <c r="GYF19" s="1196"/>
      <c r="GYH19" s="1198"/>
      <c r="GYI19" s="1193"/>
      <c r="GYJ19" s="1194"/>
      <c r="GYK19" s="1195"/>
      <c r="GYL19" s="1195"/>
      <c r="GYM19" s="1195"/>
      <c r="GYN19" s="1196"/>
      <c r="GYO19" s="1196"/>
      <c r="GYP19" s="1196"/>
      <c r="GYR19" s="1198"/>
      <c r="GYS19" s="1193"/>
      <c r="GYT19" s="1194"/>
      <c r="GYU19" s="1195"/>
      <c r="GYV19" s="1195"/>
      <c r="GYW19" s="1195"/>
      <c r="GYX19" s="1196"/>
      <c r="GYY19" s="1196"/>
      <c r="GYZ19" s="1196"/>
      <c r="GZB19" s="1198"/>
      <c r="GZC19" s="1193"/>
      <c r="GZD19" s="1194"/>
      <c r="GZE19" s="1195"/>
      <c r="GZF19" s="1195"/>
      <c r="GZG19" s="1195"/>
      <c r="GZH19" s="1196"/>
      <c r="GZI19" s="1196"/>
      <c r="GZJ19" s="1196"/>
      <c r="GZL19" s="1198"/>
      <c r="GZM19" s="1193"/>
      <c r="GZN19" s="1194"/>
      <c r="GZO19" s="1195"/>
      <c r="GZP19" s="1195"/>
      <c r="GZQ19" s="1195"/>
      <c r="GZR19" s="1196"/>
      <c r="GZS19" s="1196"/>
      <c r="GZT19" s="1196"/>
      <c r="GZV19" s="1198"/>
      <c r="GZW19" s="1193"/>
      <c r="GZX19" s="1194"/>
      <c r="GZY19" s="1195"/>
      <c r="GZZ19" s="1195"/>
      <c r="HAA19" s="1195"/>
      <c r="HAB19" s="1196"/>
      <c r="HAC19" s="1196"/>
      <c r="HAD19" s="1196"/>
      <c r="HAF19" s="1198"/>
      <c r="HAG19" s="1193"/>
      <c r="HAH19" s="1194"/>
      <c r="HAI19" s="1195"/>
      <c r="HAJ19" s="1195"/>
      <c r="HAK19" s="1195"/>
      <c r="HAL19" s="1196"/>
      <c r="HAM19" s="1196"/>
      <c r="HAN19" s="1196"/>
      <c r="HAP19" s="1198"/>
      <c r="HAQ19" s="1193"/>
      <c r="HAR19" s="1194"/>
      <c r="HAS19" s="1195"/>
      <c r="HAT19" s="1195"/>
      <c r="HAU19" s="1195"/>
      <c r="HAV19" s="1196"/>
      <c r="HAW19" s="1196"/>
      <c r="HAX19" s="1196"/>
      <c r="HAZ19" s="1198"/>
      <c r="HBA19" s="1193"/>
      <c r="HBB19" s="1194"/>
      <c r="HBC19" s="1195"/>
      <c r="HBD19" s="1195"/>
      <c r="HBE19" s="1195"/>
      <c r="HBF19" s="1196"/>
      <c r="HBG19" s="1196"/>
      <c r="HBH19" s="1196"/>
      <c r="HBJ19" s="1198"/>
      <c r="HBK19" s="1193"/>
      <c r="HBL19" s="1194"/>
      <c r="HBM19" s="1195"/>
      <c r="HBN19" s="1195"/>
      <c r="HBO19" s="1195"/>
      <c r="HBP19" s="1196"/>
      <c r="HBQ19" s="1196"/>
      <c r="HBR19" s="1196"/>
      <c r="HBT19" s="1198"/>
      <c r="HBU19" s="1193"/>
      <c r="HBV19" s="1194"/>
      <c r="HBW19" s="1195"/>
      <c r="HBX19" s="1195"/>
      <c r="HBY19" s="1195"/>
      <c r="HBZ19" s="1196"/>
      <c r="HCA19" s="1196"/>
      <c r="HCB19" s="1196"/>
      <c r="HCD19" s="1198"/>
      <c r="HCE19" s="1193"/>
      <c r="HCF19" s="1194"/>
      <c r="HCG19" s="1195"/>
      <c r="HCH19" s="1195"/>
      <c r="HCI19" s="1195"/>
      <c r="HCJ19" s="1196"/>
      <c r="HCK19" s="1196"/>
      <c r="HCL19" s="1196"/>
      <c r="HCN19" s="1198"/>
      <c r="HCO19" s="1193"/>
      <c r="HCP19" s="1194"/>
      <c r="HCQ19" s="1195"/>
      <c r="HCR19" s="1195"/>
      <c r="HCS19" s="1195"/>
      <c r="HCT19" s="1196"/>
      <c r="HCU19" s="1196"/>
      <c r="HCV19" s="1196"/>
      <c r="HCX19" s="1198"/>
      <c r="HCY19" s="1193"/>
      <c r="HCZ19" s="1194"/>
      <c r="HDA19" s="1195"/>
      <c r="HDB19" s="1195"/>
      <c r="HDC19" s="1195"/>
      <c r="HDD19" s="1196"/>
      <c r="HDE19" s="1196"/>
      <c r="HDF19" s="1196"/>
      <c r="HDH19" s="1198"/>
      <c r="HDI19" s="1193"/>
      <c r="HDJ19" s="1194"/>
      <c r="HDK19" s="1195"/>
      <c r="HDL19" s="1195"/>
      <c r="HDM19" s="1195"/>
      <c r="HDN19" s="1196"/>
      <c r="HDO19" s="1196"/>
      <c r="HDP19" s="1196"/>
      <c r="HDR19" s="1198"/>
      <c r="HDS19" s="1193"/>
      <c r="HDT19" s="1194"/>
      <c r="HDU19" s="1195"/>
      <c r="HDV19" s="1195"/>
      <c r="HDW19" s="1195"/>
      <c r="HDX19" s="1196"/>
      <c r="HDY19" s="1196"/>
      <c r="HDZ19" s="1196"/>
      <c r="HEB19" s="1198"/>
      <c r="HEC19" s="1193"/>
      <c r="HED19" s="1194"/>
      <c r="HEE19" s="1195"/>
      <c r="HEF19" s="1195"/>
      <c r="HEG19" s="1195"/>
      <c r="HEH19" s="1196"/>
      <c r="HEI19" s="1196"/>
      <c r="HEJ19" s="1196"/>
      <c r="HEL19" s="1198"/>
      <c r="HEM19" s="1193"/>
      <c r="HEN19" s="1194"/>
      <c r="HEO19" s="1195"/>
      <c r="HEP19" s="1195"/>
      <c r="HEQ19" s="1195"/>
      <c r="HER19" s="1196"/>
      <c r="HES19" s="1196"/>
      <c r="HET19" s="1196"/>
      <c r="HEV19" s="1198"/>
      <c r="HEW19" s="1193"/>
      <c r="HEX19" s="1194"/>
      <c r="HEY19" s="1195"/>
      <c r="HEZ19" s="1195"/>
      <c r="HFA19" s="1195"/>
      <c r="HFB19" s="1196"/>
      <c r="HFC19" s="1196"/>
      <c r="HFD19" s="1196"/>
      <c r="HFF19" s="1198"/>
      <c r="HFG19" s="1193"/>
      <c r="HFH19" s="1194"/>
      <c r="HFI19" s="1195"/>
      <c r="HFJ19" s="1195"/>
      <c r="HFK19" s="1195"/>
      <c r="HFL19" s="1196"/>
      <c r="HFM19" s="1196"/>
      <c r="HFN19" s="1196"/>
      <c r="HFP19" s="1198"/>
      <c r="HFQ19" s="1193"/>
      <c r="HFR19" s="1194"/>
      <c r="HFS19" s="1195"/>
      <c r="HFT19" s="1195"/>
      <c r="HFU19" s="1195"/>
      <c r="HFV19" s="1196"/>
      <c r="HFW19" s="1196"/>
      <c r="HFX19" s="1196"/>
      <c r="HFZ19" s="1198"/>
      <c r="HGA19" s="1193"/>
      <c r="HGB19" s="1194"/>
      <c r="HGC19" s="1195"/>
      <c r="HGD19" s="1195"/>
      <c r="HGE19" s="1195"/>
      <c r="HGF19" s="1196"/>
      <c r="HGG19" s="1196"/>
      <c r="HGH19" s="1196"/>
      <c r="HGJ19" s="1198"/>
      <c r="HGK19" s="1193"/>
      <c r="HGL19" s="1194"/>
      <c r="HGM19" s="1195"/>
      <c r="HGN19" s="1195"/>
      <c r="HGO19" s="1195"/>
      <c r="HGP19" s="1196"/>
      <c r="HGQ19" s="1196"/>
      <c r="HGR19" s="1196"/>
      <c r="HGT19" s="1198"/>
      <c r="HGU19" s="1193"/>
      <c r="HGV19" s="1194"/>
      <c r="HGW19" s="1195"/>
      <c r="HGX19" s="1195"/>
      <c r="HGY19" s="1195"/>
      <c r="HGZ19" s="1196"/>
      <c r="HHA19" s="1196"/>
      <c r="HHB19" s="1196"/>
      <c r="HHD19" s="1198"/>
      <c r="HHE19" s="1193"/>
      <c r="HHF19" s="1194"/>
      <c r="HHG19" s="1195"/>
      <c r="HHH19" s="1195"/>
      <c r="HHI19" s="1195"/>
      <c r="HHJ19" s="1196"/>
      <c r="HHK19" s="1196"/>
      <c r="HHL19" s="1196"/>
      <c r="HHN19" s="1198"/>
      <c r="HHO19" s="1193"/>
      <c r="HHP19" s="1194"/>
      <c r="HHQ19" s="1195"/>
      <c r="HHR19" s="1195"/>
      <c r="HHS19" s="1195"/>
      <c r="HHT19" s="1196"/>
      <c r="HHU19" s="1196"/>
      <c r="HHV19" s="1196"/>
      <c r="HHX19" s="1198"/>
      <c r="HHY19" s="1193"/>
      <c r="HHZ19" s="1194"/>
      <c r="HIA19" s="1195"/>
      <c r="HIB19" s="1195"/>
      <c r="HIC19" s="1195"/>
      <c r="HID19" s="1196"/>
      <c r="HIE19" s="1196"/>
      <c r="HIF19" s="1196"/>
      <c r="HIH19" s="1198"/>
      <c r="HII19" s="1193"/>
      <c r="HIJ19" s="1194"/>
      <c r="HIK19" s="1195"/>
      <c r="HIL19" s="1195"/>
      <c r="HIM19" s="1195"/>
      <c r="HIN19" s="1196"/>
      <c r="HIO19" s="1196"/>
      <c r="HIP19" s="1196"/>
      <c r="HIR19" s="1198"/>
      <c r="HIS19" s="1193"/>
      <c r="HIT19" s="1194"/>
      <c r="HIU19" s="1195"/>
      <c r="HIV19" s="1195"/>
      <c r="HIW19" s="1195"/>
      <c r="HIX19" s="1196"/>
      <c r="HIY19" s="1196"/>
      <c r="HIZ19" s="1196"/>
      <c r="HJB19" s="1198"/>
      <c r="HJC19" s="1193"/>
      <c r="HJD19" s="1194"/>
      <c r="HJE19" s="1195"/>
      <c r="HJF19" s="1195"/>
      <c r="HJG19" s="1195"/>
      <c r="HJH19" s="1196"/>
      <c r="HJI19" s="1196"/>
      <c r="HJJ19" s="1196"/>
      <c r="HJL19" s="1198"/>
      <c r="HJM19" s="1193"/>
      <c r="HJN19" s="1194"/>
      <c r="HJO19" s="1195"/>
      <c r="HJP19" s="1195"/>
      <c r="HJQ19" s="1195"/>
      <c r="HJR19" s="1196"/>
      <c r="HJS19" s="1196"/>
      <c r="HJT19" s="1196"/>
      <c r="HJV19" s="1198"/>
      <c r="HJW19" s="1193"/>
      <c r="HJX19" s="1194"/>
      <c r="HJY19" s="1195"/>
      <c r="HJZ19" s="1195"/>
      <c r="HKA19" s="1195"/>
      <c r="HKB19" s="1196"/>
      <c r="HKC19" s="1196"/>
      <c r="HKD19" s="1196"/>
      <c r="HKF19" s="1198"/>
      <c r="HKG19" s="1193"/>
      <c r="HKH19" s="1194"/>
      <c r="HKI19" s="1195"/>
      <c r="HKJ19" s="1195"/>
      <c r="HKK19" s="1195"/>
      <c r="HKL19" s="1196"/>
      <c r="HKM19" s="1196"/>
      <c r="HKN19" s="1196"/>
      <c r="HKP19" s="1198"/>
      <c r="HKQ19" s="1193"/>
      <c r="HKR19" s="1194"/>
      <c r="HKS19" s="1195"/>
      <c r="HKT19" s="1195"/>
      <c r="HKU19" s="1195"/>
      <c r="HKV19" s="1196"/>
      <c r="HKW19" s="1196"/>
      <c r="HKX19" s="1196"/>
      <c r="HKZ19" s="1198"/>
      <c r="HLA19" s="1193"/>
      <c r="HLB19" s="1194"/>
      <c r="HLC19" s="1195"/>
      <c r="HLD19" s="1195"/>
      <c r="HLE19" s="1195"/>
      <c r="HLF19" s="1196"/>
      <c r="HLG19" s="1196"/>
      <c r="HLH19" s="1196"/>
      <c r="HLJ19" s="1198"/>
      <c r="HLK19" s="1193"/>
      <c r="HLL19" s="1194"/>
      <c r="HLM19" s="1195"/>
      <c r="HLN19" s="1195"/>
      <c r="HLO19" s="1195"/>
      <c r="HLP19" s="1196"/>
      <c r="HLQ19" s="1196"/>
      <c r="HLR19" s="1196"/>
      <c r="HLT19" s="1198"/>
      <c r="HLU19" s="1193"/>
      <c r="HLV19" s="1194"/>
      <c r="HLW19" s="1195"/>
      <c r="HLX19" s="1195"/>
      <c r="HLY19" s="1195"/>
      <c r="HLZ19" s="1196"/>
      <c r="HMA19" s="1196"/>
      <c r="HMB19" s="1196"/>
      <c r="HMD19" s="1198"/>
      <c r="HME19" s="1193"/>
      <c r="HMF19" s="1194"/>
      <c r="HMG19" s="1195"/>
      <c r="HMH19" s="1195"/>
      <c r="HMI19" s="1195"/>
      <c r="HMJ19" s="1196"/>
      <c r="HMK19" s="1196"/>
      <c r="HML19" s="1196"/>
      <c r="HMN19" s="1198"/>
      <c r="HMO19" s="1193"/>
      <c r="HMP19" s="1194"/>
      <c r="HMQ19" s="1195"/>
      <c r="HMR19" s="1195"/>
      <c r="HMS19" s="1195"/>
      <c r="HMT19" s="1196"/>
      <c r="HMU19" s="1196"/>
      <c r="HMV19" s="1196"/>
      <c r="HMX19" s="1198"/>
      <c r="HMY19" s="1193"/>
      <c r="HMZ19" s="1194"/>
      <c r="HNA19" s="1195"/>
      <c r="HNB19" s="1195"/>
      <c r="HNC19" s="1195"/>
      <c r="HND19" s="1196"/>
      <c r="HNE19" s="1196"/>
      <c r="HNF19" s="1196"/>
      <c r="HNH19" s="1198"/>
      <c r="HNI19" s="1193"/>
      <c r="HNJ19" s="1194"/>
      <c r="HNK19" s="1195"/>
      <c r="HNL19" s="1195"/>
      <c r="HNM19" s="1195"/>
      <c r="HNN19" s="1196"/>
      <c r="HNO19" s="1196"/>
      <c r="HNP19" s="1196"/>
      <c r="HNR19" s="1198"/>
      <c r="HNS19" s="1193"/>
      <c r="HNT19" s="1194"/>
      <c r="HNU19" s="1195"/>
      <c r="HNV19" s="1195"/>
      <c r="HNW19" s="1195"/>
      <c r="HNX19" s="1196"/>
      <c r="HNY19" s="1196"/>
      <c r="HNZ19" s="1196"/>
      <c r="HOB19" s="1198"/>
      <c r="HOC19" s="1193"/>
      <c r="HOD19" s="1194"/>
      <c r="HOE19" s="1195"/>
      <c r="HOF19" s="1195"/>
      <c r="HOG19" s="1195"/>
      <c r="HOH19" s="1196"/>
      <c r="HOI19" s="1196"/>
      <c r="HOJ19" s="1196"/>
      <c r="HOL19" s="1198"/>
      <c r="HOM19" s="1193"/>
      <c r="HON19" s="1194"/>
      <c r="HOO19" s="1195"/>
      <c r="HOP19" s="1195"/>
      <c r="HOQ19" s="1195"/>
      <c r="HOR19" s="1196"/>
      <c r="HOS19" s="1196"/>
      <c r="HOT19" s="1196"/>
      <c r="HOV19" s="1198"/>
      <c r="HOW19" s="1193"/>
      <c r="HOX19" s="1194"/>
      <c r="HOY19" s="1195"/>
      <c r="HOZ19" s="1195"/>
      <c r="HPA19" s="1195"/>
      <c r="HPB19" s="1196"/>
      <c r="HPC19" s="1196"/>
      <c r="HPD19" s="1196"/>
      <c r="HPF19" s="1198"/>
      <c r="HPG19" s="1193"/>
      <c r="HPH19" s="1194"/>
      <c r="HPI19" s="1195"/>
      <c r="HPJ19" s="1195"/>
      <c r="HPK19" s="1195"/>
      <c r="HPL19" s="1196"/>
      <c r="HPM19" s="1196"/>
      <c r="HPN19" s="1196"/>
      <c r="HPP19" s="1198"/>
      <c r="HPQ19" s="1193"/>
      <c r="HPR19" s="1194"/>
      <c r="HPS19" s="1195"/>
      <c r="HPT19" s="1195"/>
      <c r="HPU19" s="1195"/>
      <c r="HPV19" s="1196"/>
      <c r="HPW19" s="1196"/>
      <c r="HPX19" s="1196"/>
      <c r="HPZ19" s="1198"/>
      <c r="HQA19" s="1193"/>
      <c r="HQB19" s="1194"/>
      <c r="HQC19" s="1195"/>
      <c r="HQD19" s="1195"/>
      <c r="HQE19" s="1195"/>
      <c r="HQF19" s="1196"/>
      <c r="HQG19" s="1196"/>
      <c r="HQH19" s="1196"/>
      <c r="HQJ19" s="1198"/>
      <c r="HQK19" s="1193"/>
      <c r="HQL19" s="1194"/>
      <c r="HQM19" s="1195"/>
      <c r="HQN19" s="1195"/>
      <c r="HQO19" s="1195"/>
      <c r="HQP19" s="1196"/>
      <c r="HQQ19" s="1196"/>
      <c r="HQR19" s="1196"/>
      <c r="HQT19" s="1198"/>
      <c r="HQU19" s="1193"/>
      <c r="HQV19" s="1194"/>
      <c r="HQW19" s="1195"/>
      <c r="HQX19" s="1195"/>
      <c r="HQY19" s="1195"/>
      <c r="HQZ19" s="1196"/>
      <c r="HRA19" s="1196"/>
      <c r="HRB19" s="1196"/>
      <c r="HRD19" s="1198"/>
      <c r="HRE19" s="1193"/>
      <c r="HRF19" s="1194"/>
      <c r="HRG19" s="1195"/>
      <c r="HRH19" s="1195"/>
      <c r="HRI19" s="1195"/>
      <c r="HRJ19" s="1196"/>
      <c r="HRK19" s="1196"/>
      <c r="HRL19" s="1196"/>
      <c r="HRN19" s="1198"/>
      <c r="HRO19" s="1193"/>
      <c r="HRP19" s="1194"/>
      <c r="HRQ19" s="1195"/>
      <c r="HRR19" s="1195"/>
      <c r="HRS19" s="1195"/>
      <c r="HRT19" s="1196"/>
      <c r="HRU19" s="1196"/>
      <c r="HRV19" s="1196"/>
      <c r="HRX19" s="1198"/>
      <c r="HRY19" s="1193"/>
      <c r="HRZ19" s="1194"/>
      <c r="HSA19" s="1195"/>
      <c r="HSB19" s="1195"/>
      <c r="HSC19" s="1195"/>
      <c r="HSD19" s="1196"/>
      <c r="HSE19" s="1196"/>
      <c r="HSF19" s="1196"/>
      <c r="HSH19" s="1198"/>
      <c r="HSI19" s="1193"/>
      <c r="HSJ19" s="1194"/>
      <c r="HSK19" s="1195"/>
      <c r="HSL19" s="1195"/>
      <c r="HSM19" s="1195"/>
      <c r="HSN19" s="1196"/>
      <c r="HSO19" s="1196"/>
      <c r="HSP19" s="1196"/>
      <c r="HSR19" s="1198"/>
      <c r="HSS19" s="1193"/>
      <c r="HST19" s="1194"/>
      <c r="HSU19" s="1195"/>
      <c r="HSV19" s="1195"/>
      <c r="HSW19" s="1195"/>
      <c r="HSX19" s="1196"/>
      <c r="HSY19" s="1196"/>
      <c r="HSZ19" s="1196"/>
      <c r="HTB19" s="1198"/>
      <c r="HTC19" s="1193"/>
      <c r="HTD19" s="1194"/>
      <c r="HTE19" s="1195"/>
      <c r="HTF19" s="1195"/>
      <c r="HTG19" s="1195"/>
      <c r="HTH19" s="1196"/>
      <c r="HTI19" s="1196"/>
      <c r="HTJ19" s="1196"/>
      <c r="HTL19" s="1198"/>
      <c r="HTM19" s="1193"/>
      <c r="HTN19" s="1194"/>
      <c r="HTO19" s="1195"/>
      <c r="HTP19" s="1195"/>
      <c r="HTQ19" s="1195"/>
      <c r="HTR19" s="1196"/>
      <c r="HTS19" s="1196"/>
      <c r="HTT19" s="1196"/>
      <c r="HTV19" s="1198"/>
      <c r="HTW19" s="1193"/>
      <c r="HTX19" s="1194"/>
      <c r="HTY19" s="1195"/>
      <c r="HTZ19" s="1195"/>
      <c r="HUA19" s="1195"/>
      <c r="HUB19" s="1196"/>
      <c r="HUC19" s="1196"/>
      <c r="HUD19" s="1196"/>
      <c r="HUF19" s="1198"/>
      <c r="HUG19" s="1193"/>
      <c r="HUH19" s="1194"/>
      <c r="HUI19" s="1195"/>
      <c r="HUJ19" s="1195"/>
      <c r="HUK19" s="1195"/>
      <c r="HUL19" s="1196"/>
      <c r="HUM19" s="1196"/>
      <c r="HUN19" s="1196"/>
      <c r="HUP19" s="1198"/>
      <c r="HUQ19" s="1193"/>
      <c r="HUR19" s="1194"/>
      <c r="HUS19" s="1195"/>
      <c r="HUT19" s="1195"/>
      <c r="HUU19" s="1195"/>
      <c r="HUV19" s="1196"/>
      <c r="HUW19" s="1196"/>
      <c r="HUX19" s="1196"/>
      <c r="HUZ19" s="1198"/>
      <c r="HVA19" s="1193"/>
      <c r="HVB19" s="1194"/>
      <c r="HVC19" s="1195"/>
      <c r="HVD19" s="1195"/>
      <c r="HVE19" s="1195"/>
      <c r="HVF19" s="1196"/>
      <c r="HVG19" s="1196"/>
      <c r="HVH19" s="1196"/>
      <c r="HVJ19" s="1198"/>
      <c r="HVK19" s="1193"/>
      <c r="HVL19" s="1194"/>
      <c r="HVM19" s="1195"/>
      <c r="HVN19" s="1195"/>
      <c r="HVO19" s="1195"/>
      <c r="HVP19" s="1196"/>
      <c r="HVQ19" s="1196"/>
      <c r="HVR19" s="1196"/>
      <c r="HVT19" s="1198"/>
      <c r="HVU19" s="1193"/>
      <c r="HVV19" s="1194"/>
      <c r="HVW19" s="1195"/>
      <c r="HVX19" s="1195"/>
      <c r="HVY19" s="1195"/>
      <c r="HVZ19" s="1196"/>
      <c r="HWA19" s="1196"/>
      <c r="HWB19" s="1196"/>
      <c r="HWD19" s="1198"/>
      <c r="HWE19" s="1193"/>
      <c r="HWF19" s="1194"/>
      <c r="HWG19" s="1195"/>
      <c r="HWH19" s="1195"/>
      <c r="HWI19" s="1195"/>
      <c r="HWJ19" s="1196"/>
      <c r="HWK19" s="1196"/>
      <c r="HWL19" s="1196"/>
      <c r="HWN19" s="1198"/>
      <c r="HWO19" s="1193"/>
      <c r="HWP19" s="1194"/>
      <c r="HWQ19" s="1195"/>
      <c r="HWR19" s="1195"/>
      <c r="HWS19" s="1195"/>
      <c r="HWT19" s="1196"/>
      <c r="HWU19" s="1196"/>
      <c r="HWV19" s="1196"/>
      <c r="HWX19" s="1198"/>
      <c r="HWY19" s="1193"/>
      <c r="HWZ19" s="1194"/>
      <c r="HXA19" s="1195"/>
      <c r="HXB19" s="1195"/>
      <c r="HXC19" s="1195"/>
      <c r="HXD19" s="1196"/>
      <c r="HXE19" s="1196"/>
      <c r="HXF19" s="1196"/>
      <c r="HXH19" s="1198"/>
      <c r="HXI19" s="1193"/>
      <c r="HXJ19" s="1194"/>
      <c r="HXK19" s="1195"/>
      <c r="HXL19" s="1195"/>
      <c r="HXM19" s="1195"/>
      <c r="HXN19" s="1196"/>
      <c r="HXO19" s="1196"/>
      <c r="HXP19" s="1196"/>
      <c r="HXR19" s="1198"/>
      <c r="HXS19" s="1193"/>
      <c r="HXT19" s="1194"/>
      <c r="HXU19" s="1195"/>
      <c r="HXV19" s="1195"/>
      <c r="HXW19" s="1195"/>
      <c r="HXX19" s="1196"/>
      <c r="HXY19" s="1196"/>
      <c r="HXZ19" s="1196"/>
      <c r="HYB19" s="1198"/>
      <c r="HYC19" s="1193"/>
      <c r="HYD19" s="1194"/>
      <c r="HYE19" s="1195"/>
      <c r="HYF19" s="1195"/>
      <c r="HYG19" s="1195"/>
      <c r="HYH19" s="1196"/>
      <c r="HYI19" s="1196"/>
      <c r="HYJ19" s="1196"/>
      <c r="HYL19" s="1198"/>
      <c r="HYM19" s="1193"/>
      <c r="HYN19" s="1194"/>
      <c r="HYO19" s="1195"/>
      <c r="HYP19" s="1195"/>
      <c r="HYQ19" s="1195"/>
      <c r="HYR19" s="1196"/>
      <c r="HYS19" s="1196"/>
      <c r="HYT19" s="1196"/>
      <c r="HYV19" s="1198"/>
      <c r="HYW19" s="1193"/>
      <c r="HYX19" s="1194"/>
      <c r="HYY19" s="1195"/>
      <c r="HYZ19" s="1195"/>
      <c r="HZA19" s="1195"/>
      <c r="HZB19" s="1196"/>
      <c r="HZC19" s="1196"/>
      <c r="HZD19" s="1196"/>
      <c r="HZF19" s="1198"/>
      <c r="HZG19" s="1193"/>
      <c r="HZH19" s="1194"/>
      <c r="HZI19" s="1195"/>
      <c r="HZJ19" s="1195"/>
      <c r="HZK19" s="1195"/>
      <c r="HZL19" s="1196"/>
      <c r="HZM19" s="1196"/>
      <c r="HZN19" s="1196"/>
      <c r="HZP19" s="1198"/>
      <c r="HZQ19" s="1193"/>
      <c r="HZR19" s="1194"/>
      <c r="HZS19" s="1195"/>
      <c r="HZT19" s="1195"/>
      <c r="HZU19" s="1195"/>
      <c r="HZV19" s="1196"/>
      <c r="HZW19" s="1196"/>
      <c r="HZX19" s="1196"/>
      <c r="HZZ19" s="1198"/>
      <c r="IAA19" s="1193"/>
      <c r="IAB19" s="1194"/>
      <c r="IAC19" s="1195"/>
      <c r="IAD19" s="1195"/>
      <c r="IAE19" s="1195"/>
      <c r="IAF19" s="1196"/>
      <c r="IAG19" s="1196"/>
      <c r="IAH19" s="1196"/>
      <c r="IAJ19" s="1198"/>
      <c r="IAK19" s="1193"/>
      <c r="IAL19" s="1194"/>
      <c r="IAM19" s="1195"/>
      <c r="IAN19" s="1195"/>
      <c r="IAO19" s="1195"/>
      <c r="IAP19" s="1196"/>
      <c r="IAQ19" s="1196"/>
      <c r="IAR19" s="1196"/>
      <c r="IAT19" s="1198"/>
      <c r="IAU19" s="1193"/>
      <c r="IAV19" s="1194"/>
      <c r="IAW19" s="1195"/>
      <c r="IAX19" s="1195"/>
      <c r="IAY19" s="1195"/>
      <c r="IAZ19" s="1196"/>
      <c r="IBA19" s="1196"/>
      <c r="IBB19" s="1196"/>
      <c r="IBD19" s="1198"/>
      <c r="IBE19" s="1193"/>
      <c r="IBF19" s="1194"/>
      <c r="IBG19" s="1195"/>
      <c r="IBH19" s="1195"/>
      <c r="IBI19" s="1195"/>
      <c r="IBJ19" s="1196"/>
      <c r="IBK19" s="1196"/>
      <c r="IBL19" s="1196"/>
      <c r="IBN19" s="1198"/>
      <c r="IBO19" s="1193"/>
      <c r="IBP19" s="1194"/>
      <c r="IBQ19" s="1195"/>
      <c r="IBR19" s="1195"/>
      <c r="IBS19" s="1195"/>
      <c r="IBT19" s="1196"/>
      <c r="IBU19" s="1196"/>
      <c r="IBV19" s="1196"/>
      <c r="IBX19" s="1198"/>
      <c r="IBY19" s="1193"/>
      <c r="IBZ19" s="1194"/>
      <c r="ICA19" s="1195"/>
      <c r="ICB19" s="1195"/>
      <c r="ICC19" s="1195"/>
      <c r="ICD19" s="1196"/>
      <c r="ICE19" s="1196"/>
      <c r="ICF19" s="1196"/>
      <c r="ICH19" s="1198"/>
      <c r="ICI19" s="1193"/>
      <c r="ICJ19" s="1194"/>
      <c r="ICK19" s="1195"/>
      <c r="ICL19" s="1195"/>
      <c r="ICM19" s="1195"/>
      <c r="ICN19" s="1196"/>
      <c r="ICO19" s="1196"/>
      <c r="ICP19" s="1196"/>
      <c r="ICR19" s="1198"/>
      <c r="ICS19" s="1193"/>
      <c r="ICT19" s="1194"/>
      <c r="ICU19" s="1195"/>
      <c r="ICV19" s="1195"/>
      <c r="ICW19" s="1195"/>
      <c r="ICX19" s="1196"/>
      <c r="ICY19" s="1196"/>
      <c r="ICZ19" s="1196"/>
      <c r="IDB19" s="1198"/>
      <c r="IDC19" s="1193"/>
      <c r="IDD19" s="1194"/>
      <c r="IDE19" s="1195"/>
      <c r="IDF19" s="1195"/>
      <c r="IDG19" s="1195"/>
      <c r="IDH19" s="1196"/>
      <c r="IDI19" s="1196"/>
      <c r="IDJ19" s="1196"/>
      <c r="IDL19" s="1198"/>
      <c r="IDM19" s="1193"/>
      <c r="IDN19" s="1194"/>
      <c r="IDO19" s="1195"/>
      <c r="IDP19" s="1195"/>
      <c r="IDQ19" s="1195"/>
      <c r="IDR19" s="1196"/>
      <c r="IDS19" s="1196"/>
      <c r="IDT19" s="1196"/>
      <c r="IDV19" s="1198"/>
      <c r="IDW19" s="1193"/>
      <c r="IDX19" s="1194"/>
      <c r="IDY19" s="1195"/>
      <c r="IDZ19" s="1195"/>
      <c r="IEA19" s="1195"/>
      <c r="IEB19" s="1196"/>
      <c r="IEC19" s="1196"/>
      <c r="IED19" s="1196"/>
      <c r="IEF19" s="1198"/>
      <c r="IEG19" s="1193"/>
      <c r="IEH19" s="1194"/>
      <c r="IEI19" s="1195"/>
      <c r="IEJ19" s="1195"/>
      <c r="IEK19" s="1195"/>
      <c r="IEL19" s="1196"/>
      <c r="IEM19" s="1196"/>
      <c r="IEN19" s="1196"/>
      <c r="IEP19" s="1198"/>
      <c r="IEQ19" s="1193"/>
      <c r="IER19" s="1194"/>
      <c r="IES19" s="1195"/>
      <c r="IET19" s="1195"/>
      <c r="IEU19" s="1195"/>
      <c r="IEV19" s="1196"/>
      <c r="IEW19" s="1196"/>
      <c r="IEX19" s="1196"/>
      <c r="IEZ19" s="1198"/>
      <c r="IFA19" s="1193"/>
      <c r="IFB19" s="1194"/>
      <c r="IFC19" s="1195"/>
      <c r="IFD19" s="1195"/>
      <c r="IFE19" s="1195"/>
      <c r="IFF19" s="1196"/>
      <c r="IFG19" s="1196"/>
      <c r="IFH19" s="1196"/>
      <c r="IFJ19" s="1198"/>
      <c r="IFK19" s="1193"/>
      <c r="IFL19" s="1194"/>
      <c r="IFM19" s="1195"/>
      <c r="IFN19" s="1195"/>
      <c r="IFO19" s="1195"/>
      <c r="IFP19" s="1196"/>
      <c r="IFQ19" s="1196"/>
      <c r="IFR19" s="1196"/>
      <c r="IFT19" s="1198"/>
      <c r="IFU19" s="1193"/>
      <c r="IFV19" s="1194"/>
      <c r="IFW19" s="1195"/>
      <c r="IFX19" s="1195"/>
      <c r="IFY19" s="1195"/>
      <c r="IFZ19" s="1196"/>
      <c r="IGA19" s="1196"/>
      <c r="IGB19" s="1196"/>
      <c r="IGD19" s="1198"/>
      <c r="IGE19" s="1193"/>
      <c r="IGF19" s="1194"/>
      <c r="IGG19" s="1195"/>
      <c r="IGH19" s="1195"/>
      <c r="IGI19" s="1195"/>
      <c r="IGJ19" s="1196"/>
      <c r="IGK19" s="1196"/>
      <c r="IGL19" s="1196"/>
      <c r="IGN19" s="1198"/>
      <c r="IGO19" s="1193"/>
      <c r="IGP19" s="1194"/>
      <c r="IGQ19" s="1195"/>
      <c r="IGR19" s="1195"/>
      <c r="IGS19" s="1195"/>
      <c r="IGT19" s="1196"/>
      <c r="IGU19" s="1196"/>
      <c r="IGV19" s="1196"/>
      <c r="IGX19" s="1198"/>
      <c r="IGY19" s="1193"/>
      <c r="IGZ19" s="1194"/>
      <c r="IHA19" s="1195"/>
      <c r="IHB19" s="1195"/>
      <c r="IHC19" s="1195"/>
      <c r="IHD19" s="1196"/>
      <c r="IHE19" s="1196"/>
      <c r="IHF19" s="1196"/>
      <c r="IHH19" s="1198"/>
      <c r="IHI19" s="1193"/>
      <c r="IHJ19" s="1194"/>
      <c r="IHK19" s="1195"/>
      <c r="IHL19" s="1195"/>
      <c r="IHM19" s="1195"/>
      <c r="IHN19" s="1196"/>
      <c r="IHO19" s="1196"/>
      <c r="IHP19" s="1196"/>
      <c r="IHR19" s="1198"/>
      <c r="IHS19" s="1193"/>
      <c r="IHT19" s="1194"/>
      <c r="IHU19" s="1195"/>
      <c r="IHV19" s="1195"/>
      <c r="IHW19" s="1195"/>
      <c r="IHX19" s="1196"/>
      <c r="IHY19" s="1196"/>
      <c r="IHZ19" s="1196"/>
      <c r="IIB19" s="1198"/>
      <c r="IIC19" s="1193"/>
      <c r="IID19" s="1194"/>
      <c r="IIE19" s="1195"/>
      <c r="IIF19" s="1195"/>
      <c r="IIG19" s="1195"/>
      <c r="IIH19" s="1196"/>
      <c r="III19" s="1196"/>
      <c r="IIJ19" s="1196"/>
      <c r="IIL19" s="1198"/>
      <c r="IIM19" s="1193"/>
      <c r="IIN19" s="1194"/>
      <c r="IIO19" s="1195"/>
      <c r="IIP19" s="1195"/>
      <c r="IIQ19" s="1195"/>
      <c r="IIR19" s="1196"/>
      <c r="IIS19" s="1196"/>
      <c r="IIT19" s="1196"/>
      <c r="IIV19" s="1198"/>
      <c r="IIW19" s="1193"/>
      <c r="IIX19" s="1194"/>
      <c r="IIY19" s="1195"/>
      <c r="IIZ19" s="1195"/>
      <c r="IJA19" s="1195"/>
      <c r="IJB19" s="1196"/>
      <c r="IJC19" s="1196"/>
      <c r="IJD19" s="1196"/>
      <c r="IJF19" s="1198"/>
      <c r="IJG19" s="1193"/>
      <c r="IJH19" s="1194"/>
      <c r="IJI19" s="1195"/>
      <c r="IJJ19" s="1195"/>
      <c r="IJK19" s="1195"/>
      <c r="IJL19" s="1196"/>
      <c r="IJM19" s="1196"/>
      <c r="IJN19" s="1196"/>
      <c r="IJP19" s="1198"/>
      <c r="IJQ19" s="1193"/>
      <c r="IJR19" s="1194"/>
      <c r="IJS19" s="1195"/>
      <c r="IJT19" s="1195"/>
      <c r="IJU19" s="1195"/>
      <c r="IJV19" s="1196"/>
      <c r="IJW19" s="1196"/>
      <c r="IJX19" s="1196"/>
      <c r="IJZ19" s="1198"/>
      <c r="IKA19" s="1193"/>
      <c r="IKB19" s="1194"/>
      <c r="IKC19" s="1195"/>
      <c r="IKD19" s="1195"/>
      <c r="IKE19" s="1195"/>
      <c r="IKF19" s="1196"/>
      <c r="IKG19" s="1196"/>
      <c r="IKH19" s="1196"/>
      <c r="IKJ19" s="1198"/>
      <c r="IKK19" s="1193"/>
      <c r="IKL19" s="1194"/>
      <c r="IKM19" s="1195"/>
      <c r="IKN19" s="1195"/>
      <c r="IKO19" s="1195"/>
      <c r="IKP19" s="1196"/>
      <c r="IKQ19" s="1196"/>
      <c r="IKR19" s="1196"/>
      <c r="IKT19" s="1198"/>
      <c r="IKU19" s="1193"/>
      <c r="IKV19" s="1194"/>
      <c r="IKW19" s="1195"/>
      <c r="IKX19" s="1195"/>
      <c r="IKY19" s="1195"/>
      <c r="IKZ19" s="1196"/>
      <c r="ILA19" s="1196"/>
      <c r="ILB19" s="1196"/>
      <c r="ILD19" s="1198"/>
      <c r="ILE19" s="1193"/>
      <c r="ILF19" s="1194"/>
      <c r="ILG19" s="1195"/>
      <c r="ILH19" s="1195"/>
      <c r="ILI19" s="1195"/>
      <c r="ILJ19" s="1196"/>
      <c r="ILK19" s="1196"/>
      <c r="ILL19" s="1196"/>
      <c r="ILN19" s="1198"/>
      <c r="ILO19" s="1193"/>
      <c r="ILP19" s="1194"/>
      <c r="ILQ19" s="1195"/>
      <c r="ILR19" s="1195"/>
      <c r="ILS19" s="1195"/>
      <c r="ILT19" s="1196"/>
      <c r="ILU19" s="1196"/>
      <c r="ILV19" s="1196"/>
      <c r="ILX19" s="1198"/>
      <c r="ILY19" s="1193"/>
      <c r="ILZ19" s="1194"/>
      <c r="IMA19" s="1195"/>
      <c r="IMB19" s="1195"/>
      <c r="IMC19" s="1195"/>
      <c r="IMD19" s="1196"/>
      <c r="IME19" s="1196"/>
      <c r="IMF19" s="1196"/>
      <c r="IMH19" s="1198"/>
      <c r="IMI19" s="1193"/>
      <c r="IMJ19" s="1194"/>
      <c r="IMK19" s="1195"/>
      <c r="IML19" s="1195"/>
      <c r="IMM19" s="1195"/>
      <c r="IMN19" s="1196"/>
      <c r="IMO19" s="1196"/>
      <c r="IMP19" s="1196"/>
      <c r="IMR19" s="1198"/>
      <c r="IMS19" s="1193"/>
      <c r="IMT19" s="1194"/>
      <c r="IMU19" s="1195"/>
      <c r="IMV19" s="1195"/>
      <c r="IMW19" s="1195"/>
      <c r="IMX19" s="1196"/>
      <c r="IMY19" s="1196"/>
      <c r="IMZ19" s="1196"/>
      <c r="INB19" s="1198"/>
      <c r="INC19" s="1193"/>
      <c r="IND19" s="1194"/>
      <c r="INE19" s="1195"/>
      <c r="INF19" s="1195"/>
      <c r="ING19" s="1195"/>
      <c r="INH19" s="1196"/>
      <c r="INI19" s="1196"/>
      <c r="INJ19" s="1196"/>
      <c r="INL19" s="1198"/>
      <c r="INM19" s="1193"/>
      <c r="INN19" s="1194"/>
      <c r="INO19" s="1195"/>
      <c r="INP19" s="1195"/>
      <c r="INQ19" s="1195"/>
      <c r="INR19" s="1196"/>
      <c r="INS19" s="1196"/>
      <c r="INT19" s="1196"/>
      <c r="INV19" s="1198"/>
      <c r="INW19" s="1193"/>
      <c r="INX19" s="1194"/>
      <c r="INY19" s="1195"/>
      <c r="INZ19" s="1195"/>
      <c r="IOA19" s="1195"/>
      <c r="IOB19" s="1196"/>
      <c r="IOC19" s="1196"/>
      <c r="IOD19" s="1196"/>
      <c r="IOF19" s="1198"/>
      <c r="IOG19" s="1193"/>
      <c r="IOH19" s="1194"/>
      <c r="IOI19" s="1195"/>
      <c r="IOJ19" s="1195"/>
      <c r="IOK19" s="1195"/>
      <c r="IOL19" s="1196"/>
      <c r="IOM19" s="1196"/>
      <c r="ION19" s="1196"/>
      <c r="IOP19" s="1198"/>
      <c r="IOQ19" s="1193"/>
      <c r="IOR19" s="1194"/>
      <c r="IOS19" s="1195"/>
      <c r="IOT19" s="1195"/>
      <c r="IOU19" s="1195"/>
      <c r="IOV19" s="1196"/>
      <c r="IOW19" s="1196"/>
      <c r="IOX19" s="1196"/>
      <c r="IOZ19" s="1198"/>
      <c r="IPA19" s="1193"/>
      <c r="IPB19" s="1194"/>
      <c r="IPC19" s="1195"/>
      <c r="IPD19" s="1195"/>
      <c r="IPE19" s="1195"/>
      <c r="IPF19" s="1196"/>
      <c r="IPG19" s="1196"/>
      <c r="IPH19" s="1196"/>
      <c r="IPJ19" s="1198"/>
      <c r="IPK19" s="1193"/>
      <c r="IPL19" s="1194"/>
      <c r="IPM19" s="1195"/>
      <c r="IPN19" s="1195"/>
      <c r="IPO19" s="1195"/>
      <c r="IPP19" s="1196"/>
      <c r="IPQ19" s="1196"/>
      <c r="IPR19" s="1196"/>
      <c r="IPT19" s="1198"/>
      <c r="IPU19" s="1193"/>
      <c r="IPV19" s="1194"/>
      <c r="IPW19" s="1195"/>
      <c r="IPX19" s="1195"/>
      <c r="IPY19" s="1195"/>
      <c r="IPZ19" s="1196"/>
      <c r="IQA19" s="1196"/>
      <c r="IQB19" s="1196"/>
      <c r="IQD19" s="1198"/>
      <c r="IQE19" s="1193"/>
      <c r="IQF19" s="1194"/>
      <c r="IQG19" s="1195"/>
      <c r="IQH19" s="1195"/>
      <c r="IQI19" s="1195"/>
      <c r="IQJ19" s="1196"/>
      <c r="IQK19" s="1196"/>
      <c r="IQL19" s="1196"/>
      <c r="IQN19" s="1198"/>
      <c r="IQO19" s="1193"/>
      <c r="IQP19" s="1194"/>
      <c r="IQQ19" s="1195"/>
      <c r="IQR19" s="1195"/>
      <c r="IQS19" s="1195"/>
      <c r="IQT19" s="1196"/>
      <c r="IQU19" s="1196"/>
      <c r="IQV19" s="1196"/>
      <c r="IQX19" s="1198"/>
      <c r="IQY19" s="1193"/>
      <c r="IQZ19" s="1194"/>
      <c r="IRA19" s="1195"/>
      <c r="IRB19" s="1195"/>
      <c r="IRC19" s="1195"/>
      <c r="IRD19" s="1196"/>
      <c r="IRE19" s="1196"/>
      <c r="IRF19" s="1196"/>
      <c r="IRH19" s="1198"/>
      <c r="IRI19" s="1193"/>
      <c r="IRJ19" s="1194"/>
      <c r="IRK19" s="1195"/>
      <c r="IRL19" s="1195"/>
      <c r="IRM19" s="1195"/>
      <c r="IRN19" s="1196"/>
      <c r="IRO19" s="1196"/>
      <c r="IRP19" s="1196"/>
      <c r="IRR19" s="1198"/>
      <c r="IRS19" s="1193"/>
      <c r="IRT19" s="1194"/>
      <c r="IRU19" s="1195"/>
      <c r="IRV19" s="1195"/>
      <c r="IRW19" s="1195"/>
      <c r="IRX19" s="1196"/>
      <c r="IRY19" s="1196"/>
      <c r="IRZ19" s="1196"/>
      <c r="ISB19" s="1198"/>
      <c r="ISC19" s="1193"/>
      <c r="ISD19" s="1194"/>
      <c r="ISE19" s="1195"/>
      <c r="ISF19" s="1195"/>
      <c r="ISG19" s="1195"/>
      <c r="ISH19" s="1196"/>
      <c r="ISI19" s="1196"/>
      <c r="ISJ19" s="1196"/>
      <c r="ISL19" s="1198"/>
      <c r="ISM19" s="1193"/>
      <c r="ISN19" s="1194"/>
      <c r="ISO19" s="1195"/>
      <c r="ISP19" s="1195"/>
      <c r="ISQ19" s="1195"/>
      <c r="ISR19" s="1196"/>
      <c r="ISS19" s="1196"/>
      <c r="IST19" s="1196"/>
      <c r="ISV19" s="1198"/>
      <c r="ISW19" s="1193"/>
      <c r="ISX19" s="1194"/>
      <c r="ISY19" s="1195"/>
      <c r="ISZ19" s="1195"/>
      <c r="ITA19" s="1195"/>
      <c r="ITB19" s="1196"/>
      <c r="ITC19" s="1196"/>
      <c r="ITD19" s="1196"/>
      <c r="ITF19" s="1198"/>
      <c r="ITG19" s="1193"/>
      <c r="ITH19" s="1194"/>
      <c r="ITI19" s="1195"/>
      <c r="ITJ19" s="1195"/>
      <c r="ITK19" s="1195"/>
      <c r="ITL19" s="1196"/>
      <c r="ITM19" s="1196"/>
      <c r="ITN19" s="1196"/>
      <c r="ITP19" s="1198"/>
      <c r="ITQ19" s="1193"/>
      <c r="ITR19" s="1194"/>
      <c r="ITS19" s="1195"/>
      <c r="ITT19" s="1195"/>
      <c r="ITU19" s="1195"/>
      <c r="ITV19" s="1196"/>
      <c r="ITW19" s="1196"/>
      <c r="ITX19" s="1196"/>
      <c r="ITZ19" s="1198"/>
      <c r="IUA19" s="1193"/>
      <c r="IUB19" s="1194"/>
      <c r="IUC19" s="1195"/>
      <c r="IUD19" s="1195"/>
      <c r="IUE19" s="1195"/>
      <c r="IUF19" s="1196"/>
      <c r="IUG19" s="1196"/>
      <c r="IUH19" s="1196"/>
      <c r="IUJ19" s="1198"/>
      <c r="IUK19" s="1193"/>
      <c r="IUL19" s="1194"/>
      <c r="IUM19" s="1195"/>
      <c r="IUN19" s="1195"/>
      <c r="IUO19" s="1195"/>
      <c r="IUP19" s="1196"/>
      <c r="IUQ19" s="1196"/>
      <c r="IUR19" s="1196"/>
      <c r="IUT19" s="1198"/>
      <c r="IUU19" s="1193"/>
      <c r="IUV19" s="1194"/>
      <c r="IUW19" s="1195"/>
      <c r="IUX19" s="1195"/>
      <c r="IUY19" s="1195"/>
      <c r="IUZ19" s="1196"/>
      <c r="IVA19" s="1196"/>
      <c r="IVB19" s="1196"/>
      <c r="IVD19" s="1198"/>
      <c r="IVE19" s="1193"/>
      <c r="IVF19" s="1194"/>
      <c r="IVG19" s="1195"/>
      <c r="IVH19" s="1195"/>
      <c r="IVI19" s="1195"/>
      <c r="IVJ19" s="1196"/>
      <c r="IVK19" s="1196"/>
      <c r="IVL19" s="1196"/>
      <c r="IVN19" s="1198"/>
      <c r="IVO19" s="1193"/>
      <c r="IVP19" s="1194"/>
      <c r="IVQ19" s="1195"/>
      <c r="IVR19" s="1195"/>
      <c r="IVS19" s="1195"/>
      <c r="IVT19" s="1196"/>
      <c r="IVU19" s="1196"/>
      <c r="IVV19" s="1196"/>
      <c r="IVX19" s="1198"/>
      <c r="IVY19" s="1193"/>
      <c r="IVZ19" s="1194"/>
      <c r="IWA19" s="1195"/>
      <c r="IWB19" s="1195"/>
      <c r="IWC19" s="1195"/>
      <c r="IWD19" s="1196"/>
      <c r="IWE19" s="1196"/>
      <c r="IWF19" s="1196"/>
      <c r="IWH19" s="1198"/>
      <c r="IWI19" s="1193"/>
      <c r="IWJ19" s="1194"/>
      <c r="IWK19" s="1195"/>
      <c r="IWL19" s="1195"/>
      <c r="IWM19" s="1195"/>
      <c r="IWN19" s="1196"/>
      <c r="IWO19" s="1196"/>
      <c r="IWP19" s="1196"/>
      <c r="IWR19" s="1198"/>
      <c r="IWS19" s="1193"/>
      <c r="IWT19" s="1194"/>
      <c r="IWU19" s="1195"/>
      <c r="IWV19" s="1195"/>
      <c r="IWW19" s="1195"/>
      <c r="IWX19" s="1196"/>
      <c r="IWY19" s="1196"/>
      <c r="IWZ19" s="1196"/>
      <c r="IXB19" s="1198"/>
      <c r="IXC19" s="1193"/>
      <c r="IXD19" s="1194"/>
      <c r="IXE19" s="1195"/>
      <c r="IXF19" s="1195"/>
      <c r="IXG19" s="1195"/>
      <c r="IXH19" s="1196"/>
      <c r="IXI19" s="1196"/>
      <c r="IXJ19" s="1196"/>
      <c r="IXL19" s="1198"/>
      <c r="IXM19" s="1193"/>
      <c r="IXN19" s="1194"/>
      <c r="IXO19" s="1195"/>
      <c r="IXP19" s="1195"/>
      <c r="IXQ19" s="1195"/>
      <c r="IXR19" s="1196"/>
      <c r="IXS19" s="1196"/>
      <c r="IXT19" s="1196"/>
      <c r="IXV19" s="1198"/>
      <c r="IXW19" s="1193"/>
      <c r="IXX19" s="1194"/>
      <c r="IXY19" s="1195"/>
      <c r="IXZ19" s="1195"/>
      <c r="IYA19" s="1195"/>
      <c r="IYB19" s="1196"/>
      <c r="IYC19" s="1196"/>
      <c r="IYD19" s="1196"/>
      <c r="IYF19" s="1198"/>
      <c r="IYG19" s="1193"/>
      <c r="IYH19" s="1194"/>
      <c r="IYI19" s="1195"/>
      <c r="IYJ19" s="1195"/>
      <c r="IYK19" s="1195"/>
      <c r="IYL19" s="1196"/>
      <c r="IYM19" s="1196"/>
      <c r="IYN19" s="1196"/>
      <c r="IYP19" s="1198"/>
      <c r="IYQ19" s="1193"/>
      <c r="IYR19" s="1194"/>
      <c r="IYS19" s="1195"/>
      <c r="IYT19" s="1195"/>
      <c r="IYU19" s="1195"/>
      <c r="IYV19" s="1196"/>
      <c r="IYW19" s="1196"/>
      <c r="IYX19" s="1196"/>
      <c r="IYZ19" s="1198"/>
      <c r="IZA19" s="1193"/>
      <c r="IZB19" s="1194"/>
      <c r="IZC19" s="1195"/>
      <c r="IZD19" s="1195"/>
      <c r="IZE19" s="1195"/>
      <c r="IZF19" s="1196"/>
      <c r="IZG19" s="1196"/>
      <c r="IZH19" s="1196"/>
      <c r="IZJ19" s="1198"/>
      <c r="IZK19" s="1193"/>
      <c r="IZL19" s="1194"/>
      <c r="IZM19" s="1195"/>
      <c r="IZN19" s="1195"/>
      <c r="IZO19" s="1195"/>
      <c r="IZP19" s="1196"/>
      <c r="IZQ19" s="1196"/>
      <c r="IZR19" s="1196"/>
      <c r="IZT19" s="1198"/>
      <c r="IZU19" s="1193"/>
      <c r="IZV19" s="1194"/>
      <c r="IZW19" s="1195"/>
      <c r="IZX19" s="1195"/>
      <c r="IZY19" s="1195"/>
      <c r="IZZ19" s="1196"/>
      <c r="JAA19" s="1196"/>
      <c r="JAB19" s="1196"/>
      <c r="JAD19" s="1198"/>
      <c r="JAE19" s="1193"/>
      <c r="JAF19" s="1194"/>
      <c r="JAG19" s="1195"/>
      <c r="JAH19" s="1195"/>
      <c r="JAI19" s="1195"/>
      <c r="JAJ19" s="1196"/>
      <c r="JAK19" s="1196"/>
      <c r="JAL19" s="1196"/>
      <c r="JAN19" s="1198"/>
      <c r="JAO19" s="1193"/>
      <c r="JAP19" s="1194"/>
      <c r="JAQ19" s="1195"/>
      <c r="JAR19" s="1195"/>
      <c r="JAS19" s="1195"/>
      <c r="JAT19" s="1196"/>
      <c r="JAU19" s="1196"/>
      <c r="JAV19" s="1196"/>
      <c r="JAX19" s="1198"/>
      <c r="JAY19" s="1193"/>
      <c r="JAZ19" s="1194"/>
      <c r="JBA19" s="1195"/>
      <c r="JBB19" s="1195"/>
      <c r="JBC19" s="1195"/>
      <c r="JBD19" s="1196"/>
      <c r="JBE19" s="1196"/>
      <c r="JBF19" s="1196"/>
      <c r="JBH19" s="1198"/>
      <c r="JBI19" s="1193"/>
      <c r="JBJ19" s="1194"/>
      <c r="JBK19" s="1195"/>
      <c r="JBL19" s="1195"/>
      <c r="JBM19" s="1195"/>
      <c r="JBN19" s="1196"/>
      <c r="JBO19" s="1196"/>
      <c r="JBP19" s="1196"/>
      <c r="JBR19" s="1198"/>
      <c r="JBS19" s="1193"/>
      <c r="JBT19" s="1194"/>
      <c r="JBU19" s="1195"/>
      <c r="JBV19" s="1195"/>
      <c r="JBW19" s="1195"/>
      <c r="JBX19" s="1196"/>
      <c r="JBY19" s="1196"/>
      <c r="JBZ19" s="1196"/>
      <c r="JCB19" s="1198"/>
      <c r="JCC19" s="1193"/>
      <c r="JCD19" s="1194"/>
      <c r="JCE19" s="1195"/>
      <c r="JCF19" s="1195"/>
      <c r="JCG19" s="1195"/>
      <c r="JCH19" s="1196"/>
      <c r="JCI19" s="1196"/>
      <c r="JCJ19" s="1196"/>
      <c r="JCL19" s="1198"/>
      <c r="JCM19" s="1193"/>
      <c r="JCN19" s="1194"/>
      <c r="JCO19" s="1195"/>
      <c r="JCP19" s="1195"/>
      <c r="JCQ19" s="1195"/>
      <c r="JCR19" s="1196"/>
      <c r="JCS19" s="1196"/>
      <c r="JCT19" s="1196"/>
      <c r="JCV19" s="1198"/>
      <c r="JCW19" s="1193"/>
      <c r="JCX19" s="1194"/>
      <c r="JCY19" s="1195"/>
      <c r="JCZ19" s="1195"/>
      <c r="JDA19" s="1195"/>
      <c r="JDB19" s="1196"/>
      <c r="JDC19" s="1196"/>
      <c r="JDD19" s="1196"/>
      <c r="JDF19" s="1198"/>
      <c r="JDG19" s="1193"/>
      <c r="JDH19" s="1194"/>
      <c r="JDI19" s="1195"/>
      <c r="JDJ19" s="1195"/>
      <c r="JDK19" s="1195"/>
      <c r="JDL19" s="1196"/>
      <c r="JDM19" s="1196"/>
      <c r="JDN19" s="1196"/>
      <c r="JDP19" s="1198"/>
      <c r="JDQ19" s="1193"/>
      <c r="JDR19" s="1194"/>
      <c r="JDS19" s="1195"/>
      <c r="JDT19" s="1195"/>
      <c r="JDU19" s="1195"/>
      <c r="JDV19" s="1196"/>
      <c r="JDW19" s="1196"/>
      <c r="JDX19" s="1196"/>
      <c r="JDZ19" s="1198"/>
      <c r="JEA19" s="1193"/>
      <c r="JEB19" s="1194"/>
      <c r="JEC19" s="1195"/>
      <c r="JED19" s="1195"/>
      <c r="JEE19" s="1195"/>
      <c r="JEF19" s="1196"/>
      <c r="JEG19" s="1196"/>
      <c r="JEH19" s="1196"/>
      <c r="JEJ19" s="1198"/>
      <c r="JEK19" s="1193"/>
      <c r="JEL19" s="1194"/>
      <c r="JEM19" s="1195"/>
      <c r="JEN19" s="1195"/>
      <c r="JEO19" s="1195"/>
      <c r="JEP19" s="1196"/>
      <c r="JEQ19" s="1196"/>
      <c r="JER19" s="1196"/>
      <c r="JET19" s="1198"/>
      <c r="JEU19" s="1193"/>
      <c r="JEV19" s="1194"/>
      <c r="JEW19" s="1195"/>
      <c r="JEX19" s="1195"/>
      <c r="JEY19" s="1195"/>
      <c r="JEZ19" s="1196"/>
      <c r="JFA19" s="1196"/>
      <c r="JFB19" s="1196"/>
      <c r="JFD19" s="1198"/>
      <c r="JFE19" s="1193"/>
      <c r="JFF19" s="1194"/>
      <c r="JFG19" s="1195"/>
      <c r="JFH19" s="1195"/>
      <c r="JFI19" s="1195"/>
      <c r="JFJ19" s="1196"/>
      <c r="JFK19" s="1196"/>
      <c r="JFL19" s="1196"/>
      <c r="JFN19" s="1198"/>
      <c r="JFO19" s="1193"/>
      <c r="JFP19" s="1194"/>
      <c r="JFQ19" s="1195"/>
      <c r="JFR19" s="1195"/>
      <c r="JFS19" s="1195"/>
      <c r="JFT19" s="1196"/>
      <c r="JFU19" s="1196"/>
      <c r="JFV19" s="1196"/>
      <c r="JFX19" s="1198"/>
      <c r="JFY19" s="1193"/>
      <c r="JFZ19" s="1194"/>
      <c r="JGA19" s="1195"/>
      <c r="JGB19" s="1195"/>
      <c r="JGC19" s="1195"/>
      <c r="JGD19" s="1196"/>
      <c r="JGE19" s="1196"/>
      <c r="JGF19" s="1196"/>
      <c r="JGH19" s="1198"/>
      <c r="JGI19" s="1193"/>
      <c r="JGJ19" s="1194"/>
      <c r="JGK19" s="1195"/>
      <c r="JGL19" s="1195"/>
      <c r="JGM19" s="1195"/>
      <c r="JGN19" s="1196"/>
      <c r="JGO19" s="1196"/>
      <c r="JGP19" s="1196"/>
      <c r="JGR19" s="1198"/>
      <c r="JGS19" s="1193"/>
      <c r="JGT19" s="1194"/>
      <c r="JGU19" s="1195"/>
      <c r="JGV19" s="1195"/>
      <c r="JGW19" s="1195"/>
      <c r="JGX19" s="1196"/>
      <c r="JGY19" s="1196"/>
      <c r="JGZ19" s="1196"/>
      <c r="JHB19" s="1198"/>
      <c r="JHC19" s="1193"/>
      <c r="JHD19" s="1194"/>
      <c r="JHE19" s="1195"/>
      <c r="JHF19" s="1195"/>
      <c r="JHG19" s="1195"/>
      <c r="JHH19" s="1196"/>
      <c r="JHI19" s="1196"/>
      <c r="JHJ19" s="1196"/>
      <c r="JHL19" s="1198"/>
      <c r="JHM19" s="1193"/>
      <c r="JHN19" s="1194"/>
      <c r="JHO19" s="1195"/>
      <c r="JHP19" s="1195"/>
      <c r="JHQ19" s="1195"/>
      <c r="JHR19" s="1196"/>
      <c r="JHS19" s="1196"/>
      <c r="JHT19" s="1196"/>
      <c r="JHV19" s="1198"/>
      <c r="JHW19" s="1193"/>
      <c r="JHX19" s="1194"/>
      <c r="JHY19" s="1195"/>
      <c r="JHZ19" s="1195"/>
      <c r="JIA19" s="1195"/>
      <c r="JIB19" s="1196"/>
      <c r="JIC19" s="1196"/>
      <c r="JID19" s="1196"/>
      <c r="JIF19" s="1198"/>
      <c r="JIG19" s="1193"/>
      <c r="JIH19" s="1194"/>
      <c r="JII19" s="1195"/>
      <c r="JIJ19" s="1195"/>
      <c r="JIK19" s="1195"/>
      <c r="JIL19" s="1196"/>
      <c r="JIM19" s="1196"/>
      <c r="JIN19" s="1196"/>
      <c r="JIP19" s="1198"/>
      <c r="JIQ19" s="1193"/>
      <c r="JIR19" s="1194"/>
      <c r="JIS19" s="1195"/>
      <c r="JIT19" s="1195"/>
      <c r="JIU19" s="1195"/>
      <c r="JIV19" s="1196"/>
      <c r="JIW19" s="1196"/>
      <c r="JIX19" s="1196"/>
      <c r="JIZ19" s="1198"/>
      <c r="JJA19" s="1193"/>
      <c r="JJB19" s="1194"/>
      <c r="JJC19" s="1195"/>
      <c r="JJD19" s="1195"/>
      <c r="JJE19" s="1195"/>
      <c r="JJF19" s="1196"/>
      <c r="JJG19" s="1196"/>
      <c r="JJH19" s="1196"/>
      <c r="JJJ19" s="1198"/>
      <c r="JJK19" s="1193"/>
      <c r="JJL19" s="1194"/>
      <c r="JJM19" s="1195"/>
      <c r="JJN19" s="1195"/>
      <c r="JJO19" s="1195"/>
      <c r="JJP19" s="1196"/>
      <c r="JJQ19" s="1196"/>
      <c r="JJR19" s="1196"/>
      <c r="JJT19" s="1198"/>
      <c r="JJU19" s="1193"/>
      <c r="JJV19" s="1194"/>
      <c r="JJW19" s="1195"/>
      <c r="JJX19" s="1195"/>
      <c r="JJY19" s="1195"/>
      <c r="JJZ19" s="1196"/>
      <c r="JKA19" s="1196"/>
      <c r="JKB19" s="1196"/>
      <c r="JKD19" s="1198"/>
      <c r="JKE19" s="1193"/>
      <c r="JKF19" s="1194"/>
      <c r="JKG19" s="1195"/>
      <c r="JKH19" s="1195"/>
      <c r="JKI19" s="1195"/>
      <c r="JKJ19" s="1196"/>
      <c r="JKK19" s="1196"/>
      <c r="JKL19" s="1196"/>
      <c r="JKN19" s="1198"/>
      <c r="JKO19" s="1193"/>
      <c r="JKP19" s="1194"/>
      <c r="JKQ19" s="1195"/>
      <c r="JKR19" s="1195"/>
      <c r="JKS19" s="1195"/>
      <c r="JKT19" s="1196"/>
      <c r="JKU19" s="1196"/>
      <c r="JKV19" s="1196"/>
      <c r="JKX19" s="1198"/>
      <c r="JKY19" s="1193"/>
      <c r="JKZ19" s="1194"/>
      <c r="JLA19" s="1195"/>
      <c r="JLB19" s="1195"/>
      <c r="JLC19" s="1195"/>
      <c r="JLD19" s="1196"/>
      <c r="JLE19" s="1196"/>
      <c r="JLF19" s="1196"/>
      <c r="JLH19" s="1198"/>
      <c r="JLI19" s="1193"/>
      <c r="JLJ19" s="1194"/>
      <c r="JLK19" s="1195"/>
      <c r="JLL19" s="1195"/>
      <c r="JLM19" s="1195"/>
      <c r="JLN19" s="1196"/>
      <c r="JLO19" s="1196"/>
      <c r="JLP19" s="1196"/>
      <c r="JLR19" s="1198"/>
      <c r="JLS19" s="1193"/>
      <c r="JLT19" s="1194"/>
      <c r="JLU19" s="1195"/>
      <c r="JLV19" s="1195"/>
      <c r="JLW19" s="1195"/>
      <c r="JLX19" s="1196"/>
      <c r="JLY19" s="1196"/>
      <c r="JLZ19" s="1196"/>
      <c r="JMB19" s="1198"/>
      <c r="JMC19" s="1193"/>
      <c r="JMD19" s="1194"/>
      <c r="JME19" s="1195"/>
      <c r="JMF19" s="1195"/>
      <c r="JMG19" s="1195"/>
      <c r="JMH19" s="1196"/>
      <c r="JMI19" s="1196"/>
      <c r="JMJ19" s="1196"/>
      <c r="JML19" s="1198"/>
      <c r="JMM19" s="1193"/>
      <c r="JMN19" s="1194"/>
      <c r="JMO19" s="1195"/>
      <c r="JMP19" s="1195"/>
      <c r="JMQ19" s="1195"/>
      <c r="JMR19" s="1196"/>
      <c r="JMS19" s="1196"/>
      <c r="JMT19" s="1196"/>
      <c r="JMV19" s="1198"/>
      <c r="JMW19" s="1193"/>
      <c r="JMX19" s="1194"/>
      <c r="JMY19" s="1195"/>
      <c r="JMZ19" s="1195"/>
      <c r="JNA19" s="1195"/>
      <c r="JNB19" s="1196"/>
      <c r="JNC19" s="1196"/>
      <c r="JND19" s="1196"/>
      <c r="JNF19" s="1198"/>
      <c r="JNG19" s="1193"/>
      <c r="JNH19" s="1194"/>
      <c r="JNI19" s="1195"/>
      <c r="JNJ19" s="1195"/>
      <c r="JNK19" s="1195"/>
      <c r="JNL19" s="1196"/>
      <c r="JNM19" s="1196"/>
      <c r="JNN19" s="1196"/>
      <c r="JNP19" s="1198"/>
      <c r="JNQ19" s="1193"/>
      <c r="JNR19" s="1194"/>
      <c r="JNS19" s="1195"/>
      <c r="JNT19" s="1195"/>
      <c r="JNU19" s="1195"/>
      <c r="JNV19" s="1196"/>
      <c r="JNW19" s="1196"/>
      <c r="JNX19" s="1196"/>
      <c r="JNZ19" s="1198"/>
      <c r="JOA19" s="1193"/>
      <c r="JOB19" s="1194"/>
      <c r="JOC19" s="1195"/>
      <c r="JOD19" s="1195"/>
      <c r="JOE19" s="1195"/>
      <c r="JOF19" s="1196"/>
      <c r="JOG19" s="1196"/>
      <c r="JOH19" s="1196"/>
      <c r="JOJ19" s="1198"/>
      <c r="JOK19" s="1193"/>
      <c r="JOL19" s="1194"/>
      <c r="JOM19" s="1195"/>
      <c r="JON19" s="1195"/>
      <c r="JOO19" s="1195"/>
      <c r="JOP19" s="1196"/>
      <c r="JOQ19" s="1196"/>
      <c r="JOR19" s="1196"/>
      <c r="JOT19" s="1198"/>
      <c r="JOU19" s="1193"/>
      <c r="JOV19" s="1194"/>
      <c r="JOW19" s="1195"/>
      <c r="JOX19" s="1195"/>
      <c r="JOY19" s="1195"/>
      <c r="JOZ19" s="1196"/>
      <c r="JPA19" s="1196"/>
      <c r="JPB19" s="1196"/>
      <c r="JPD19" s="1198"/>
      <c r="JPE19" s="1193"/>
      <c r="JPF19" s="1194"/>
      <c r="JPG19" s="1195"/>
      <c r="JPH19" s="1195"/>
      <c r="JPI19" s="1195"/>
      <c r="JPJ19" s="1196"/>
      <c r="JPK19" s="1196"/>
      <c r="JPL19" s="1196"/>
      <c r="JPN19" s="1198"/>
      <c r="JPO19" s="1193"/>
      <c r="JPP19" s="1194"/>
      <c r="JPQ19" s="1195"/>
      <c r="JPR19" s="1195"/>
      <c r="JPS19" s="1195"/>
      <c r="JPT19" s="1196"/>
      <c r="JPU19" s="1196"/>
      <c r="JPV19" s="1196"/>
      <c r="JPX19" s="1198"/>
      <c r="JPY19" s="1193"/>
      <c r="JPZ19" s="1194"/>
      <c r="JQA19" s="1195"/>
      <c r="JQB19" s="1195"/>
      <c r="JQC19" s="1195"/>
      <c r="JQD19" s="1196"/>
      <c r="JQE19" s="1196"/>
      <c r="JQF19" s="1196"/>
      <c r="JQH19" s="1198"/>
      <c r="JQI19" s="1193"/>
      <c r="JQJ19" s="1194"/>
      <c r="JQK19" s="1195"/>
      <c r="JQL19" s="1195"/>
      <c r="JQM19" s="1195"/>
      <c r="JQN19" s="1196"/>
      <c r="JQO19" s="1196"/>
      <c r="JQP19" s="1196"/>
      <c r="JQR19" s="1198"/>
      <c r="JQS19" s="1193"/>
      <c r="JQT19" s="1194"/>
      <c r="JQU19" s="1195"/>
      <c r="JQV19" s="1195"/>
      <c r="JQW19" s="1195"/>
      <c r="JQX19" s="1196"/>
      <c r="JQY19" s="1196"/>
      <c r="JQZ19" s="1196"/>
      <c r="JRB19" s="1198"/>
      <c r="JRC19" s="1193"/>
      <c r="JRD19" s="1194"/>
      <c r="JRE19" s="1195"/>
      <c r="JRF19" s="1195"/>
      <c r="JRG19" s="1195"/>
      <c r="JRH19" s="1196"/>
      <c r="JRI19" s="1196"/>
      <c r="JRJ19" s="1196"/>
      <c r="JRL19" s="1198"/>
      <c r="JRM19" s="1193"/>
      <c r="JRN19" s="1194"/>
      <c r="JRO19" s="1195"/>
      <c r="JRP19" s="1195"/>
      <c r="JRQ19" s="1195"/>
      <c r="JRR19" s="1196"/>
      <c r="JRS19" s="1196"/>
      <c r="JRT19" s="1196"/>
      <c r="JRV19" s="1198"/>
      <c r="JRW19" s="1193"/>
      <c r="JRX19" s="1194"/>
      <c r="JRY19" s="1195"/>
      <c r="JRZ19" s="1195"/>
      <c r="JSA19" s="1195"/>
      <c r="JSB19" s="1196"/>
      <c r="JSC19" s="1196"/>
      <c r="JSD19" s="1196"/>
      <c r="JSF19" s="1198"/>
      <c r="JSG19" s="1193"/>
      <c r="JSH19" s="1194"/>
      <c r="JSI19" s="1195"/>
      <c r="JSJ19" s="1195"/>
      <c r="JSK19" s="1195"/>
      <c r="JSL19" s="1196"/>
      <c r="JSM19" s="1196"/>
      <c r="JSN19" s="1196"/>
      <c r="JSP19" s="1198"/>
      <c r="JSQ19" s="1193"/>
      <c r="JSR19" s="1194"/>
      <c r="JSS19" s="1195"/>
      <c r="JST19" s="1195"/>
      <c r="JSU19" s="1195"/>
      <c r="JSV19" s="1196"/>
      <c r="JSW19" s="1196"/>
      <c r="JSX19" s="1196"/>
      <c r="JSZ19" s="1198"/>
      <c r="JTA19" s="1193"/>
      <c r="JTB19" s="1194"/>
      <c r="JTC19" s="1195"/>
      <c r="JTD19" s="1195"/>
      <c r="JTE19" s="1195"/>
      <c r="JTF19" s="1196"/>
      <c r="JTG19" s="1196"/>
      <c r="JTH19" s="1196"/>
      <c r="JTJ19" s="1198"/>
      <c r="JTK19" s="1193"/>
      <c r="JTL19" s="1194"/>
      <c r="JTM19" s="1195"/>
      <c r="JTN19" s="1195"/>
      <c r="JTO19" s="1195"/>
      <c r="JTP19" s="1196"/>
      <c r="JTQ19" s="1196"/>
      <c r="JTR19" s="1196"/>
      <c r="JTT19" s="1198"/>
      <c r="JTU19" s="1193"/>
      <c r="JTV19" s="1194"/>
      <c r="JTW19" s="1195"/>
      <c r="JTX19" s="1195"/>
      <c r="JTY19" s="1195"/>
      <c r="JTZ19" s="1196"/>
      <c r="JUA19" s="1196"/>
      <c r="JUB19" s="1196"/>
      <c r="JUD19" s="1198"/>
      <c r="JUE19" s="1193"/>
      <c r="JUF19" s="1194"/>
      <c r="JUG19" s="1195"/>
      <c r="JUH19" s="1195"/>
      <c r="JUI19" s="1195"/>
      <c r="JUJ19" s="1196"/>
      <c r="JUK19" s="1196"/>
      <c r="JUL19" s="1196"/>
      <c r="JUN19" s="1198"/>
      <c r="JUO19" s="1193"/>
      <c r="JUP19" s="1194"/>
      <c r="JUQ19" s="1195"/>
      <c r="JUR19" s="1195"/>
      <c r="JUS19" s="1195"/>
      <c r="JUT19" s="1196"/>
      <c r="JUU19" s="1196"/>
      <c r="JUV19" s="1196"/>
      <c r="JUX19" s="1198"/>
      <c r="JUY19" s="1193"/>
      <c r="JUZ19" s="1194"/>
      <c r="JVA19" s="1195"/>
      <c r="JVB19" s="1195"/>
      <c r="JVC19" s="1195"/>
      <c r="JVD19" s="1196"/>
      <c r="JVE19" s="1196"/>
      <c r="JVF19" s="1196"/>
      <c r="JVH19" s="1198"/>
      <c r="JVI19" s="1193"/>
      <c r="JVJ19" s="1194"/>
      <c r="JVK19" s="1195"/>
      <c r="JVL19" s="1195"/>
      <c r="JVM19" s="1195"/>
      <c r="JVN19" s="1196"/>
      <c r="JVO19" s="1196"/>
      <c r="JVP19" s="1196"/>
      <c r="JVR19" s="1198"/>
      <c r="JVS19" s="1193"/>
      <c r="JVT19" s="1194"/>
      <c r="JVU19" s="1195"/>
      <c r="JVV19" s="1195"/>
      <c r="JVW19" s="1195"/>
      <c r="JVX19" s="1196"/>
      <c r="JVY19" s="1196"/>
      <c r="JVZ19" s="1196"/>
      <c r="JWB19" s="1198"/>
      <c r="JWC19" s="1193"/>
      <c r="JWD19" s="1194"/>
      <c r="JWE19" s="1195"/>
      <c r="JWF19" s="1195"/>
      <c r="JWG19" s="1195"/>
      <c r="JWH19" s="1196"/>
      <c r="JWI19" s="1196"/>
      <c r="JWJ19" s="1196"/>
      <c r="JWL19" s="1198"/>
      <c r="JWM19" s="1193"/>
      <c r="JWN19" s="1194"/>
      <c r="JWO19" s="1195"/>
      <c r="JWP19" s="1195"/>
      <c r="JWQ19" s="1195"/>
      <c r="JWR19" s="1196"/>
      <c r="JWS19" s="1196"/>
      <c r="JWT19" s="1196"/>
      <c r="JWV19" s="1198"/>
      <c r="JWW19" s="1193"/>
      <c r="JWX19" s="1194"/>
      <c r="JWY19" s="1195"/>
      <c r="JWZ19" s="1195"/>
      <c r="JXA19" s="1195"/>
      <c r="JXB19" s="1196"/>
      <c r="JXC19" s="1196"/>
      <c r="JXD19" s="1196"/>
      <c r="JXF19" s="1198"/>
      <c r="JXG19" s="1193"/>
      <c r="JXH19" s="1194"/>
      <c r="JXI19" s="1195"/>
      <c r="JXJ19" s="1195"/>
      <c r="JXK19" s="1195"/>
      <c r="JXL19" s="1196"/>
      <c r="JXM19" s="1196"/>
      <c r="JXN19" s="1196"/>
      <c r="JXP19" s="1198"/>
      <c r="JXQ19" s="1193"/>
      <c r="JXR19" s="1194"/>
      <c r="JXS19" s="1195"/>
      <c r="JXT19" s="1195"/>
      <c r="JXU19" s="1195"/>
      <c r="JXV19" s="1196"/>
      <c r="JXW19" s="1196"/>
      <c r="JXX19" s="1196"/>
      <c r="JXZ19" s="1198"/>
      <c r="JYA19" s="1193"/>
      <c r="JYB19" s="1194"/>
      <c r="JYC19" s="1195"/>
      <c r="JYD19" s="1195"/>
      <c r="JYE19" s="1195"/>
      <c r="JYF19" s="1196"/>
      <c r="JYG19" s="1196"/>
      <c r="JYH19" s="1196"/>
      <c r="JYJ19" s="1198"/>
      <c r="JYK19" s="1193"/>
      <c r="JYL19" s="1194"/>
      <c r="JYM19" s="1195"/>
      <c r="JYN19" s="1195"/>
      <c r="JYO19" s="1195"/>
      <c r="JYP19" s="1196"/>
      <c r="JYQ19" s="1196"/>
      <c r="JYR19" s="1196"/>
      <c r="JYT19" s="1198"/>
      <c r="JYU19" s="1193"/>
      <c r="JYV19" s="1194"/>
      <c r="JYW19" s="1195"/>
      <c r="JYX19" s="1195"/>
      <c r="JYY19" s="1195"/>
      <c r="JYZ19" s="1196"/>
      <c r="JZA19" s="1196"/>
      <c r="JZB19" s="1196"/>
      <c r="JZD19" s="1198"/>
      <c r="JZE19" s="1193"/>
      <c r="JZF19" s="1194"/>
      <c r="JZG19" s="1195"/>
      <c r="JZH19" s="1195"/>
      <c r="JZI19" s="1195"/>
      <c r="JZJ19" s="1196"/>
      <c r="JZK19" s="1196"/>
      <c r="JZL19" s="1196"/>
      <c r="JZN19" s="1198"/>
      <c r="JZO19" s="1193"/>
      <c r="JZP19" s="1194"/>
      <c r="JZQ19" s="1195"/>
      <c r="JZR19" s="1195"/>
      <c r="JZS19" s="1195"/>
      <c r="JZT19" s="1196"/>
      <c r="JZU19" s="1196"/>
      <c r="JZV19" s="1196"/>
      <c r="JZX19" s="1198"/>
      <c r="JZY19" s="1193"/>
      <c r="JZZ19" s="1194"/>
      <c r="KAA19" s="1195"/>
      <c r="KAB19" s="1195"/>
      <c r="KAC19" s="1195"/>
      <c r="KAD19" s="1196"/>
      <c r="KAE19" s="1196"/>
      <c r="KAF19" s="1196"/>
      <c r="KAH19" s="1198"/>
      <c r="KAI19" s="1193"/>
      <c r="KAJ19" s="1194"/>
      <c r="KAK19" s="1195"/>
      <c r="KAL19" s="1195"/>
      <c r="KAM19" s="1195"/>
      <c r="KAN19" s="1196"/>
      <c r="KAO19" s="1196"/>
      <c r="KAP19" s="1196"/>
      <c r="KAR19" s="1198"/>
      <c r="KAS19" s="1193"/>
      <c r="KAT19" s="1194"/>
      <c r="KAU19" s="1195"/>
      <c r="KAV19" s="1195"/>
      <c r="KAW19" s="1195"/>
      <c r="KAX19" s="1196"/>
      <c r="KAY19" s="1196"/>
      <c r="KAZ19" s="1196"/>
      <c r="KBB19" s="1198"/>
      <c r="KBC19" s="1193"/>
      <c r="KBD19" s="1194"/>
      <c r="KBE19" s="1195"/>
      <c r="KBF19" s="1195"/>
      <c r="KBG19" s="1195"/>
      <c r="KBH19" s="1196"/>
      <c r="KBI19" s="1196"/>
      <c r="KBJ19" s="1196"/>
      <c r="KBL19" s="1198"/>
      <c r="KBM19" s="1193"/>
      <c r="KBN19" s="1194"/>
      <c r="KBO19" s="1195"/>
      <c r="KBP19" s="1195"/>
      <c r="KBQ19" s="1195"/>
      <c r="KBR19" s="1196"/>
      <c r="KBS19" s="1196"/>
      <c r="KBT19" s="1196"/>
      <c r="KBV19" s="1198"/>
      <c r="KBW19" s="1193"/>
      <c r="KBX19" s="1194"/>
      <c r="KBY19" s="1195"/>
      <c r="KBZ19" s="1195"/>
      <c r="KCA19" s="1195"/>
      <c r="KCB19" s="1196"/>
      <c r="KCC19" s="1196"/>
      <c r="KCD19" s="1196"/>
      <c r="KCF19" s="1198"/>
      <c r="KCG19" s="1193"/>
      <c r="KCH19" s="1194"/>
      <c r="KCI19" s="1195"/>
      <c r="KCJ19" s="1195"/>
      <c r="KCK19" s="1195"/>
      <c r="KCL19" s="1196"/>
      <c r="KCM19" s="1196"/>
      <c r="KCN19" s="1196"/>
      <c r="KCP19" s="1198"/>
      <c r="KCQ19" s="1193"/>
      <c r="KCR19" s="1194"/>
      <c r="KCS19" s="1195"/>
      <c r="KCT19" s="1195"/>
      <c r="KCU19" s="1195"/>
      <c r="KCV19" s="1196"/>
      <c r="KCW19" s="1196"/>
      <c r="KCX19" s="1196"/>
      <c r="KCZ19" s="1198"/>
      <c r="KDA19" s="1193"/>
      <c r="KDB19" s="1194"/>
      <c r="KDC19" s="1195"/>
      <c r="KDD19" s="1195"/>
      <c r="KDE19" s="1195"/>
      <c r="KDF19" s="1196"/>
      <c r="KDG19" s="1196"/>
      <c r="KDH19" s="1196"/>
      <c r="KDJ19" s="1198"/>
      <c r="KDK19" s="1193"/>
      <c r="KDL19" s="1194"/>
      <c r="KDM19" s="1195"/>
      <c r="KDN19" s="1195"/>
      <c r="KDO19" s="1195"/>
      <c r="KDP19" s="1196"/>
      <c r="KDQ19" s="1196"/>
      <c r="KDR19" s="1196"/>
      <c r="KDT19" s="1198"/>
      <c r="KDU19" s="1193"/>
      <c r="KDV19" s="1194"/>
      <c r="KDW19" s="1195"/>
      <c r="KDX19" s="1195"/>
      <c r="KDY19" s="1195"/>
      <c r="KDZ19" s="1196"/>
      <c r="KEA19" s="1196"/>
      <c r="KEB19" s="1196"/>
      <c r="KED19" s="1198"/>
      <c r="KEE19" s="1193"/>
      <c r="KEF19" s="1194"/>
      <c r="KEG19" s="1195"/>
      <c r="KEH19" s="1195"/>
      <c r="KEI19" s="1195"/>
      <c r="KEJ19" s="1196"/>
      <c r="KEK19" s="1196"/>
      <c r="KEL19" s="1196"/>
      <c r="KEN19" s="1198"/>
      <c r="KEO19" s="1193"/>
      <c r="KEP19" s="1194"/>
      <c r="KEQ19" s="1195"/>
      <c r="KER19" s="1195"/>
      <c r="KES19" s="1195"/>
      <c r="KET19" s="1196"/>
      <c r="KEU19" s="1196"/>
      <c r="KEV19" s="1196"/>
      <c r="KEX19" s="1198"/>
      <c r="KEY19" s="1193"/>
      <c r="KEZ19" s="1194"/>
      <c r="KFA19" s="1195"/>
      <c r="KFB19" s="1195"/>
      <c r="KFC19" s="1195"/>
      <c r="KFD19" s="1196"/>
      <c r="KFE19" s="1196"/>
      <c r="KFF19" s="1196"/>
      <c r="KFH19" s="1198"/>
      <c r="KFI19" s="1193"/>
      <c r="KFJ19" s="1194"/>
      <c r="KFK19" s="1195"/>
      <c r="KFL19" s="1195"/>
      <c r="KFM19" s="1195"/>
      <c r="KFN19" s="1196"/>
      <c r="KFO19" s="1196"/>
      <c r="KFP19" s="1196"/>
      <c r="KFR19" s="1198"/>
      <c r="KFS19" s="1193"/>
      <c r="KFT19" s="1194"/>
      <c r="KFU19" s="1195"/>
      <c r="KFV19" s="1195"/>
      <c r="KFW19" s="1195"/>
      <c r="KFX19" s="1196"/>
      <c r="KFY19" s="1196"/>
      <c r="KFZ19" s="1196"/>
      <c r="KGB19" s="1198"/>
      <c r="KGC19" s="1193"/>
      <c r="KGD19" s="1194"/>
      <c r="KGE19" s="1195"/>
      <c r="KGF19" s="1195"/>
      <c r="KGG19" s="1195"/>
      <c r="KGH19" s="1196"/>
      <c r="KGI19" s="1196"/>
      <c r="KGJ19" s="1196"/>
      <c r="KGL19" s="1198"/>
      <c r="KGM19" s="1193"/>
      <c r="KGN19" s="1194"/>
      <c r="KGO19" s="1195"/>
      <c r="KGP19" s="1195"/>
      <c r="KGQ19" s="1195"/>
      <c r="KGR19" s="1196"/>
      <c r="KGS19" s="1196"/>
      <c r="KGT19" s="1196"/>
      <c r="KGV19" s="1198"/>
      <c r="KGW19" s="1193"/>
      <c r="KGX19" s="1194"/>
      <c r="KGY19" s="1195"/>
      <c r="KGZ19" s="1195"/>
      <c r="KHA19" s="1195"/>
      <c r="KHB19" s="1196"/>
      <c r="KHC19" s="1196"/>
      <c r="KHD19" s="1196"/>
      <c r="KHF19" s="1198"/>
      <c r="KHG19" s="1193"/>
      <c r="KHH19" s="1194"/>
      <c r="KHI19" s="1195"/>
      <c r="KHJ19" s="1195"/>
      <c r="KHK19" s="1195"/>
      <c r="KHL19" s="1196"/>
      <c r="KHM19" s="1196"/>
      <c r="KHN19" s="1196"/>
      <c r="KHP19" s="1198"/>
      <c r="KHQ19" s="1193"/>
      <c r="KHR19" s="1194"/>
      <c r="KHS19" s="1195"/>
      <c r="KHT19" s="1195"/>
      <c r="KHU19" s="1195"/>
      <c r="KHV19" s="1196"/>
      <c r="KHW19" s="1196"/>
      <c r="KHX19" s="1196"/>
      <c r="KHZ19" s="1198"/>
      <c r="KIA19" s="1193"/>
      <c r="KIB19" s="1194"/>
      <c r="KIC19" s="1195"/>
      <c r="KID19" s="1195"/>
      <c r="KIE19" s="1195"/>
      <c r="KIF19" s="1196"/>
      <c r="KIG19" s="1196"/>
      <c r="KIH19" s="1196"/>
      <c r="KIJ19" s="1198"/>
      <c r="KIK19" s="1193"/>
      <c r="KIL19" s="1194"/>
      <c r="KIM19" s="1195"/>
      <c r="KIN19" s="1195"/>
      <c r="KIO19" s="1195"/>
      <c r="KIP19" s="1196"/>
      <c r="KIQ19" s="1196"/>
      <c r="KIR19" s="1196"/>
      <c r="KIT19" s="1198"/>
      <c r="KIU19" s="1193"/>
      <c r="KIV19" s="1194"/>
      <c r="KIW19" s="1195"/>
      <c r="KIX19" s="1195"/>
      <c r="KIY19" s="1195"/>
      <c r="KIZ19" s="1196"/>
      <c r="KJA19" s="1196"/>
      <c r="KJB19" s="1196"/>
      <c r="KJD19" s="1198"/>
      <c r="KJE19" s="1193"/>
      <c r="KJF19" s="1194"/>
      <c r="KJG19" s="1195"/>
      <c r="KJH19" s="1195"/>
      <c r="KJI19" s="1195"/>
      <c r="KJJ19" s="1196"/>
      <c r="KJK19" s="1196"/>
      <c r="KJL19" s="1196"/>
      <c r="KJN19" s="1198"/>
      <c r="KJO19" s="1193"/>
      <c r="KJP19" s="1194"/>
      <c r="KJQ19" s="1195"/>
      <c r="KJR19" s="1195"/>
      <c r="KJS19" s="1195"/>
      <c r="KJT19" s="1196"/>
      <c r="KJU19" s="1196"/>
      <c r="KJV19" s="1196"/>
      <c r="KJX19" s="1198"/>
      <c r="KJY19" s="1193"/>
      <c r="KJZ19" s="1194"/>
      <c r="KKA19" s="1195"/>
      <c r="KKB19" s="1195"/>
      <c r="KKC19" s="1195"/>
      <c r="KKD19" s="1196"/>
      <c r="KKE19" s="1196"/>
      <c r="KKF19" s="1196"/>
      <c r="KKH19" s="1198"/>
      <c r="KKI19" s="1193"/>
      <c r="KKJ19" s="1194"/>
      <c r="KKK19" s="1195"/>
      <c r="KKL19" s="1195"/>
      <c r="KKM19" s="1195"/>
      <c r="KKN19" s="1196"/>
      <c r="KKO19" s="1196"/>
      <c r="KKP19" s="1196"/>
      <c r="KKR19" s="1198"/>
      <c r="KKS19" s="1193"/>
      <c r="KKT19" s="1194"/>
      <c r="KKU19" s="1195"/>
      <c r="KKV19" s="1195"/>
      <c r="KKW19" s="1195"/>
      <c r="KKX19" s="1196"/>
      <c r="KKY19" s="1196"/>
      <c r="KKZ19" s="1196"/>
      <c r="KLB19" s="1198"/>
      <c r="KLC19" s="1193"/>
      <c r="KLD19" s="1194"/>
      <c r="KLE19" s="1195"/>
      <c r="KLF19" s="1195"/>
      <c r="KLG19" s="1195"/>
      <c r="KLH19" s="1196"/>
      <c r="KLI19" s="1196"/>
      <c r="KLJ19" s="1196"/>
      <c r="KLL19" s="1198"/>
      <c r="KLM19" s="1193"/>
      <c r="KLN19" s="1194"/>
      <c r="KLO19" s="1195"/>
      <c r="KLP19" s="1195"/>
      <c r="KLQ19" s="1195"/>
      <c r="KLR19" s="1196"/>
      <c r="KLS19" s="1196"/>
      <c r="KLT19" s="1196"/>
      <c r="KLV19" s="1198"/>
      <c r="KLW19" s="1193"/>
      <c r="KLX19" s="1194"/>
      <c r="KLY19" s="1195"/>
      <c r="KLZ19" s="1195"/>
      <c r="KMA19" s="1195"/>
      <c r="KMB19" s="1196"/>
      <c r="KMC19" s="1196"/>
      <c r="KMD19" s="1196"/>
      <c r="KMF19" s="1198"/>
      <c r="KMG19" s="1193"/>
      <c r="KMH19" s="1194"/>
      <c r="KMI19" s="1195"/>
      <c r="KMJ19" s="1195"/>
      <c r="KMK19" s="1195"/>
      <c r="KML19" s="1196"/>
      <c r="KMM19" s="1196"/>
      <c r="KMN19" s="1196"/>
      <c r="KMP19" s="1198"/>
      <c r="KMQ19" s="1193"/>
      <c r="KMR19" s="1194"/>
      <c r="KMS19" s="1195"/>
      <c r="KMT19" s="1195"/>
      <c r="KMU19" s="1195"/>
      <c r="KMV19" s="1196"/>
      <c r="KMW19" s="1196"/>
      <c r="KMX19" s="1196"/>
      <c r="KMZ19" s="1198"/>
      <c r="KNA19" s="1193"/>
      <c r="KNB19" s="1194"/>
      <c r="KNC19" s="1195"/>
      <c r="KND19" s="1195"/>
      <c r="KNE19" s="1195"/>
      <c r="KNF19" s="1196"/>
      <c r="KNG19" s="1196"/>
      <c r="KNH19" s="1196"/>
      <c r="KNJ19" s="1198"/>
      <c r="KNK19" s="1193"/>
      <c r="KNL19" s="1194"/>
      <c r="KNM19" s="1195"/>
      <c r="KNN19" s="1195"/>
      <c r="KNO19" s="1195"/>
      <c r="KNP19" s="1196"/>
      <c r="KNQ19" s="1196"/>
      <c r="KNR19" s="1196"/>
      <c r="KNT19" s="1198"/>
      <c r="KNU19" s="1193"/>
      <c r="KNV19" s="1194"/>
      <c r="KNW19" s="1195"/>
      <c r="KNX19" s="1195"/>
      <c r="KNY19" s="1195"/>
      <c r="KNZ19" s="1196"/>
      <c r="KOA19" s="1196"/>
      <c r="KOB19" s="1196"/>
      <c r="KOD19" s="1198"/>
      <c r="KOE19" s="1193"/>
      <c r="KOF19" s="1194"/>
      <c r="KOG19" s="1195"/>
      <c r="KOH19" s="1195"/>
      <c r="KOI19" s="1195"/>
      <c r="KOJ19" s="1196"/>
      <c r="KOK19" s="1196"/>
      <c r="KOL19" s="1196"/>
      <c r="KON19" s="1198"/>
      <c r="KOO19" s="1193"/>
      <c r="KOP19" s="1194"/>
      <c r="KOQ19" s="1195"/>
      <c r="KOR19" s="1195"/>
      <c r="KOS19" s="1195"/>
      <c r="KOT19" s="1196"/>
      <c r="KOU19" s="1196"/>
      <c r="KOV19" s="1196"/>
      <c r="KOX19" s="1198"/>
      <c r="KOY19" s="1193"/>
      <c r="KOZ19" s="1194"/>
      <c r="KPA19" s="1195"/>
      <c r="KPB19" s="1195"/>
      <c r="KPC19" s="1195"/>
      <c r="KPD19" s="1196"/>
      <c r="KPE19" s="1196"/>
      <c r="KPF19" s="1196"/>
      <c r="KPH19" s="1198"/>
      <c r="KPI19" s="1193"/>
      <c r="KPJ19" s="1194"/>
      <c r="KPK19" s="1195"/>
      <c r="KPL19" s="1195"/>
      <c r="KPM19" s="1195"/>
      <c r="KPN19" s="1196"/>
      <c r="KPO19" s="1196"/>
      <c r="KPP19" s="1196"/>
      <c r="KPR19" s="1198"/>
      <c r="KPS19" s="1193"/>
      <c r="KPT19" s="1194"/>
      <c r="KPU19" s="1195"/>
      <c r="KPV19" s="1195"/>
      <c r="KPW19" s="1195"/>
      <c r="KPX19" s="1196"/>
      <c r="KPY19" s="1196"/>
      <c r="KPZ19" s="1196"/>
      <c r="KQB19" s="1198"/>
      <c r="KQC19" s="1193"/>
      <c r="KQD19" s="1194"/>
      <c r="KQE19" s="1195"/>
      <c r="KQF19" s="1195"/>
      <c r="KQG19" s="1195"/>
      <c r="KQH19" s="1196"/>
      <c r="KQI19" s="1196"/>
      <c r="KQJ19" s="1196"/>
      <c r="KQL19" s="1198"/>
      <c r="KQM19" s="1193"/>
      <c r="KQN19" s="1194"/>
      <c r="KQO19" s="1195"/>
      <c r="KQP19" s="1195"/>
      <c r="KQQ19" s="1195"/>
      <c r="KQR19" s="1196"/>
      <c r="KQS19" s="1196"/>
      <c r="KQT19" s="1196"/>
      <c r="KQV19" s="1198"/>
      <c r="KQW19" s="1193"/>
      <c r="KQX19" s="1194"/>
      <c r="KQY19" s="1195"/>
      <c r="KQZ19" s="1195"/>
      <c r="KRA19" s="1195"/>
      <c r="KRB19" s="1196"/>
      <c r="KRC19" s="1196"/>
      <c r="KRD19" s="1196"/>
      <c r="KRF19" s="1198"/>
      <c r="KRG19" s="1193"/>
      <c r="KRH19" s="1194"/>
      <c r="KRI19" s="1195"/>
      <c r="KRJ19" s="1195"/>
      <c r="KRK19" s="1195"/>
      <c r="KRL19" s="1196"/>
      <c r="KRM19" s="1196"/>
      <c r="KRN19" s="1196"/>
      <c r="KRP19" s="1198"/>
      <c r="KRQ19" s="1193"/>
      <c r="KRR19" s="1194"/>
      <c r="KRS19" s="1195"/>
      <c r="KRT19" s="1195"/>
      <c r="KRU19" s="1195"/>
      <c r="KRV19" s="1196"/>
      <c r="KRW19" s="1196"/>
      <c r="KRX19" s="1196"/>
      <c r="KRZ19" s="1198"/>
      <c r="KSA19" s="1193"/>
      <c r="KSB19" s="1194"/>
      <c r="KSC19" s="1195"/>
      <c r="KSD19" s="1195"/>
      <c r="KSE19" s="1195"/>
      <c r="KSF19" s="1196"/>
      <c r="KSG19" s="1196"/>
      <c r="KSH19" s="1196"/>
      <c r="KSJ19" s="1198"/>
      <c r="KSK19" s="1193"/>
      <c r="KSL19" s="1194"/>
      <c r="KSM19" s="1195"/>
      <c r="KSN19" s="1195"/>
      <c r="KSO19" s="1195"/>
      <c r="KSP19" s="1196"/>
      <c r="KSQ19" s="1196"/>
      <c r="KSR19" s="1196"/>
      <c r="KST19" s="1198"/>
      <c r="KSU19" s="1193"/>
      <c r="KSV19" s="1194"/>
      <c r="KSW19" s="1195"/>
      <c r="KSX19" s="1195"/>
      <c r="KSY19" s="1195"/>
      <c r="KSZ19" s="1196"/>
      <c r="KTA19" s="1196"/>
      <c r="KTB19" s="1196"/>
      <c r="KTD19" s="1198"/>
      <c r="KTE19" s="1193"/>
      <c r="KTF19" s="1194"/>
      <c r="KTG19" s="1195"/>
      <c r="KTH19" s="1195"/>
      <c r="KTI19" s="1195"/>
      <c r="KTJ19" s="1196"/>
      <c r="KTK19" s="1196"/>
      <c r="KTL19" s="1196"/>
      <c r="KTN19" s="1198"/>
      <c r="KTO19" s="1193"/>
      <c r="KTP19" s="1194"/>
      <c r="KTQ19" s="1195"/>
      <c r="KTR19" s="1195"/>
      <c r="KTS19" s="1195"/>
      <c r="KTT19" s="1196"/>
      <c r="KTU19" s="1196"/>
      <c r="KTV19" s="1196"/>
      <c r="KTX19" s="1198"/>
      <c r="KTY19" s="1193"/>
      <c r="KTZ19" s="1194"/>
      <c r="KUA19" s="1195"/>
      <c r="KUB19" s="1195"/>
      <c r="KUC19" s="1195"/>
      <c r="KUD19" s="1196"/>
      <c r="KUE19" s="1196"/>
      <c r="KUF19" s="1196"/>
      <c r="KUH19" s="1198"/>
      <c r="KUI19" s="1193"/>
      <c r="KUJ19" s="1194"/>
      <c r="KUK19" s="1195"/>
      <c r="KUL19" s="1195"/>
      <c r="KUM19" s="1195"/>
      <c r="KUN19" s="1196"/>
      <c r="KUO19" s="1196"/>
      <c r="KUP19" s="1196"/>
      <c r="KUR19" s="1198"/>
      <c r="KUS19" s="1193"/>
      <c r="KUT19" s="1194"/>
      <c r="KUU19" s="1195"/>
      <c r="KUV19" s="1195"/>
      <c r="KUW19" s="1195"/>
      <c r="KUX19" s="1196"/>
      <c r="KUY19" s="1196"/>
      <c r="KUZ19" s="1196"/>
      <c r="KVB19" s="1198"/>
      <c r="KVC19" s="1193"/>
      <c r="KVD19" s="1194"/>
      <c r="KVE19" s="1195"/>
      <c r="KVF19" s="1195"/>
      <c r="KVG19" s="1195"/>
      <c r="KVH19" s="1196"/>
      <c r="KVI19" s="1196"/>
      <c r="KVJ19" s="1196"/>
      <c r="KVL19" s="1198"/>
      <c r="KVM19" s="1193"/>
      <c r="KVN19" s="1194"/>
      <c r="KVO19" s="1195"/>
      <c r="KVP19" s="1195"/>
      <c r="KVQ19" s="1195"/>
      <c r="KVR19" s="1196"/>
      <c r="KVS19" s="1196"/>
      <c r="KVT19" s="1196"/>
      <c r="KVV19" s="1198"/>
      <c r="KVW19" s="1193"/>
      <c r="KVX19" s="1194"/>
      <c r="KVY19" s="1195"/>
      <c r="KVZ19" s="1195"/>
      <c r="KWA19" s="1195"/>
      <c r="KWB19" s="1196"/>
      <c r="KWC19" s="1196"/>
      <c r="KWD19" s="1196"/>
      <c r="KWF19" s="1198"/>
      <c r="KWG19" s="1193"/>
      <c r="KWH19" s="1194"/>
      <c r="KWI19" s="1195"/>
      <c r="KWJ19" s="1195"/>
      <c r="KWK19" s="1195"/>
      <c r="KWL19" s="1196"/>
      <c r="KWM19" s="1196"/>
      <c r="KWN19" s="1196"/>
      <c r="KWP19" s="1198"/>
      <c r="KWQ19" s="1193"/>
      <c r="KWR19" s="1194"/>
      <c r="KWS19" s="1195"/>
      <c r="KWT19" s="1195"/>
      <c r="KWU19" s="1195"/>
      <c r="KWV19" s="1196"/>
      <c r="KWW19" s="1196"/>
      <c r="KWX19" s="1196"/>
      <c r="KWZ19" s="1198"/>
      <c r="KXA19" s="1193"/>
      <c r="KXB19" s="1194"/>
      <c r="KXC19" s="1195"/>
      <c r="KXD19" s="1195"/>
      <c r="KXE19" s="1195"/>
      <c r="KXF19" s="1196"/>
      <c r="KXG19" s="1196"/>
      <c r="KXH19" s="1196"/>
      <c r="KXJ19" s="1198"/>
      <c r="KXK19" s="1193"/>
      <c r="KXL19" s="1194"/>
      <c r="KXM19" s="1195"/>
      <c r="KXN19" s="1195"/>
      <c r="KXO19" s="1195"/>
      <c r="KXP19" s="1196"/>
      <c r="KXQ19" s="1196"/>
      <c r="KXR19" s="1196"/>
      <c r="KXT19" s="1198"/>
      <c r="KXU19" s="1193"/>
      <c r="KXV19" s="1194"/>
      <c r="KXW19" s="1195"/>
      <c r="KXX19" s="1195"/>
      <c r="KXY19" s="1195"/>
      <c r="KXZ19" s="1196"/>
      <c r="KYA19" s="1196"/>
      <c r="KYB19" s="1196"/>
      <c r="KYD19" s="1198"/>
      <c r="KYE19" s="1193"/>
      <c r="KYF19" s="1194"/>
      <c r="KYG19" s="1195"/>
      <c r="KYH19" s="1195"/>
      <c r="KYI19" s="1195"/>
      <c r="KYJ19" s="1196"/>
      <c r="KYK19" s="1196"/>
      <c r="KYL19" s="1196"/>
      <c r="KYN19" s="1198"/>
      <c r="KYO19" s="1193"/>
      <c r="KYP19" s="1194"/>
      <c r="KYQ19" s="1195"/>
      <c r="KYR19" s="1195"/>
      <c r="KYS19" s="1195"/>
      <c r="KYT19" s="1196"/>
      <c r="KYU19" s="1196"/>
      <c r="KYV19" s="1196"/>
      <c r="KYX19" s="1198"/>
      <c r="KYY19" s="1193"/>
      <c r="KYZ19" s="1194"/>
      <c r="KZA19" s="1195"/>
      <c r="KZB19" s="1195"/>
      <c r="KZC19" s="1195"/>
      <c r="KZD19" s="1196"/>
      <c r="KZE19" s="1196"/>
      <c r="KZF19" s="1196"/>
      <c r="KZH19" s="1198"/>
      <c r="KZI19" s="1193"/>
      <c r="KZJ19" s="1194"/>
      <c r="KZK19" s="1195"/>
      <c r="KZL19" s="1195"/>
      <c r="KZM19" s="1195"/>
      <c r="KZN19" s="1196"/>
      <c r="KZO19" s="1196"/>
      <c r="KZP19" s="1196"/>
      <c r="KZR19" s="1198"/>
      <c r="KZS19" s="1193"/>
      <c r="KZT19" s="1194"/>
      <c r="KZU19" s="1195"/>
      <c r="KZV19" s="1195"/>
      <c r="KZW19" s="1195"/>
      <c r="KZX19" s="1196"/>
      <c r="KZY19" s="1196"/>
      <c r="KZZ19" s="1196"/>
      <c r="LAB19" s="1198"/>
      <c r="LAC19" s="1193"/>
      <c r="LAD19" s="1194"/>
      <c r="LAE19" s="1195"/>
      <c r="LAF19" s="1195"/>
      <c r="LAG19" s="1195"/>
      <c r="LAH19" s="1196"/>
      <c r="LAI19" s="1196"/>
      <c r="LAJ19" s="1196"/>
      <c r="LAL19" s="1198"/>
      <c r="LAM19" s="1193"/>
      <c r="LAN19" s="1194"/>
      <c r="LAO19" s="1195"/>
      <c r="LAP19" s="1195"/>
      <c r="LAQ19" s="1195"/>
      <c r="LAR19" s="1196"/>
      <c r="LAS19" s="1196"/>
      <c r="LAT19" s="1196"/>
      <c r="LAV19" s="1198"/>
      <c r="LAW19" s="1193"/>
      <c r="LAX19" s="1194"/>
      <c r="LAY19" s="1195"/>
      <c r="LAZ19" s="1195"/>
      <c r="LBA19" s="1195"/>
      <c r="LBB19" s="1196"/>
      <c r="LBC19" s="1196"/>
      <c r="LBD19" s="1196"/>
      <c r="LBF19" s="1198"/>
      <c r="LBG19" s="1193"/>
      <c r="LBH19" s="1194"/>
      <c r="LBI19" s="1195"/>
      <c r="LBJ19" s="1195"/>
      <c r="LBK19" s="1195"/>
      <c r="LBL19" s="1196"/>
      <c r="LBM19" s="1196"/>
      <c r="LBN19" s="1196"/>
      <c r="LBP19" s="1198"/>
      <c r="LBQ19" s="1193"/>
      <c r="LBR19" s="1194"/>
      <c r="LBS19" s="1195"/>
      <c r="LBT19" s="1195"/>
      <c r="LBU19" s="1195"/>
      <c r="LBV19" s="1196"/>
      <c r="LBW19" s="1196"/>
      <c r="LBX19" s="1196"/>
      <c r="LBZ19" s="1198"/>
      <c r="LCA19" s="1193"/>
      <c r="LCB19" s="1194"/>
      <c r="LCC19" s="1195"/>
      <c r="LCD19" s="1195"/>
      <c r="LCE19" s="1195"/>
      <c r="LCF19" s="1196"/>
      <c r="LCG19" s="1196"/>
      <c r="LCH19" s="1196"/>
      <c r="LCJ19" s="1198"/>
      <c r="LCK19" s="1193"/>
      <c r="LCL19" s="1194"/>
      <c r="LCM19" s="1195"/>
      <c r="LCN19" s="1195"/>
      <c r="LCO19" s="1195"/>
      <c r="LCP19" s="1196"/>
      <c r="LCQ19" s="1196"/>
      <c r="LCR19" s="1196"/>
      <c r="LCT19" s="1198"/>
      <c r="LCU19" s="1193"/>
      <c r="LCV19" s="1194"/>
      <c r="LCW19" s="1195"/>
      <c r="LCX19" s="1195"/>
      <c r="LCY19" s="1195"/>
      <c r="LCZ19" s="1196"/>
      <c r="LDA19" s="1196"/>
      <c r="LDB19" s="1196"/>
      <c r="LDD19" s="1198"/>
      <c r="LDE19" s="1193"/>
      <c r="LDF19" s="1194"/>
      <c r="LDG19" s="1195"/>
      <c r="LDH19" s="1195"/>
      <c r="LDI19" s="1195"/>
      <c r="LDJ19" s="1196"/>
      <c r="LDK19" s="1196"/>
      <c r="LDL19" s="1196"/>
      <c r="LDN19" s="1198"/>
      <c r="LDO19" s="1193"/>
      <c r="LDP19" s="1194"/>
      <c r="LDQ19" s="1195"/>
      <c r="LDR19" s="1195"/>
      <c r="LDS19" s="1195"/>
      <c r="LDT19" s="1196"/>
      <c r="LDU19" s="1196"/>
      <c r="LDV19" s="1196"/>
      <c r="LDX19" s="1198"/>
      <c r="LDY19" s="1193"/>
      <c r="LDZ19" s="1194"/>
      <c r="LEA19" s="1195"/>
      <c r="LEB19" s="1195"/>
      <c r="LEC19" s="1195"/>
      <c r="LED19" s="1196"/>
      <c r="LEE19" s="1196"/>
      <c r="LEF19" s="1196"/>
      <c r="LEH19" s="1198"/>
      <c r="LEI19" s="1193"/>
      <c r="LEJ19" s="1194"/>
      <c r="LEK19" s="1195"/>
      <c r="LEL19" s="1195"/>
      <c r="LEM19" s="1195"/>
      <c r="LEN19" s="1196"/>
      <c r="LEO19" s="1196"/>
      <c r="LEP19" s="1196"/>
      <c r="LER19" s="1198"/>
      <c r="LES19" s="1193"/>
      <c r="LET19" s="1194"/>
      <c r="LEU19" s="1195"/>
      <c r="LEV19" s="1195"/>
      <c r="LEW19" s="1195"/>
      <c r="LEX19" s="1196"/>
      <c r="LEY19" s="1196"/>
      <c r="LEZ19" s="1196"/>
      <c r="LFB19" s="1198"/>
      <c r="LFC19" s="1193"/>
      <c r="LFD19" s="1194"/>
      <c r="LFE19" s="1195"/>
      <c r="LFF19" s="1195"/>
      <c r="LFG19" s="1195"/>
      <c r="LFH19" s="1196"/>
      <c r="LFI19" s="1196"/>
      <c r="LFJ19" s="1196"/>
      <c r="LFL19" s="1198"/>
      <c r="LFM19" s="1193"/>
      <c r="LFN19" s="1194"/>
      <c r="LFO19" s="1195"/>
      <c r="LFP19" s="1195"/>
      <c r="LFQ19" s="1195"/>
      <c r="LFR19" s="1196"/>
      <c r="LFS19" s="1196"/>
      <c r="LFT19" s="1196"/>
      <c r="LFV19" s="1198"/>
      <c r="LFW19" s="1193"/>
      <c r="LFX19" s="1194"/>
      <c r="LFY19" s="1195"/>
      <c r="LFZ19" s="1195"/>
      <c r="LGA19" s="1195"/>
      <c r="LGB19" s="1196"/>
      <c r="LGC19" s="1196"/>
      <c r="LGD19" s="1196"/>
      <c r="LGF19" s="1198"/>
      <c r="LGG19" s="1193"/>
      <c r="LGH19" s="1194"/>
      <c r="LGI19" s="1195"/>
      <c r="LGJ19" s="1195"/>
      <c r="LGK19" s="1195"/>
      <c r="LGL19" s="1196"/>
      <c r="LGM19" s="1196"/>
      <c r="LGN19" s="1196"/>
      <c r="LGP19" s="1198"/>
      <c r="LGQ19" s="1193"/>
      <c r="LGR19" s="1194"/>
      <c r="LGS19" s="1195"/>
      <c r="LGT19" s="1195"/>
      <c r="LGU19" s="1195"/>
      <c r="LGV19" s="1196"/>
      <c r="LGW19" s="1196"/>
      <c r="LGX19" s="1196"/>
      <c r="LGZ19" s="1198"/>
      <c r="LHA19" s="1193"/>
      <c r="LHB19" s="1194"/>
      <c r="LHC19" s="1195"/>
      <c r="LHD19" s="1195"/>
      <c r="LHE19" s="1195"/>
      <c r="LHF19" s="1196"/>
      <c r="LHG19" s="1196"/>
      <c r="LHH19" s="1196"/>
      <c r="LHJ19" s="1198"/>
      <c r="LHK19" s="1193"/>
      <c r="LHL19" s="1194"/>
      <c r="LHM19" s="1195"/>
      <c r="LHN19" s="1195"/>
      <c r="LHO19" s="1195"/>
      <c r="LHP19" s="1196"/>
      <c r="LHQ19" s="1196"/>
      <c r="LHR19" s="1196"/>
      <c r="LHT19" s="1198"/>
      <c r="LHU19" s="1193"/>
      <c r="LHV19" s="1194"/>
      <c r="LHW19" s="1195"/>
      <c r="LHX19" s="1195"/>
      <c r="LHY19" s="1195"/>
      <c r="LHZ19" s="1196"/>
      <c r="LIA19" s="1196"/>
      <c r="LIB19" s="1196"/>
      <c r="LID19" s="1198"/>
      <c r="LIE19" s="1193"/>
      <c r="LIF19" s="1194"/>
      <c r="LIG19" s="1195"/>
      <c r="LIH19" s="1195"/>
      <c r="LII19" s="1195"/>
      <c r="LIJ19" s="1196"/>
      <c r="LIK19" s="1196"/>
      <c r="LIL19" s="1196"/>
      <c r="LIN19" s="1198"/>
      <c r="LIO19" s="1193"/>
      <c r="LIP19" s="1194"/>
      <c r="LIQ19" s="1195"/>
      <c r="LIR19" s="1195"/>
      <c r="LIS19" s="1195"/>
      <c r="LIT19" s="1196"/>
      <c r="LIU19" s="1196"/>
      <c r="LIV19" s="1196"/>
      <c r="LIX19" s="1198"/>
      <c r="LIY19" s="1193"/>
      <c r="LIZ19" s="1194"/>
      <c r="LJA19" s="1195"/>
      <c r="LJB19" s="1195"/>
      <c r="LJC19" s="1195"/>
      <c r="LJD19" s="1196"/>
      <c r="LJE19" s="1196"/>
      <c r="LJF19" s="1196"/>
      <c r="LJH19" s="1198"/>
      <c r="LJI19" s="1193"/>
      <c r="LJJ19" s="1194"/>
      <c r="LJK19" s="1195"/>
      <c r="LJL19" s="1195"/>
      <c r="LJM19" s="1195"/>
      <c r="LJN19" s="1196"/>
      <c r="LJO19" s="1196"/>
      <c r="LJP19" s="1196"/>
      <c r="LJR19" s="1198"/>
      <c r="LJS19" s="1193"/>
      <c r="LJT19" s="1194"/>
      <c r="LJU19" s="1195"/>
      <c r="LJV19" s="1195"/>
      <c r="LJW19" s="1195"/>
      <c r="LJX19" s="1196"/>
      <c r="LJY19" s="1196"/>
      <c r="LJZ19" s="1196"/>
      <c r="LKB19" s="1198"/>
      <c r="LKC19" s="1193"/>
      <c r="LKD19" s="1194"/>
      <c r="LKE19" s="1195"/>
      <c r="LKF19" s="1195"/>
      <c r="LKG19" s="1195"/>
      <c r="LKH19" s="1196"/>
      <c r="LKI19" s="1196"/>
      <c r="LKJ19" s="1196"/>
      <c r="LKL19" s="1198"/>
      <c r="LKM19" s="1193"/>
      <c r="LKN19" s="1194"/>
      <c r="LKO19" s="1195"/>
      <c r="LKP19" s="1195"/>
      <c r="LKQ19" s="1195"/>
      <c r="LKR19" s="1196"/>
      <c r="LKS19" s="1196"/>
      <c r="LKT19" s="1196"/>
      <c r="LKV19" s="1198"/>
      <c r="LKW19" s="1193"/>
      <c r="LKX19" s="1194"/>
      <c r="LKY19" s="1195"/>
      <c r="LKZ19" s="1195"/>
      <c r="LLA19" s="1195"/>
      <c r="LLB19" s="1196"/>
      <c r="LLC19" s="1196"/>
      <c r="LLD19" s="1196"/>
      <c r="LLF19" s="1198"/>
      <c r="LLG19" s="1193"/>
      <c r="LLH19" s="1194"/>
      <c r="LLI19" s="1195"/>
      <c r="LLJ19" s="1195"/>
      <c r="LLK19" s="1195"/>
      <c r="LLL19" s="1196"/>
      <c r="LLM19" s="1196"/>
      <c r="LLN19" s="1196"/>
      <c r="LLP19" s="1198"/>
      <c r="LLQ19" s="1193"/>
      <c r="LLR19" s="1194"/>
      <c r="LLS19" s="1195"/>
      <c r="LLT19" s="1195"/>
      <c r="LLU19" s="1195"/>
      <c r="LLV19" s="1196"/>
      <c r="LLW19" s="1196"/>
      <c r="LLX19" s="1196"/>
      <c r="LLZ19" s="1198"/>
      <c r="LMA19" s="1193"/>
      <c r="LMB19" s="1194"/>
      <c r="LMC19" s="1195"/>
      <c r="LMD19" s="1195"/>
      <c r="LME19" s="1195"/>
      <c r="LMF19" s="1196"/>
      <c r="LMG19" s="1196"/>
      <c r="LMH19" s="1196"/>
      <c r="LMJ19" s="1198"/>
      <c r="LMK19" s="1193"/>
      <c r="LML19" s="1194"/>
      <c r="LMM19" s="1195"/>
      <c r="LMN19" s="1195"/>
      <c r="LMO19" s="1195"/>
      <c r="LMP19" s="1196"/>
      <c r="LMQ19" s="1196"/>
      <c r="LMR19" s="1196"/>
      <c r="LMT19" s="1198"/>
      <c r="LMU19" s="1193"/>
      <c r="LMV19" s="1194"/>
      <c r="LMW19" s="1195"/>
      <c r="LMX19" s="1195"/>
      <c r="LMY19" s="1195"/>
      <c r="LMZ19" s="1196"/>
      <c r="LNA19" s="1196"/>
      <c r="LNB19" s="1196"/>
      <c r="LND19" s="1198"/>
      <c r="LNE19" s="1193"/>
      <c r="LNF19" s="1194"/>
      <c r="LNG19" s="1195"/>
      <c r="LNH19" s="1195"/>
      <c r="LNI19" s="1195"/>
      <c r="LNJ19" s="1196"/>
      <c r="LNK19" s="1196"/>
      <c r="LNL19" s="1196"/>
      <c r="LNN19" s="1198"/>
      <c r="LNO19" s="1193"/>
      <c r="LNP19" s="1194"/>
      <c r="LNQ19" s="1195"/>
      <c r="LNR19" s="1195"/>
      <c r="LNS19" s="1195"/>
      <c r="LNT19" s="1196"/>
      <c r="LNU19" s="1196"/>
      <c r="LNV19" s="1196"/>
      <c r="LNX19" s="1198"/>
      <c r="LNY19" s="1193"/>
      <c r="LNZ19" s="1194"/>
      <c r="LOA19" s="1195"/>
      <c r="LOB19" s="1195"/>
      <c r="LOC19" s="1195"/>
      <c r="LOD19" s="1196"/>
      <c r="LOE19" s="1196"/>
      <c r="LOF19" s="1196"/>
      <c r="LOH19" s="1198"/>
      <c r="LOI19" s="1193"/>
      <c r="LOJ19" s="1194"/>
      <c r="LOK19" s="1195"/>
      <c r="LOL19" s="1195"/>
      <c r="LOM19" s="1195"/>
      <c r="LON19" s="1196"/>
      <c r="LOO19" s="1196"/>
      <c r="LOP19" s="1196"/>
      <c r="LOR19" s="1198"/>
      <c r="LOS19" s="1193"/>
      <c r="LOT19" s="1194"/>
      <c r="LOU19" s="1195"/>
      <c r="LOV19" s="1195"/>
      <c r="LOW19" s="1195"/>
      <c r="LOX19" s="1196"/>
      <c r="LOY19" s="1196"/>
      <c r="LOZ19" s="1196"/>
      <c r="LPB19" s="1198"/>
      <c r="LPC19" s="1193"/>
      <c r="LPD19" s="1194"/>
      <c r="LPE19" s="1195"/>
      <c r="LPF19" s="1195"/>
      <c r="LPG19" s="1195"/>
      <c r="LPH19" s="1196"/>
      <c r="LPI19" s="1196"/>
      <c r="LPJ19" s="1196"/>
      <c r="LPL19" s="1198"/>
      <c r="LPM19" s="1193"/>
      <c r="LPN19" s="1194"/>
      <c r="LPO19" s="1195"/>
      <c r="LPP19" s="1195"/>
      <c r="LPQ19" s="1195"/>
      <c r="LPR19" s="1196"/>
      <c r="LPS19" s="1196"/>
      <c r="LPT19" s="1196"/>
      <c r="LPV19" s="1198"/>
      <c r="LPW19" s="1193"/>
      <c r="LPX19" s="1194"/>
      <c r="LPY19" s="1195"/>
      <c r="LPZ19" s="1195"/>
      <c r="LQA19" s="1195"/>
      <c r="LQB19" s="1196"/>
      <c r="LQC19" s="1196"/>
      <c r="LQD19" s="1196"/>
      <c r="LQF19" s="1198"/>
      <c r="LQG19" s="1193"/>
      <c r="LQH19" s="1194"/>
      <c r="LQI19" s="1195"/>
      <c r="LQJ19" s="1195"/>
      <c r="LQK19" s="1195"/>
      <c r="LQL19" s="1196"/>
      <c r="LQM19" s="1196"/>
      <c r="LQN19" s="1196"/>
      <c r="LQP19" s="1198"/>
      <c r="LQQ19" s="1193"/>
      <c r="LQR19" s="1194"/>
      <c r="LQS19" s="1195"/>
      <c r="LQT19" s="1195"/>
      <c r="LQU19" s="1195"/>
      <c r="LQV19" s="1196"/>
      <c r="LQW19" s="1196"/>
      <c r="LQX19" s="1196"/>
      <c r="LQZ19" s="1198"/>
      <c r="LRA19" s="1193"/>
      <c r="LRB19" s="1194"/>
      <c r="LRC19" s="1195"/>
      <c r="LRD19" s="1195"/>
      <c r="LRE19" s="1195"/>
      <c r="LRF19" s="1196"/>
      <c r="LRG19" s="1196"/>
      <c r="LRH19" s="1196"/>
      <c r="LRJ19" s="1198"/>
      <c r="LRK19" s="1193"/>
      <c r="LRL19" s="1194"/>
      <c r="LRM19" s="1195"/>
      <c r="LRN19" s="1195"/>
      <c r="LRO19" s="1195"/>
      <c r="LRP19" s="1196"/>
      <c r="LRQ19" s="1196"/>
      <c r="LRR19" s="1196"/>
      <c r="LRT19" s="1198"/>
      <c r="LRU19" s="1193"/>
      <c r="LRV19" s="1194"/>
      <c r="LRW19" s="1195"/>
      <c r="LRX19" s="1195"/>
      <c r="LRY19" s="1195"/>
      <c r="LRZ19" s="1196"/>
      <c r="LSA19" s="1196"/>
      <c r="LSB19" s="1196"/>
      <c r="LSD19" s="1198"/>
      <c r="LSE19" s="1193"/>
      <c r="LSF19" s="1194"/>
      <c r="LSG19" s="1195"/>
      <c r="LSH19" s="1195"/>
      <c r="LSI19" s="1195"/>
      <c r="LSJ19" s="1196"/>
      <c r="LSK19" s="1196"/>
      <c r="LSL19" s="1196"/>
      <c r="LSN19" s="1198"/>
      <c r="LSO19" s="1193"/>
      <c r="LSP19" s="1194"/>
      <c r="LSQ19" s="1195"/>
      <c r="LSR19" s="1195"/>
      <c r="LSS19" s="1195"/>
      <c r="LST19" s="1196"/>
      <c r="LSU19" s="1196"/>
      <c r="LSV19" s="1196"/>
      <c r="LSX19" s="1198"/>
      <c r="LSY19" s="1193"/>
      <c r="LSZ19" s="1194"/>
      <c r="LTA19" s="1195"/>
      <c r="LTB19" s="1195"/>
      <c r="LTC19" s="1195"/>
      <c r="LTD19" s="1196"/>
      <c r="LTE19" s="1196"/>
      <c r="LTF19" s="1196"/>
      <c r="LTH19" s="1198"/>
      <c r="LTI19" s="1193"/>
      <c r="LTJ19" s="1194"/>
      <c r="LTK19" s="1195"/>
      <c r="LTL19" s="1195"/>
      <c r="LTM19" s="1195"/>
      <c r="LTN19" s="1196"/>
      <c r="LTO19" s="1196"/>
      <c r="LTP19" s="1196"/>
      <c r="LTR19" s="1198"/>
      <c r="LTS19" s="1193"/>
      <c r="LTT19" s="1194"/>
      <c r="LTU19" s="1195"/>
      <c r="LTV19" s="1195"/>
      <c r="LTW19" s="1195"/>
      <c r="LTX19" s="1196"/>
      <c r="LTY19" s="1196"/>
      <c r="LTZ19" s="1196"/>
      <c r="LUB19" s="1198"/>
      <c r="LUC19" s="1193"/>
      <c r="LUD19" s="1194"/>
      <c r="LUE19" s="1195"/>
      <c r="LUF19" s="1195"/>
      <c r="LUG19" s="1195"/>
      <c r="LUH19" s="1196"/>
      <c r="LUI19" s="1196"/>
      <c r="LUJ19" s="1196"/>
      <c r="LUL19" s="1198"/>
      <c r="LUM19" s="1193"/>
      <c r="LUN19" s="1194"/>
      <c r="LUO19" s="1195"/>
      <c r="LUP19" s="1195"/>
      <c r="LUQ19" s="1195"/>
      <c r="LUR19" s="1196"/>
      <c r="LUS19" s="1196"/>
      <c r="LUT19" s="1196"/>
      <c r="LUV19" s="1198"/>
      <c r="LUW19" s="1193"/>
      <c r="LUX19" s="1194"/>
      <c r="LUY19" s="1195"/>
      <c r="LUZ19" s="1195"/>
      <c r="LVA19" s="1195"/>
      <c r="LVB19" s="1196"/>
      <c r="LVC19" s="1196"/>
      <c r="LVD19" s="1196"/>
      <c r="LVF19" s="1198"/>
      <c r="LVG19" s="1193"/>
      <c r="LVH19" s="1194"/>
      <c r="LVI19" s="1195"/>
      <c r="LVJ19" s="1195"/>
      <c r="LVK19" s="1195"/>
      <c r="LVL19" s="1196"/>
      <c r="LVM19" s="1196"/>
      <c r="LVN19" s="1196"/>
      <c r="LVP19" s="1198"/>
      <c r="LVQ19" s="1193"/>
      <c r="LVR19" s="1194"/>
      <c r="LVS19" s="1195"/>
      <c r="LVT19" s="1195"/>
      <c r="LVU19" s="1195"/>
      <c r="LVV19" s="1196"/>
      <c r="LVW19" s="1196"/>
      <c r="LVX19" s="1196"/>
      <c r="LVZ19" s="1198"/>
      <c r="LWA19" s="1193"/>
      <c r="LWB19" s="1194"/>
      <c r="LWC19" s="1195"/>
      <c r="LWD19" s="1195"/>
      <c r="LWE19" s="1195"/>
      <c r="LWF19" s="1196"/>
      <c r="LWG19" s="1196"/>
      <c r="LWH19" s="1196"/>
      <c r="LWJ19" s="1198"/>
      <c r="LWK19" s="1193"/>
      <c r="LWL19" s="1194"/>
      <c r="LWM19" s="1195"/>
      <c r="LWN19" s="1195"/>
      <c r="LWO19" s="1195"/>
      <c r="LWP19" s="1196"/>
      <c r="LWQ19" s="1196"/>
      <c r="LWR19" s="1196"/>
      <c r="LWT19" s="1198"/>
      <c r="LWU19" s="1193"/>
      <c r="LWV19" s="1194"/>
      <c r="LWW19" s="1195"/>
      <c r="LWX19" s="1195"/>
      <c r="LWY19" s="1195"/>
      <c r="LWZ19" s="1196"/>
      <c r="LXA19" s="1196"/>
      <c r="LXB19" s="1196"/>
      <c r="LXD19" s="1198"/>
      <c r="LXE19" s="1193"/>
      <c r="LXF19" s="1194"/>
      <c r="LXG19" s="1195"/>
      <c r="LXH19" s="1195"/>
      <c r="LXI19" s="1195"/>
      <c r="LXJ19" s="1196"/>
      <c r="LXK19" s="1196"/>
      <c r="LXL19" s="1196"/>
      <c r="LXN19" s="1198"/>
      <c r="LXO19" s="1193"/>
      <c r="LXP19" s="1194"/>
      <c r="LXQ19" s="1195"/>
      <c r="LXR19" s="1195"/>
      <c r="LXS19" s="1195"/>
      <c r="LXT19" s="1196"/>
      <c r="LXU19" s="1196"/>
      <c r="LXV19" s="1196"/>
      <c r="LXX19" s="1198"/>
      <c r="LXY19" s="1193"/>
      <c r="LXZ19" s="1194"/>
      <c r="LYA19" s="1195"/>
      <c r="LYB19" s="1195"/>
      <c r="LYC19" s="1195"/>
      <c r="LYD19" s="1196"/>
      <c r="LYE19" s="1196"/>
      <c r="LYF19" s="1196"/>
      <c r="LYH19" s="1198"/>
      <c r="LYI19" s="1193"/>
      <c r="LYJ19" s="1194"/>
      <c r="LYK19" s="1195"/>
      <c r="LYL19" s="1195"/>
      <c r="LYM19" s="1195"/>
      <c r="LYN19" s="1196"/>
      <c r="LYO19" s="1196"/>
      <c r="LYP19" s="1196"/>
      <c r="LYR19" s="1198"/>
      <c r="LYS19" s="1193"/>
      <c r="LYT19" s="1194"/>
      <c r="LYU19" s="1195"/>
      <c r="LYV19" s="1195"/>
      <c r="LYW19" s="1195"/>
      <c r="LYX19" s="1196"/>
      <c r="LYY19" s="1196"/>
      <c r="LYZ19" s="1196"/>
      <c r="LZB19" s="1198"/>
      <c r="LZC19" s="1193"/>
      <c r="LZD19" s="1194"/>
      <c r="LZE19" s="1195"/>
      <c r="LZF19" s="1195"/>
      <c r="LZG19" s="1195"/>
      <c r="LZH19" s="1196"/>
      <c r="LZI19" s="1196"/>
      <c r="LZJ19" s="1196"/>
      <c r="LZL19" s="1198"/>
      <c r="LZM19" s="1193"/>
      <c r="LZN19" s="1194"/>
      <c r="LZO19" s="1195"/>
      <c r="LZP19" s="1195"/>
      <c r="LZQ19" s="1195"/>
      <c r="LZR19" s="1196"/>
      <c r="LZS19" s="1196"/>
      <c r="LZT19" s="1196"/>
      <c r="LZV19" s="1198"/>
      <c r="LZW19" s="1193"/>
      <c r="LZX19" s="1194"/>
      <c r="LZY19" s="1195"/>
      <c r="LZZ19" s="1195"/>
      <c r="MAA19" s="1195"/>
      <c r="MAB19" s="1196"/>
      <c r="MAC19" s="1196"/>
      <c r="MAD19" s="1196"/>
      <c r="MAF19" s="1198"/>
      <c r="MAG19" s="1193"/>
      <c r="MAH19" s="1194"/>
      <c r="MAI19" s="1195"/>
      <c r="MAJ19" s="1195"/>
      <c r="MAK19" s="1195"/>
      <c r="MAL19" s="1196"/>
      <c r="MAM19" s="1196"/>
      <c r="MAN19" s="1196"/>
      <c r="MAP19" s="1198"/>
      <c r="MAQ19" s="1193"/>
      <c r="MAR19" s="1194"/>
      <c r="MAS19" s="1195"/>
      <c r="MAT19" s="1195"/>
      <c r="MAU19" s="1195"/>
      <c r="MAV19" s="1196"/>
      <c r="MAW19" s="1196"/>
      <c r="MAX19" s="1196"/>
      <c r="MAZ19" s="1198"/>
      <c r="MBA19" s="1193"/>
      <c r="MBB19" s="1194"/>
      <c r="MBC19" s="1195"/>
      <c r="MBD19" s="1195"/>
      <c r="MBE19" s="1195"/>
      <c r="MBF19" s="1196"/>
      <c r="MBG19" s="1196"/>
      <c r="MBH19" s="1196"/>
      <c r="MBJ19" s="1198"/>
      <c r="MBK19" s="1193"/>
      <c r="MBL19" s="1194"/>
      <c r="MBM19" s="1195"/>
      <c r="MBN19" s="1195"/>
      <c r="MBO19" s="1195"/>
      <c r="MBP19" s="1196"/>
      <c r="MBQ19" s="1196"/>
      <c r="MBR19" s="1196"/>
      <c r="MBT19" s="1198"/>
      <c r="MBU19" s="1193"/>
      <c r="MBV19" s="1194"/>
      <c r="MBW19" s="1195"/>
      <c r="MBX19" s="1195"/>
      <c r="MBY19" s="1195"/>
      <c r="MBZ19" s="1196"/>
      <c r="MCA19" s="1196"/>
      <c r="MCB19" s="1196"/>
      <c r="MCD19" s="1198"/>
      <c r="MCE19" s="1193"/>
      <c r="MCF19" s="1194"/>
      <c r="MCG19" s="1195"/>
      <c r="MCH19" s="1195"/>
      <c r="MCI19" s="1195"/>
      <c r="MCJ19" s="1196"/>
      <c r="MCK19" s="1196"/>
      <c r="MCL19" s="1196"/>
      <c r="MCN19" s="1198"/>
      <c r="MCO19" s="1193"/>
      <c r="MCP19" s="1194"/>
      <c r="MCQ19" s="1195"/>
      <c r="MCR19" s="1195"/>
      <c r="MCS19" s="1195"/>
      <c r="MCT19" s="1196"/>
      <c r="MCU19" s="1196"/>
      <c r="MCV19" s="1196"/>
      <c r="MCX19" s="1198"/>
      <c r="MCY19" s="1193"/>
      <c r="MCZ19" s="1194"/>
      <c r="MDA19" s="1195"/>
      <c r="MDB19" s="1195"/>
      <c r="MDC19" s="1195"/>
      <c r="MDD19" s="1196"/>
      <c r="MDE19" s="1196"/>
      <c r="MDF19" s="1196"/>
      <c r="MDH19" s="1198"/>
      <c r="MDI19" s="1193"/>
      <c r="MDJ19" s="1194"/>
      <c r="MDK19" s="1195"/>
      <c r="MDL19" s="1195"/>
      <c r="MDM19" s="1195"/>
      <c r="MDN19" s="1196"/>
      <c r="MDO19" s="1196"/>
      <c r="MDP19" s="1196"/>
      <c r="MDR19" s="1198"/>
      <c r="MDS19" s="1193"/>
      <c r="MDT19" s="1194"/>
      <c r="MDU19" s="1195"/>
      <c r="MDV19" s="1195"/>
      <c r="MDW19" s="1195"/>
      <c r="MDX19" s="1196"/>
      <c r="MDY19" s="1196"/>
      <c r="MDZ19" s="1196"/>
      <c r="MEB19" s="1198"/>
      <c r="MEC19" s="1193"/>
      <c r="MED19" s="1194"/>
      <c r="MEE19" s="1195"/>
      <c r="MEF19" s="1195"/>
      <c r="MEG19" s="1195"/>
      <c r="MEH19" s="1196"/>
      <c r="MEI19" s="1196"/>
      <c r="MEJ19" s="1196"/>
      <c r="MEL19" s="1198"/>
      <c r="MEM19" s="1193"/>
      <c r="MEN19" s="1194"/>
      <c r="MEO19" s="1195"/>
      <c r="MEP19" s="1195"/>
      <c r="MEQ19" s="1195"/>
      <c r="MER19" s="1196"/>
      <c r="MES19" s="1196"/>
      <c r="MET19" s="1196"/>
      <c r="MEV19" s="1198"/>
      <c r="MEW19" s="1193"/>
      <c r="MEX19" s="1194"/>
      <c r="MEY19" s="1195"/>
      <c r="MEZ19" s="1195"/>
      <c r="MFA19" s="1195"/>
      <c r="MFB19" s="1196"/>
      <c r="MFC19" s="1196"/>
      <c r="MFD19" s="1196"/>
      <c r="MFF19" s="1198"/>
      <c r="MFG19" s="1193"/>
      <c r="MFH19" s="1194"/>
      <c r="MFI19" s="1195"/>
      <c r="MFJ19" s="1195"/>
      <c r="MFK19" s="1195"/>
      <c r="MFL19" s="1196"/>
      <c r="MFM19" s="1196"/>
      <c r="MFN19" s="1196"/>
      <c r="MFP19" s="1198"/>
      <c r="MFQ19" s="1193"/>
      <c r="MFR19" s="1194"/>
      <c r="MFS19" s="1195"/>
      <c r="MFT19" s="1195"/>
      <c r="MFU19" s="1195"/>
      <c r="MFV19" s="1196"/>
      <c r="MFW19" s="1196"/>
      <c r="MFX19" s="1196"/>
      <c r="MFZ19" s="1198"/>
      <c r="MGA19" s="1193"/>
      <c r="MGB19" s="1194"/>
      <c r="MGC19" s="1195"/>
      <c r="MGD19" s="1195"/>
      <c r="MGE19" s="1195"/>
      <c r="MGF19" s="1196"/>
      <c r="MGG19" s="1196"/>
      <c r="MGH19" s="1196"/>
      <c r="MGJ19" s="1198"/>
      <c r="MGK19" s="1193"/>
      <c r="MGL19" s="1194"/>
      <c r="MGM19" s="1195"/>
      <c r="MGN19" s="1195"/>
      <c r="MGO19" s="1195"/>
      <c r="MGP19" s="1196"/>
      <c r="MGQ19" s="1196"/>
      <c r="MGR19" s="1196"/>
      <c r="MGT19" s="1198"/>
      <c r="MGU19" s="1193"/>
      <c r="MGV19" s="1194"/>
      <c r="MGW19" s="1195"/>
      <c r="MGX19" s="1195"/>
      <c r="MGY19" s="1195"/>
      <c r="MGZ19" s="1196"/>
      <c r="MHA19" s="1196"/>
      <c r="MHB19" s="1196"/>
      <c r="MHD19" s="1198"/>
      <c r="MHE19" s="1193"/>
      <c r="MHF19" s="1194"/>
      <c r="MHG19" s="1195"/>
      <c r="MHH19" s="1195"/>
      <c r="MHI19" s="1195"/>
      <c r="MHJ19" s="1196"/>
      <c r="MHK19" s="1196"/>
      <c r="MHL19" s="1196"/>
      <c r="MHN19" s="1198"/>
      <c r="MHO19" s="1193"/>
      <c r="MHP19" s="1194"/>
      <c r="MHQ19" s="1195"/>
      <c r="MHR19" s="1195"/>
      <c r="MHS19" s="1195"/>
      <c r="MHT19" s="1196"/>
      <c r="MHU19" s="1196"/>
      <c r="MHV19" s="1196"/>
      <c r="MHX19" s="1198"/>
      <c r="MHY19" s="1193"/>
      <c r="MHZ19" s="1194"/>
      <c r="MIA19" s="1195"/>
      <c r="MIB19" s="1195"/>
      <c r="MIC19" s="1195"/>
      <c r="MID19" s="1196"/>
      <c r="MIE19" s="1196"/>
      <c r="MIF19" s="1196"/>
      <c r="MIH19" s="1198"/>
      <c r="MII19" s="1193"/>
      <c r="MIJ19" s="1194"/>
      <c r="MIK19" s="1195"/>
      <c r="MIL19" s="1195"/>
      <c r="MIM19" s="1195"/>
      <c r="MIN19" s="1196"/>
      <c r="MIO19" s="1196"/>
      <c r="MIP19" s="1196"/>
      <c r="MIR19" s="1198"/>
      <c r="MIS19" s="1193"/>
      <c r="MIT19" s="1194"/>
      <c r="MIU19" s="1195"/>
      <c r="MIV19" s="1195"/>
      <c r="MIW19" s="1195"/>
      <c r="MIX19" s="1196"/>
      <c r="MIY19" s="1196"/>
      <c r="MIZ19" s="1196"/>
      <c r="MJB19" s="1198"/>
      <c r="MJC19" s="1193"/>
      <c r="MJD19" s="1194"/>
      <c r="MJE19" s="1195"/>
      <c r="MJF19" s="1195"/>
      <c r="MJG19" s="1195"/>
      <c r="MJH19" s="1196"/>
      <c r="MJI19" s="1196"/>
      <c r="MJJ19" s="1196"/>
      <c r="MJL19" s="1198"/>
      <c r="MJM19" s="1193"/>
      <c r="MJN19" s="1194"/>
      <c r="MJO19" s="1195"/>
      <c r="MJP19" s="1195"/>
      <c r="MJQ19" s="1195"/>
      <c r="MJR19" s="1196"/>
      <c r="MJS19" s="1196"/>
      <c r="MJT19" s="1196"/>
      <c r="MJV19" s="1198"/>
      <c r="MJW19" s="1193"/>
      <c r="MJX19" s="1194"/>
      <c r="MJY19" s="1195"/>
      <c r="MJZ19" s="1195"/>
      <c r="MKA19" s="1195"/>
      <c r="MKB19" s="1196"/>
      <c r="MKC19" s="1196"/>
      <c r="MKD19" s="1196"/>
      <c r="MKF19" s="1198"/>
      <c r="MKG19" s="1193"/>
      <c r="MKH19" s="1194"/>
      <c r="MKI19" s="1195"/>
      <c r="MKJ19" s="1195"/>
      <c r="MKK19" s="1195"/>
      <c r="MKL19" s="1196"/>
      <c r="MKM19" s="1196"/>
      <c r="MKN19" s="1196"/>
      <c r="MKP19" s="1198"/>
      <c r="MKQ19" s="1193"/>
      <c r="MKR19" s="1194"/>
      <c r="MKS19" s="1195"/>
      <c r="MKT19" s="1195"/>
      <c r="MKU19" s="1195"/>
      <c r="MKV19" s="1196"/>
      <c r="MKW19" s="1196"/>
      <c r="MKX19" s="1196"/>
      <c r="MKZ19" s="1198"/>
      <c r="MLA19" s="1193"/>
      <c r="MLB19" s="1194"/>
      <c r="MLC19" s="1195"/>
      <c r="MLD19" s="1195"/>
      <c r="MLE19" s="1195"/>
      <c r="MLF19" s="1196"/>
      <c r="MLG19" s="1196"/>
      <c r="MLH19" s="1196"/>
      <c r="MLJ19" s="1198"/>
      <c r="MLK19" s="1193"/>
      <c r="MLL19" s="1194"/>
      <c r="MLM19" s="1195"/>
      <c r="MLN19" s="1195"/>
      <c r="MLO19" s="1195"/>
      <c r="MLP19" s="1196"/>
      <c r="MLQ19" s="1196"/>
      <c r="MLR19" s="1196"/>
      <c r="MLT19" s="1198"/>
      <c r="MLU19" s="1193"/>
      <c r="MLV19" s="1194"/>
      <c r="MLW19" s="1195"/>
      <c r="MLX19" s="1195"/>
      <c r="MLY19" s="1195"/>
      <c r="MLZ19" s="1196"/>
      <c r="MMA19" s="1196"/>
      <c r="MMB19" s="1196"/>
      <c r="MMD19" s="1198"/>
      <c r="MME19" s="1193"/>
      <c r="MMF19" s="1194"/>
      <c r="MMG19" s="1195"/>
      <c r="MMH19" s="1195"/>
      <c r="MMI19" s="1195"/>
      <c r="MMJ19" s="1196"/>
      <c r="MMK19" s="1196"/>
      <c r="MML19" s="1196"/>
      <c r="MMN19" s="1198"/>
      <c r="MMO19" s="1193"/>
      <c r="MMP19" s="1194"/>
      <c r="MMQ19" s="1195"/>
      <c r="MMR19" s="1195"/>
      <c r="MMS19" s="1195"/>
      <c r="MMT19" s="1196"/>
      <c r="MMU19" s="1196"/>
      <c r="MMV19" s="1196"/>
      <c r="MMX19" s="1198"/>
      <c r="MMY19" s="1193"/>
      <c r="MMZ19" s="1194"/>
      <c r="MNA19" s="1195"/>
      <c r="MNB19" s="1195"/>
      <c r="MNC19" s="1195"/>
      <c r="MND19" s="1196"/>
      <c r="MNE19" s="1196"/>
      <c r="MNF19" s="1196"/>
      <c r="MNH19" s="1198"/>
      <c r="MNI19" s="1193"/>
      <c r="MNJ19" s="1194"/>
      <c r="MNK19" s="1195"/>
      <c r="MNL19" s="1195"/>
      <c r="MNM19" s="1195"/>
      <c r="MNN19" s="1196"/>
      <c r="MNO19" s="1196"/>
      <c r="MNP19" s="1196"/>
      <c r="MNR19" s="1198"/>
      <c r="MNS19" s="1193"/>
      <c r="MNT19" s="1194"/>
      <c r="MNU19" s="1195"/>
      <c r="MNV19" s="1195"/>
      <c r="MNW19" s="1195"/>
      <c r="MNX19" s="1196"/>
      <c r="MNY19" s="1196"/>
      <c r="MNZ19" s="1196"/>
      <c r="MOB19" s="1198"/>
      <c r="MOC19" s="1193"/>
      <c r="MOD19" s="1194"/>
      <c r="MOE19" s="1195"/>
      <c r="MOF19" s="1195"/>
      <c r="MOG19" s="1195"/>
      <c r="MOH19" s="1196"/>
      <c r="MOI19" s="1196"/>
      <c r="MOJ19" s="1196"/>
      <c r="MOL19" s="1198"/>
      <c r="MOM19" s="1193"/>
      <c r="MON19" s="1194"/>
      <c r="MOO19" s="1195"/>
      <c r="MOP19" s="1195"/>
      <c r="MOQ19" s="1195"/>
      <c r="MOR19" s="1196"/>
      <c r="MOS19" s="1196"/>
      <c r="MOT19" s="1196"/>
      <c r="MOV19" s="1198"/>
      <c r="MOW19" s="1193"/>
      <c r="MOX19" s="1194"/>
      <c r="MOY19" s="1195"/>
      <c r="MOZ19" s="1195"/>
      <c r="MPA19" s="1195"/>
      <c r="MPB19" s="1196"/>
      <c r="MPC19" s="1196"/>
      <c r="MPD19" s="1196"/>
      <c r="MPF19" s="1198"/>
      <c r="MPG19" s="1193"/>
      <c r="MPH19" s="1194"/>
      <c r="MPI19" s="1195"/>
      <c r="MPJ19" s="1195"/>
      <c r="MPK19" s="1195"/>
      <c r="MPL19" s="1196"/>
      <c r="MPM19" s="1196"/>
      <c r="MPN19" s="1196"/>
      <c r="MPP19" s="1198"/>
      <c r="MPQ19" s="1193"/>
      <c r="MPR19" s="1194"/>
      <c r="MPS19" s="1195"/>
      <c r="MPT19" s="1195"/>
      <c r="MPU19" s="1195"/>
      <c r="MPV19" s="1196"/>
      <c r="MPW19" s="1196"/>
      <c r="MPX19" s="1196"/>
      <c r="MPZ19" s="1198"/>
      <c r="MQA19" s="1193"/>
      <c r="MQB19" s="1194"/>
      <c r="MQC19" s="1195"/>
      <c r="MQD19" s="1195"/>
      <c r="MQE19" s="1195"/>
      <c r="MQF19" s="1196"/>
      <c r="MQG19" s="1196"/>
      <c r="MQH19" s="1196"/>
      <c r="MQJ19" s="1198"/>
      <c r="MQK19" s="1193"/>
      <c r="MQL19" s="1194"/>
      <c r="MQM19" s="1195"/>
      <c r="MQN19" s="1195"/>
      <c r="MQO19" s="1195"/>
      <c r="MQP19" s="1196"/>
      <c r="MQQ19" s="1196"/>
      <c r="MQR19" s="1196"/>
      <c r="MQT19" s="1198"/>
      <c r="MQU19" s="1193"/>
      <c r="MQV19" s="1194"/>
      <c r="MQW19" s="1195"/>
      <c r="MQX19" s="1195"/>
      <c r="MQY19" s="1195"/>
      <c r="MQZ19" s="1196"/>
      <c r="MRA19" s="1196"/>
      <c r="MRB19" s="1196"/>
      <c r="MRD19" s="1198"/>
      <c r="MRE19" s="1193"/>
      <c r="MRF19" s="1194"/>
      <c r="MRG19" s="1195"/>
      <c r="MRH19" s="1195"/>
      <c r="MRI19" s="1195"/>
      <c r="MRJ19" s="1196"/>
      <c r="MRK19" s="1196"/>
      <c r="MRL19" s="1196"/>
      <c r="MRN19" s="1198"/>
      <c r="MRO19" s="1193"/>
      <c r="MRP19" s="1194"/>
      <c r="MRQ19" s="1195"/>
      <c r="MRR19" s="1195"/>
      <c r="MRS19" s="1195"/>
      <c r="MRT19" s="1196"/>
      <c r="MRU19" s="1196"/>
      <c r="MRV19" s="1196"/>
      <c r="MRX19" s="1198"/>
      <c r="MRY19" s="1193"/>
      <c r="MRZ19" s="1194"/>
      <c r="MSA19" s="1195"/>
      <c r="MSB19" s="1195"/>
      <c r="MSC19" s="1195"/>
      <c r="MSD19" s="1196"/>
      <c r="MSE19" s="1196"/>
      <c r="MSF19" s="1196"/>
      <c r="MSH19" s="1198"/>
      <c r="MSI19" s="1193"/>
      <c r="MSJ19" s="1194"/>
      <c r="MSK19" s="1195"/>
      <c r="MSL19" s="1195"/>
      <c r="MSM19" s="1195"/>
      <c r="MSN19" s="1196"/>
      <c r="MSO19" s="1196"/>
      <c r="MSP19" s="1196"/>
      <c r="MSR19" s="1198"/>
      <c r="MSS19" s="1193"/>
      <c r="MST19" s="1194"/>
      <c r="MSU19" s="1195"/>
      <c r="MSV19" s="1195"/>
      <c r="MSW19" s="1195"/>
      <c r="MSX19" s="1196"/>
      <c r="MSY19" s="1196"/>
      <c r="MSZ19" s="1196"/>
      <c r="MTB19" s="1198"/>
      <c r="MTC19" s="1193"/>
      <c r="MTD19" s="1194"/>
      <c r="MTE19" s="1195"/>
      <c r="MTF19" s="1195"/>
      <c r="MTG19" s="1195"/>
      <c r="MTH19" s="1196"/>
      <c r="MTI19" s="1196"/>
      <c r="MTJ19" s="1196"/>
      <c r="MTL19" s="1198"/>
      <c r="MTM19" s="1193"/>
      <c r="MTN19" s="1194"/>
      <c r="MTO19" s="1195"/>
      <c r="MTP19" s="1195"/>
      <c r="MTQ19" s="1195"/>
      <c r="MTR19" s="1196"/>
      <c r="MTS19" s="1196"/>
      <c r="MTT19" s="1196"/>
      <c r="MTV19" s="1198"/>
      <c r="MTW19" s="1193"/>
      <c r="MTX19" s="1194"/>
      <c r="MTY19" s="1195"/>
      <c r="MTZ19" s="1195"/>
      <c r="MUA19" s="1195"/>
      <c r="MUB19" s="1196"/>
      <c r="MUC19" s="1196"/>
      <c r="MUD19" s="1196"/>
      <c r="MUF19" s="1198"/>
      <c r="MUG19" s="1193"/>
      <c r="MUH19" s="1194"/>
      <c r="MUI19" s="1195"/>
      <c r="MUJ19" s="1195"/>
      <c r="MUK19" s="1195"/>
      <c r="MUL19" s="1196"/>
      <c r="MUM19" s="1196"/>
      <c r="MUN19" s="1196"/>
      <c r="MUP19" s="1198"/>
      <c r="MUQ19" s="1193"/>
      <c r="MUR19" s="1194"/>
      <c r="MUS19" s="1195"/>
      <c r="MUT19" s="1195"/>
      <c r="MUU19" s="1195"/>
      <c r="MUV19" s="1196"/>
      <c r="MUW19" s="1196"/>
      <c r="MUX19" s="1196"/>
      <c r="MUZ19" s="1198"/>
      <c r="MVA19" s="1193"/>
      <c r="MVB19" s="1194"/>
      <c r="MVC19" s="1195"/>
      <c r="MVD19" s="1195"/>
      <c r="MVE19" s="1195"/>
      <c r="MVF19" s="1196"/>
      <c r="MVG19" s="1196"/>
      <c r="MVH19" s="1196"/>
      <c r="MVJ19" s="1198"/>
      <c r="MVK19" s="1193"/>
      <c r="MVL19" s="1194"/>
      <c r="MVM19" s="1195"/>
      <c r="MVN19" s="1195"/>
      <c r="MVO19" s="1195"/>
      <c r="MVP19" s="1196"/>
      <c r="MVQ19" s="1196"/>
      <c r="MVR19" s="1196"/>
      <c r="MVT19" s="1198"/>
      <c r="MVU19" s="1193"/>
      <c r="MVV19" s="1194"/>
      <c r="MVW19" s="1195"/>
      <c r="MVX19" s="1195"/>
      <c r="MVY19" s="1195"/>
      <c r="MVZ19" s="1196"/>
      <c r="MWA19" s="1196"/>
      <c r="MWB19" s="1196"/>
      <c r="MWD19" s="1198"/>
      <c r="MWE19" s="1193"/>
      <c r="MWF19" s="1194"/>
      <c r="MWG19" s="1195"/>
      <c r="MWH19" s="1195"/>
      <c r="MWI19" s="1195"/>
      <c r="MWJ19" s="1196"/>
      <c r="MWK19" s="1196"/>
      <c r="MWL19" s="1196"/>
      <c r="MWN19" s="1198"/>
      <c r="MWO19" s="1193"/>
      <c r="MWP19" s="1194"/>
      <c r="MWQ19" s="1195"/>
      <c r="MWR19" s="1195"/>
      <c r="MWS19" s="1195"/>
      <c r="MWT19" s="1196"/>
      <c r="MWU19" s="1196"/>
      <c r="MWV19" s="1196"/>
      <c r="MWX19" s="1198"/>
      <c r="MWY19" s="1193"/>
      <c r="MWZ19" s="1194"/>
      <c r="MXA19" s="1195"/>
      <c r="MXB19" s="1195"/>
      <c r="MXC19" s="1195"/>
      <c r="MXD19" s="1196"/>
      <c r="MXE19" s="1196"/>
      <c r="MXF19" s="1196"/>
      <c r="MXH19" s="1198"/>
      <c r="MXI19" s="1193"/>
      <c r="MXJ19" s="1194"/>
      <c r="MXK19" s="1195"/>
      <c r="MXL19" s="1195"/>
      <c r="MXM19" s="1195"/>
      <c r="MXN19" s="1196"/>
      <c r="MXO19" s="1196"/>
      <c r="MXP19" s="1196"/>
      <c r="MXR19" s="1198"/>
      <c r="MXS19" s="1193"/>
      <c r="MXT19" s="1194"/>
      <c r="MXU19" s="1195"/>
      <c r="MXV19" s="1195"/>
      <c r="MXW19" s="1195"/>
      <c r="MXX19" s="1196"/>
      <c r="MXY19" s="1196"/>
      <c r="MXZ19" s="1196"/>
      <c r="MYB19" s="1198"/>
      <c r="MYC19" s="1193"/>
      <c r="MYD19" s="1194"/>
      <c r="MYE19" s="1195"/>
      <c r="MYF19" s="1195"/>
      <c r="MYG19" s="1195"/>
      <c r="MYH19" s="1196"/>
      <c r="MYI19" s="1196"/>
      <c r="MYJ19" s="1196"/>
      <c r="MYL19" s="1198"/>
      <c r="MYM19" s="1193"/>
      <c r="MYN19" s="1194"/>
      <c r="MYO19" s="1195"/>
      <c r="MYP19" s="1195"/>
      <c r="MYQ19" s="1195"/>
      <c r="MYR19" s="1196"/>
      <c r="MYS19" s="1196"/>
      <c r="MYT19" s="1196"/>
      <c r="MYV19" s="1198"/>
      <c r="MYW19" s="1193"/>
      <c r="MYX19" s="1194"/>
      <c r="MYY19" s="1195"/>
      <c r="MYZ19" s="1195"/>
      <c r="MZA19" s="1195"/>
      <c r="MZB19" s="1196"/>
      <c r="MZC19" s="1196"/>
      <c r="MZD19" s="1196"/>
      <c r="MZF19" s="1198"/>
      <c r="MZG19" s="1193"/>
      <c r="MZH19" s="1194"/>
      <c r="MZI19" s="1195"/>
      <c r="MZJ19" s="1195"/>
      <c r="MZK19" s="1195"/>
      <c r="MZL19" s="1196"/>
      <c r="MZM19" s="1196"/>
      <c r="MZN19" s="1196"/>
      <c r="MZP19" s="1198"/>
      <c r="MZQ19" s="1193"/>
      <c r="MZR19" s="1194"/>
      <c r="MZS19" s="1195"/>
      <c r="MZT19" s="1195"/>
      <c r="MZU19" s="1195"/>
      <c r="MZV19" s="1196"/>
      <c r="MZW19" s="1196"/>
      <c r="MZX19" s="1196"/>
      <c r="MZZ19" s="1198"/>
      <c r="NAA19" s="1193"/>
      <c r="NAB19" s="1194"/>
      <c r="NAC19" s="1195"/>
      <c r="NAD19" s="1195"/>
      <c r="NAE19" s="1195"/>
      <c r="NAF19" s="1196"/>
      <c r="NAG19" s="1196"/>
      <c r="NAH19" s="1196"/>
      <c r="NAJ19" s="1198"/>
      <c r="NAK19" s="1193"/>
      <c r="NAL19" s="1194"/>
      <c r="NAM19" s="1195"/>
      <c r="NAN19" s="1195"/>
      <c r="NAO19" s="1195"/>
      <c r="NAP19" s="1196"/>
      <c r="NAQ19" s="1196"/>
      <c r="NAR19" s="1196"/>
      <c r="NAT19" s="1198"/>
      <c r="NAU19" s="1193"/>
      <c r="NAV19" s="1194"/>
      <c r="NAW19" s="1195"/>
      <c r="NAX19" s="1195"/>
      <c r="NAY19" s="1195"/>
      <c r="NAZ19" s="1196"/>
      <c r="NBA19" s="1196"/>
      <c r="NBB19" s="1196"/>
      <c r="NBD19" s="1198"/>
      <c r="NBE19" s="1193"/>
      <c r="NBF19" s="1194"/>
      <c r="NBG19" s="1195"/>
      <c r="NBH19" s="1195"/>
      <c r="NBI19" s="1195"/>
      <c r="NBJ19" s="1196"/>
      <c r="NBK19" s="1196"/>
      <c r="NBL19" s="1196"/>
      <c r="NBN19" s="1198"/>
      <c r="NBO19" s="1193"/>
      <c r="NBP19" s="1194"/>
      <c r="NBQ19" s="1195"/>
      <c r="NBR19" s="1195"/>
      <c r="NBS19" s="1195"/>
      <c r="NBT19" s="1196"/>
      <c r="NBU19" s="1196"/>
      <c r="NBV19" s="1196"/>
      <c r="NBX19" s="1198"/>
      <c r="NBY19" s="1193"/>
      <c r="NBZ19" s="1194"/>
      <c r="NCA19" s="1195"/>
      <c r="NCB19" s="1195"/>
      <c r="NCC19" s="1195"/>
      <c r="NCD19" s="1196"/>
      <c r="NCE19" s="1196"/>
      <c r="NCF19" s="1196"/>
      <c r="NCH19" s="1198"/>
      <c r="NCI19" s="1193"/>
      <c r="NCJ19" s="1194"/>
      <c r="NCK19" s="1195"/>
      <c r="NCL19" s="1195"/>
      <c r="NCM19" s="1195"/>
      <c r="NCN19" s="1196"/>
      <c r="NCO19" s="1196"/>
      <c r="NCP19" s="1196"/>
      <c r="NCR19" s="1198"/>
      <c r="NCS19" s="1193"/>
      <c r="NCT19" s="1194"/>
      <c r="NCU19" s="1195"/>
      <c r="NCV19" s="1195"/>
      <c r="NCW19" s="1195"/>
      <c r="NCX19" s="1196"/>
      <c r="NCY19" s="1196"/>
      <c r="NCZ19" s="1196"/>
      <c r="NDB19" s="1198"/>
      <c r="NDC19" s="1193"/>
      <c r="NDD19" s="1194"/>
      <c r="NDE19" s="1195"/>
      <c r="NDF19" s="1195"/>
      <c r="NDG19" s="1195"/>
      <c r="NDH19" s="1196"/>
      <c r="NDI19" s="1196"/>
      <c r="NDJ19" s="1196"/>
      <c r="NDL19" s="1198"/>
      <c r="NDM19" s="1193"/>
      <c r="NDN19" s="1194"/>
      <c r="NDO19" s="1195"/>
      <c r="NDP19" s="1195"/>
      <c r="NDQ19" s="1195"/>
      <c r="NDR19" s="1196"/>
      <c r="NDS19" s="1196"/>
      <c r="NDT19" s="1196"/>
      <c r="NDV19" s="1198"/>
      <c r="NDW19" s="1193"/>
      <c r="NDX19" s="1194"/>
      <c r="NDY19" s="1195"/>
      <c r="NDZ19" s="1195"/>
      <c r="NEA19" s="1195"/>
      <c r="NEB19" s="1196"/>
      <c r="NEC19" s="1196"/>
      <c r="NED19" s="1196"/>
      <c r="NEF19" s="1198"/>
      <c r="NEG19" s="1193"/>
      <c r="NEH19" s="1194"/>
      <c r="NEI19" s="1195"/>
      <c r="NEJ19" s="1195"/>
      <c r="NEK19" s="1195"/>
      <c r="NEL19" s="1196"/>
      <c r="NEM19" s="1196"/>
      <c r="NEN19" s="1196"/>
      <c r="NEP19" s="1198"/>
      <c r="NEQ19" s="1193"/>
      <c r="NER19" s="1194"/>
      <c r="NES19" s="1195"/>
      <c r="NET19" s="1195"/>
      <c r="NEU19" s="1195"/>
      <c r="NEV19" s="1196"/>
      <c r="NEW19" s="1196"/>
      <c r="NEX19" s="1196"/>
      <c r="NEZ19" s="1198"/>
      <c r="NFA19" s="1193"/>
      <c r="NFB19" s="1194"/>
      <c r="NFC19" s="1195"/>
      <c r="NFD19" s="1195"/>
      <c r="NFE19" s="1195"/>
      <c r="NFF19" s="1196"/>
      <c r="NFG19" s="1196"/>
      <c r="NFH19" s="1196"/>
      <c r="NFJ19" s="1198"/>
      <c r="NFK19" s="1193"/>
      <c r="NFL19" s="1194"/>
      <c r="NFM19" s="1195"/>
      <c r="NFN19" s="1195"/>
      <c r="NFO19" s="1195"/>
      <c r="NFP19" s="1196"/>
      <c r="NFQ19" s="1196"/>
      <c r="NFR19" s="1196"/>
      <c r="NFT19" s="1198"/>
      <c r="NFU19" s="1193"/>
      <c r="NFV19" s="1194"/>
      <c r="NFW19" s="1195"/>
      <c r="NFX19" s="1195"/>
      <c r="NFY19" s="1195"/>
      <c r="NFZ19" s="1196"/>
      <c r="NGA19" s="1196"/>
      <c r="NGB19" s="1196"/>
      <c r="NGD19" s="1198"/>
      <c r="NGE19" s="1193"/>
      <c r="NGF19" s="1194"/>
      <c r="NGG19" s="1195"/>
      <c r="NGH19" s="1195"/>
      <c r="NGI19" s="1195"/>
      <c r="NGJ19" s="1196"/>
      <c r="NGK19" s="1196"/>
      <c r="NGL19" s="1196"/>
      <c r="NGN19" s="1198"/>
      <c r="NGO19" s="1193"/>
      <c r="NGP19" s="1194"/>
      <c r="NGQ19" s="1195"/>
      <c r="NGR19" s="1195"/>
      <c r="NGS19" s="1195"/>
      <c r="NGT19" s="1196"/>
      <c r="NGU19" s="1196"/>
      <c r="NGV19" s="1196"/>
      <c r="NGX19" s="1198"/>
      <c r="NGY19" s="1193"/>
      <c r="NGZ19" s="1194"/>
      <c r="NHA19" s="1195"/>
      <c r="NHB19" s="1195"/>
      <c r="NHC19" s="1195"/>
      <c r="NHD19" s="1196"/>
      <c r="NHE19" s="1196"/>
      <c r="NHF19" s="1196"/>
      <c r="NHH19" s="1198"/>
      <c r="NHI19" s="1193"/>
      <c r="NHJ19" s="1194"/>
      <c r="NHK19" s="1195"/>
      <c r="NHL19" s="1195"/>
      <c r="NHM19" s="1195"/>
      <c r="NHN19" s="1196"/>
      <c r="NHO19" s="1196"/>
      <c r="NHP19" s="1196"/>
      <c r="NHR19" s="1198"/>
      <c r="NHS19" s="1193"/>
      <c r="NHT19" s="1194"/>
      <c r="NHU19" s="1195"/>
      <c r="NHV19" s="1195"/>
      <c r="NHW19" s="1195"/>
      <c r="NHX19" s="1196"/>
      <c r="NHY19" s="1196"/>
      <c r="NHZ19" s="1196"/>
      <c r="NIB19" s="1198"/>
      <c r="NIC19" s="1193"/>
      <c r="NID19" s="1194"/>
      <c r="NIE19" s="1195"/>
      <c r="NIF19" s="1195"/>
      <c r="NIG19" s="1195"/>
      <c r="NIH19" s="1196"/>
      <c r="NII19" s="1196"/>
      <c r="NIJ19" s="1196"/>
      <c r="NIL19" s="1198"/>
      <c r="NIM19" s="1193"/>
      <c r="NIN19" s="1194"/>
      <c r="NIO19" s="1195"/>
      <c r="NIP19" s="1195"/>
      <c r="NIQ19" s="1195"/>
      <c r="NIR19" s="1196"/>
      <c r="NIS19" s="1196"/>
      <c r="NIT19" s="1196"/>
      <c r="NIV19" s="1198"/>
      <c r="NIW19" s="1193"/>
      <c r="NIX19" s="1194"/>
      <c r="NIY19" s="1195"/>
      <c r="NIZ19" s="1195"/>
      <c r="NJA19" s="1195"/>
      <c r="NJB19" s="1196"/>
      <c r="NJC19" s="1196"/>
      <c r="NJD19" s="1196"/>
      <c r="NJF19" s="1198"/>
      <c r="NJG19" s="1193"/>
      <c r="NJH19" s="1194"/>
      <c r="NJI19" s="1195"/>
      <c r="NJJ19" s="1195"/>
      <c r="NJK19" s="1195"/>
      <c r="NJL19" s="1196"/>
      <c r="NJM19" s="1196"/>
      <c r="NJN19" s="1196"/>
      <c r="NJP19" s="1198"/>
      <c r="NJQ19" s="1193"/>
      <c r="NJR19" s="1194"/>
      <c r="NJS19" s="1195"/>
      <c r="NJT19" s="1195"/>
      <c r="NJU19" s="1195"/>
      <c r="NJV19" s="1196"/>
      <c r="NJW19" s="1196"/>
      <c r="NJX19" s="1196"/>
      <c r="NJZ19" s="1198"/>
      <c r="NKA19" s="1193"/>
      <c r="NKB19" s="1194"/>
      <c r="NKC19" s="1195"/>
      <c r="NKD19" s="1195"/>
      <c r="NKE19" s="1195"/>
      <c r="NKF19" s="1196"/>
      <c r="NKG19" s="1196"/>
      <c r="NKH19" s="1196"/>
      <c r="NKJ19" s="1198"/>
      <c r="NKK19" s="1193"/>
      <c r="NKL19" s="1194"/>
      <c r="NKM19" s="1195"/>
      <c r="NKN19" s="1195"/>
      <c r="NKO19" s="1195"/>
      <c r="NKP19" s="1196"/>
      <c r="NKQ19" s="1196"/>
      <c r="NKR19" s="1196"/>
      <c r="NKT19" s="1198"/>
      <c r="NKU19" s="1193"/>
      <c r="NKV19" s="1194"/>
      <c r="NKW19" s="1195"/>
      <c r="NKX19" s="1195"/>
      <c r="NKY19" s="1195"/>
      <c r="NKZ19" s="1196"/>
      <c r="NLA19" s="1196"/>
      <c r="NLB19" s="1196"/>
      <c r="NLD19" s="1198"/>
      <c r="NLE19" s="1193"/>
      <c r="NLF19" s="1194"/>
      <c r="NLG19" s="1195"/>
      <c r="NLH19" s="1195"/>
      <c r="NLI19" s="1195"/>
      <c r="NLJ19" s="1196"/>
      <c r="NLK19" s="1196"/>
      <c r="NLL19" s="1196"/>
      <c r="NLN19" s="1198"/>
      <c r="NLO19" s="1193"/>
      <c r="NLP19" s="1194"/>
      <c r="NLQ19" s="1195"/>
      <c r="NLR19" s="1195"/>
      <c r="NLS19" s="1195"/>
      <c r="NLT19" s="1196"/>
      <c r="NLU19" s="1196"/>
      <c r="NLV19" s="1196"/>
      <c r="NLX19" s="1198"/>
      <c r="NLY19" s="1193"/>
      <c r="NLZ19" s="1194"/>
      <c r="NMA19" s="1195"/>
      <c r="NMB19" s="1195"/>
      <c r="NMC19" s="1195"/>
      <c r="NMD19" s="1196"/>
      <c r="NME19" s="1196"/>
      <c r="NMF19" s="1196"/>
      <c r="NMH19" s="1198"/>
      <c r="NMI19" s="1193"/>
      <c r="NMJ19" s="1194"/>
      <c r="NMK19" s="1195"/>
      <c r="NML19" s="1195"/>
      <c r="NMM19" s="1195"/>
      <c r="NMN19" s="1196"/>
      <c r="NMO19" s="1196"/>
      <c r="NMP19" s="1196"/>
      <c r="NMR19" s="1198"/>
      <c r="NMS19" s="1193"/>
      <c r="NMT19" s="1194"/>
      <c r="NMU19" s="1195"/>
      <c r="NMV19" s="1195"/>
      <c r="NMW19" s="1195"/>
      <c r="NMX19" s="1196"/>
      <c r="NMY19" s="1196"/>
      <c r="NMZ19" s="1196"/>
      <c r="NNB19" s="1198"/>
      <c r="NNC19" s="1193"/>
      <c r="NND19" s="1194"/>
      <c r="NNE19" s="1195"/>
      <c r="NNF19" s="1195"/>
      <c r="NNG19" s="1195"/>
      <c r="NNH19" s="1196"/>
      <c r="NNI19" s="1196"/>
      <c r="NNJ19" s="1196"/>
      <c r="NNL19" s="1198"/>
      <c r="NNM19" s="1193"/>
      <c r="NNN19" s="1194"/>
      <c r="NNO19" s="1195"/>
      <c r="NNP19" s="1195"/>
      <c r="NNQ19" s="1195"/>
      <c r="NNR19" s="1196"/>
      <c r="NNS19" s="1196"/>
      <c r="NNT19" s="1196"/>
      <c r="NNV19" s="1198"/>
      <c r="NNW19" s="1193"/>
      <c r="NNX19" s="1194"/>
      <c r="NNY19" s="1195"/>
      <c r="NNZ19" s="1195"/>
      <c r="NOA19" s="1195"/>
      <c r="NOB19" s="1196"/>
      <c r="NOC19" s="1196"/>
      <c r="NOD19" s="1196"/>
      <c r="NOF19" s="1198"/>
      <c r="NOG19" s="1193"/>
      <c r="NOH19" s="1194"/>
      <c r="NOI19" s="1195"/>
      <c r="NOJ19" s="1195"/>
      <c r="NOK19" s="1195"/>
      <c r="NOL19" s="1196"/>
      <c r="NOM19" s="1196"/>
      <c r="NON19" s="1196"/>
      <c r="NOP19" s="1198"/>
      <c r="NOQ19" s="1193"/>
      <c r="NOR19" s="1194"/>
      <c r="NOS19" s="1195"/>
      <c r="NOT19" s="1195"/>
      <c r="NOU19" s="1195"/>
      <c r="NOV19" s="1196"/>
      <c r="NOW19" s="1196"/>
      <c r="NOX19" s="1196"/>
      <c r="NOZ19" s="1198"/>
      <c r="NPA19" s="1193"/>
      <c r="NPB19" s="1194"/>
      <c r="NPC19" s="1195"/>
      <c r="NPD19" s="1195"/>
      <c r="NPE19" s="1195"/>
      <c r="NPF19" s="1196"/>
      <c r="NPG19" s="1196"/>
      <c r="NPH19" s="1196"/>
      <c r="NPJ19" s="1198"/>
      <c r="NPK19" s="1193"/>
      <c r="NPL19" s="1194"/>
      <c r="NPM19" s="1195"/>
      <c r="NPN19" s="1195"/>
      <c r="NPO19" s="1195"/>
      <c r="NPP19" s="1196"/>
      <c r="NPQ19" s="1196"/>
      <c r="NPR19" s="1196"/>
      <c r="NPT19" s="1198"/>
      <c r="NPU19" s="1193"/>
      <c r="NPV19" s="1194"/>
      <c r="NPW19" s="1195"/>
      <c r="NPX19" s="1195"/>
      <c r="NPY19" s="1195"/>
      <c r="NPZ19" s="1196"/>
      <c r="NQA19" s="1196"/>
      <c r="NQB19" s="1196"/>
      <c r="NQD19" s="1198"/>
      <c r="NQE19" s="1193"/>
      <c r="NQF19" s="1194"/>
      <c r="NQG19" s="1195"/>
      <c r="NQH19" s="1195"/>
      <c r="NQI19" s="1195"/>
      <c r="NQJ19" s="1196"/>
      <c r="NQK19" s="1196"/>
      <c r="NQL19" s="1196"/>
      <c r="NQN19" s="1198"/>
      <c r="NQO19" s="1193"/>
      <c r="NQP19" s="1194"/>
      <c r="NQQ19" s="1195"/>
      <c r="NQR19" s="1195"/>
      <c r="NQS19" s="1195"/>
      <c r="NQT19" s="1196"/>
      <c r="NQU19" s="1196"/>
      <c r="NQV19" s="1196"/>
      <c r="NQX19" s="1198"/>
      <c r="NQY19" s="1193"/>
      <c r="NQZ19" s="1194"/>
      <c r="NRA19" s="1195"/>
      <c r="NRB19" s="1195"/>
      <c r="NRC19" s="1195"/>
      <c r="NRD19" s="1196"/>
      <c r="NRE19" s="1196"/>
      <c r="NRF19" s="1196"/>
      <c r="NRH19" s="1198"/>
      <c r="NRI19" s="1193"/>
      <c r="NRJ19" s="1194"/>
      <c r="NRK19" s="1195"/>
      <c r="NRL19" s="1195"/>
      <c r="NRM19" s="1195"/>
      <c r="NRN19" s="1196"/>
      <c r="NRO19" s="1196"/>
      <c r="NRP19" s="1196"/>
      <c r="NRR19" s="1198"/>
      <c r="NRS19" s="1193"/>
      <c r="NRT19" s="1194"/>
      <c r="NRU19" s="1195"/>
      <c r="NRV19" s="1195"/>
      <c r="NRW19" s="1195"/>
      <c r="NRX19" s="1196"/>
      <c r="NRY19" s="1196"/>
      <c r="NRZ19" s="1196"/>
      <c r="NSB19" s="1198"/>
      <c r="NSC19" s="1193"/>
      <c r="NSD19" s="1194"/>
      <c r="NSE19" s="1195"/>
      <c r="NSF19" s="1195"/>
      <c r="NSG19" s="1195"/>
      <c r="NSH19" s="1196"/>
      <c r="NSI19" s="1196"/>
      <c r="NSJ19" s="1196"/>
      <c r="NSL19" s="1198"/>
      <c r="NSM19" s="1193"/>
      <c r="NSN19" s="1194"/>
      <c r="NSO19" s="1195"/>
      <c r="NSP19" s="1195"/>
      <c r="NSQ19" s="1195"/>
      <c r="NSR19" s="1196"/>
      <c r="NSS19" s="1196"/>
      <c r="NST19" s="1196"/>
      <c r="NSV19" s="1198"/>
      <c r="NSW19" s="1193"/>
      <c r="NSX19" s="1194"/>
      <c r="NSY19" s="1195"/>
      <c r="NSZ19" s="1195"/>
      <c r="NTA19" s="1195"/>
      <c r="NTB19" s="1196"/>
      <c r="NTC19" s="1196"/>
      <c r="NTD19" s="1196"/>
      <c r="NTF19" s="1198"/>
      <c r="NTG19" s="1193"/>
      <c r="NTH19" s="1194"/>
      <c r="NTI19" s="1195"/>
      <c r="NTJ19" s="1195"/>
      <c r="NTK19" s="1195"/>
      <c r="NTL19" s="1196"/>
      <c r="NTM19" s="1196"/>
      <c r="NTN19" s="1196"/>
      <c r="NTP19" s="1198"/>
      <c r="NTQ19" s="1193"/>
      <c r="NTR19" s="1194"/>
      <c r="NTS19" s="1195"/>
      <c r="NTT19" s="1195"/>
      <c r="NTU19" s="1195"/>
      <c r="NTV19" s="1196"/>
      <c r="NTW19" s="1196"/>
      <c r="NTX19" s="1196"/>
      <c r="NTZ19" s="1198"/>
      <c r="NUA19" s="1193"/>
      <c r="NUB19" s="1194"/>
      <c r="NUC19" s="1195"/>
      <c r="NUD19" s="1195"/>
      <c r="NUE19" s="1195"/>
      <c r="NUF19" s="1196"/>
      <c r="NUG19" s="1196"/>
      <c r="NUH19" s="1196"/>
      <c r="NUJ19" s="1198"/>
      <c r="NUK19" s="1193"/>
      <c r="NUL19" s="1194"/>
      <c r="NUM19" s="1195"/>
      <c r="NUN19" s="1195"/>
      <c r="NUO19" s="1195"/>
      <c r="NUP19" s="1196"/>
      <c r="NUQ19" s="1196"/>
      <c r="NUR19" s="1196"/>
      <c r="NUT19" s="1198"/>
      <c r="NUU19" s="1193"/>
      <c r="NUV19" s="1194"/>
      <c r="NUW19" s="1195"/>
      <c r="NUX19" s="1195"/>
      <c r="NUY19" s="1195"/>
      <c r="NUZ19" s="1196"/>
      <c r="NVA19" s="1196"/>
      <c r="NVB19" s="1196"/>
      <c r="NVD19" s="1198"/>
      <c r="NVE19" s="1193"/>
      <c r="NVF19" s="1194"/>
      <c r="NVG19" s="1195"/>
      <c r="NVH19" s="1195"/>
      <c r="NVI19" s="1195"/>
      <c r="NVJ19" s="1196"/>
      <c r="NVK19" s="1196"/>
      <c r="NVL19" s="1196"/>
      <c r="NVN19" s="1198"/>
      <c r="NVO19" s="1193"/>
      <c r="NVP19" s="1194"/>
      <c r="NVQ19" s="1195"/>
      <c r="NVR19" s="1195"/>
      <c r="NVS19" s="1195"/>
      <c r="NVT19" s="1196"/>
      <c r="NVU19" s="1196"/>
      <c r="NVV19" s="1196"/>
      <c r="NVX19" s="1198"/>
      <c r="NVY19" s="1193"/>
      <c r="NVZ19" s="1194"/>
      <c r="NWA19" s="1195"/>
      <c r="NWB19" s="1195"/>
      <c r="NWC19" s="1195"/>
      <c r="NWD19" s="1196"/>
      <c r="NWE19" s="1196"/>
      <c r="NWF19" s="1196"/>
      <c r="NWH19" s="1198"/>
      <c r="NWI19" s="1193"/>
      <c r="NWJ19" s="1194"/>
      <c r="NWK19" s="1195"/>
      <c r="NWL19" s="1195"/>
      <c r="NWM19" s="1195"/>
      <c r="NWN19" s="1196"/>
      <c r="NWO19" s="1196"/>
      <c r="NWP19" s="1196"/>
      <c r="NWR19" s="1198"/>
      <c r="NWS19" s="1193"/>
      <c r="NWT19" s="1194"/>
      <c r="NWU19" s="1195"/>
      <c r="NWV19" s="1195"/>
      <c r="NWW19" s="1195"/>
      <c r="NWX19" s="1196"/>
      <c r="NWY19" s="1196"/>
      <c r="NWZ19" s="1196"/>
      <c r="NXB19" s="1198"/>
      <c r="NXC19" s="1193"/>
      <c r="NXD19" s="1194"/>
      <c r="NXE19" s="1195"/>
      <c r="NXF19" s="1195"/>
      <c r="NXG19" s="1195"/>
      <c r="NXH19" s="1196"/>
      <c r="NXI19" s="1196"/>
      <c r="NXJ19" s="1196"/>
      <c r="NXL19" s="1198"/>
      <c r="NXM19" s="1193"/>
      <c r="NXN19" s="1194"/>
      <c r="NXO19" s="1195"/>
      <c r="NXP19" s="1195"/>
      <c r="NXQ19" s="1195"/>
      <c r="NXR19" s="1196"/>
      <c r="NXS19" s="1196"/>
      <c r="NXT19" s="1196"/>
      <c r="NXV19" s="1198"/>
      <c r="NXW19" s="1193"/>
      <c r="NXX19" s="1194"/>
      <c r="NXY19" s="1195"/>
      <c r="NXZ19" s="1195"/>
      <c r="NYA19" s="1195"/>
      <c r="NYB19" s="1196"/>
      <c r="NYC19" s="1196"/>
      <c r="NYD19" s="1196"/>
      <c r="NYF19" s="1198"/>
      <c r="NYG19" s="1193"/>
      <c r="NYH19" s="1194"/>
      <c r="NYI19" s="1195"/>
      <c r="NYJ19" s="1195"/>
      <c r="NYK19" s="1195"/>
      <c r="NYL19" s="1196"/>
      <c r="NYM19" s="1196"/>
      <c r="NYN19" s="1196"/>
      <c r="NYP19" s="1198"/>
      <c r="NYQ19" s="1193"/>
      <c r="NYR19" s="1194"/>
      <c r="NYS19" s="1195"/>
      <c r="NYT19" s="1195"/>
      <c r="NYU19" s="1195"/>
      <c r="NYV19" s="1196"/>
      <c r="NYW19" s="1196"/>
      <c r="NYX19" s="1196"/>
      <c r="NYZ19" s="1198"/>
      <c r="NZA19" s="1193"/>
      <c r="NZB19" s="1194"/>
      <c r="NZC19" s="1195"/>
      <c r="NZD19" s="1195"/>
      <c r="NZE19" s="1195"/>
      <c r="NZF19" s="1196"/>
      <c r="NZG19" s="1196"/>
      <c r="NZH19" s="1196"/>
      <c r="NZJ19" s="1198"/>
      <c r="NZK19" s="1193"/>
      <c r="NZL19" s="1194"/>
      <c r="NZM19" s="1195"/>
      <c r="NZN19" s="1195"/>
      <c r="NZO19" s="1195"/>
      <c r="NZP19" s="1196"/>
      <c r="NZQ19" s="1196"/>
      <c r="NZR19" s="1196"/>
      <c r="NZT19" s="1198"/>
      <c r="NZU19" s="1193"/>
      <c r="NZV19" s="1194"/>
      <c r="NZW19" s="1195"/>
      <c r="NZX19" s="1195"/>
      <c r="NZY19" s="1195"/>
      <c r="NZZ19" s="1196"/>
      <c r="OAA19" s="1196"/>
      <c r="OAB19" s="1196"/>
      <c r="OAD19" s="1198"/>
      <c r="OAE19" s="1193"/>
      <c r="OAF19" s="1194"/>
      <c r="OAG19" s="1195"/>
      <c r="OAH19" s="1195"/>
      <c r="OAI19" s="1195"/>
      <c r="OAJ19" s="1196"/>
      <c r="OAK19" s="1196"/>
      <c r="OAL19" s="1196"/>
      <c r="OAN19" s="1198"/>
      <c r="OAO19" s="1193"/>
      <c r="OAP19" s="1194"/>
      <c r="OAQ19" s="1195"/>
      <c r="OAR19" s="1195"/>
      <c r="OAS19" s="1195"/>
      <c r="OAT19" s="1196"/>
      <c r="OAU19" s="1196"/>
      <c r="OAV19" s="1196"/>
      <c r="OAX19" s="1198"/>
      <c r="OAY19" s="1193"/>
      <c r="OAZ19" s="1194"/>
      <c r="OBA19" s="1195"/>
      <c r="OBB19" s="1195"/>
      <c r="OBC19" s="1195"/>
      <c r="OBD19" s="1196"/>
      <c r="OBE19" s="1196"/>
      <c r="OBF19" s="1196"/>
      <c r="OBH19" s="1198"/>
      <c r="OBI19" s="1193"/>
      <c r="OBJ19" s="1194"/>
      <c r="OBK19" s="1195"/>
      <c r="OBL19" s="1195"/>
      <c r="OBM19" s="1195"/>
      <c r="OBN19" s="1196"/>
      <c r="OBO19" s="1196"/>
      <c r="OBP19" s="1196"/>
      <c r="OBR19" s="1198"/>
      <c r="OBS19" s="1193"/>
      <c r="OBT19" s="1194"/>
      <c r="OBU19" s="1195"/>
      <c r="OBV19" s="1195"/>
      <c r="OBW19" s="1195"/>
      <c r="OBX19" s="1196"/>
      <c r="OBY19" s="1196"/>
      <c r="OBZ19" s="1196"/>
      <c r="OCB19" s="1198"/>
      <c r="OCC19" s="1193"/>
      <c r="OCD19" s="1194"/>
      <c r="OCE19" s="1195"/>
      <c r="OCF19" s="1195"/>
      <c r="OCG19" s="1195"/>
      <c r="OCH19" s="1196"/>
      <c r="OCI19" s="1196"/>
      <c r="OCJ19" s="1196"/>
      <c r="OCL19" s="1198"/>
      <c r="OCM19" s="1193"/>
      <c r="OCN19" s="1194"/>
      <c r="OCO19" s="1195"/>
      <c r="OCP19" s="1195"/>
      <c r="OCQ19" s="1195"/>
      <c r="OCR19" s="1196"/>
      <c r="OCS19" s="1196"/>
      <c r="OCT19" s="1196"/>
      <c r="OCV19" s="1198"/>
      <c r="OCW19" s="1193"/>
      <c r="OCX19" s="1194"/>
      <c r="OCY19" s="1195"/>
      <c r="OCZ19" s="1195"/>
      <c r="ODA19" s="1195"/>
      <c r="ODB19" s="1196"/>
      <c r="ODC19" s="1196"/>
      <c r="ODD19" s="1196"/>
      <c r="ODF19" s="1198"/>
      <c r="ODG19" s="1193"/>
      <c r="ODH19" s="1194"/>
      <c r="ODI19" s="1195"/>
      <c r="ODJ19" s="1195"/>
      <c r="ODK19" s="1195"/>
      <c r="ODL19" s="1196"/>
      <c r="ODM19" s="1196"/>
      <c r="ODN19" s="1196"/>
      <c r="ODP19" s="1198"/>
      <c r="ODQ19" s="1193"/>
      <c r="ODR19" s="1194"/>
      <c r="ODS19" s="1195"/>
      <c r="ODT19" s="1195"/>
      <c r="ODU19" s="1195"/>
      <c r="ODV19" s="1196"/>
      <c r="ODW19" s="1196"/>
      <c r="ODX19" s="1196"/>
      <c r="ODZ19" s="1198"/>
      <c r="OEA19" s="1193"/>
      <c r="OEB19" s="1194"/>
      <c r="OEC19" s="1195"/>
      <c r="OED19" s="1195"/>
      <c r="OEE19" s="1195"/>
      <c r="OEF19" s="1196"/>
      <c r="OEG19" s="1196"/>
      <c r="OEH19" s="1196"/>
      <c r="OEJ19" s="1198"/>
      <c r="OEK19" s="1193"/>
      <c r="OEL19" s="1194"/>
      <c r="OEM19" s="1195"/>
      <c r="OEN19" s="1195"/>
      <c r="OEO19" s="1195"/>
      <c r="OEP19" s="1196"/>
      <c r="OEQ19" s="1196"/>
      <c r="OER19" s="1196"/>
      <c r="OET19" s="1198"/>
      <c r="OEU19" s="1193"/>
      <c r="OEV19" s="1194"/>
      <c r="OEW19" s="1195"/>
      <c r="OEX19" s="1195"/>
      <c r="OEY19" s="1195"/>
      <c r="OEZ19" s="1196"/>
      <c r="OFA19" s="1196"/>
      <c r="OFB19" s="1196"/>
      <c r="OFD19" s="1198"/>
      <c r="OFE19" s="1193"/>
      <c r="OFF19" s="1194"/>
      <c r="OFG19" s="1195"/>
      <c r="OFH19" s="1195"/>
      <c r="OFI19" s="1195"/>
      <c r="OFJ19" s="1196"/>
      <c r="OFK19" s="1196"/>
      <c r="OFL19" s="1196"/>
      <c r="OFN19" s="1198"/>
      <c r="OFO19" s="1193"/>
      <c r="OFP19" s="1194"/>
      <c r="OFQ19" s="1195"/>
      <c r="OFR19" s="1195"/>
      <c r="OFS19" s="1195"/>
      <c r="OFT19" s="1196"/>
      <c r="OFU19" s="1196"/>
      <c r="OFV19" s="1196"/>
      <c r="OFX19" s="1198"/>
      <c r="OFY19" s="1193"/>
      <c r="OFZ19" s="1194"/>
      <c r="OGA19" s="1195"/>
      <c r="OGB19" s="1195"/>
      <c r="OGC19" s="1195"/>
      <c r="OGD19" s="1196"/>
      <c r="OGE19" s="1196"/>
      <c r="OGF19" s="1196"/>
      <c r="OGH19" s="1198"/>
      <c r="OGI19" s="1193"/>
      <c r="OGJ19" s="1194"/>
      <c r="OGK19" s="1195"/>
      <c r="OGL19" s="1195"/>
      <c r="OGM19" s="1195"/>
      <c r="OGN19" s="1196"/>
      <c r="OGO19" s="1196"/>
      <c r="OGP19" s="1196"/>
      <c r="OGR19" s="1198"/>
      <c r="OGS19" s="1193"/>
      <c r="OGT19" s="1194"/>
      <c r="OGU19" s="1195"/>
      <c r="OGV19" s="1195"/>
      <c r="OGW19" s="1195"/>
      <c r="OGX19" s="1196"/>
      <c r="OGY19" s="1196"/>
      <c r="OGZ19" s="1196"/>
      <c r="OHB19" s="1198"/>
      <c r="OHC19" s="1193"/>
      <c r="OHD19" s="1194"/>
      <c r="OHE19" s="1195"/>
      <c r="OHF19" s="1195"/>
      <c r="OHG19" s="1195"/>
      <c r="OHH19" s="1196"/>
      <c r="OHI19" s="1196"/>
      <c r="OHJ19" s="1196"/>
      <c r="OHL19" s="1198"/>
      <c r="OHM19" s="1193"/>
      <c r="OHN19" s="1194"/>
      <c r="OHO19" s="1195"/>
      <c r="OHP19" s="1195"/>
      <c r="OHQ19" s="1195"/>
      <c r="OHR19" s="1196"/>
      <c r="OHS19" s="1196"/>
      <c r="OHT19" s="1196"/>
      <c r="OHV19" s="1198"/>
      <c r="OHW19" s="1193"/>
      <c r="OHX19" s="1194"/>
      <c r="OHY19" s="1195"/>
      <c r="OHZ19" s="1195"/>
      <c r="OIA19" s="1195"/>
      <c r="OIB19" s="1196"/>
      <c r="OIC19" s="1196"/>
      <c r="OID19" s="1196"/>
      <c r="OIF19" s="1198"/>
      <c r="OIG19" s="1193"/>
      <c r="OIH19" s="1194"/>
      <c r="OII19" s="1195"/>
      <c r="OIJ19" s="1195"/>
      <c r="OIK19" s="1195"/>
      <c r="OIL19" s="1196"/>
      <c r="OIM19" s="1196"/>
      <c r="OIN19" s="1196"/>
      <c r="OIP19" s="1198"/>
      <c r="OIQ19" s="1193"/>
      <c r="OIR19" s="1194"/>
      <c r="OIS19" s="1195"/>
      <c r="OIT19" s="1195"/>
      <c r="OIU19" s="1195"/>
      <c r="OIV19" s="1196"/>
      <c r="OIW19" s="1196"/>
      <c r="OIX19" s="1196"/>
      <c r="OIZ19" s="1198"/>
      <c r="OJA19" s="1193"/>
      <c r="OJB19" s="1194"/>
      <c r="OJC19" s="1195"/>
      <c r="OJD19" s="1195"/>
      <c r="OJE19" s="1195"/>
      <c r="OJF19" s="1196"/>
      <c r="OJG19" s="1196"/>
      <c r="OJH19" s="1196"/>
      <c r="OJJ19" s="1198"/>
      <c r="OJK19" s="1193"/>
      <c r="OJL19" s="1194"/>
      <c r="OJM19" s="1195"/>
      <c r="OJN19" s="1195"/>
      <c r="OJO19" s="1195"/>
      <c r="OJP19" s="1196"/>
      <c r="OJQ19" s="1196"/>
      <c r="OJR19" s="1196"/>
      <c r="OJT19" s="1198"/>
      <c r="OJU19" s="1193"/>
      <c r="OJV19" s="1194"/>
      <c r="OJW19" s="1195"/>
      <c r="OJX19" s="1195"/>
      <c r="OJY19" s="1195"/>
      <c r="OJZ19" s="1196"/>
      <c r="OKA19" s="1196"/>
      <c r="OKB19" s="1196"/>
      <c r="OKD19" s="1198"/>
      <c r="OKE19" s="1193"/>
      <c r="OKF19" s="1194"/>
      <c r="OKG19" s="1195"/>
      <c r="OKH19" s="1195"/>
      <c r="OKI19" s="1195"/>
      <c r="OKJ19" s="1196"/>
      <c r="OKK19" s="1196"/>
      <c r="OKL19" s="1196"/>
      <c r="OKN19" s="1198"/>
      <c r="OKO19" s="1193"/>
      <c r="OKP19" s="1194"/>
      <c r="OKQ19" s="1195"/>
      <c r="OKR19" s="1195"/>
      <c r="OKS19" s="1195"/>
      <c r="OKT19" s="1196"/>
      <c r="OKU19" s="1196"/>
      <c r="OKV19" s="1196"/>
      <c r="OKX19" s="1198"/>
      <c r="OKY19" s="1193"/>
      <c r="OKZ19" s="1194"/>
      <c r="OLA19" s="1195"/>
      <c r="OLB19" s="1195"/>
      <c r="OLC19" s="1195"/>
      <c r="OLD19" s="1196"/>
      <c r="OLE19" s="1196"/>
      <c r="OLF19" s="1196"/>
      <c r="OLH19" s="1198"/>
      <c r="OLI19" s="1193"/>
      <c r="OLJ19" s="1194"/>
      <c r="OLK19" s="1195"/>
      <c r="OLL19" s="1195"/>
      <c r="OLM19" s="1195"/>
      <c r="OLN19" s="1196"/>
      <c r="OLO19" s="1196"/>
      <c r="OLP19" s="1196"/>
      <c r="OLR19" s="1198"/>
      <c r="OLS19" s="1193"/>
      <c r="OLT19" s="1194"/>
      <c r="OLU19" s="1195"/>
      <c r="OLV19" s="1195"/>
      <c r="OLW19" s="1195"/>
      <c r="OLX19" s="1196"/>
      <c r="OLY19" s="1196"/>
      <c r="OLZ19" s="1196"/>
      <c r="OMB19" s="1198"/>
      <c r="OMC19" s="1193"/>
      <c r="OMD19" s="1194"/>
      <c r="OME19" s="1195"/>
      <c r="OMF19" s="1195"/>
      <c r="OMG19" s="1195"/>
      <c r="OMH19" s="1196"/>
      <c r="OMI19" s="1196"/>
      <c r="OMJ19" s="1196"/>
      <c r="OML19" s="1198"/>
      <c r="OMM19" s="1193"/>
      <c r="OMN19" s="1194"/>
      <c r="OMO19" s="1195"/>
      <c r="OMP19" s="1195"/>
      <c r="OMQ19" s="1195"/>
      <c r="OMR19" s="1196"/>
      <c r="OMS19" s="1196"/>
      <c r="OMT19" s="1196"/>
      <c r="OMV19" s="1198"/>
      <c r="OMW19" s="1193"/>
      <c r="OMX19" s="1194"/>
      <c r="OMY19" s="1195"/>
      <c r="OMZ19" s="1195"/>
      <c r="ONA19" s="1195"/>
      <c r="ONB19" s="1196"/>
      <c r="ONC19" s="1196"/>
      <c r="OND19" s="1196"/>
      <c r="ONF19" s="1198"/>
      <c r="ONG19" s="1193"/>
      <c r="ONH19" s="1194"/>
      <c r="ONI19" s="1195"/>
      <c r="ONJ19" s="1195"/>
      <c r="ONK19" s="1195"/>
      <c r="ONL19" s="1196"/>
      <c r="ONM19" s="1196"/>
      <c r="ONN19" s="1196"/>
      <c r="ONP19" s="1198"/>
      <c r="ONQ19" s="1193"/>
      <c r="ONR19" s="1194"/>
      <c r="ONS19" s="1195"/>
      <c r="ONT19" s="1195"/>
      <c r="ONU19" s="1195"/>
      <c r="ONV19" s="1196"/>
      <c r="ONW19" s="1196"/>
      <c r="ONX19" s="1196"/>
      <c r="ONZ19" s="1198"/>
      <c r="OOA19" s="1193"/>
      <c r="OOB19" s="1194"/>
      <c r="OOC19" s="1195"/>
      <c r="OOD19" s="1195"/>
      <c r="OOE19" s="1195"/>
      <c r="OOF19" s="1196"/>
      <c r="OOG19" s="1196"/>
      <c r="OOH19" s="1196"/>
      <c r="OOJ19" s="1198"/>
      <c r="OOK19" s="1193"/>
      <c r="OOL19" s="1194"/>
      <c r="OOM19" s="1195"/>
      <c r="OON19" s="1195"/>
      <c r="OOO19" s="1195"/>
      <c r="OOP19" s="1196"/>
      <c r="OOQ19" s="1196"/>
      <c r="OOR19" s="1196"/>
      <c r="OOT19" s="1198"/>
      <c r="OOU19" s="1193"/>
      <c r="OOV19" s="1194"/>
      <c r="OOW19" s="1195"/>
      <c r="OOX19" s="1195"/>
      <c r="OOY19" s="1195"/>
      <c r="OOZ19" s="1196"/>
      <c r="OPA19" s="1196"/>
      <c r="OPB19" s="1196"/>
      <c r="OPD19" s="1198"/>
      <c r="OPE19" s="1193"/>
      <c r="OPF19" s="1194"/>
      <c r="OPG19" s="1195"/>
      <c r="OPH19" s="1195"/>
      <c r="OPI19" s="1195"/>
      <c r="OPJ19" s="1196"/>
      <c r="OPK19" s="1196"/>
      <c r="OPL19" s="1196"/>
      <c r="OPN19" s="1198"/>
      <c r="OPO19" s="1193"/>
      <c r="OPP19" s="1194"/>
      <c r="OPQ19" s="1195"/>
      <c r="OPR19" s="1195"/>
      <c r="OPS19" s="1195"/>
      <c r="OPT19" s="1196"/>
      <c r="OPU19" s="1196"/>
      <c r="OPV19" s="1196"/>
      <c r="OPX19" s="1198"/>
      <c r="OPY19" s="1193"/>
      <c r="OPZ19" s="1194"/>
      <c r="OQA19" s="1195"/>
      <c r="OQB19" s="1195"/>
      <c r="OQC19" s="1195"/>
      <c r="OQD19" s="1196"/>
      <c r="OQE19" s="1196"/>
      <c r="OQF19" s="1196"/>
      <c r="OQH19" s="1198"/>
      <c r="OQI19" s="1193"/>
      <c r="OQJ19" s="1194"/>
      <c r="OQK19" s="1195"/>
      <c r="OQL19" s="1195"/>
      <c r="OQM19" s="1195"/>
      <c r="OQN19" s="1196"/>
      <c r="OQO19" s="1196"/>
      <c r="OQP19" s="1196"/>
      <c r="OQR19" s="1198"/>
      <c r="OQS19" s="1193"/>
      <c r="OQT19" s="1194"/>
      <c r="OQU19" s="1195"/>
      <c r="OQV19" s="1195"/>
      <c r="OQW19" s="1195"/>
      <c r="OQX19" s="1196"/>
      <c r="OQY19" s="1196"/>
      <c r="OQZ19" s="1196"/>
      <c r="ORB19" s="1198"/>
      <c r="ORC19" s="1193"/>
      <c r="ORD19" s="1194"/>
      <c r="ORE19" s="1195"/>
      <c r="ORF19" s="1195"/>
      <c r="ORG19" s="1195"/>
      <c r="ORH19" s="1196"/>
      <c r="ORI19" s="1196"/>
      <c r="ORJ19" s="1196"/>
      <c r="ORL19" s="1198"/>
      <c r="ORM19" s="1193"/>
      <c r="ORN19" s="1194"/>
      <c r="ORO19" s="1195"/>
      <c r="ORP19" s="1195"/>
      <c r="ORQ19" s="1195"/>
      <c r="ORR19" s="1196"/>
      <c r="ORS19" s="1196"/>
      <c r="ORT19" s="1196"/>
      <c r="ORV19" s="1198"/>
      <c r="ORW19" s="1193"/>
      <c r="ORX19" s="1194"/>
      <c r="ORY19" s="1195"/>
      <c r="ORZ19" s="1195"/>
      <c r="OSA19" s="1195"/>
      <c r="OSB19" s="1196"/>
      <c r="OSC19" s="1196"/>
      <c r="OSD19" s="1196"/>
      <c r="OSF19" s="1198"/>
      <c r="OSG19" s="1193"/>
      <c r="OSH19" s="1194"/>
      <c r="OSI19" s="1195"/>
      <c r="OSJ19" s="1195"/>
      <c r="OSK19" s="1195"/>
      <c r="OSL19" s="1196"/>
      <c r="OSM19" s="1196"/>
      <c r="OSN19" s="1196"/>
      <c r="OSP19" s="1198"/>
      <c r="OSQ19" s="1193"/>
      <c r="OSR19" s="1194"/>
      <c r="OSS19" s="1195"/>
      <c r="OST19" s="1195"/>
      <c r="OSU19" s="1195"/>
      <c r="OSV19" s="1196"/>
      <c r="OSW19" s="1196"/>
      <c r="OSX19" s="1196"/>
      <c r="OSZ19" s="1198"/>
      <c r="OTA19" s="1193"/>
      <c r="OTB19" s="1194"/>
      <c r="OTC19" s="1195"/>
      <c r="OTD19" s="1195"/>
      <c r="OTE19" s="1195"/>
      <c r="OTF19" s="1196"/>
      <c r="OTG19" s="1196"/>
      <c r="OTH19" s="1196"/>
      <c r="OTJ19" s="1198"/>
      <c r="OTK19" s="1193"/>
      <c r="OTL19" s="1194"/>
      <c r="OTM19" s="1195"/>
      <c r="OTN19" s="1195"/>
      <c r="OTO19" s="1195"/>
      <c r="OTP19" s="1196"/>
      <c r="OTQ19" s="1196"/>
      <c r="OTR19" s="1196"/>
      <c r="OTT19" s="1198"/>
      <c r="OTU19" s="1193"/>
      <c r="OTV19" s="1194"/>
      <c r="OTW19" s="1195"/>
      <c r="OTX19" s="1195"/>
      <c r="OTY19" s="1195"/>
      <c r="OTZ19" s="1196"/>
      <c r="OUA19" s="1196"/>
      <c r="OUB19" s="1196"/>
      <c r="OUD19" s="1198"/>
      <c r="OUE19" s="1193"/>
      <c r="OUF19" s="1194"/>
      <c r="OUG19" s="1195"/>
      <c r="OUH19" s="1195"/>
      <c r="OUI19" s="1195"/>
      <c r="OUJ19" s="1196"/>
      <c r="OUK19" s="1196"/>
      <c r="OUL19" s="1196"/>
      <c r="OUN19" s="1198"/>
      <c r="OUO19" s="1193"/>
      <c r="OUP19" s="1194"/>
      <c r="OUQ19" s="1195"/>
      <c r="OUR19" s="1195"/>
      <c r="OUS19" s="1195"/>
      <c r="OUT19" s="1196"/>
      <c r="OUU19" s="1196"/>
      <c r="OUV19" s="1196"/>
      <c r="OUX19" s="1198"/>
      <c r="OUY19" s="1193"/>
      <c r="OUZ19" s="1194"/>
      <c r="OVA19" s="1195"/>
      <c r="OVB19" s="1195"/>
      <c r="OVC19" s="1195"/>
      <c r="OVD19" s="1196"/>
      <c r="OVE19" s="1196"/>
      <c r="OVF19" s="1196"/>
      <c r="OVH19" s="1198"/>
      <c r="OVI19" s="1193"/>
      <c r="OVJ19" s="1194"/>
      <c r="OVK19" s="1195"/>
      <c r="OVL19" s="1195"/>
      <c r="OVM19" s="1195"/>
      <c r="OVN19" s="1196"/>
      <c r="OVO19" s="1196"/>
      <c r="OVP19" s="1196"/>
      <c r="OVR19" s="1198"/>
      <c r="OVS19" s="1193"/>
      <c r="OVT19" s="1194"/>
      <c r="OVU19" s="1195"/>
      <c r="OVV19" s="1195"/>
      <c r="OVW19" s="1195"/>
      <c r="OVX19" s="1196"/>
      <c r="OVY19" s="1196"/>
      <c r="OVZ19" s="1196"/>
      <c r="OWB19" s="1198"/>
      <c r="OWC19" s="1193"/>
      <c r="OWD19" s="1194"/>
      <c r="OWE19" s="1195"/>
      <c r="OWF19" s="1195"/>
      <c r="OWG19" s="1195"/>
      <c r="OWH19" s="1196"/>
      <c r="OWI19" s="1196"/>
      <c r="OWJ19" s="1196"/>
      <c r="OWL19" s="1198"/>
      <c r="OWM19" s="1193"/>
      <c r="OWN19" s="1194"/>
      <c r="OWO19" s="1195"/>
      <c r="OWP19" s="1195"/>
      <c r="OWQ19" s="1195"/>
      <c r="OWR19" s="1196"/>
      <c r="OWS19" s="1196"/>
      <c r="OWT19" s="1196"/>
      <c r="OWV19" s="1198"/>
      <c r="OWW19" s="1193"/>
      <c r="OWX19" s="1194"/>
      <c r="OWY19" s="1195"/>
      <c r="OWZ19" s="1195"/>
      <c r="OXA19" s="1195"/>
      <c r="OXB19" s="1196"/>
      <c r="OXC19" s="1196"/>
      <c r="OXD19" s="1196"/>
      <c r="OXF19" s="1198"/>
      <c r="OXG19" s="1193"/>
      <c r="OXH19" s="1194"/>
      <c r="OXI19" s="1195"/>
      <c r="OXJ19" s="1195"/>
      <c r="OXK19" s="1195"/>
      <c r="OXL19" s="1196"/>
      <c r="OXM19" s="1196"/>
      <c r="OXN19" s="1196"/>
      <c r="OXP19" s="1198"/>
      <c r="OXQ19" s="1193"/>
      <c r="OXR19" s="1194"/>
      <c r="OXS19" s="1195"/>
      <c r="OXT19" s="1195"/>
      <c r="OXU19" s="1195"/>
      <c r="OXV19" s="1196"/>
      <c r="OXW19" s="1196"/>
      <c r="OXX19" s="1196"/>
      <c r="OXZ19" s="1198"/>
      <c r="OYA19" s="1193"/>
      <c r="OYB19" s="1194"/>
      <c r="OYC19" s="1195"/>
      <c r="OYD19" s="1195"/>
      <c r="OYE19" s="1195"/>
      <c r="OYF19" s="1196"/>
      <c r="OYG19" s="1196"/>
      <c r="OYH19" s="1196"/>
      <c r="OYJ19" s="1198"/>
      <c r="OYK19" s="1193"/>
      <c r="OYL19" s="1194"/>
      <c r="OYM19" s="1195"/>
      <c r="OYN19" s="1195"/>
      <c r="OYO19" s="1195"/>
      <c r="OYP19" s="1196"/>
      <c r="OYQ19" s="1196"/>
      <c r="OYR19" s="1196"/>
      <c r="OYT19" s="1198"/>
      <c r="OYU19" s="1193"/>
      <c r="OYV19" s="1194"/>
      <c r="OYW19" s="1195"/>
      <c r="OYX19" s="1195"/>
      <c r="OYY19" s="1195"/>
      <c r="OYZ19" s="1196"/>
      <c r="OZA19" s="1196"/>
      <c r="OZB19" s="1196"/>
      <c r="OZD19" s="1198"/>
      <c r="OZE19" s="1193"/>
      <c r="OZF19" s="1194"/>
      <c r="OZG19" s="1195"/>
      <c r="OZH19" s="1195"/>
      <c r="OZI19" s="1195"/>
      <c r="OZJ19" s="1196"/>
      <c r="OZK19" s="1196"/>
      <c r="OZL19" s="1196"/>
      <c r="OZN19" s="1198"/>
      <c r="OZO19" s="1193"/>
      <c r="OZP19" s="1194"/>
      <c r="OZQ19" s="1195"/>
      <c r="OZR19" s="1195"/>
      <c r="OZS19" s="1195"/>
      <c r="OZT19" s="1196"/>
      <c r="OZU19" s="1196"/>
      <c r="OZV19" s="1196"/>
      <c r="OZX19" s="1198"/>
      <c r="OZY19" s="1193"/>
      <c r="OZZ19" s="1194"/>
      <c r="PAA19" s="1195"/>
      <c r="PAB19" s="1195"/>
      <c r="PAC19" s="1195"/>
      <c r="PAD19" s="1196"/>
      <c r="PAE19" s="1196"/>
      <c r="PAF19" s="1196"/>
      <c r="PAH19" s="1198"/>
      <c r="PAI19" s="1193"/>
      <c r="PAJ19" s="1194"/>
      <c r="PAK19" s="1195"/>
      <c r="PAL19" s="1195"/>
      <c r="PAM19" s="1195"/>
      <c r="PAN19" s="1196"/>
      <c r="PAO19" s="1196"/>
      <c r="PAP19" s="1196"/>
      <c r="PAR19" s="1198"/>
      <c r="PAS19" s="1193"/>
      <c r="PAT19" s="1194"/>
      <c r="PAU19" s="1195"/>
      <c r="PAV19" s="1195"/>
      <c r="PAW19" s="1195"/>
      <c r="PAX19" s="1196"/>
      <c r="PAY19" s="1196"/>
      <c r="PAZ19" s="1196"/>
      <c r="PBB19" s="1198"/>
      <c r="PBC19" s="1193"/>
      <c r="PBD19" s="1194"/>
      <c r="PBE19" s="1195"/>
      <c r="PBF19" s="1195"/>
      <c r="PBG19" s="1195"/>
      <c r="PBH19" s="1196"/>
      <c r="PBI19" s="1196"/>
      <c r="PBJ19" s="1196"/>
      <c r="PBL19" s="1198"/>
      <c r="PBM19" s="1193"/>
      <c r="PBN19" s="1194"/>
      <c r="PBO19" s="1195"/>
      <c r="PBP19" s="1195"/>
      <c r="PBQ19" s="1195"/>
      <c r="PBR19" s="1196"/>
      <c r="PBS19" s="1196"/>
      <c r="PBT19" s="1196"/>
      <c r="PBV19" s="1198"/>
      <c r="PBW19" s="1193"/>
      <c r="PBX19" s="1194"/>
      <c r="PBY19" s="1195"/>
      <c r="PBZ19" s="1195"/>
      <c r="PCA19" s="1195"/>
      <c r="PCB19" s="1196"/>
      <c r="PCC19" s="1196"/>
      <c r="PCD19" s="1196"/>
      <c r="PCF19" s="1198"/>
      <c r="PCG19" s="1193"/>
      <c r="PCH19" s="1194"/>
      <c r="PCI19" s="1195"/>
      <c r="PCJ19" s="1195"/>
      <c r="PCK19" s="1195"/>
      <c r="PCL19" s="1196"/>
      <c r="PCM19" s="1196"/>
      <c r="PCN19" s="1196"/>
      <c r="PCP19" s="1198"/>
      <c r="PCQ19" s="1193"/>
      <c r="PCR19" s="1194"/>
      <c r="PCS19" s="1195"/>
      <c r="PCT19" s="1195"/>
      <c r="PCU19" s="1195"/>
      <c r="PCV19" s="1196"/>
      <c r="PCW19" s="1196"/>
      <c r="PCX19" s="1196"/>
      <c r="PCZ19" s="1198"/>
      <c r="PDA19" s="1193"/>
      <c r="PDB19" s="1194"/>
      <c r="PDC19" s="1195"/>
      <c r="PDD19" s="1195"/>
      <c r="PDE19" s="1195"/>
      <c r="PDF19" s="1196"/>
      <c r="PDG19" s="1196"/>
      <c r="PDH19" s="1196"/>
      <c r="PDJ19" s="1198"/>
      <c r="PDK19" s="1193"/>
      <c r="PDL19" s="1194"/>
      <c r="PDM19" s="1195"/>
      <c r="PDN19" s="1195"/>
      <c r="PDO19" s="1195"/>
      <c r="PDP19" s="1196"/>
      <c r="PDQ19" s="1196"/>
      <c r="PDR19" s="1196"/>
      <c r="PDT19" s="1198"/>
      <c r="PDU19" s="1193"/>
      <c r="PDV19" s="1194"/>
      <c r="PDW19" s="1195"/>
      <c r="PDX19" s="1195"/>
      <c r="PDY19" s="1195"/>
      <c r="PDZ19" s="1196"/>
      <c r="PEA19" s="1196"/>
      <c r="PEB19" s="1196"/>
      <c r="PED19" s="1198"/>
      <c r="PEE19" s="1193"/>
      <c r="PEF19" s="1194"/>
      <c r="PEG19" s="1195"/>
      <c r="PEH19" s="1195"/>
      <c r="PEI19" s="1195"/>
      <c r="PEJ19" s="1196"/>
      <c r="PEK19" s="1196"/>
      <c r="PEL19" s="1196"/>
      <c r="PEN19" s="1198"/>
      <c r="PEO19" s="1193"/>
      <c r="PEP19" s="1194"/>
      <c r="PEQ19" s="1195"/>
      <c r="PER19" s="1195"/>
      <c r="PES19" s="1195"/>
      <c r="PET19" s="1196"/>
      <c r="PEU19" s="1196"/>
      <c r="PEV19" s="1196"/>
      <c r="PEX19" s="1198"/>
      <c r="PEY19" s="1193"/>
      <c r="PEZ19" s="1194"/>
      <c r="PFA19" s="1195"/>
      <c r="PFB19" s="1195"/>
      <c r="PFC19" s="1195"/>
      <c r="PFD19" s="1196"/>
      <c r="PFE19" s="1196"/>
      <c r="PFF19" s="1196"/>
      <c r="PFH19" s="1198"/>
      <c r="PFI19" s="1193"/>
      <c r="PFJ19" s="1194"/>
      <c r="PFK19" s="1195"/>
      <c r="PFL19" s="1195"/>
      <c r="PFM19" s="1195"/>
      <c r="PFN19" s="1196"/>
      <c r="PFO19" s="1196"/>
      <c r="PFP19" s="1196"/>
      <c r="PFR19" s="1198"/>
      <c r="PFS19" s="1193"/>
      <c r="PFT19" s="1194"/>
      <c r="PFU19" s="1195"/>
      <c r="PFV19" s="1195"/>
      <c r="PFW19" s="1195"/>
      <c r="PFX19" s="1196"/>
      <c r="PFY19" s="1196"/>
      <c r="PFZ19" s="1196"/>
      <c r="PGB19" s="1198"/>
      <c r="PGC19" s="1193"/>
      <c r="PGD19" s="1194"/>
      <c r="PGE19" s="1195"/>
      <c r="PGF19" s="1195"/>
      <c r="PGG19" s="1195"/>
      <c r="PGH19" s="1196"/>
      <c r="PGI19" s="1196"/>
      <c r="PGJ19" s="1196"/>
      <c r="PGL19" s="1198"/>
      <c r="PGM19" s="1193"/>
      <c r="PGN19" s="1194"/>
      <c r="PGO19" s="1195"/>
      <c r="PGP19" s="1195"/>
      <c r="PGQ19" s="1195"/>
      <c r="PGR19" s="1196"/>
      <c r="PGS19" s="1196"/>
      <c r="PGT19" s="1196"/>
      <c r="PGV19" s="1198"/>
      <c r="PGW19" s="1193"/>
      <c r="PGX19" s="1194"/>
      <c r="PGY19" s="1195"/>
      <c r="PGZ19" s="1195"/>
      <c r="PHA19" s="1195"/>
      <c r="PHB19" s="1196"/>
      <c r="PHC19" s="1196"/>
      <c r="PHD19" s="1196"/>
      <c r="PHF19" s="1198"/>
      <c r="PHG19" s="1193"/>
      <c r="PHH19" s="1194"/>
      <c r="PHI19" s="1195"/>
      <c r="PHJ19" s="1195"/>
      <c r="PHK19" s="1195"/>
      <c r="PHL19" s="1196"/>
      <c r="PHM19" s="1196"/>
      <c r="PHN19" s="1196"/>
      <c r="PHP19" s="1198"/>
      <c r="PHQ19" s="1193"/>
      <c r="PHR19" s="1194"/>
      <c r="PHS19" s="1195"/>
      <c r="PHT19" s="1195"/>
      <c r="PHU19" s="1195"/>
      <c r="PHV19" s="1196"/>
      <c r="PHW19" s="1196"/>
      <c r="PHX19" s="1196"/>
      <c r="PHZ19" s="1198"/>
      <c r="PIA19" s="1193"/>
      <c r="PIB19" s="1194"/>
      <c r="PIC19" s="1195"/>
      <c r="PID19" s="1195"/>
      <c r="PIE19" s="1195"/>
      <c r="PIF19" s="1196"/>
      <c r="PIG19" s="1196"/>
      <c r="PIH19" s="1196"/>
      <c r="PIJ19" s="1198"/>
      <c r="PIK19" s="1193"/>
      <c r="PIL19" s="1194"/>
      <c r="PIM19" s="1195"/>
      <c r="PIN19" s="1195"/>
      <c r="PIO19" s="1195"/>
      <c r="PIP19" s="1196"/>
      <c r="PIQ19" s="1196"/>
      <c r="PIR19" s="1196"/>
      <c r="PIT19" s="1198"/>
      <c r="PIU19" s="1193"/>
      <c r="PIV19" s="1194"/>
      <c r="PIW19" s="1195"/>
      <c r="PIX19" s="1195"/>
      <c r="PIY19" s="1195"/>
      <c r="PIZ19" s="1196"/>
      <c r="PJA19" s="1196"/>
      <c r="PJB19" s="1196"/>
      <c r="PJD19" s="1198"/>
      <c r="PJE19" s="1193"/>
      <c r="PJF19" s="1194"/>
      <c r="PJG19" s="1195"/>
      <c r="PJH19" s="1195"/>
      <c r="PJI19" s="1195"/>
      <c r="PJJ19" s="1196"/>
      <c r="PJK19" s="1196"/>
      <c r="PJL19" s="1196"/>
      <c r="PJN19" s="1198"/>
      <c r="PJO19" s="1193"/>
      <c r="PJP19" s="1194"/>
      <c r="PJQ19" s="1195"/>
      <c r="PJR19" s="1195"/>
      <c r="PJS19" s="1195"/>
      <c r="PJT19" s="1196"/>
      <c r="PJU19" s="1196"/>
      <c r="PJV19" s="1196"/>
      <c r="PJX19" s="1198"/>
      <c r="PJY19" s="1193"/>
      <c r="PJZ19" s="1194"/>
      <c r="PKA19" s="1195"/>
      <c r="PKB19" s="1195"/>
      <c r="PKC19" s="1195"/>
      <c r="PKD19" s="1196"/>
      <c r="PKE19" s="1196"/>
      <c r="PKF19" s="1196"/>
      <c r="PKH19" s="1198"/>
      <c r="PKI19" s="1193"/>
      <c r="PKJ19" s="1194"/>
      <c r="PKK19" s="1195"/>
      <c r="PKL19" s="1195"/>
      <c r="PKM19" s="1195"/>
      <c r="PKN19" s="1196"/>
      <c r="PKO19" s="1196"/>
      <c r="PKP19" s="1196"/>
      <c r="PKR19" s="1198"/>
      <c r="PKS19" s="1193"/>
      <c r="PKT19" s="1194"/>
      <c r="PKU19" s="1195"/>
      <c r="PKV19" s="1195"/>
      <c r="PKW19" s="1195"/>
      <c r="PKX19" s="1196"/>
      <c r="PKY19" s="1196"/>
      <c r="PKZ19" s="1196"/>
      <c r="PLB19" s="1198"/>
      <c r="PLC19" s="1193"/>
      <c r="PLD19" s="1194"/>
      <c r="PLE19" s="1195"/>
      <c r="PLF19" s="1195"/>
      <c r="PLG19" s="1195"/>
      <c r="PLH19" s="1196"/>
      <c r="PLI19" s="1196"/>
      <c r="PLJ19" s="1196"/>
      <c r="PLL19" s="1198"/>
      <c r="PLM19" s="1193"/>
      <c r="PLN19" s="1194"/>
      <c r="PLO19" s="1195"/>
      <c r="PLP19" s="1195"/>
      <c r="PLQ19" s="1195"/>
      <c r="PLR19" s="1196"/>
      <c r="PLS19" s="1196"/>
      <c r="PLT19" s="1196"/>
      <c r="PLV19" s="1198"/>
      <c r="PLW19" s="1193"/>
      <c r="PLX19" s="1194"/>
      <c r="PLY19" s="1195"/>
      <c r="PLZ19" s="1195"/>
      <c r="PMA19" s="1195"/>
      <c r="PMB19" s="1196"/>
      <c r="PMC19" s="1196"/>
      <c r="PMD19" s="1196"/>
      <c r="PMF19" s="1198"/>
      <c r="PMG19" s="1193"/>
      <c r="PMH19" s="1194"/>
      <c r="PMI19" s="1195"/>
      <c r="PMJ19" s="1195"/>
      <c r="PMK19" s="1195"/>
      <c r="PML19" s="1196"/>
      <c r="PMM19" s="1196"/>
      <c r="PMN19" s="1196"/>
      <c r="PMP19" s="1198"/>
      <c r="PMQ19" s="1193"/>
      <c r="PMR19" s="1194"/>
      <c r="PMS19" s="1195"/>
      <c r="PMT19" s="1195"/>
      <c r="PMU19" s="1195"/>
      <c r="PMV19" s="1196"/>
      <c r="PMW19" s="1196"/>
      <c r="PMX19" s="1196"/>
      <c r="PMZ19" s="1198"/>
      <c r="PNA19" s="1193"/>
      <c r="PNB19" s="1194"/>
      <c r="PNC19" s="1195"/>
      <c r="PND19" s="1195"/>
      <c r="PNE19" s="1195"/>
      <c r="PNF19" s="1196"/>
      <c r="PNG19" s="1196"/>
      <c r="PNH19" s="1196"/>
      <c r="PNJ19" s="1198"/>
      <c r="PNK19" s="1193"/>
      <c r="PNL19" s="1194"/>
      <c r="PNM19" s="1195"/>
      <c r="PNN19" s="1195"/>
      <c r="PNO19" s="1195"/>
      <c r="PNP19" s="1196"/>
      <c r="PNQ19" s="1196"/>
      <c r="PNR19" s="1196"/>
      <c r="PNT19" s="1198"/>
      <c r="PNU19" s="1193"/>
      <c r="PNV19" s="1194"/>
      <c r="PNW19" s="1195"/>
      <c r="PNX19" s="1195"/>
      <c r="PNY19" s="1195"/>
      <c r="PNZ19" s="1196"/>
      <c r="POA19" s="1196"/>
      <c r="POB19" s="1196"/>
      <c r="POD19" s="1198"/>
      <c r="POE19" s="1193"/>
      <c r="POF19" s="1194"/>
      <c r="POG19" s="1195"/>
      <c r="POH19" s="1195"/>
      <c r="POI19" s="1195"/>
      <c r="POJ19" s="1196"/>
      <c r="POK19" s="1196"/>
      <c r="POL19" s="1196"/>
      <c r="PON19" s="1198"/>
      <c r="POO19" s="1193"/>
      <c r="POP19" s="1194"/>
      <c r="POQ19" s="1195"/>
      <c r="POR19" s="1195"/>
      <c r="POS19" s="1195"/>
      <c r="POT19" s="1196"/>
      <c r="POU19" s="1196"/>
      <c r="POV19" s="1196"/>
      <c r="POX19" s="1198"/>
      <c r="POY19" s="1193"/>
      <c r="POZ19" s="1194"/>
      <c r="PPA19" s="1195"/>
      <c r="PPB19" s="1195"/>
      <c r="PPC19" s="1195"/>
      <c r="PPD19" s="1196"/>
      <c r="PPE19" s="1196"/>
      <c r="PPF19" s="1196"/>
      <c r="PPH19" s="1198"/>
      <c r="PPI19" s="1193"/>
      <c r="PPJ19" s="1194"/>
      <c r="PPK19" s="1195"/>
      <c r="PPL19" s="1195"/>
      <c r="PPM19" s="1195"/>
      <c r="PPN19" s="1196"/>
      <c r="PPO19" s="1196"/>
      <c r="PPP19" s="1196"/>
      <c r="PPR19" s="1198"/>
      <c r="PPS19" s="1193"/>
      <c r="PPT19" s="1194"/>
      <c r="PPU19" s="1195"/>
      <c r="PPV19" s="1195"/>
      <c r="PPW19" s="1195"/>
      <c r="PPX19" s="1196"/>
      <c r="PPY19" s="1196"/>
      <c r="PPZ19" s="1196"/>
      <c r="PQB19" s="1198"/>
      <c r="PQC19" s="1193"/>
      <c r="PQD19" s="1194"/>
      <c r="PQE19" s="1195"/>
      <c r="PQF19" s="1195"/>
      <c r="PQG19" s="1195"/>
      <c r="PQH19" s="1196"/>
      <c r="PQI19" s="1196"/>
      <c r="PQJ19" s="1196"/>
      <c r="PQL19" s="1198"/>
      <c r="PQM19" s="1193"/>
      <c r="PQN19" s="1194"/>
      <c r="PQO19" s="1195"/>
      <c r="PQP19" s="1195"/>
      <c r="PQQ19" s="1195"/>
      <c r="PQR19" s="1196"/>
      <c r="PQS19" s="1196"/>
      <c r="PQT19" s="1196"/>
      <c r="PQV19" s="1198"/>
      <c r="PQW19" s="1193"/>
      <c r="PQX19" s="1194"/>
      <c r="PQY19" s="1195"/>
      <c r="PQZ19" s="1195"/>
      <c r="PRA19" s="1195"/>
      <c r="PRB19" s="1196"/>
      <c r="PRC19" s="1196"/>
      <c r="PRD19" s="1196"/>
      <c r="PRF19" s="1198"/>
      <c r="PRG19" s="1193"/>
      <c r="PRH19" s="1194"/>
      <c r="PRI19" s="1195"/>
      <c r="PRJ19" s="1195"/>
      <c r="PRK19" s="1195"/>
      <c r="PRL19" s="1196"/>
      <c r="PRM19" s="1196"/>
      <c r="PRN19" s="1196"/>
      <c r="PRP19" s="1198"/>
      <c r="PRQ19" s="1193"/>
      <c r="PRR19" s="1194"/>
      <c r="PRS19" s="1195"/>
      <c r="PRT19" s="1195"/>
      <c r="PRU19" s="1195"/>
      <c r="PRV19" s="1196"/>
      <c r="PRW19" s="1196"/>
      <c r="PRX19" s="1196"/>
      <c r="PRZ19" s="1198"/>
      <c r="PSA19" s="1193"/>
      <c r="PSB19" s="1194"/>
      <c r="PSC19" s="1195"/>
      <c r="PSD19" s="1195"/>
      <c r="PSE19" s="1195"/>
      <c r="PSF19" s="1196"/>
      <c r="PSG19" s="1196"/>
      <c r="PSH19" s="1196"/>
      <c r="PSJ19" s="1198"/>
      <c r="PSK19" s="1193"/>
      <c r="PSL19" s="1194"/>
      <c r="PSM19" s="1195"/>
      <c r="PSN19" s="1195"/>
      <c r="PSO19" s="1195"/>
      <c r="PSP19" s="1196"/>
      <c r="PSQ19" s="1196"/>
      <c r="PSR19" s="1196"/>
      <c r="PST19" s="1198"/>
      <c r="PSU19" s="1193"/>
      <c r="PSV19" s="1194"/>
      <c r="PSW19" s="1195"/>
      <c r="PSX19" s="1195"/>
      <c r="PSY19" s="1195"/>
      <c r="PSZ19" s="1196"/>
      <c r="PTA19" s="1196"/>
      <c r="PTB19" s="1196"/>
      <c r="PTD19" s="1198"/>
      <c r="PTE19" s="1193"/>
      <c r="PTF19" s="1194"/>
      <c r="PTG19" s="1195"/>
      <c r="PTH19" s="1195"/>
      <c r="PTI19" s="1195"/>
      <c r="PTJ19" s="1196"/>
      <c r="PTK19" s="1196"/>
      <c r="PTL19" s="1196"/>
      <c r="PTN19" s="1198"/>
      <c r="PTO19" s="1193"/>
      <c r="PTP19" s="1194"/>
      <c r="PTQ19" s="1195"/>
      <c r="PTR19" s="1195"/>
      <c r="PTS19" s="1195"/>
      <c r="PTT19" s="1196"/>
      <c r="PTU19" s="1196"/>
      <c r="PTV19" s="1196"/>
      <c r="PTX19" s="1198"/>
      <c r="PTY19" s="1193"/>
      <c r="PTZ19" s="1194"/>
      <c r="PUA19" s="1195"/>
      <c r="PUB19" s="1195"/>
      <c r="PUC19" s="1195"/>
      <c r="PUD19" s="1196"/>
      <c r="PUE19" s="1196"/>
      <c r="PUF19" s="1196"/>
      <c r="PUH19" s="1198"/>
      <c r="PUI19" s="1193"/>
      <c r="PUJ19" s="1194"/>
      <c r="PUK19" s="1195"/>
      <c r="PUL19" s="1195"/>
      <c r="PUM19" s="1195"/>
      <c r="PUN19" s="1196"/>
      <c r="PUO19" s="1196"/>
      <c r="PUP19" s="1196"/>
      <c r="PUR19" s="1198"/>
      <c r="PUS19" s="1193"/>
      <c r="PUT19" s="1194"/>
      <c r="PUU19" s="1195"/>
      <c r="PUV19" s="1195"/>
      <c r="PUW19" s="1195"/>
      <c r="PUX19" s="1196"/>
      <c r="PUY19" s="1196"/>
      <c r="PUZ19" s="1196"/>
      <c r="PVB19" s="1198"/>
      <c r="PVC19" s="1193"/>
      <c r="PVD19" s="1194"/>
      <c r="PVE19" s="1195"/>
      <c r="PVF19" s="1195"/>
      <c r="PVG19" s="1195"/>
      <c r="PVH19" s="1196"/>
      <c r="PVI19" s="1196"/>
      <c r="PVJ19" s="1196"/>
      <c r="PVL19" s="1198"/>
      <c r="PVM19" s="1193"/>
      <c r="PVN19" s="1194"/>
      <c r="PVO19" s="1195"/>
      <c r="PVP19" s="1195"/>
      <c r="PVQ19" s="1195"/>
      <c r="PVR19" s="1196"/>
      <c r="PVS19" s="1196"/>
      <c r="PVT19" s="1196"/>
      <c r="PVV19" s="1198"/>
      <c r="PVW19" s="1193"/>
      <c r="PVX19" s="1194"/>
      <c r="PVY19" s="1195"/>
      <c r="PVZ19" s="1195"/>
      <c r="PWA19" s="1195"/>
      <c r="PWB19" s="1196"/>
      <c r="PWC19" s="1196"/>
      <c r="PWD19" s="1196"/>
      <c r="PWF19" s="1198"/>
      <c r="PWG19" s="1193"/>
      <c r="PWH19" s="1194"/>
      <c r="PWI19" s="1195"/>
      <c r="PWJ19" s="1195"/>
      <c r="PWK19" s="1195"/>
      <c r="PWL19" s="1196"/>
      <c r="PWM19" s="1196"/>
      <c r="PWN19" s="1196"/>
      <c r="PWP19" s="1198"/>
      <c r="PWQ19" s="1193"/>
      <c r="PWR19" s="1194"/>
      <c r="PWS19" s="1195"/>
      <c r="PWT19" s="1195"/>
      <c r="PWU19" s="1195"/>
      <c r="PWV19" s="1196"/>
      <c r="PWW19" s="1196"/>
      <c r="PWX19" s="1196"/>
      <c r="PWZ19" s="1198"/>
      <c r="PXA19" s="1193"/>
      <c r="PXB19" s="1194"/>
      <c r="PXC19" s="1195"/>
      <c r="PXD19" s="1195"/>
      <c r="PXE19" s="1195"/>
      <c r="PXF19" s="1196"/>
      <c r="PXG19" s="1196"/>
      <c r="PXH19" s="1196"/>
      <c r="PXJ19" s="1198"/>
      <c r="PXK19" s="1193"/>
      <c r="PXL19" s="1194"/>
      <c r="PXM19" s="1195"/>
      <c r="PXN19" s="1195"/>
      <c r="PXO19" s="1195"/>
      <c r="PXP19" s="1196"/>
      <c r="PXQ19" s="1196"/>
      <c r="PXR19" s="1196"/>
      <c r="PXT19" s="1198"/>
      <c r="PXU19" s="1193"/>
      <c r="PXV19" s="1194"/>
      <c r="PXW19" s="1195"/>
      <c r="PXX19" s="1195"/>
      <c r="PXY19" s="1195"/>
      <c r="PXZ19" s="1196"/>
      <c r="PYA19" s="1196"/>
      <c r="PYB19" s="1196"/>
      <c r="PYD19" s="1198"/>
      <c r="PYE19" s="1193"/>
      <c r="PYF19" s="1194"/>
      <c r="PYG19" s="1195"/>
      <c r="PYH19" s="1195"/>
      <c r="PYI19" s="1195"/>
      <c r="PYJ19" s="1196"/>
      <c r="PYK19" s="1196"/>
      <c r="PYL19" s="1196"/>
      <c r="PYN19" s="1198"/>
      <c r="PYO19" s="1193"/>
      <c r="PYP19" s="1194"/>
      <c r="PYQ19" s="1195"/>
      <c r="PYR19" s="1195"/>
      <c r="PYS19" s="1195"/>
      <c r="PYT19" s="1196"/>
      <c r="PYU19" s="1196"/>
      <c r="PYV19" s="1196"/>
      <c r="PYX19" s="1198"/>
      <c r="PYY19" s="1193"/>
      <c r="PYZ19" s="1194"/>
      <c r="PZA19" s="1195"/>
      <c r="PZB19" s="1195"/>
      <c r="PZC19" s="1195"/>
      <c r="PZD19" s="1196"/>
      <c r="PZE19" s="1196"/>
      <c r="PZF19" s="1196"/>
      <c r="PZH19" s="1198"/>
      <c r="PZI19" s="1193"/>
      <c r="PZJ19" s="1194"/>
      <c r="PZK19" s="1195"/>
      <c r="PZL19" s="1195"/>
      <c r="PZM19" s="1195"/>
      <c r="PZN19" s="1196"/>
      <c r="PZO19" s="1196"/>
      <c r="PZP19" s="1196"/>
      <c r="PZR19" s="1198"/>
      <c r="PZS19" s="1193"/>
      <c r="PZT19" s="1194"/>
      <c r="PZU19" s="1195"/>
      <c r="PZV19" s="1195"/>
      <c r="PZW19" s="1195"/>
      <c r="PZX19" s="1196"/>
      <c r="PZY19" s="1196"/>
      <c r="PZZ19" s="1196"/>
      <c r="QAB19" s="1198"/>
      <c r="QAC19" s="1193"/>
      <c r="QAD19" s="1194"/>
      <c r="QAE19" s="1195"/>
      <c r="QAF19" s="1195"/>
      <c r="QAG19" s="1195"/>
      <c r="QAH19" s="1196"/>
      <c r="QAI19" s="1196"/>
      <c r="QAJ19" s="1196"/>
      <c r="QAL19" s="1198"/>
      <c r="QAM19" s="1193"/>
      <c r="QAN19" s="1194"/>
      <c r="QAO19" s="1195"/>
      <c r="QAP19" s="1195"/>
      <c r="QAQ19" s="1195"/>
      <c r="QAR19" s="1196"/>
      <c r="QAS19" s="1196"/>
      <c r="QAT19" s="1196"/>
      <c r="QAV19" s="1198"/>
      <c r="QAW19" s="1193"/>
      <c r="QAX19" s="1194"/>
      <c r="QAY19" s="1195"/>
      <c r="QAZ19" s="1195"/>
      <c r="QBA19" s="1195"/>
      <c r="QBB19" s="1196"/>
      <c r="QBC19" s="1196"/>
      <c r="QBD19" s="1196"/>
      <c r="QBF19" s="1198"/>
      <c r="QBG19" s="1193"/>
      <c r="QBH19" s="1194"/>
      <c r="QBI19" s="1195"/>
      <c r="QBJ19" s="1195"/>
      <c r="QBK19" s="1195"/>
      <c r="QBL19" s="1196"/>
      <c r="QBM19" s="1196"/>
      <c r="QBN19" s="1196"/>
      <c r="QBP19" s="1198"/>
      <c r="QBQ19" s="1193"/>
      <c r="QBR19" s="1194"/>
      <c r="QBS19" s="1195"/>
      <c r="QBT19" s="1195"/>
      <c r="QBU19" s="1195"/>
      <c r="QBV19" s="1196"/>
      <c r="QBW19" s="1196"/>
      <c r="QBX19" s="1196"/>
      <c r="QBZ19" s="1198"/>
      <c r="QCA19" s="1193"/>
      <c r="QCB19" s="1194"/>
      <c r="QCC19" s="1195"/>
      <c r="QCD19" s="1195"/>
      <c r="QCE19" s="1195"/>
      <c r="QCF19" s="1196"/>
      <c r="QCG19" s="1196"/>
      <c r="QCH19" s="1196"/>
      <c r="QCJ19" s="1198"/>
      <c r="QCK19" s="1193"/>
      <c r="QCL19" s="1194"/>
      <c r="QCM19" s="1195"/>
      <c r="QCN19" s="1195"/>
      <c r="QCO19" s="1195"/>
      <c r="QCP19" s="1196"/>
      <c r="QCQ19" s="1196"/>
      <c r="QCR19" s="1196"/>
      <c r="QCT19" s="1198"/>
      <c r="QCU19" s="1193"/>
      <c r="QCV19" s="1194"/>
      <c r="QCW19" s="1195"/>
      <c r="QCX19" s="1195"/>
      <c r="QCY19" s="1195"/>
      <c r="QCZ19" s="1196"/>
      <c r="QDA19" s="1196"/>
      <c r="QDB19" s="1196"/>
      <c r="QDD19" s="1198"/>
      <c r="QDE19" s="1193"/>
      <c r="QDF19" s="1194"/>
      <c r="QDG19" s="1195"/>
      <c r="QDH19" s="1195"/>
      <c r="QDI19" s="1195"/>
      <c r="QDJ19" s="1196"/>
      <c r="QDK19" s="1196"/>
      <c r="QDL19" s="1196"/>
      <c r="QDN19" s="1198"/>
      <c r="QDO19" s="1193"/>
      <c r="QDP19" s="1194"/>
      <c r="QDQ19" s="1195"/>
      <c r="QDR19" s="1195"/>
      <c r="QDS19" s="1195"/>
      <c r="QDT19" s="1196"/>
      <c r="QDU19" s="1196"/>
      <c r="QDV19" s="1196"/>
      <c r="QDX19" s="1198"/>
      <c r="QDY19" s="1193"/>
      <c r="QDZ19" s="1194"/>
      <c r="QEA19" s="1195"/>
      <c r="QEB19" s="1195"/>
      <c r="QEC19" s="1195"/>
      <c r="QED19" s="1196"/>
      <c r="QEE19" s="1196"/>
      <c r="QEF19" s="1196"/>
      <c r="QEH19" s="1198"/>
      <c r="QEI19" s="1193"/>
      <c r="QEJ19" s="1194"/>
      <c r="QEK19" s="1195"/>
      <c r="QEL19" s="1195"/>
      <c r="QEM19" s="1195"/>
      <c r="QEN19" s="1196"/>
      <c r="QEO19" s="1196"/>
      <c r="QEP19" s="1196"/>
      <c r="QER19" s="1198"/>
      <c r="QES19" s="1193"/>
      <c r="QET19" s="1194"/>
      <c r="QEU19" s="1195"/>
      <c r="QEV19" s="1195"/>
      <c r="QEW19" s="1195"/>
      <c r="QEX19" s="1196"/>
      <c r="QEY19" s="1196"/>
      <c r="QEZ19" s="1196"/>
      <c r="QFB19" s="1198"/>
      <c r="QFC19" s="1193"/>
      <c r="QFD19" s="1194"/>
      <c r="QFE19" s="1195"/>
      <c r="QFF19" s="1195"/>
      <c r="QFG19" s="1195"/>
      <c r="QFH19" s="1196"/>
      <c r="QFI19" s="1196"/>
      <c r="QFJ19" s="1196"/>
      <c r="QFL19" s="1198"/>
      <c r="QFM19" s="1193"/>
      <c r="QFN19" s="1194"/>
      <c r="QFO19" s="1195"/>
      <c r="QFP19" s="1195"/>
      <c r="QFQ19" s="1195"/>
      <c r="QFR19" s="1196"/>
      <c r="QFS19" s="1196"/>
      <c r="QFT19" s="1196"/>
      <c r="QFV19" s="1198"/>
      <c r="QFW19" s="1193"/>
      <c r="QFX19" s="1194"/>
      <c r="QFY19" s="1195"/>
      <c r="QFZ19" s="1195"/>
      <c r="QGA19" s="1195"/>
      <c r="QGB19" s="1196"/>
      <c r="QGC19" s="1196"/>
      <c r="QGD19" s="1196"/>
      <c r="QGF19" s="1198"/>
      <c r="QGG19" s="1193"/>
      <c r="QGH19" s="1194"/>
      <c r="QGI19" s="1195"/>
      <c r="QGJ19" s="1195"/>
      <c r="QGK19" s="1195"/>
      <c r="QGL19" s="1196"/>
      <c r="QGM19" s="1196"/>
      <c r="QGN19" s="1196"/>
      <c r="QGP19" s="1198"/>
      <c r="QGQ19" s="1193"/>
      <c r="QGR19" s="1194"/>
      <c r="QGS19" s="1195"/>
      <c r="QGT19" s="1195"/>
      <c r="QGU19" s="1195"/>
      <c r="QGV19" s="1196"/>
      <c r="QGW19" s="1196"/>
      <c r="QGX19" s="1196"/>
      <c r="QGZ19" s="1198"/>
      <c r="QHA19" s="1193"/>
      <c r="QHB19" s="1194"/>
      <c r="QHC19" s="1195"/>
      <c r="QHD19" s="1195"/>
      <c r="QHE19" s="1195"/>
      <c r="QHF19" s="1196"/>
      <c r="QHG19" s="1196"/>
      <c r="QHH19" s="1196"/>
      <c r="QHJ19" s="1198"/>
      <c r="QHK19" s="1193"/>
      <c r="QHL19" s="1194"/>
      <c r="QHM19" s="1195"/>
      <c r="QHN19" s="1195"/>
      <c r="QHO19" s="1195"/>
      <c r="QHP19" s="1196"/>
      <c r="QHQ19" s="1196"/>
      <c r="QHR19" s="1196"/>
      <c r="QHT19" s="1198"/>
      <c r="QHU19" s="1193"/>
      <c r="QHV19" s="1194"/>
      <c r="QHW19" s="1195"/>
      <c r="QHX19" s="1195"/>
      <c r="QHY19" s="1195"/>
      <c r="QHZ19" s="1196"/>
      <c r="QIA19" s="1196"/>
      <c r="QIB19" s="1196"/>
      <c r="QID19" s="1198"/>
      <c r="QIE19" s="1193"/>
      <c r="QIF19" s="1194"/>
      <c r="QIG19" s="1195"/>
      <c r="QIH19" s="1195"/>
      <c r="QII19" s="1195"/>
      <c r="QIJ19" s="1196"/>
      <c r="QIK19" s="1196"/>
      <c r="QIL19" s="1196"/>
      <c r="QIN19" s="1198"/>
      <c r="QIO19" s="1193"/>
      <c r="QIP19" s="1194"/>
      <c r="QIQ19" s="1195"/>
      <c r="QIR19" s="1195"/>
      <c r="QIS19" s="1195"/>
      <c r="QIT19" s="1196"/>
      <c r="QIU19" s="1196"/>
      <c r="QIV19" s="1196"/>
      <c r="QIX19" s="1198"/>
      <c r="QIY19" s="1193"/>
      <c r="QIZ19" s="1194"/>
      <c r="QJA19" s="1195"/>
      <c r="QJB19" s="1195"/>
      <c r="QJC19" s="1195"/>
      <c r="QJD19" s="1196"/>
      <c r="QJE19" s="1196"/>
      <c r="QJF19" s="1196"/>
      <c r="QJH19" s="1198"/>
      <c r="QJI19" s="1193"/>
      <c r="QJJ19" s="1194"/>
      <c r="QJK19" s="1195"/>
      <c r="QJL19" s="1195"/>
      <c r="QJM19" s="1195"/>
      <c r="QJN19" s="1196"/>
      <c r="QJO19" s="1196"/>
      <c r="QJP19" s="1196"/>
      <c r="QJR19" s="1198"/>
      <c r="QJS19" s="1193"/>
      <c r="QJT19" s="1194"/>
      <c r="QJU19" s="1195"/>
      <c r="QJV19" s="1195"/>
      <c r="QJW19" s="1195"/>
      <c r="QJX19" s="1196"/>
      <c r="QJY19" s="1196"/>
      <c r="QJZ19" s="1196"/>
      <c r="QKB19" s="1198"/>
      <c r="QKC19" s="1193"/>
      <c r="QKD19" s="1194"/>
      <c r="QKE19" s="1195"/>
      <c r="QKF19" s="1195"/>
      <c r="QKG19" s="1195"/>
      <c r="QKH19" s="1196"/>
      <c r="QKI19" s="1196"/>
      <c r="QKJ19" s="1196"/>
      <c r="QKL19" s="1198"/>
      <c r="QKM19" s="1193"/>
      <c r="QKN19" s="1194"/>
      <c r="QKO19" s="1195"/>
      <c r="QKP19" s="1195"/>
      <c r="QKQ19" s="1195"/>
      <c r="QKR19" s="1196"/>
      <c r="QKS19" s="1196"/>
      <c r="QKT19" s="1196"/>
      <c r="QKV19" s="1198"/>
      <c r="QKW19" s="1193"/>
      <c r="QKX19" s="1194"/>
      <c r="QKY19" s="1195"/>
      <c r="QKZ19" s="1195"/>
      <c r="QLA19" s="1195"/>
      <c r="QLB19" s="1196"/>
      <c r="QLC19" s="1196"/>
      <c r="QLD19" s="1196"/>
      <c r="QLF19" s="1198"/>
      <c r="QLG19" s="1193"/>
      <c r="QLH19" s="1194"/>
      <c r="QLI19" s="1195"/>
      <c r="QLJ19" s="1195"/>
      <c r="QLK19" s="1195"/>
      <c r="QLL19" s="1196"/>
      <c r="QLM19" s="1196"/>
      <c r="QLN19" s="1196"/>
      <c r="QLP19" s="1198"/>
      <c r="QLQ19" s="1193"/>
      <c r="QLR19" s="1194"/>
      <c r="QLS19" s="1195"/>
      <c r="QLT19" s="1195"/>
      <c r="QLU19" s="1195"/>
      <c r="QLV19" s="1196"/>
      <c r="QLW19" s="1196"/>
      <c r="QLX19" s="1196"/>
      <c r="QLZ19" s="1198"/>
      <c r="QMA19" s="1193"/>
      <c r="QMB19" s="1194"/>
      <c r="QMC19" s="1195"/>
      <c r="QMD19" s="1195"/>
      <c r="QME19" s="1195"/>
      <c r="QMF19" s="1196"/>
      <c r="QMG19" s="1196"/>
      <c r="QMH19" s="1196"/>
      <c r="QMJ19" s="1198"/>
      <c r="QMK19" s="1193"/>
      <c r="QML19" s="1194"/>
      <c r="QMM19" s="1195"/>
      <c r="QMN19" s="1195"/>
      <c r="QMO19" s="1195"/>
      <c r="QMP19" s="1196"/>
      <c r="QMQ19" s="1196"/>
      <c r="QMR19" s="1196"/>
      <c r="QMT19" s="1198"/>
      <c r="QMU19" s="1193"/>
      <c r="QMV19" s="1194"/>
      <c r="QMW19" s="1195"/>
      <c r="QMX19" s="1195"/>
      <c r="QMY19" s="1195"/>
      <c r="QMZ19" s="1196"/>
      <c r="QNA19" s="1196"/>
      <c r="QNB19" s="1196"/>
      <c r="QND19" s="1198"/>
      <c r="QNE19" s="1193"/>
      <c r="QNF19" s="1194"/>
      <c r="QNG19" s="1195"/>
      <c r="QNH19" s="1195"/>
      <c r="QNI19" s="1195"/>
      <c r="QNJ19" s="1196"/>
      <c r="QNK19" s="1196"/>
      <c r="QNL19" s="1196"/>
      <c r="QNN19" s="1198"/>
      <c r="QNO19" s="1193"/>
      <c r="QNP19" s="1194"/>
      <c r="QNQ19" s="1195"/>
      <c r="QNR19" s="1195"/>
      <c r="QNS19" s="1195"/>
      <c r="QNT19" s="1196"/>
      <c r="QNU19" s="1196"/>
      <c r="QNV19" s="1196"/>
      <c r="QNX19" s="1198"/>
      <c r="QNY19" s="1193"/>
      <c r="QNZ19" s="1194"/>
      <c r="QOA19" s="1195"/>
      <c r="QOB19" s="1195"/>
      <c r="QOC19" s="1195"/>
      <c r="QOD19" s="1196"/>
      <c r="QOE19" s="1196"/>
      <c r="QOF19" s="1196"/>
      <c r="QOH19" s="1198"/>
      <c r="QOI19" s="1193"/>
      <c r="QOJ19" s="1194"/>
      <c r="QOK19" s="1195"/>
      <c r="QOL19" s="1195"/>
      <c r="QOM19" s="1195"/>
      <c r="QON19" s="1196"/>
      <c r="QOO19" s="1196"/>
      <c r="QOP19" s="1196"/>
      <c r="QOR19" s="1198"/>
      <c r="QOS19" s="1193"/>
      <c r="QOT19" s="1194"/>
      <c r="QOU19" s="1195"/>
      <c r="QOV19" s="1195"/>
      <c r="QOW19" s="1195"/>
      <c r="QOX19" s="1196"/>
      <c r="QOY19" s="1196"/>
      <c r="QOZ19" s="1196"/>
      <c r="QPB19" s="1198"/>
      <c r="QPC19" s="1193"/>
      <c r="QPD19" s="1194"/>
      <c r="QPE19" s="1195"/>
      <c r="QPF19" s="1195"/>
      <c r="QPG19" s="1195"/>
      <c r="QPH19" s="1196"/>
      <c r="QPI19" s="1196"/>
      <c r="QPJ19" s="1196"/>
      <c r="QPL19" s="1198"/>
      <c r="QPM19" s="1193"/>
      <c r="QPN19" s="1194"/>
      <c r="QPO19" s="1195"/>
      <c r="QPP19" s="1195"/>
      <c r="QPQ19" s="1195"/>
      <c r="QPR19" s="1196"/>
      <c r="QPS19" s="1196"/>
      <c r="QPT19" s="1196"/>
      <c r="QPV19" s="1198"/>
      <c r="QPW19" s="1193"/>
      <c r="QPX19" s="1194"/>
      <c r="QPY19" s="1195"/>
      <c r="QPZ19" s="1195"/>
      <c r="QQA19" s="1195"/>
      <c r="QQB19" s="1196"/>
      <c r="QQC19" s="1196"/>
      <c r="QQD19" s="1196"/>
      <c r="QQF19" s="1198"/>
      <c r="QQG19" s="1193"/>
      <c r="QQH19" s="1194"/>
      <c r="QQI19" s="1195"/>
      <c r="QQJ19" s="1195"/>
      <c r="QQK19" s="1195"/>
      <c r="QQL19" s="1196"/>
      <c r="QQM19" s="1196"/>
      <c r="QQN19" s="1196"/>
      <c r="QQP19" s="1198"/>
      <c r="QQQ19" s="1193"/>
      <c r="QQR19" s="1194"/>
      <c r="QQS19" s="1195"/>
      <c r="QQT19" s="1195"/>
      <c r="QQU19" s="1195"/>
      <c r="QQV19" s="1196"/>
      <c r="QQW19" s="1196"/>
      <c r="QQX19" s="1196"/>
      <c r="QQZ19" s="1198"/>
      <c r="QRA19" s="1193"/>
      <c r="QRB19" s="1194"/>
      <c r="QRC19" s="1195"/>
      <c r="QRD19" s="1195"/>
      <c r="QRE19" s="1195"/>
      <c r="QRF19" s="1196"/>
      <c r="QRG19" s="1196"/>
      <c r="QRH19" s="1196"/>
      <c r="QRJ19" s="1198"/>
      <c r="QRK19" s="1193"/>
      <c r="QRL19" s="1194"/>
      <c r="QRM19" s="1195"/>
      <c r="QRN19" s="1195"/>
      <c r="QRO19" s="1195"/>
      <c r="QRP19" s="1196"/>
      <c r="QRQ19" s="1196"/>
      <c r="QRR19" s="1196"/>
      <c r="QRT19" s="1198"/>
      <c r="QRU19" s="1193"/>
      <c r="QRV19" s="1194"/>
      <c r="QRW19" s="1195"/>
      <c r="QRX19" s="1195"/>
      <c r="QRY19" s="1195"/>
      <c r="QRZ19" s="1196"/>
      <c r="QSA19" s="1196"/>
      <c r="QSB19" s="1196"/>
      <c r="QSD19" s="1198"/>
      <c r="QSE19" s="1193"/>
      <c r="QSF19" s="1194"/>
      <c r="QSG19" s="1195"/>
      <c r="QSH19" s="1195"/>
      <c r="QSI19" s="1195"/>
      <c r="QSJ19" s="1196"/>
      <c r="QSK19" s="1196"/>
      <c r="QSL19" s="1196"/>
      <c r="QSN19" s="1198"/>
      <c r="QSO19" s="1193"/>
      <c r="QSP19" s="1194"/>
      <c r="QSQ19" s="1195"/>
      <c r="QSR19" s="1195"/>
      <c r="QSS19" s="1195"/>
      <c r="QST19" s="1196"/>
      <c r="QSU19" s="1196"/>
      <c r="QSV19" s="1196"/>
      <c r="QSX19" s="1198"/>
      <c r="QSY19" s="1193"/>
      <c r="QSZ19" s="1194"/>
      <c r="QTA19" s="1195"/>
      <c r="QTB19" s="1195"/>
      <c r="QTC19" s="1195"/>
      <c r="QTD19" s="1196"/>
      <c r="QTE19" s="1196"/>
      <c r="QTF19" s="1196"/>
      <c r="QTH19" s="1198"/>
      <c r="QTI19" s="1193"/>
      <c r="QTJ19" s="1194"/>
      <c r="QTK19" s="1195"/>
      <c r="QTL19" s="1195"/>
      <c r="QTM19" s="1195"/>
      <c r="QTN19" s="1196"/>
      <c r="QTO19" s="1196"/>
      <c r="QTP19" s="1196"/>
      <c r="QTR19" s="1198"/>
      <c r="QTS19" s="1193"/>
      <c r="QTT19" s="1194"/>
      <c r="QTU19" s="1195"/>
      <c r="QTV19" s="1195"/>
      <c r="QTW19" s="1195"/>
      <c r="QTX19" s="1196"/>
      <c r="QTY19" s="1196"/>
      <c r="QTZ19" s="1196"/>
      <c r="QUB19" s="1198"/>
      <c r="QUC19" s="1193"/>
      <c r="QUD19" s="1194"/>
      <c r="QUE19" s="1195"/>
      <c r="QUF19" s="1195"/>
      <c r="QUG19" s="1195"/>
      <c r="QUH19" s="1196"/>
      <c r="QUI19" s="1196"/>
      <c r="QUJ19" s="1196"/>
      <c r="QUL19" s="1198"/>
      <c r="QUM19" s="1193"/>
      <c r="QUN19" s="1194"/>
      <c r="QUO19" s="1195"/>
      <c r="QUP19" s="1195"/>
      <c r="QUQ19" s="1195"/>
      <c r="QUR19" s="1196"/>
      <c r="QUS19" s="1196"/>
      <c r="QUT19" s="1196"/>
      <c r="QUV19" s="1198"/>
      <c r="QUW19" s="1193"/>
      <c r="QUX19" s="1194"/>
      <c r="QUY19" s="1195"/>
      <c r="QUZ19" s="1195"/>
      <c r="QVA19" s="1195"/>
      <c r="QVB19" s="1196"/>
      <c r="QVC19" s="1196"/>
      <c r="QVD19" s="1196"/>
      <c r="QVF19" s="1198"/>
      <c r="QVG19" s="1193"/>
      <c r="QVH19" s="1194"/>
      <c r="QVI19" s="1195"/>
      <c r="QVJ19" s="1195"/>
      <c r="QVK19" s="1195"/>
      <c r="QVL19" s="1196"/>
      <c r="QVM19" s="1196"/>
      <c r="QVN19" s="1196"/>
      <c r="QVP19" s="1198"/>
      <c r="QVQ19" s="1193"/>
      <c r="QVR19" s="1194"/>
      <c r="QVS19" s="1195"/>
      <c r="QVT19" s="1195"/>
      <c r="QVU19" s="1195"/>
      <c r="QVV19" s="1196"/>
      <c r="QVW19" s="1196"/>
      <c r="QVX19" s="1196"/>
      <c r="QVZ19" s="1198"/>
      <c r="QWA19" s="1193"/>
      <c r="QWB19" s="1194"/>
      <c r="QWC19" s="1195"/>
      <c r="QWD19" s="1195"/>
      <c r="QWE19" s="1195"/>
      <c r="QWF19" s="1196"/>
      <c r="QWG19" s="1196"/>
      <c r="QWH19" s="1196"/>
      <c r="QWJ19" s="1198"/>
      <c r="QWK19" s="1193"/>
      <c r="QWL19" s="1194"/>
      <c r="QWM19" s="1195"/>
      <c r="QWN19" s="1195"/>
      <c r="QWO19" s="1195"/>
      <c r="QWP19" s="1196"/>
      <c r="QWQ19" s="1196"/>
      <c r="QWR19" s="1196"/>
      <c r="QWT19" s="1198"/>
      <c r="QWU19" s="1193"/>
      <c r="QWV19" s="1194"/>
      <c r="QWW19" s="1195"/>
      <c r="QWX19" s="1195"/>
      <c r="QWY19" s="1195"/>
      <c r="QWZ19" s="1196"/>
      <c r="QXA19" s="1196"/>
      <c r="QXB19" s="1196"/>
      <c r="QXD19" s="1198"/>
      <c r="QXE19" s="1193"/>
      <c r="QXF19" s="1194"/>
      <c r="QXG19" s="1195"/>
      <c r="QXH19" s="1195"/>
      <c r="QXI19" s="1195"/>
      <c r="QXJ19" s="1196"/>
      <c r="QXK19" s="1196"/>
      <c r="QXL19" s="1196"/>
      <c r="QXN19" s="1198"/>
      <c r="QXO19" s="1193"/>
      <c r="QXP19" s="1194"/>
      <c r="QXQ19" s="1195"/>
      <c r="QXR19" s="1195"/>
      <c r="QXS19" s="1195"/>
      <c r="QXT19" s="1196"/>
      <c r="QXU19" s="1196"/>
      <c r="QXV19" s="1196"/>
      <c r="QXX19" s="1198"/>
      <c r="QXY19" s="1193"/>
      <c r="QXZ19" s="1194"/>
      <c r="QYA19" s="1195"/>
      <c r="QYB19" s="1195"/>
      <c r="QYC19" s="1195"/>
      <c r="QYD19" s="1196"/>
      <c r="QYE19" s="1196"/>
      <c r="QYF19" s="1196"/>
      <c r="QYH19" s="1198"/>
      <c r="QYI19" s="1193"/>
      <c r="QYJ19" s="1194"/>
      <c r="QYK19" s="1195"/>
      <c r="QYL19" s="1195"/>
      <c r="QYM19" s="1195"/>
      <c r="QYN19" s="1196"/>
      <c r="QYO19" s="1196"/>
      <c r="QYP19" s="1196"/>
      <c r="QYR19" s="1198"/>
      <c r="QYS19" s="1193"/>
      <c r="QYT19" s="1194"/>
      <c r="QYU19" s="1195"/>
      <c r="QYV19" s="1195"/>
      <c r="QYW19" s="1195"/>
      <c r="QYX19" s="1196"/>
      <c r="QYY19" s="1196"/>
      <c r="QYZ19" s="1196"/>
      <c r="QZB19" s="1198"/>
      <c r="QZC19" s="1193"/>
      <c r="QZD19" s="1194"/>
      <c r="QZE19" s="1195"/>
      <c r="QZF19" s="1195"/>
      <c r="QZG19" s="1195"/>
      <c r="QZH19" s="1196"/>
      <c r="QZI19" s="1196"/>
      <c r="QZJ19" s="1196"/>
      <c r="QZL19" s="1198"/>
      <c r="QZM19" s="1193"/>
      <c r="QZN19" s="1194"/>
      <c r="QZO19" s="1195"/>
      <c r="QZP19" s="1195"/>
      <c r="QZQ19" s="1195"/>
      <c r="QZR19" s="1196"/>
      <c r="QZS19" s="1196"/>
      <c r="QZT19" s="1196"/>
      <c r="QZV19" s="1198"/>
      <c r="QZW19" s="1193"/>
      <c r="QZX19" s="1194"/>
      <c r="QZY19" s="1195"/>
      <c r="QZZ19" s="1195"/>
      <c r="RAA19" s="1195"/>
      <c r="RAB19" s="1196"/>
      <c r="RAC19" s="1196"/>
      <c r="RAD19" s="1196"/>
      <c r="RAF19" s="1198"/>
      <c r="RAG19" s="1193"/>
      <c r="RAH19" s="1194"/>
      <c r="RAI19" s="1195"/>
      <c r="RAJ19" s="1195"/>
      <c r="RAK19" s="1195"/>
      <c r="RAL19" s="1196"/>
      <c r="RAM19" s="1196"/>
      <c r="RAN19" s="1196"/>
      <c r="RAP19" s="1198"/>
      <c r="RAQ19" s="1193"/>
      <c r="RAR19" s="1194"/>
      <c r="RAS19" s="1195"/>
      <c r="RAT19" s="1195"/>
      <c r="RAU19" s="1195"/>
      <c r="RAV19" s="1196"/>
      <c r="RAW19" s="1196"/>
      <c r="RAX19" s="1196"/>
      <c r="RAZ19" s="1198"/>
      <c r="RBA19" s="1193"/>
      <c r="RBB19" s="1194"/>
      <c r="RBC19" s="1195"/>
      <c r="RBD19" s="1195"/>
      <c r="RBE19" s="1195"/>
      <c r="RBF19" s="1196"/>
      <c r="RBG19" s="1196"/>
      <c r="RBH19" s="1196"/>
      <c r="RBJ19" s="1198"/>
      <c r="RBK19" s="1193"/>
      <c r="RBL19" s="1194"/>
      <c r="RBM19" s="1195"/>
      <c r="RBN19" s="1195"/>
      <c r="RBO19" s="1195"/>
      <c r="RBP19" s="1196"/>
      <c r="RBQ19" s="1196"/>
      <c r="RBR19" s="1196"/>
      <c r="RBT19" s="1198"/>
      <c r="RBU19" s="1193"/>
      <c r="RBV19" s="1194"/>
      <c r="RBW19" s="1195"/>
      <c r="RBX19" s="1195"/>
      <c r="RBY19" s="1195"/>
      <c r="RBZ19" s="1196"/>
      <c r="RCA19" s="1196"/>
      <c r="RCB19" s="1196"/>
      <c r="RCD19" s="1198"/>
      <c r="RCE19" s="1193"/>
      <c r="RCF19" s="1194"/>
      <c r="RCG19" s="1195"/>
      <c r="RCH19" s="1195"/>
      <c r="RCI19" s="1195"/>
      <c r="RCJ19" s="1196"/>
      <c r="RCK19" s="1196"/>
      <c r="RCL19" s="1196"/>
      <c r="RCN19" s="1198"/>
      <c r="RCO19" s="1193"/>
      <c r="RCP19" s="1194"/>
      <c r="RCQ19" s="1195"/>
      <c r="RCR19" s="1195"/>
      <c r="RCS19" s="1195"/>
      <c r="RCT19" s="1196"/>
      <c r="RCU19" s="1196"/>
      <c r="RCV19" s="1196"/>
      <c r="RCX19" s="1198"/>
      <c r="RCY19" s="1193"/>
      <c r="RCZ19" s="1194"/>
      <c r="RDA19" s="1195"/>
      <c r="RDB19" s="1195"/>
      <c r="RDC19" s="1195"/>
      <c r="RDD19" s="1196"/>
      <c r="RDE19" s="1196"/>
      <c r="RDF19" s="1196"/>
      <c r="RDH19" s="1198"/>
      <c r="RDI19" s="1193"/>
      <c r="RDJ19" s="1194"/>
      <c r="RDK19" s="1195"/>
      <c r="RDL19" s="1195"/>
      <c r="RDM19" s="1195"/>
      <c r="RDN19" s="1196"/>
      <c r="RDO19" s="1196"/>
      <c r="RDP19" s="1196"/>
      <c r="RDR19" s="1198"/>
      <c r="RDS19" s="1193"/>
      <c r="RDT19" s="1194"/>
      <c r="RDU19" s="1195"/>
      <c r="RDV19" s="1195"/>
      <c r="RDW19" s="1195"/>
      <c r="RDX19" s="1196"/>
      <c r="RDY19" s="1196"/>
      <c r="RDZ19" s="1196"/>
      <c r="REB19" s="1198"/>
      <c r="REC19" s="1193"/>
      <c r="RED19" s="1194"/>
      <c r="REE19" s="1195"/>
      <c r="REF19" s="1195"/>
      <c r="REG19" s="1195"/>
      <c r="REH19" s="1196"/>
      <c r="REI19" s="1196"/>
      <c r="REJ19" s="1196"/>
      <c r="REL19" s="1198"/>
      <c r="REM19" s="1193"/>
      <c r="REN19" s="1194"/>
      <c r="REO19" s="1195"/>
      <c r="REP19" s="1195"/>
      <c r="REQ19" s="1195"/>
      <c r="RER19" s="1196"/>
      <c r="RES19" s="1196"/>
      <c r="RET19" s="1196"/>
      <c r="REV19" s="1198"/>
      <c r="REW19" s="1193"/>
      <c r="REX19" s="1194"/>
      <c r="REY19" s="1195"/>
      <c r="REZ19" s="1195"/>
      <c r="RFA19" s="1195"/>
      <c r="RFB19" s="1196"/>
      <c r="RFC19" s="1196"/>
      <c r="RFD19" s="1196"/>
      <c r="RFF19" s="1198"/>
      <c r="RFG19" s="1193"/>
      <c r="RFH19" s="1194"/>
      <c r="RFI19" s="1195"/>
      <c r="RFJ19" s="1195"/>
      <c r="RFK19" s="1195"/>
      <c r="RFL19" s="1196"/>
      <c r="RFM19" s="1196"/>
      <c r="RFN19" s="1196"/>
      <c r="RFP19" s="1198"/>
      <c r="RFQ19" s="1193"/>
      <c r="RFR19" s="1194"/>
      <c r="RFS19" s="1195"/>
      <c r="RFT19" s="1195"/>
      <c r="RFU19" s="1195"/>
      <c r="RFV19" s="1196"/>
      <c r="RFW19" s="1196"/>
      <c r="RFX19" s="1196"/>
      <c r="RFZ19" s="1198"/>
      <c r="RGA19" s="1193"/>
      <c r="RGB19" s="1194"/>
      <c r="RGC19" s="1195"/>
      <c r="RGD19" s="1195"/>
      <c r="RGE19" s="1195"/>
      <c r="RGF19" s="1196"/>
      <c r="RGG19" s="1196"/>
      <c r="RGH19" s="1196"/>
      <c r="RGJ19" s="1198"/>
      <c r="RGK19" s="1193"/>
      <c r="RGL19" s="1194"/>
      <c r="RGM19" s="1195"/>
      <c r="RGN19" s="1195"/>
      <c r="RGO19" s="1195"/>
      <c r="RGP19" s="1196"/>
      <c r="RGQ19" s="1196"/>
      <c r="RGR19" s="1196"/>
      <c r="RGT19" s="1198"/>
      <c r="RGU19" s="1193"/>
      <c r="RGV19" s="1194"/>
      <c r="RGW19" s="1195"/>
      <c r="RGX19" s="1195"/>
      <c r="RGY19" s="1195"/>
      <c r="RGZ19" s="1196"/>
      <c r="RHA19" s="1196"/>
      <c r="RHB19" s="1196"/>
      <c r="RHD19" s="1198"/>
      <c r="RHE19" s="1193"/>
      <c r="RHF19" s="1194"/>
      <c r="RHG19" s="1195"/>
      <c r="RHH19" s="1195"/>
      <c r="RHI19" s="1195"/>
      <c r="RHJ19" s="1196"/>
      <c r="RHK19" s="1196"/>
      <c r="RHL19" s="1196"/>
      <c r="RHN19" s="1198"/>
      <c r="RHO19" s="1193"/>
      <c r="RHP19" s="1194"/>
      <c r="RHQ19" s="1195"/>
      <c r="RHR19" s="1195"/>
      <c r="RHS19" s="1195"/>
      <c r="RHT19" s="1196"/>
      <c r="RHU19" s="1196"/>
      <c r="RHV19" s="1196"/>
      <c r="RHX19" s="1198"/>
      <c r="RHY19" s="1193"/>
      <c r="RHZ19" s="1194"/>
      <c r="RIA19" s="1195"/>
      <c r="RIB19" s="1195"/>
      <c r="RIC19" s="1195"/>
      <c r="RID19" s="1196"/>
      <c r="RIE19" s="1196"/>
      <c r="RIF19" s="1196"/>
      <c r="RIH19" s="1198"/>
      <c r="RII19" s="1193"/>
      <c r="RIJ19" s="1194"/>
      <c r="RIK19" s="1195"/>
      <c r="RIL19" s="1195"/>
      <c r="RIM19" s="1195"/>
      <c r="RIN19" s="1196"/>
      <c r="RIO19" s="1196"/>
      <c r="RIP19" s="1196"/>
      <c r="RIR19" s="1198"/>
      <c r="RIS19" s="1193"/>
      <c r="RIT19" s="1194"/>
      <c r="RIU19" s="1195"/>
      <c r="RIV19" s="1195"/>
      <c r="RIW19" s="1195"/>
      <c r="RIX19" s="1196"/>
      <c r="RIY19" s="1196"/>
      <c r="RIZ19" s="1196"/>
      <c r="RJB19" s="1198"/>
      <c r="RJC19" s="1193"/>
      <c r="RJD19" s="1194"/>
      <c r="RJE19" s="1195"/>
      <c r="RJF19" s="1195"/>
      <c r="RJG19" s="1195"/>
      <c r="RJH19" s="1196"/>
      <c r="RJI19" s="1196"/>
      <c r="RJJ19" s="1196"/>
      <c r="RJL19" s="1198"/>
      <c r="RJM19" s="1193"/>
      <c r="RJN19" s="1194"/>
      <c r="RJO19" s="1195"/>
      <c r="RJP19" s="1195"/>
      <c r="RJQ19" s="1195"/>
      <c r="RJR19" s="1196"/>
      <c r="RJS19" s="1196"/>
      <c r="RJT19" s="1196"/>
      <c r="RJV19" s="1198"/>
      <c r="RJW19" s="1193"/>
      <c r="RJX19" s="1194"/>
      <c r="RJY19" s="1195"/>
      <c r="RJZ19" s="1195"/>
      <c r="RKA19" s="1195"/>
      <c r="RKB19" s="1196"/>
      <c r="RKC19" s="1196"/>
      <c r="RKD19" s="1196"/>
      <c r="RKF19" s="1198"/>
      <c r="RKG19" s="1193"/>
      <c r="RKH19" s="1194"/>
      <c r="RKI19" s="1195"/>
      <c r="RKJ19" s="1195"/>
      <c r="RKK19" s="1195"/>
      <c r="RKL19" s="1196"/>
      <c r="RKM19" s="1196"/>
      <c r="RKN19" s="1196"/>
      <c r="RKP19" s="1198"/>
      <c r="RKQ19" s="1193"/>
      <c r="RKR19" s="1194"/>
      <c r="RKS19" s="1195"/>
      <c r="RKT19" s="1195"/>
      <c r="RKU19" s="1195"/>
      <c r="RKV19" s="1196"/>
      <c r="RKW19" s="1196"/>
      <c r="RKX19" s="1196"/>
      <c r="RKZ19" s="1198"/>
      <c r="RLA19" s="1193"/>
      <c r="RLB19" s="1194"/>
      <c r="RLC19" s="1195"/>
      <c r="RLD19" s="1195"/>
      <c r="RLE19" s="1195"/>
      <c r="RLF19" s="1196"/>
      <c r="RLG19" s="1196"/>
      <c r="RLH19" s="1196"/>
      <c r="RLJ19" s="1198"/>
      <c r="RLK19" s="1193"/>
      <c r="RLL19" s="1194"/>
      <c r="RLM19" s="1195"/>
      <c r="RLN19" s="1195"/>
      <c r="RLO19" s="1195"/>
      <c r="RLP19" s="1196"/>
      <c r="RLQ19" s="1196"/>
      <c r="RLR19" s="1196"/>
      <c r="RLT19" s="1198"/>
      <c r="RLU19" s="1193"/>
      <c r="RLV19" s="1194"/>
      <c r="RLW19" s="1195"/>
      <c r="RLX19" s="1195"/>
      <c r="RLY19" s="1195"/>
      <c r="RLZ19" s="1196"/>
      <c r="RMA19" s="1196"/>
      <c r="RMB19" s="1196"/>
      <c r="RMD19" s="1198"/>
      <c r="RME19" s="1193"/>
      <c r="RMF19" s="1194"/>
      <c r="RMG19" s="1195"/>
      <c r="RMH19" s="1195"/>
      <c r="RMI19" s="1195"/>
      <c r="RMJ19" s="1196"/>
      <c r="RMK19" s="1196"/>
      <c r="RML19" s="1196"/>
      <c r="RMN19" s="1198"/>
      <c r="RMO19" s="1193"/>
      <c r="RMP19" s="1194"/>
      <c r="RMQ19" s="1195"/>
      <c r="RMR19" s="1195"/>
      <c r="RMS19" s="1195"/>
      <c r="RMT19" s="1196"/>
      <c r="RMU19" s="1196"/>
      <c r="RMV19" s="1196"/>
      <c r="RMX19" s="1198"/>
      <c r="RMY19" s="1193"/>
      <c r="RMZ19" s="1194"/>
      <c r="RNA19" s="1195"/>
      <c r="RNB19" s="1195"/>
      <c r="RNC19" s="1195"/>
      <c r="RND19" s="1196"/>
      <c r="RNE19" s="1196"/>
      <c r="RNF19" s="1196"/>
      <c r="RNH19" s="1198"/>
      <c r="RNI19" s="1193"/>
      <c r="RNJ19" s="1194"/>
      <c r="RNK19" s="1195"/>
      <c r="RNL19" s="1195"/>
      <c r="RNM19" s="1195"/>
      <c r="RNN19" s="1196"/>
      <c r="RNO19" s="1196"/>
      <c r="RNP19" s="1196"/>
      <c r="RNR19" s="1198"/>
      <c r="RNS19" s="1193"/>
      <c r="RNT19" s="1194"/>
      <c r="RNU19" s="1195"/>
      <c r="RNV19" s="1195"/>
      <c r="RNW19" s="1195"/>
      <c r="RNX19" s="1196"/>
      <c r="RNY19" s="1196"/>
      <c r="RNZ19" s="1196"/>
      <c r="ROB19" s="1198"/>
      <c r="ROC19" s="1193"/>
      <c r="ROD19" s="1194"/>
      <c r="ROE19" s="1195"/>
      <c r="ROF19" s="1195"/>
      <c r="ROG19" s="1195"/>
      <c r="ROH19" s="1196"/>
      <c r="ROI19" s="1196"/>
      <c r="ROJ19" s="1196"/>
      <c r="ROL19" s="1198"/>
      <c r="ROM19" s="1193"/>
      <c r="RON19" s="1194"/>
      <c r="ROO19" s="1195"/>
      <c r="ROP19" s="1195"/>
      <c r="ROQ19" s="1195"/>
      <c r="ROR19" s="1196"/>
      <c r="ROS19" s="1196"/>
      <c r="ROT19" s="1196"/>
      <c r="ROV19" s="1198"/>
      <c r="ROW19" s="1193"/>
      <c r="ROX19" s="1194"/>
      <c r="ROY19" s="1195"/>
      <c r="ROZ19" s="1195"/>
      <c r="RPA19" s="1195"/>
      <c r="RPB19" s="1196"/>
      <c r="RPC19" s="1196"/>
      <c r="RPD19" s="1196"/>
      <c r="RPF19" s="1198"/>
      <c r="RPG19" s="1193"/>
      <c r="RPH19" s="1194"/>
      <c r="RPI19" s="1195"/>
      <c r="RPJ19" s="1195"/>
      <c r="RPK19" s="1195"/>
      <c r="RPL19" s="1196"/>
      <c r="RPM19" s="1196"/>
      <c r="RPN19" s="1196"/>
      <c r="RPP19" s="1198"/>
      <c r="RPQ19" s="1193"/>
      <c r="RPR19" s="1194"/>
      <c r="RPS19" s="1195"/>
      <c r="RPT19" s="1195"/>
      <c r="RPU19" s="1195"/>
      <c r="RPV19" s="1196"/>
      <c r="RPW19" s="1196"/>
      <c r="RPX19" s="1196"/>
      <c r="RPZ19" s="1198"/>
      <c r="RQA19" s="1193"/>
      <c r="RQB19" s="1194"/>
      <c r="RQC19" s="1195"/>
      <c r="RQD19" s="1195"/>
      <c r="RQE19" s="1195"/>
      <c r="RQF19" s="1196"/>
      <c r="RQG19" s="1196"/>
      <c r="RQH19" s="1196"/>
      <c r="RQJ19" s="1198"/>
      <c r="RQK19" s="1193"/>
      <c r="RQL19" s="1194"/>
      <c r="RQM19" s="1195"/>
      <c r="RQN19" s="1195"/>
      <c r="RQO19" s="1195"/>
      <c r="RQP19" s="1196"/>
      <c r="RQQ19" s="1196"/>
      <c r="RQR19" s="1196"/>
      <c r="RQT19" s="1198"/>
      <c r="RQU19" s="1193"/>
      <c r="RQV19" s="1194"/>
      <c r="RQW19" s="1195"/>
      <c r="RQX19" s="1195"/>
      <c r="RQY19" s="1195"/>
      <c r="RQZ19" s="1196"/>
      <c r="RRA19" s="1196"/>
      <c r="RRB19" s="1196"/>
      <c r="RRD19" s="1198"/>
      <c r="RRE19" s="1193"/>
      <c r="RRF19" s="1194"/>
      <c r="RRG19" s="1195"/>
      <c r="RRH19" s="1195"/>
      <c r="RRI19" s="1195"/>
      <c r="RRJ19" s="1196"/>
      <c r="RRK19" s="1196"/>
      <c r="RRL19" s="1196"/>
      <c r="RRN19" s="1198"/>
      <c r="RRO19" s="1193"/>
      <c r="RRP19" s="1194"/>
      <c r="RRQ19" s="1195"/>
      <c r="RRR19" s="1195"/>
      <c r="RRS19" s="1195"/>
      <c r="RRT19" s="1196"/>
      <c r="RRU19" s="1196"/>
      <c r="RRV19" s="1196"/>
      <c r="RRX19" s="1198"/>
      <c r="RRY19" s="1193"/>
      <c r="RRZ19" s="1194"/>
      <c r="RSA19" s="1195"/>
      <c r="RSB19" s="1195"/>
      <c r="RSC19" s="1195"/>
      <c r="RSD19" s="1196"/>
      <c r="RSE19" s="1196"/>
      <c r="RSF19" s="1196"/>
      <c r="RSH19" s="1198"/>
      <c r="RSI19" s="1193"/>
      <c r="RSJ19" s="1194"/>
      <c r="RSK19" s="1195"/>
      <c r="RSL19" s="1195"/>
      <c r="RSM19" s="1195"/>
      <c r="RSN19" s="1196"/>
      <c r="RSO19" s="1196"/>
      <c r="RSP19" s="1196"/>
      <c r="RSR19" s="1198"/>
      <c r="RSS19" s="1193"/>
      <c r="RST19" s="1194"/>
      <c r="RSU19" s="1195"/>
      <c r="RSV19" s="1195"/>
      <c r="RSW19" s="1195"/>
      <c r="RSX19" s="1196"/>
      <c r="RSY19" s="1196"/>
      <c r="RSZ19" s="1196"/>
      <c r="RTB19" s="1198"/>
      <c r="RTC19" s="1193"/>
      <c r="RTD19" s="1194"/>
      <c r="RTE19" s="1195"/>
      <c r="RTF19" s="1195"/>
      <c r="RTG19" s="1195"/>
      <c r="RTH19" s="1196"/>
      <c r="RTI19" s="1196"/>
      <c r="RTJ19" s="1196"/>
      <c r="RTL19" s="1198"/>
      <c r="RTM19" s="1193"/>
      <c r="RTN19" s="1194"/>
      <c r="RTO19" s="1195"/>
      <c r="RTP19" s="1195"/>
      <c r="RTQ19" s="1195"/>
      <c r="RTR19" s="1196"/>
      <c r="RTS19" s="1196"/>
      <c r="RTT19" s="1196"/>
      <c r="RTV19" s="1198"/>
      <c r="RTW19" s="1193"/>
      <c r="RTX19" s="1194"/>
      <c r="RTY19" s="1195"/>
      <c r="RTZ19" s="1195"/>
      <c r="RUA19" s="1195"/>
      <c r="RUB19" s="1196"/>
      <c r="RUC19" s="1196"/>
      <c r="RUD19" s="1196"/>
      <c r="RUF19" s="1198"/>
      <c r="RUG19" s="1193"/>
      <c r="RUH19" s="1194"/>
      <c r="RUI19" s="1195"/>
      <c r="RUJ19" s="1195"/>
      <c r="RUK19" s="1195"/>
      <c r="RUL19" s="1196"/>
      <c r="RUM19" s="1196"/>
      <c r="RUN19" s="1196"/>
      <c r="RUP19" s="1198"/>
      <c r="RUQ19" s="1193"/>
      <c r="RUR19" s="1194"/>
      <c r="RUS19" s="1195"/>
      <c r="RUT19" s="1195"/>
      <c r="RUU19" s="1195"/>
      <c r="RUV19" s="1196"/>
      <c r="RUW19" s="1196"/>
      <c r="RUX19" s="1196"/>
      <c r="RUZ19" s="1198"/>
      <c r="RVA19" s="1193"/>
      <c r="RVB19" s="1194"/>
      <c r="RVC19" s="1195"/>
      <c r="RVD19" s="1195"/>
      <c r="RVE19" s="1195"/>
      <c r="RVF19" s="1196"/>
      <c r="RVG19" s="1196"/>
      <c r="RVH19" s="1196"/>
      <c r="RVJ19" s="1198"/>
      <c r="RVK19" s="1193"/>
      <c r="RVL19" s="1194"/>
      <c r="RVM19" s="1195"/>
      <c r="RVN19" s="1195"/>
      <c r="RVO19" s="1195"/>
      <c r="RVP19" s="1196"/>
      <c r="RVQ19" s="1196"/>
      <c r="RVR19" s="1196"/>
      <c r="RVT19" s="1198"/>
      <c r="RVU19" s="1193"/>
      <c r="RVV19" s="1194"/>
      <c r="RVW19" s="1195"/>
      <c r="RVX19" s="1195"/>
      <c r="RVY19" s="1195"/>
      <c r="RVZ19" s="1196"/>
      <c r="RWA19" s="1196"/>
      <c r="RWB19" s="1196"/>
      <c r="RWD19" s="1198"/>
      <c r="RWE19" s="1193"/>
      <c r="RWF19" s="1194"/>
      <c r="RWG19" s="1195"/>
      <c r="RWH19" s="1195"/>
      <c r="RWI19" s="1195"/>
      <c r="RWJ19" s="1196"/>
      <c r="RWK19" s="1196"/>
      <c r="RWL19" s="1196"/>
      <c r="RWN19" s="1198"/>
      <c r="RWO19" s="1193"/>
      <c r="RWP19" s="1194"/>
      <c r="RWQ19" s="1195"/>
      <c r="RWR19" s="1195"/>
      <c r="RWS19" s="1195"/>
      <c r="RWT19" s="1196"/>
      <c r="RWU19" s="1196"/>
      <c r="RWV19" s="1196"/>
      <c r="RWX19" s="1198"/>
      <c r="RWY19" s="1193"/>
      <c r="RWZ19" s="1194"/>
      <c r="RXA19" s="1195"/>
      <c r="RXB19" s="1195"/>
      <c r="RXC19" s="1195"/>
      <c r="RXD19" s="1196"/>
      <c r="RXE19" s="1196"/>
      <c r="RXF19" s="1196"/>
      <c r="RXH19" s="1198"/>
      <c r="RXI19" s="1193"/>
      <c r="RXJ19" s="1194"/>
      <c r="RXK19" s="1195"/>
      <c r="RXL19" s="1195"/>
      <c r="RXM19" s="1195"/>
      <c r="RXN19" s="1196"/>
      <c r="RXO19" s="1196"/>
      <c r="RXP19" s="1196"/>
      <c r="RXR19" s="1198"/>
      <c r="RXS19" s="1193"/>
      <c r="RXT19" s="1194"/>
      <c r="RXU19" s="1195"/>
      <c r="RXV19" s="1195"/>
      <c r="RXW19" s="1195"/>
      <c r="RXX19" s="1196"/>
      <c r="RXY19" s="1196"/>
      <c r="RXZ19" s="1196"/>
      <c r="RYB19" s="1198"/>
      <c r="RYC19" s="1193"/>
      <c r="RYD19" s="1194"/>
      <c r="RYE19" s="1195"/>
      <c r="RYF19" s="1195"/>
      <c r="RYG19" s="1195"/>
      <c r="RYH19" s="1196"/>
      <c r="RYI19" s="1196"/>
      <c r="RYJ19" s="1196"/>
      <c r="RYL19" s="1198"/>
      <c r="RYM19" s="1193"/>
      <c r="RYN19" s="1194"/>
      <c r="RYO19" s="1195"/>
      <c r="RYP19" s="1195"/>
      <c r="RYQ19" s="1195"/>
      <c r="RYR19" s="1196"/>
      <c r="RYS19" s="1196"/>
      <c r="RYT19" s="1196"/>
      <c r="RYV19" s="1198"/>
      <c r="RYW19" s="1193"/>
      <c r="RYX19" s="1194"/>
      <c r="RYY19" s="1195"/>
      <c r="RYZ19" s="1195"/>
      <c r="RZA19" s="1195"/>
      <c r="RZB19" s="1196"/>
      <c r="RZC19" s="1196"/>
      <c r="RZD19" s="1196"/>
      <c r="RZF19" s="1198"/>
      <c r="RZG19" s="1193"/>
      <c r="RZH19" s="1194"/>
      <c r="RZI19" s="1195"/>
      <c r="RZJ19" s="1195"/>
      <c r="RZK19" s="1195"/>
      <c r="RZL19" s="1196"/>
      <c r="RZM19" s="1196"/>
      <c r="RZN19" s="1196"/>
      <c r="RZP19" s="1198"/>
      <c r="RZQ19" s="1193"/>
      <c r="RZR19" s="1194"/>
      <c r="RZS19" s="1195"/>
      <c r="RZT19" s="1195"/>
      <c r="RZU19" s="1195"/>
      <c r="RZV19" s="1196"/>
      <c r="RZW19" s="1196"/>
      <c r="RZX19" s="1196"/>
      <c r="RZZ19" s="1198"/>
      <c r="SAA19" s="1193"/>
      <c r="SAB19" s="1194"/>
      <c r="SAC19" s="1195"/>
      <c r="SAD19" s="1195"/>
      <c r="SAE19" s="1195"/>
      <c r="SAF19" s="1196"/>
      <c r="SAG19" s="1196"/>
      <c r="SAH19" s="1196"/>
      <c r="SAJ19" s="1198"/>
      <c r="SAK19" s="1193"/>
      <c r="SAL19" s="1194"/>
      <c r="SAM19" s="1195"/>
      <c r="SAN19" s="1195"/>
      <c r="SAO19" s="1195"/>
      <c r="SAP19" s="1196"/>
      <c r="SAQ19" s="1196"/>
      <c r="SAR19" s="1196"/>
      <c r="SAT19" s="1198"/>
      <c r="SAU19" s="1193"/>
      <c r="SAV19" s="1194"/>
      <c r="SAW19" s="1195"/>
      <c r="SAX19" s="1195"/>
      <c r="SAY19" s="1195"/>
      <c r="SAZ19" s="1196"/>
      <c r="SBA19" s="1196"/>
      <c r="SBB19" s="1196"/>
      <c r="SBD19" s="1198"/>
      <c r="SBE19" s="1193"/>
      <c r="SBF19" s="1194"/>
      <c r="SBG19" s="1195"/>
      <c r="SBH19" s="1195"/>
      <c r="SBI19" s="1195"/>
      <c r="SBJ19" s="1196"/>
      <c r="SBK19" s="1196"/>
      <c r="SBL19" s="1196"/>
      <c r="SBN19" s="1198"/>
      <c r="SBO19" s="1193"/>
      <c r="SBP19" s="1194"/>
      <c r="SBQ19" s="1195"/>
      <c r="SBR19" s="1195"/>
      <c r="SBS19" s="1195"/>
      <c r="SBT19" s="1196"/>
      <c r="SBU19" s="1196"/>
      <c r="SBV19" s="1196"/>
      <c r="SBX19" s="1198"/>
      <c r="SBY19" s="1193"/>
      <c r="SBZ19" s="1194"/>
      <c r="SCA19" s="1195"/>
      <c r="SCB19" s="1195"/>
      <c r="SCC19" s="1195"/>
      <c r="SCD19" s="1196"/>
      <c r="SCE19" s="1196"/>
      <c r="SCF19" s="1196"/>
      <c r="SCH19" s="1198"/>
      <c r="SCI19" s="1193"/>
      <c r="SCJ19" s="1194"/>
      <c r="SCK19" s="1195"/>
      <c r="SCL19" s="1195"/>
      <c r="SCM19" s="1195"/>
      <c r="SCN19" s="1196"/>
      <c r="SCO19" s="1196"/>
      <c r="SCP19" s="1196"/>
      <c r="SCR19" s="1198"/>
      <c r="SCS19" s="1193"/>
      <c r="SCT19" s="1194"/>
      <c r="SCU19" s="1195"/>
      <c r="SCV19" s="1195"/>
      <c r="SCW19" s="1195"/>
      <c r="SCX19" s="1196"/>
      <c r="SCY19" s="1196"/>
      <c r="SCZ19" s="1196"/>
      <c r="SDB19" s="1198"/>
      <c r="SDC19" s="1193"/>
      <c r="SDD19" s="1194"/>
      <c r="SDE19" s="1195"/>
      <c r="SDF19" s="1195"/>
      <c r="SDG19" s="1195"/>
      <c r="SDH19" s="1196"/>
      <c r="SDI19" s="1196"/>
      <c r="SDJ19" s="1196"/>
      <c r="SDL19" s="1198"/>
      <c r="SDM19" s="1193"/>
      <c r="SDN19" s="1194"/>
      <c r="SDO19" s="1195"/>
      <c r="SDP19" s="1195"/>
      <c r="SDQ19" s="1195"/>
      <c r="SDR19" s="1196"/>
      <c r="SDS19" s="1196"/>
      <c r="SDT19" s="1196"/>
      <c r="SDV19" s="1198"/>
      <c r="SDW19" s="1193"/>
      <c r="SDX19" s="1194"/>
      <c r="SDY19" s="1195"/>
      <c r="SDZ19" s="1195"/>
      <c r="SEA19" s="1195"/>
      <c r="SEB19" s="1196"/>
      <c r="SEC19" s="1196"/>
      <c r="SED19" s="1196"/>
      <c r="SEF19" s="1198"/>
      <c r="SEG19" s="1193"/>
      <c r="SEH19" s="1194"/>
      <c r="SEI19" s="1195"/>
      <c r="SEJ19" s="1195"/>
      <c r="SEK19" s="1195"/>
      <c r="SEL19" s="1196"/>
      <c r="SEM19" s="1196"/>
      <c r="SEN19" s="1196"/>
      <c r="SEP19" s="1198"/>
      <c r="SEQ19" s="1193"/>
      <c r="SER19" s="1194"/>
      <c r="SES19" s="1195"/>
      <c r="SET19" s="1195"/>
      <c r="SEU19" s="1195"/>
      <c r="SEV19" s="1196"/>
      <c r="SEW19" s="1196"/>
      <c r="SEX19" s="1196"/>
      <c r="SEZ19" s="1198"/>
      <c r="SFA19" s="1193"/>
      <c r="SFB19" s="1194"/>
      <c r="SFC19" s="1195"/>
      <c r="SFD19" s="1195"/>
      <c r="SFE19" s="1195"/>
      <c r="SFF19" s="1196"/>
      <c r="SFG19" s="1196"/>
      <c r="SFH19" s="1196"/>
      <c r="SFJ19" s="1198"/>
      <c r="SFK19" s="1193"/>
      <c r="SFL19" s="1194"/>
      <c r="SFM19" s="1195"/>
      <c r="SFN19" s="1195"/>
      <c r="SFO19" s="1195"/>
      <c r="SFP19" s="1196"/>
      <c r="SFQ19" s="1196"/>
      <c r="SFR19" s="1196"/>
      <c r="SFT19" s="1198"/>
      <c r="SFU19" s="1193"/>
      <c r="SFV19" s="1194"/>
      <c r="SFW19" s="1195"/>
      <c r="SFX19" s="1195"/>
      <c r="SFY19" s="1195"/>
      <c r="SFZ19" s="1196"/>
      <c r="SGA19" s="1196"/>
      <c r="SGB19" s="1196"/>
      <c r="SGD19" s="1198"/>
      <c r="SGE19" s="1193"/>
      <c r="SGF19" s="1194"/>
      <c r="SGG19" s="1195"/>
      <c r="SGH19" s="1195"/>
      <c r="SGI19" s="1195"/>
      <c r="SGJ19" s="1196"/>
      <c r="SGK19" s="1196"/>
      <c r="SGL19" s="1196"/>
      <c r="SGN19" s="1198"/>
      <c r="SGO19" s="1193"/>
      <c r="SGP19" s="1194"/>
      <c r="SGQ19" s="1195"/>
      <c r="SGR19" s="1195"/>
      <c r="SGS19" s="1195"/>
      <c r="SGT19" s="1196"/>
      <c r="SGU19" s="1196"/>
      <c r="SGV19" s="1196"/>
      <c r="SGX19" s="1198"/>
      <c r="SGY19" s="1193"/>
      <c r="SGZ19" s="1194"/>
      <c r="SHA19" s="1195"/>
      <c r="SHB19" s="1195"/>
      <c r="SHC19" s="1195"/>
      <c r="SHD19" s="1196"/>
      <c r="SHE19" s="1196"/>
      <c r="SHF19" s="1196"/>
      <c r="SHH19" s="1198"/>
      <c r="SHI19" s="1193"/>
      <c r="SHJ19" s="1194"/>
      <c r="SHK19" s="1195"/>
      <c r="SHL19" s="1195"/>
      <c r="SHM19" s="1195"/>
      <c r="SHN19" s="1196"/>
      <c r="SHO19" s="1196"/>
      <c r="SHP19" s="1196"/>
      <c r="SHR19" s="1198"/>
      <c r="SHS19" s="1193"/>
      <c r="SHT19" s="1194"/>
      <c r="SHU19" s="1195"/>
      <c r="SHV19" s="1195"/>
      <c r="SHW19" s="1195"/>
      <c r="SHX19" s="1196"/>
      <c r="SHY19" s="1196"/>
      <c r="SHZ19" s="1196"/>
      <c r="SIB19" s="1198"/>
      <c r="SIC19" s="1193"/>
      <c r="SID19" s="1194"/>
      <c r="SIE19" s="1195"/>
      <c r="SIF19" s="1195"/>
      <c r="SIG19" s="1195"/>
      <c r="SIH19" s="1196"/>
      <c r="SII19" s="1196"/>
      <c r="SIJ19" s="1196"/>
      <c r="SIL19" s="1198"/>
      <c r="SIM19" s="1193"/>
      <c r="SIN19" s="1194"/>
      <c r="SIO19" s="1195"/>
      <c r="SIP19" s="1195"/>
      <c r="SIQ19" s="1195"/>
      <c r="SIR19" s="1196"/>
      <c r="SIS19" s="1196"/>
      <c r="SIT19" s="1196"/>
      <c r="SIV19" s="1198"/>
      <c r="SIW19" s="1193"/>
      <c r="SIX19" s="1194"/>
      <c r="SIY19" s="1195"/>
      <c r="SIZ19" s="1195"/>
      <c r="SJA19" s="1195"/>
      <c r="SJB19" s="1196"/>
      <c r="SJC19" s="1196"/>
      <c r="SJD19" s="1196"/>
      <c r="SJF19" s="1198"/>
      <c r="SJG19" s="1193"/>
      <c r="SJH19" s="1194"/>
      <c r="SJI19" s="1195"/>
      <c r="SJJ19" s="1195"/>
      <c r="SJK19" s="1195"/>
      <c r="SJL19" s="1196"/>
      <c r="SJM19" s="1196"/>
      <c r="SJN19" s="1196"/>
      <c r="SJP19" s="1198"/>
      <c r="SJQ19" s="1193"/>
      <c r="SJR19" s="1194"/>
      <c r="SJS19" s="1195"/>
      <c r="SJT19" s="1195"/>
      <c r="SJU19" s="1195"/>
      <c r="SJV19" s="1196"/>
      <c r="SJW19" s="1196"/>
      <c r="SJX19" s="1196"/>
      <c r="SJZ19" s="1198"/>
      <c r="SKA19" s="1193"/>
      <c r="SKB19" s="1194"/>
      <c r="SKC19" s="1195"/>
      <c r="SKD19" s="1195"/>
      <c r="SKE19" s="1195"/>
      <c r="SKF19" s="1196"/>
      <c r="SKG19" s="1196"/>
      <c r="SKH19" s="1196"/>
      <c r="SKJ19" s="1198"/>
      <c r="SKK19" s="1193"/>
      <c r="SKL19" s="1194"/>
      <c r="SKM19" s="1195"/>
      <c r="SKN19" s="1195"/>
      <c r="SKO19" s="1195"/>
      <c r="SKP19" s="1196"/>
      <c r="SKQ19" s="1196"/>
      <c r="SKR19" s="1196"/>
      <c r="SKT19" s="1198"/>
      <c r="SKU19" s="1193"/>
      <c r="SKV19" s="1194"/>
      <c r="SKW19" s="1195"/>
      <c r="SKX19" s="1195"/>
      <c r="SKY19" s="1195"/>
      <c r="SKZ19" s="1196"/>
      <c r="SLA19" s="1196"/>
      <c r="SLB19" s="1196"/>
      <c r="SLD19" s="1198"/>
      <c r="SLE19" s="1193"/>
      <c r="SLF19" s="1194"/>
      <c r="SLG19" s="1195"/>
      <c r="SLH19" s="1195"/>
      <c r="SLI19" s="1195"/>
      <c r="SLJ19" s="1196"/>
      <c r="SLK19" s="1196"/>
      <c r="SLL19" s="1196"/>
      <c r="SLN19" s="1198"/>
      <c r="SLO19" s="1193"/>
      <c r="SLP19" s="1194"/>
      <c r="SLQ19" s="1195"/>
      <c r="SLR19" s="1195"/>
      <c r="SLS19" s="1195"/>
      <c r="SLT19" s="1196"/>
      <c r="SLU19" s="1196"/>
      <c r="SLV19" s="1196"/>
      <c r="SLX19" s="1198"/>
      <c r="SLY19" s="1193"/>
      <c r="SLZ19" s="1194"/>
      <c r="SMA19" s="1195"/>
      <c r="SMB19" s="1195"/>
      <c r="SMC19" s="1195"/>
      <c r="SMD19" s="1196"/>
      <c r="SME19" s="1196"/>
      <c r="SMF19" s="1196"/>
      <c r="SMH19" s="1198"/>
      <c r="SMI19" s="1193"/>
      <c r="SMJ19" s="1194"/>
      <c r="SMK19" s="1195"/>
      <c r="SML19" s="1195"/>
      <c r="SMM19" s="1195"/>
      <c r="SMN19" s="1196"/>
      <c r="SMO19" s="1196"/>
      <c r="SMP19" s="1196"/>
      <c r="SMR19" s="1198"/>
      <c r="SMS19" s="1193"/>
      <c r="SMT19" s="1194"/>
      <c r="SMU19" s="1195"/>
      <c r="SMV19" s="1195"/>
      <c r="SMW19" s="1195"/>
      <c r="SMX19" s="1196"/>
      <c r="SMY19" s="1196"/>
      <c r="SMZ19" s="1196"/>
      <c r="SNB19" s="1198"/>
      <c r="SNC19" s="1193"/>
      <c r="SND19" s="1194"/>
      <c r="SNE19" s="1195"/>
      <c r="SNF19" s="1195"/>
      <c r="SNG19" s="1195"/>
      <c r="SNH19" s="1196"/>
      <c r="SNI19" s="1196"/>
      <c r="SNJ19" s="1196"/>
      <c r="SNL19" s="1198"/>
      <c r="SNM19" s="1193"/>
      <c r="SNN19" s="1194"/>
      <c r="SNO19" s="1195"/>
      <c r="SNP19" s="1195"/>
      <c r="SNQ19" s="1195"/>
      <c r="SNR19" s="1196"/>
      <c r="SNS19" s="1196"/>
      <c r="SNT19" s="1196"/>
      <c r="SNV19" s="1198"/>
      <c r="SNW19" s="1193"/>
      <c r="SNX19" s="1194"/>
      <c r="SNY19" s="1195"/>
      <c r="SNZ19" s="1195"/>
      <c r="SOA19" s="1195"/>
      <c r="SOB19" s="1196"/>
      <c r="SOC19" s="1196"/>
      <c r="SOD19" s="1196"/>
      <c r="SOF19" s="1198"/>
      <c r="SOG19" s="1193"/>
      <c r="SOH19" s="1194"/>
      <c r="SOI19" s="1195"/>
      <c r="SOJ19" s="1195"/>
      <c r="SOK19" s="1195"/>
      <c r="SOL19" s="1196"/>
      <c r="SOM19" s="1196"/>
      <c r="SON19" s="1196"/>
      <c r="SOP19" s="1198"/>
      <c r="SOQ19" s="1193"/>
      <c r="SOR19" s="1194"/>
      <c r="SOS19" s="1195"/>
      <c r="SOT19" s="1195"/>
      <c r="SOU19" s="1195"/>
      <c r="SOV19" s="1196"/>
      <c r="SOW19" s="1196"/>
      <c r="SOX19" s="1196"/>
      <c r="SOZ19" s="1198"/>
      <c r="SPA19" s="1193"/>
      <c r="SPB19" s="1194"/>
      <c r="SPC19" s="1195"/>
      <c r="SPD19" s="1195"/>
      <c r="SPE19" s="1195"/>
      <c r="SPF19" s="1196"/>
      <c r="SPG19" s="1196"/>
      <c r="SPH19" s="1196"/>
      <c r="SPJ19" s="1198"/>
      <c r="SPK19" s="1193"/>
      <c r="SPL19" s="1194"/>
      <c r="SPM19" s="1195"/>
      <c r="SPN19" s="1195"/>
      <c r="SPO19" s="1195"/>
      <c r="SPP19" s="1196"/>
      <c r="SPQ19" s="1196"/>
      <c r="SPR19" s="1196"/>
      <c r="SPT19" s="1198"/>
      <c r="SPU19" s="1193"/>
      <c r="SPV19" s="1194"/>
      <c r="SPW19" s="1195"/>
      <c r="SPX19" s="1195"/>
      <c r="SPY19" s="1195"/>
      <c r="SPZ19" s="1196"/>
      <c r="SQA19" s="1196"/>
      <c r="SQB19" s="1196"/>
      <c r="SQD19" s="1198"/>
      <c r="SQE19" s="1193"/>
      <c r="SQF19" s="1194"/>
      <c r="SQG19" s="1195"/>
      <c r="SQH19" s="1195"/>
      <c r="SQI19" s="1195"/>
      <c r="SQJ19" s="1196"/>
      <c r="SQK19" s="1196"/>
      <c r="SQL19" s="1196"/>
      <c r="SQN19" s="1198"/>
      <c r="SQO19" s="1193"/>
      <c r="SQP19" s="1194"/>
      <c r="SQQ19" s="1195"/>
      <c r="SQR19" s="1195"/>
      <c r="SQS19" s="1195"/>
      <c r="SQT19" s="1196"/>
      <c r="SQU19" s="1196"/>
      <c r="SQV19" s="1196"/>
      <c r="SQX19" s="1198"/>
      <c r="SQY19" s="1193"/>
      <c r="SQZ19" s="1194"/>
      <c r="SRA19" s="1195"/>
      <c r="SRB19" s="1195"/>
      <c r="SRC19" s="1195"/>
      <c r="SRD19" s="1196"/>
      <c r="SRE19" s="1196"/>
      <c r="SRF19" s="1196"/>
      <c r="SRH19" s="1198"/>
      <c r="SRI19" s="1193"/>
      <c r="SRJ19" s="1194"/>
      <c r="SRK19" s="1195"/>
      <c r="SRL19" s="1195"/>
      <c r="SRM19" s="1195"/>
      <c r="SRN19" s="1196"/>
      <c r="SRO19" s="1196"/>
      <c r="SRP19" s="1196"/>
      <c r="SRR19" s="1198"/>
      <c r="SRS19" s="1193"/>
      <c r="SRT19" s="1194"/>
      <c r="SRU19" s="1195"/>
      <c r="SRV19" s="1195"/>
      <c r="SRW19" s="1195"/>
      <c r="SRX19" s="1196"/>
      <c r="SRY19" s="1196"/>
      <c r="SRZ19" s="1196"/>
      <c r="SSB19" s="1198"/>
      <c r="SSC19" s="1193"/>
      <c r="SSD19" s="1194"/>
      <c r="SSE19" s="1195"/>
      <c r="SSF19" s="1195"/>
      <c r="SSG19" s="1195"/>
      <c r="SSH19" s="1196"/>
      <c r="SSI19" s="1196"/>
      <c r="SSJ19" s="1196"/>
      <c r="SSL19" s="1198"/>
      <c r="SSM19" s="1193"/>
      <c r="SSN19" s="1194"/>
      <c r="SSO19" s="1195"/>
      <c r="SSP19" s="1195"/>
      <c r="SSQ19" s="1195"/>
      <c r="SSR19" s="1196"/>
      <c r="SSS19" s="1196"/>
      <c r="SST19" s="1196"/>
      <c r="SSV19" s="1198"/>
      <c r="SSW19" s="1193"/>
      <c r="SSX19" s="1194"/>
      <c r="SSY19" s="1195"/>
      <c r="SSZ19" s="1195"/>
      <c r="STA19" s="1195"/>
      <c r="STB19" s="1196"/>
      <c r="STC19" s="1196"/>
      <c r="STD19" s="1196"/>
      <c r="STF19" s="1198"/>
      <c r="STG19" s="1193"/>
      <c r="STH19" s="1194"/>
      <c r="STI19" s="1195"/>
      <c r="STJ19" s="1195"/>
      <c r="STK19" s="1195"/>
      <c r="STL19" s="1196"/>
      <c r="STM19" s="1196"/>
      <c r="STN19" s="1196"/>
      <c r="STP19" s="1198"/>
      <c r="STQ19" s="1193"/>
      <c r="STR19" s="1194"/>
      <c r="STS19" s="1195"/>
      <c r="STT19" s="1195"/>
      <c r="STU19" s="1195"/>
      <c r="STV19" s="1196"/>
      <c r="STW19" s="1196"/>
      <c r="STX19" s="1196"/>
      <c r="STZ19" s="1198"/>
      <c r="SUA19" s="1193"/>
      <c r="SUB19" s="1194"/>
      <c r="SUC19" s="1195"/>
      <c r="SUD19" s="1195"/>
      <c r="SUE19" s="1195"/>
      <c r="SUF19" s="1196"/>
      <c r="SUG19" s="1196"/>
      <c r="SUH19" s="1196"/>
      <c r="SUJ19" s="1198"/>
      <c r="SUK19" s="1193"/>
      <c r="SUL19" s="1194"/>
      <c r="SUM19" s="1195"/>
      <c r="SUN19" s="1195"/>
      <c r="SUO19" s="1195"/>
      <c r="SUP19" s="1196"/>
      <c r="SUQ19" s="1196"/>
      <c r="SUR19" s="1196"/>
      <c r="SUT19" s="1198"/>
      <c r="SUU19" s="1193"/>
      <c r="SUV19" s="1194"/>
      <c r="SUW19" s="1195"/>
      <c r="SUX19" s="1195"/>
      <c r="SUY19" s="1195"/>
      <c r="SUZ19" s="1196"/>
      <c r="SVA19" s="1196"/>
      <c r="SVB19" s="1196"/>
      <c r="SVD19" s="1198"/>
      <c r="SVE19" s="1193"/>
      <c r="SVF19" s="1194"/>
      <c r="SVG19" s="1195"/>
      <c r="SVH19" s="1195"/>
      <c r="SVI19" s="1195"/>
      <c r="SVJ19" s="1196"/>
      <c r="SVK19" s="1196"/>
      <c r="SVL19" s="1196"/>
      <c r="SVN19" s="1198"/>
      <c r="SVO19" s="1193"/>
      <c r="SVP19" s="1194"/>
      <c r="SVQ19" s="1195"/>
      <c r="SVR19" s="1195"/>
      <c r="SVS19" s="1195"/>
      <c r="SVT19" s="1196"/>
      <c r="SVU19" s="1196"/>
      <c r="SVV19" s="1196"/>
      <c r="SVX19" s="1198"/>
      <c r="SVY19" s="1193"/>
      <c r="SVZ19" s="1194"/>
      <c r="SWA19" s="1195"/>
      <c r="SWB19" s="1195"/>
      <c r="SWC19" s="1195"/>
      <c r="SWD19" s="1196"/>
      <c r="SWE19" s="1196"/>
      <c r="SWF19" s="1196"/>
      <c r="SWH19" s="1198"/>
      <c r="SWI19" s="1193"/>
      <c r="SWJ19" s="1194"/>
      <c r="SWK19" s="1195"/>
      <c r="SWL19" s="1195"/>
      <c r="SWM19" s="1195"/>
      <c r="SWN19" s="1196"/>
      <c r="SWO19" s="1196"/>
      <c r="SWP19" s="1196"/>
      <c r="SWR19" s="1198"/>
      <c r="SWS19" s="1193"/>
      <c r="SWT19" s="1194"/>
      <c r="SWU19" s="1195"/>
      <c r="SWV19" s="1195"/>
      <c r="SWW19" s="1195"/>
      <c r="SWX19" s="1196"/>
      <c r="SWY19" s="1196"/>
      <c r="SWZ19" s="1196"/>
      <c r="SXB19" s="1198"/>
      <c r="SXC19" s="1193"/>
      <c r="SXD19" s="1194"/>
      <c r="SXE19" s="1195"/>
      <c r="SXF19" s="1195"/>
      <c r="SXG19" s="1195"/>
      <c r="SXH19" s="1196"/>
      <c r="SXI19" s="1196"/>
      <c r="SXJ19" s="1196"/>
      <c r="SXL19" s="1198"/>
      <c r="SXM19" s="1193"/>
      <c r="SXN19" s="1194"/>
      <c r="SXO19" s="1195"/>
      <c r="SXP19" s="1195"/>
      <c r="SXQ19" s="1195"/>
      <c r="SXR19" s="1196"/>
      <c r="SXS19" s="1196"/>
      <c r="SXT19" s="1196"/>
      <c r="SXV19" s="1198"/>
      <c r="SXW19" s="1193"/>
      <c r="SXX19" s="1194"/>
      <c r="SXY19" s="1195"/>
      <c r="SXZ19" s="1195"/>
      <c r="SYA19" s="1195"/>
      <c r="SYB19" s="1196"/>
      <c r="SYC19" s="1196"/>
      <c r="SYD19" s="1196"/>
      <c r="SYF19" s="1198"/>
      <c r="SYG19" s="1193"/>
      <c r="SYH19" s="1194"/>
      <c r="SYI19" s="1195"/>
      <c r="SYJ19" s="1195"/>
      <c r="SYK19" s="1195"/>
      <c r="SYL19" s="1196"/>
      <c r="SYM19" s="1196"/>
      <c r="SYN19" s="1196"/>
      <c r="SYP19" s="1198"/>
      <c r="SYQ19" s="1193"/>
      <c r="SYR19" s="1194"/>
      <c r="SYS19" s="1195"/>
      <c r="SYT19" s="1195"/>
      <c r="SYU19" s="1195"/>
      <c r="SYV19" s="1196"/>
      <c r="SYW19" s="1196"/>
      <c r="SYX19" s="1196"/>
      <c r="SYZ19" s="1198"/>
      <c r="SZA19" s="1193"/>
      <c r="SZB19" s="1194"/>
      <c r="SZC19" s="1195"/>
      <c r="SZD19" s="1195"/>
      <c r="SZE19" s="1195"/>
      <c r="SZF19" s="1196"/>
      <c r="SZG19" s="1196"/>
      <c r="SZH19" s="1196"/>
      <c r="SZJ19" s="1198"/>
      <c r="SZK19" s="1193"/>
      <c r="SZL19" s="1194"/>
      <c r="SZM19" s="1195"/>
      <c r="SZN19" s="1195"/>
      <c r="SZO19" s="1195"/>
      <c r="SZP19" s="1196"/>
      <c r="SZQ19" s="1196"/>
      <c r="SZR19" s="1196"/>
      <c r="SZT19" s="1198"/>
      <c r="SZU19" s="1193"/>
      <c r="SZV19" s="1194"/>
      <c r="SZW19" s="1195"/>
      <c r="SZX19" s="1195"/>
      <c r="SZY19" s="1195"/>
      <c r="SZZ19" s="1196"/>
      <c r="TAA19" s="1196"/>
      <c r="TAB19" s="1196"/>
      <c r="TAD19" s="1198"/>
      <c r="TAE19" s="1193"/>
      <c r="TAF19" s="1194"/>
      <c r="TAG19" s="1195"/>
      <c r="TAH19" s="1195"/>
      <c r="TAI19" s="1195"/>
      <c r="TAJ19" s="1196"/>
      <c r="TAK19" s="1196"/>
      <c r="TAL19" s="1196"/>
      <c r="TAN19" s="1198"/>
      <c r="TAO19" s="1193"/>
      <c r="TAP19" s="1194"/>
      <c r="TAQ19" s="1195"/>
      <c r="TAR19" s="1195"/>
      <c r="TAS19" s="1195"/>
      <c r="TAT19" s="1196"/>
      <c r="TAU19" s="1196"/>
      <c r="TAV19" s="1196"/>
      <c r="TAX19" s="1198"/>
      <c r="TAY19" s="1193"/>
      <c r="TAZ19" s="1194"/>
      <c r="TBA19" s="1195"/>
      <c r="TBB19" s="1195"/>
      <c r="TBC19" s="1195"/>
      <c r="TBD19" s="1196"/>
      <c r="TBE19" s="1196"/>
      <c r="TBF19" s="1196"/>
      <c r="TBH19" s="1198"/>
      <c r="TBI19" s="1193"/>
      <c r="TBJ19" s="1194"/>
      <c r="TBK19" s="1195"/>
      <c r="TBL19" s="1195"/>
      <c r="TBM19" s="1195"/>
      <c r="TBN19" s="1196"/>
      <c r="TBO19" s="1196"/>
      <c r="TBP19" s="1196"/>
      <c r="TBR19" s="1198"/>
      <c r="TBS19" s="1193"/>
      <c r="TBT19" s="1194"/>
      <c r="TBU19" s="1195"/>
      <c r="TBV19" s="1195"/>
      <c r="TBW19" s="1195"/>
      <c r="TBX19" s="1196"/>
      <c r="TBY19" s="1196"/>
      <c r="TBZ19" s="1196"/>
      <c r="TCB19" s="1198"/>
      <c r="TCC19" s="1193"/>
      <c r="TCD19" s="1194"/>
      <c r="TCE19" s="1195"/>
      <c r="TCF19" s="1195"/>
      <c r="TCG19" s="1195"/>
      <c r="TCH19" s="1196"/>
      <c r="TCI19" s="1196"/>
      <c r="TCJ19" s="1196"/>
      <c r="TCL19" s="1198"/>
      <c r="TCM19" s="1193"/>
      <c r="TCN19" s="1194"/>
      <c r="TCO19" s="1195"/>
      <c r="TCP19" s="1195"/>
      <c r="TCQ19" s="1195"/>
      <c r="TCR19" s="1196"/>
      <c r="TCS19" s="1196"/>
      <c r="TCT19" s="1196"/>
      <c r="TCV19" s="1198"/>
      <c r="TCW19" s="1193"/>
      <c r="TCX19" s="1194"/>
      <c r="TCY19" s="1195"/>
      <c r="TCZ19" s="1195"/>
      <c r="TDA19" s="1195"/>
      <c r="TDB19" s="1196"/>
      <c r="TDC19" s="1196"/>
      <c r="TDD19" s="1196"/>
      <c r="TDF19" s="1198"/>
      <c r="TDG19" s="1193"/>
      <c r="TDH19" s="1194"/>
      <c r="TDI19" s="1195"/>
      <c r="TDJ19" s="1195"/>
      <c r="TDK19" s="1195"/>
      <c r="TDL19" s="1196"/>
      <c r="TDM19" s="1196"/>
      <c r="TDN19" s="1196"/>
      <c r="TDP19" s="1198"/>
      <c r="TDQ19" s="1193"/>
      <c r="TDR19" s="1194"/>
      <c r="TDS19" s="1195"/>
      <c r="TDT19" s="1195"/>
      <c r="TDU19" s="1195"/>
      <c r="TDV19" s="1196"/>
      <c r="TDW19" s="1196"/>
      <c r="TDX19" s="1196"/>
      <c r="TDZ19" s="1198"/>
      <c r="TEA19" s="1193"/>
      <c r="TEB19" s="1194"/>
      <c r="TEC19" s="1195"/>
      <c r="TED19" s="1195"/>
      <c r="TEE19" s="1195"/>
      <c r="TEF19" s="1196"/>
      <c r="TEG19" s="1196"/>
      <c r="TEH19" s="1196"/>
      <c r="TEJ19" s="1198"/>
      <c r="TEK19" s="1193"/>
      <c r="TEL19" s="1194"/>
      <c r="TEM19" s="1195"/>
      <c r="TEN19" s="1195"/>
      <c r="TEO19" s="1195"/>
      <c r="TEP19" s="1196"/>
      <c r="TEQ19" s="1196"/>
      <c r="TER19" s="1196"/>
      <c r="TET19" s="1198"/>
      <c r="TEU19" s="1193"/>
      <c r="TEV19" s="1194"/>
      <c r="TEW19" s="1195"/>
      <c r="TEX19" s="1195"/>
      <c r="TEY19" s="1195"/>
      <c r="TEZ19" s="1196"/>
      <c r="TFA19" s="1196"/>
      <c r="TFB19" s="1196"/>
      <c r="TFD19" s="1198"/>
      <c r="TFE19" s="1193"/>
      <c r="TFF19" s="1194"/>
      <c r="TFG19" s="1195"/>
      <c r="TFH19" s="1195"/>
      <c r="TFI19" s="1195"/>
      <c r="TFJ19" s="1196"/>
      <c r="TFK19" s="1196"/>
      <c r="TFL19" s="1196"/>
      <c r="TFN19" s="1198"/>
      <c r="TFO19" s="1193"/>
      <c r="TFP19" s="1194"/>
      <c r="TFQ19" s="1195"/>
      <c r="TFR19" s="1195"/>
      <c r="TFS19" s="1195"/>
      <c r="TFT19" s="1196"/>
      <c r="TFU19" s="1196"/>
      <c r="TFV19" s="1196"/>
      <c r="TFX19" s="1198"/>
      <c r="TFY19" s="1193"/>
      <c r="TFZ19" s="1194"/>
      <c r="TGA19" s="1195"/>
      <c r="TGB19" s="1195"/>
      <c r="TGC19" s="1195"/>
      <c r="TGD19" s="1196"/>
      <c r="TGE19" s="1196"/>
      <c r="TGF19" s="1196"/>
      <c r="TGH19" s="1198"/>
      <c r="TGI19" s="1193"/>
      <c r="TGJ19" s="1194"/>
      <c r="TGK19" s="1195"/>
      <c r="TGL19" s="1195"/>
      <c r="TGM19" s="1195"/>
      <c r="TGN19" s="1196"/>
      <c r="TGO19" s="1196"/>
      <c r="TGP19" s="1196"/>
      <c r="TGR19" s="1198"/>
      <c r="TGS19" s="1193"/>
      <c r="TGT19" s="1194"/>
      <c r="TGU19" s="1195"/>
      <c r="TGV19" s="1195"/>
      <c r="TGW19" s="1195"/>
      <c r="TGX19" s="1196"/>
      <c r="TGY19" s="1196"/>
      <c r="TGZ19" s="1196"/>
      <c r="THB19" s="1198"/>
      <c r="THC19" s="1193"/>
      <c r="THD19" s="1194"/>
      <c r="THE19" s="1195"/>
      <c r="THF19" s="1195"/>
      <c r="THG19" s="1195"/>
      <c r="THH19" s="1196"/>
      <c r="THI19" s="1196"/>
      <c r="THJ19" s="1196"/>
      <c r="THL19" s="1198"/>
      <c r="THM19" s="1193"/>
      <c r="THN19" s="1194"/>
      <c r="THO19" s="1195"/>
      <c r="THP19" s="1195"/>
      <c r="THQ19" s="1195"/>
      <c r="THR19" s="1196"/>
      <c r="THS19" s="1196"/>
      <c r="THT19" s="1196"/>
      <c r="THV19" s="1198"/>
      <c r="THW19" s="1193"/>
      <c r="THX19" s="1194"/>
      <c r="THY19" s="1195"/>
      <c r="THZ19" s="1195"/>
      <c r="TIA19" s="1195"/>
      <c r="TIB19" s="1196"/>
      <c r="TIC19" s="1196"/>
      <c r="TID19" s="1196"/>
      <c r="TIF19" s="1198"/>
      <c r="TIG19" s="1193"/>
      <c r="TIH19" s="1194"/>
      <c r="TII19" s="1195"/>
      <c r="TIJ19" s="1195"/>
      <c r="TIK19" s="1195"/>
      <c r="TIL19" s="1196"/>
      <c r="TIM19" s="1196"/>
      <c r="TIN19" s="1196"/>
      <c r="TIP19" s="1198"/>
      <c r="TIQ19" s="1193"/>
      <c r="TIR19" s="1194"/>
      <c r="TIS19" s="1195"/>
      <c r="TIT19" s="1195"/>
      <c r="TIU19" s="1195"/>
      <c r="TIV19" s="1196"/>
      <c r="TIW19" s="1196"/>
      <c r="TIX19" s="1196"/>
      <c r="TIZ19" s="1198"/>
      <c r="TJA19" s="1193"/>
      <c r="TJB19" s="1194"/>
      <c r="TJC19" s="1195"/>
      <c r="TJD19" s="1195"/>
      <c r="TJE19" s="1195"/>
      <c r="TJF19" s="1196"/>
      <c r="TJG19" s="1196"/>
      <c r="TJH19" s="1196"/>
      <c r="TJJ19" s="1198"/>
      <c r="TJK19" s="1193"/>
      <c r="TJL19" s="1194"/>
      <c r="TJM19" s="1195"/>
      <c r="TJN19" s="1195"/>
      <c r="TJO19" s="1195"/>
      <c r="TJP19" s="1196"/>
      <c r="TJQ19" s="1196"/>
      <c r="TJR19" s="1196"/>
      <c r="TJT19" s="1198"/>
      <c r="TJU19" s="1193"/>
      <c r="TJV19" s="1194"/>
      <c r="TJW19" s="1195"/>
      <c r="TJX19" s="1195"/>
      <c r="TJY19" s="1195"/>
      <c r="TJZ19" s="1196"/>
      <c r="TKA19" s="1196"/>
      <c r="TKB19" s="1196"/>
      <c r="TKD19" s="1198"/>
      <c r="TKE19" s="1193"/>
      <c r="TKF19" s="1194"/>
      <c r="TKG19" s="1195"/>
      <c r="TKH19" s="1195"/>
      <c r="TKI19" s="1195"/>
      <c r="TKJ19" s="1196"/>
      <c r="TKK19" s="1196"/>
      <c r="TKL19" s="1196"/>
      <c r="TKN19" s="1198"/>
      <c r="TKO19" s="1193"/>
      <c r="TKP19" s="1194"/>
      <c r="TKQ19" s="1195"/>
      <c r="TKR19" s="1195"/>
      <c r="TKS19" s="1195"/>
      <c r="TKT19" s="1196"/>
      <c r="TKU19" s="1196"/>
      <c r="TKV19" s="1196"/>
      <c r="TKX19" s="1198"/>
      <c r="TKY19" s="1193"/>
      <c r="TKZ19" s="1194"/>
      <c r="TLA19" s="1195"/>
      <c r="TLB19" s="1195"/>
      <c r="TLC19" s="1195"/>
      <c r="TLD19" s="1196"/>
      <c r="TLE19" s="1196"/>
      <c r="TLF19" s="1196"/>
      <c r="TLH19" s="1198"/>
      <c r="TLI19" s="1193"/>
      <c r="TLJ19" s="1194"/>
      <c r="TLK19" s="1195"/>
      <c r="TLL19" s="1195"/>
      <c r="TLM19" s="1195"/>
      <c r="TLN19" s="1196"/>
      <c r="TLO19" s="1196"/>
      <c r="TLP19" s="1196"/>
      <c r="TLR19" s="1198"/>
      <c r="TLS19" s="1193"/>
      <c r="TLT19" s="1194"/>
      <c r="TLU19" s="1195"/>
      <c r="TLV19" s="1195"/>
      <c r="TLW19" s="1195"/>
      <c r="TLX19" s="1196"/>
      <c r="TLY19" s="1196"/>
      <c r="TLZ19" s="1196"/>
      <c r="TMB19" s="1198"/>
      <c r="TMC19" s="1193"/>
      <c r="TMD19" s="1194"/>
      <c r="TME19" s="1195"/>
      <c r="TMF19" s="1195"/>
      <c r="TMG19" s="1195"/>
      <c r="TMH19" s="1196"/>
      <c r="TMI19" s="1196"/>
      <c r="TMJ19" s="1196"/>
      <c r="TML19" s="1198"/>
      <c r="TMM19" s="1193"/>
      <c r="TMN19" s="1194"/>
      <c r="TMO19" s="1195"/>
      <c r="TMP19" s="1195"/>
      <c r="TMQ19" s="1195"/>
      <c r="TMR19" s="1196"/>
      <c r="TMS19" s="1196"/>
      <c r="TMT19" s="1196"/>
      <c r="TMV19" s="1198"/>
      <c r="TMW19" s="1193"/>
      <c r="TMX19" s="1194"/>
      <c r="TMY19" s="1195"/>
      <c r="TMZ19" s="1195"/>
      <c r="TNA19" s="1195"/>
      <c r="TNB19" s="1196"/>
      <c r="TNC19" s="1196"/>
      <c r="TND19" s="1196"/>
      <c r="TNF19" s="1198"/>
      <c r="TNG19" s="1193"/>
      <c r="TNH19" s="1194"/>
      <c r="TNI19" s="1195"/>
      <c r="TNJ19" s="1195"/>
      <c r="TNK19" s="1195"/>
      <c r="TNL19" s="1196"/>
      <c r="TNM19" s="1196"/>
      <c r="TNN19" s="1196"/>
      <c r="TNP19" s="1198"/>
      <c r="TNQ19" s="1193"/>
      <c r="TNR19" s="1194"/>
      <c r="TNS19" s="1195"/>
      <c r="TNT19" s="1195"/>
      <c r="TNU19" s="1195"/>
      <c r="TNV19" s="1196"/>
      <c r="TNW19" s="1196"/>
      <c r="TNX19" s="1196"/>
      <c r="TNZ19" s="1198"/>
      <c r="TOA19" s="1193"/>
      <c r="TOB19" s="1194"/>
      <c r="TOC19" s="1195"/>
      <c r="TOD19" s="1195"/>
      <c r="TOE19" s="1195"/>
      <c r="TOF19" s="1196"/>
      <c r="TOG19" s="1196"/>
      <c r="TOH19" s="1196"/>
      <c r="TOJ19" s="1198"/>
      <c r="TOK19" s="1193"/>
      <c r="TOL19" s="1194"/>
      <c r="TOM19" s="1195"/>
      <c r="TON19" s="1195"/>
      <c r="TOO19" s="1195"/>
      <c r="TOP19" s="1196"/>
      <c r="TOQ19" s="1196"/>
      <c r="TOR19" s="1196"/>
      <c r="TOT19" s="1198"/>
      <c r="TOU19" s="1193"/>
      <c r="TOV19" s="1194"/>
      <c r="TOW19" s="1195"/>
      <c r="TOX19" s="1195"/>
      <c r="TOY19" s="1195"/>
      <c r="TOZ19" s="1196"/>
      <c r="TPA19" s="1196"/>
      <c r="TPB19" s="1196"/>
      <c r="TPD19" s="1198"/>
      <c r="TPE19" s="1193"/>
      <c r="TPF19" s="1194"/>
      <c r="TPG19" s="1195"/>
      <c r="TPH19" s="1195"/>
      <c r="TPI19" s="1195"/>
      <c r="TPJ19" s="1196"/>
      <c r="TPK19" s="1196"/>
      <c r="TPL19" s="1196"/>
      <c r="TPN19" s="1198"/>
      <c r="TPO19" s="1193"/>
      <c r="TPP19" s="1194"/>
      <c r="TPQ19" s="1195"/>
      <c r="TPR19" s="1195"/>
      <c r="TPS19" s="1195"/>
      <c r="TPT19" s="1196"/>
      <c r="TPU19" s="1196"/>
      <c r="TPV19" s="1196"/>
      <c r="TPX19" s="1198"/>
      <c r="TPY19" s="1193"/>
      <c r="TPZ19" s="1194"/>
      <c r="TQA19" s="1195"/>
      <c r="TQB19" s="1195"/>
      <c r="TQC19" s="1195"/>
      <c r="TQD19" s="1196"/>
      <c r="TQE19" s="1196"/>
      <c r="TQF19" s="1196"/>
      <c r="TQH19" s="1198"/>
      <c r="TQI19" s="1193"/>
      <c r="TQJ19" s="1194"/>
      <c r="TQK19" s="1195"/>
      <c r="TQL19" s="1195"/>
      <c r="TQM19" s="1195"/>
      <c r="TQN19" s="1196"/>
      <c r="TQO19" s="1196"/>
      <c r="TQP19" s="1196"/>
      <c r="TQR19" s="1198"/>
      <c r="TQS19" s="1193"/>
      <c r="TQT19" s="1194"/>
      <c r="TQU19" s="1195"/>
      <c r="TQV19" s="1195"/>
      <c r="TQW19" s="1195"/>
      <c r="TQX19" s="1196"/>
      <c r="TQY19" s="1196"/>
      <c r="TQZ19" s="1196"/>
      <c r="TRB19" s="1198"/>
      <c r="TRC19" s="1193"/>
      <c r="TRD19" s="1194"/>
      <c r="TRE19" s="1195"/>
      <c r="TRF19" s="1195"/>
      <c r="TRG19" s="1195"/>
      <c r="TRH19" s="1196"/>
      <c r="TRI19" s="1196"/>
      <c r="TRJ19" s="1196"/>
      <c r="TRL19" s="1198"/>
      <c r="TRM19" s="1193"/>
      <c r="TRN19" s="1194"/>
      <c r="TRO19" s="1195"/>
      <c r="TRP19" s="1195"/>
      <c r="TRQ19" s="1195"/>
      <c r="TRR19" s="1196"/>
      <c r="TRS19" s="1196"/>
      <c r="TRT19" s="1196"/>
      <c r="TRV19" s="1198"/>
      <c r="TRW19" s="1193"/>
      <c r="TRX19" s="1194"/>
      <c r="TRY19" s="1195"/>
      <c r="TRZ19" s="1195"/>
      <c r="TSA19" s="1195"/>
      <c r="TSB19" s="1196"/>
      <c r="TSC19" s="1196"/>
      <c r="TSD19" s="1196"/>
      <c r="TSF19" s="1198"/>
      <c r="TSG19" s="1193"/>
      <c r="TSH19" s="1194"/>
      <c r="TSI19" s="1195"/>
      <c r="TSJ19" s="1195"/>
      <c r="TSK19" s="1195"/>
      <c r="TSL19" s="1196"/>
      <c r="TSM19" s="1196"/>
      <c r="TSN19" s="1196"/>
      <c r="TSP19" s="1198"/>
      <c r="TSQ19" s="1193"/>
      <c r="TSR19" s="1194"/>
      <c r="TSS19" s="1195"/>
      <c r="TST19" s="1195"/>
      <c r="TSU19" s="1195"/>
      <c r="TSV19" s="1196"/>
      <c r="TSW19" s="1196"/>
      <c r="TSX19" s="1196"/>
      <c r="TSZ19" s="1198"/>
      <c r="TTA19" s="1193"/>
      <c r="TTB19" s="1194"/>
      <c r="TTC19" s="1195"/>
      <c r="TTD19" s="1195"/>
      <c r="TTE19" s="1195"/>
      <c r="TTF19" s="1196"/>
      <c r="TTG19" s="1196"/>
      <c r="TTH19" s="1196"/>
      <c r="TTJ19" s="1198"/>
      <c r="TTK19" s="1193"/>
      <c r="TTL19" s="1194"/>
      <c r="TTM19" s="1195"/>
      <c r="TTN19" s="1195"/>
      <c r="TTO19" s="1195"/>
      <c r="TTP19" s="1196"/>
      <c r="TTQ19" s="1196"/>
      <c r="TTR19" s="1196"/>
      <c r="TTT19" s="1198"/>
      <c r="TTU19" s="1193"/>
      <c r="TTV19" s="1194"/>
      <c r="TTW19" s="1195"/>
      <c r="TTX19" s="1195"/>
      <c r="TTY19" s="1195"/>
      <c r="TTZ19" s="1196"/>
      <c r="TUA19" s="1196"/>
      <c r="TUB19" s="1196"/>
      <c r="TUD19" s="1198"/>
      <c r="TUE19" s="1193"/>
      <c r="TUF19" s="1194"/>
      <c r="TUG19" s="1195"/>
      <c r="TUH19" s="1195"/>
      <c r="TUI19" s="1195"/>
      <c r="TUJ19" s="1196"/>
      <c r="TUK19" s="1196"/>
      <c r="TUL19" s="1196"/>
      <c r="TUN19" s="1198"/>
      <c r="TUO19" s="1193"/>
      <c r="TUP19" s="1194"/>
      <c r="TUQ19" s="1195"/>
      <c r="TUR19" s="1195"/>
      <c r="TUS19" s="1195"/>
      <c r="TUT19" s="1196"/>
      <c r="TUU19" s="1196"/>
      <c r="TUV19" s="1196"/>
      <c r="TUX19" s="1198"/>
      <c r="TUY19" s="1193"/>
      <c r="TUZ19" s="1194"/>
      <c r="TVA19" s="1195"/>
      <c r="TVB19" s="1195"/>
      <c r="TVC19" s="1195"/>
      <c r="TVD19" s="1196"/>
      <c r="TVE19" s="1196"/>
      <c r="TVF19" s="1196"/>
      <c r="TVH19" s="1198"/>
      <c r="TVI19" s="1193"/>
      <c r="TVJ19" s="1194"/>
      <c r="TVK19" s="1195"/>
      <c r="TVL19" s="1195"/>
      <c r="TVM19" s="1195"/>
      <c r="TVN19" s="1196"/>
      <c r="TVO19" s="1196"/>
      <c r="TVP19" s="1196"/>
      <c r="TVR19" s="1198"/>
      <c r="TVS19" s="1193"/>
      <c r="TVT19" s="1194"/>
      <c r="TVU19" s="1195"/>
      <c r="TVV19" s="1195"/>
      <c r="TVW19" s="1195"/>
      <c r="TVX19" s="1196"/>
      <c r="TVY19" s="1196"/>
      <c r="TVZ19" s="1196"/>
      <c r="TWB19" s="1198"/>
      <c r="TWC19" s="1193"/>
      <c r="TWD19" s="1194"/>
      <c r="TWE19" s="1195"/>
      <c r="TWF19" s="1195"/>
      <c r="TWG19" s="1195"/>
      <c r="TWH19" s="1196"/>
      <c r="TWI19" s="1196"/>
      <c r="TWJ19" s="1196"/>
      <c r="TWL19" s="1198"/>
      <c r="TWM19" s="1193"/>
      <c r="TWN19" s="1194"/>
      <c r="TWO19" s="1195"/>
      <c r="TWP19" s="1195"/>
      <c r="TWQ19" s="1195"/>
      <c r="TWR19" s="1196"/>
      <c r="TWS19" s="1196"/>
      <c r="TWT19" s="1196"/>
      <c r="TWV19" s="1198"/>
      <c r="TWW19" s="1193"/>
      <c r="TWX19" s="1194"/>
      <c r="TWY19" s="1195"/>
      <c r="TWZ19" s="1195"/>
      <c r="TXA19" s="1195"/>
      <c r="TXB19" s="1196"/>
      <c r="TXC19" s="1196"/>
      <c r="TXD19" s="1196"/>
      <c r="TXF19" s="1198"/>
      <c r="TXG19" s="1193"/>
      <c r="TXH19" s="1194"/>
      <c r="TXI19" s="1195"/>
      <c r="TXJ19" s="1195"/>
      <c r="TXK19" s="1195"/>
      <c r="TXL19" s="1196"/>
      <c r="TXM19" s="1196"/>
      <c r="TXN19" s="1196"/>
      <c r="TXP19" s="1198"/>
      <c r="TXQ19" s="1193"/>
      <c r="TXR19" s="1194"/>
      <c r="TXS19" s="1195"/>
      <c r="TXT19" s="1195"/>
      <c r="TXU19" s="1195"/>
      <c r="TXV19" s="1196"/>
      <c r="TXW19" s="1196"/>
      <c r="TXX19" s="1196"/>
      <c r="TXZ19" s="1198"/>
      <c r="TYA19" s="1193"/>
      <c r="TYB19" s="1194"/>
      <c r="TYC19" s="1195"/>
      <c r="TYD19" s="1195"/>
      <c r="TYE19" s="1195"/>
      <c r="TYF19" s="1196"/>
      <c r="TYG19" s="1196"/>
      <c r="TYH19" s="1196"/>
      <c r="TYJ19" s="1198"/>
      <c r="TYK19" s="1193"/>
      <c r="TYL19" s="1194"/>
      <c r="TYM19" s="1195"/>
      <c r="TYN19" s="1195"/>
      <c r="TYO19" s="1195"/>
      <c r="TYP19" s="1196"/>
      <c r="TYQ19" s="1196"/>
      <c r="TYR19" s="1196"/>
      <c r="TYT19" s="1198"/>
      <c r="TYU19" s="1193"/>
      <c r="TYV19" s="1194"/>
      <c r="TYW19" s="1195"/>
      <c r="TYX19" s="1195"/>
      <c r="TYY19" s="1195"/>
      <c r="TYZ19" s="1196"/>
      <c r="TZA19" s="1196"/>
      <c r="TZB19" s="1196"/>
      <c r="TZD19" s="1198"/>
      <c r="TZE19" s="1193"/>
      <c r="TZF19" s="1194"/>
      <c r="TZG19" s="1195"/>
      <c r="TZH19" s="1195"/>
      <c r="TZI19" s="1195"/>
      <c r="TZJ19" s="1196"/>
      <c r="TZK19" s="1196"/>
      <c r="TZL19" s="1196"/>
      <c r="TZN19" s="1198"/>
      <c r="TZO19" s="1193"/>
      <c r="TZP19" s="1194"/>
      <c r="TZQ19" s="1195"/>
      <c r="TZR19" s="1195"/>
      <c r="TZS19" s="1195"/>
      <c r="TZT19" s="1196"/>
      <c r="TZU19" s="1196"/>
      <c r="TZV19" s="1196"/>
      <c r="TZX19" s="1198"/>
      <c r="TZY19" s="1193"/>
      <c r="TZZ19" s="1194"/>
      <c r="UAA19" s="1195"/>
      <c r="UAB19" s="1195"/>
      <c r="UAC19" s="1195"/>
      <c r="UAD19" s="1196"/>
      <c r="UAE19" s="1196"/>
      <c r="UAF19" s="1196"/>
      <c r="UAH19" s="1198"/>
      <c r="UAI19" s="1193"/>
      <c r="UAJ19" s="1194"/>
      <c r="UAK19" s="1195"/>
      <c r="UAL19" s="1195"/>
      <c r="UAM19" s="1195"/>
      <c r="UAN19" s="1196"/>
      <c r="UAO19" s="1196"/>
      <c r="UAP19" s="1196"/>
      <c r="UAR19" s="1198"/>
      <c r="UAS19" s="1193"/>
      <c r="UAT19" s="1194"/>
      <c r="UAU19" s="1195"/>
      <c r="UAV19" s="1195"/>
      <c r="UAW19" s="1195"/>
      <c r="UAX19" s="1196"/>
      <c r="UAY19" s="1196"/>
      <c r="UAZ19" s="1196"/>
      <c r="UBB19" s="1198"/>
      <c r="UBC19" s="1193"/>
      <c r="UBD19" s="1194"/>
      <c r="UBE19" s="1195"/>
      <c r="UBF19" s="1195"/>
      <c r="UBG19" s="1195"/>
      <c r="UBH19" s="1196"/>
      <c r="UBI19" s="1196"/>
      <c r="UBJ19" s="1196"/>
      <c r="UBL19" s="1198"/>
      <c r="UBM19" s="1193"/>
      <c r="UBN19" s="1194"/>
      <c r="UBO19" s="1195"/>
      <c r="UBP19" s="1195"/>
      <c r="UBQ19" s="1195"/>
      <c r="UBR19" s="1196"/>
      <c r="UBS19" s="1196"/>
      <c r="UBT19" s="1196"/>
      <c r="UBV19" s="1198"/>
      <c r="UBW19" s="1193"/>
      <c r="UBX19" s="1194"/>
      <c r="UBY19" s="1195"/>
      <c r="UBZ19" s="1195"/>
      <c r="UCA19" s="1195"/>
      <c r="UCB19" s="1196"/>
      <c r="UCC19" s="1196"/>
      <c r="UCD19" s="1196"/>
      <c r="UCF19" s="1198"/>
      <c r="UCG19" s="1193"/>
      <c r="UCH19" s="1194"/>
      <c r="UCI19" s="1195"/>
      <c r="UCJ19" s="1195"/>
      <c r="UCK19" s="1195"/>
      <c r="UCL19" s="1196"/>
      <c r="UCM19" s="1196"/>
      <c r="UCN19" s="1196"/>
      <c r="UCP19" s="1198"/>
      <c r="UCQ19" s="1193"/>
      <c r="UCR19" s="1194"/>
      <c r="UCS19" s="1195"/>
      <c r="UCT19" s="1195"/>
      <c r="UCU19" s="1195"/>
      <c r="UCV19" s="1196"/>
      <c r="UCW19" s="1196"/>
      <c r="UCX19" s="1196"/>
      <c r="UCZ19" s="1198"/>
      <c r="UDA19" s="1193"/>
      <c r="UDB19" s="1194"/>
      <c r="UDC19" s="1195"/>
      <c r="UDD19" s="1195"/>
      <c r="UDE19" s="1195"/>
      <c r="UDF19" s="1196"/>
      <c r="UDG19" s="1196"/>
      <c r="UDH19" s="1196"/>
      <c r="UDJ19" s="1198"/>
      <c r="UDK19" s="1193"/>
      <c r="UDL19" s="1194"/>
      <c r="UDM19" s="1195"/>
      <c r="UDN19" s="1195"/>
      <c r="UDO19" s="1195"/>
      <c r="UDP19" s="1196"/>
      <c r="UDQ19" s="1196"/>
      <c r="UDR19" s="1196"/>
      <c r="UDT19" s="1198"/>
      <c r="UDU19" s="1193"/>
      <c r="UDV19" s="1194"/>
      <c r="UDW19" s="1195"/>
      <c r="UDX19" s="1195"/>
      <c r="UDY19" s="1195"/>
      <c r="UDZ19" s="1196"/>
      <c r="UEA19" s="1196"/>
      <c r="UEB19" s="1196"/>
      <c r="UED19" s="1198"/>
      <c r="UEE19" s="1193"/>
      <c r="UEF19" s="1194"/>
      <c r="UEG19" s="1195"/>
      <c r="UEH19" s="1195"/>
      <c r="UEI19" s="1195"/>
      <c r="UEJ19" s="1196"/>
      <c r="UEK19" s="1196"/>
      <c r="UEL19" s="1196"/>
      <c r="UEN19" s="1198"/>
      <c r="UEO19" s="1193"/>
      <c r="UEP19" s="1194"/>
      <c r="UEQ19" s="1195"/>
      <c r="UER19" s="1195"/>
      <c r="UES19" s="1195"/>
      <c r="UET19" s="1196"/>
      <c r="UEU19" s="1196"/>
      <c r="UEV19" s="1196"/>
      <c r="UEX19" s="1198"/>
      <c r="UEY19" s="1193"/>
      <c r="UEZ19" s="1194"/>
      <c r="UFA19" s="1195"/>
      <c r="UFB19" s="1195"/>
      <c r="UFC19" s="1195"/>
      <c r="UFD19" s="1196"/>
      <c r="UFE19" s="1196"/>
      <c r="UFF19" s="1196"/>
      <c r="UFH19" s="1198"/>
      <c r="UFI19" s="1193"/>
      <c r="UFJ19" s="1194"/>
      <c r="UFK19" s="1195"/>
      <c r="UFL19" s="1195"/>
      <c r="UFM19" s="1195"/>
      <c r="UFN19" s="1196"/>
      <c r="UFO19" s="1196"/>
      <c r="UFP19" s="1196"/>
      <c r="UFR19" s="1198"/>
      <c r="UFS19" s="1193"/>
      <c r="UFT19" s="1194"/>
      <c r="UFU19" s="1195"/>
      <c r="UFV19" s="1195"/>
      <c r="UFW19" s="1195"/>
      <c r="UFX19" s="1196"/>
      <c r="UFY19" s="1196"/>
      <c r="UFZ19" s="1196"/>
      <c r="UGB19" s="1198"/>
      <c r="UGC19" s="1193"/>
      <c r="UGD19" s="1194"/>
      <c r="UGE19" s="1195"/>
      <c r="UGF19" s="1195"/>
      <c r="UGG19" s="1195"/>
      <c r="UGH19" s="1196"/>
      <c r="UGI19" s="1196"/>
      <c r="UGJ19" s="1196"/>
      <c r="UGL19" s="1198"/>
      <c r="UGM19" s="1193"/>
      <c r="UGN19" s="1194"/>
      <c r="UGO19" s="1195"/>
      <c r="UGP19" s="1195"/>
      <c r="UGQ19" s="1195"/>
      <c r="UGR19" s="1196"/>
      <c r="UGS19" s="1196"/>
      <c r="UGT19" s="1196"/>
      <c r="UGV19" s="1198"/>
      <c r="UGW19" s="1193"/>
      <c r="UGX19" s="1194"/>
      <c r="UGY19" s="1195"/>
      <c r="UGZ19" s="1195"/>
      <c r="UHA19" s="1195"/>
      <c r="UHB19" s="1196"/>
      <c r="UHC19" s="1196"/>
      <c r="UHD19" s="1196"/>
      <c r="UHF19" s="1198"/>
      <c r="UHG19" s="1193"/>
      <c r="UHH19" s="1194"/>
      <c r="UHI19" s="1195"/>
      <c r="UHJ19" s="1195"/>
      <c r="UHK19" s="1195"/>
      <c r="UHL19" s="1196"/>
      <c r="UHM19" s="1196"/>
      <c r="UHN19" s="1196"/>
      <c r="UHP19" s="1198"/>
      <c r="UHQ19" s="1193"/>
      <c r="UHR19" s="1194"/>
      <c r="UHS19" s="1195"/>
      <c r="UHT19" s="1195"/>
      <c r="UHU19" s="1195"/>
      <c r="UHV19" s="1196"/>
      <c r="UHW19" s="1196"/>
      <c r="UHX19" s="1196"/>
      <c r="UHZ19" s="1198"/>
      <c r="UIA19" s="1193"/>
      <c r="UIB19" s="1194"/>
      <c r="UIC19" s="1195"/>
      <c r="UID19" s="1195"/>
      <c r="UIE19" s="1195"/>
      <c r="UIF19" s="1196"/>
      <c r="UIG19" s="1196"/>
      <c r="UIH19" s="1196"/>
      <c r="UIJ19" s="1198"/>
      <c r="UIK19" s="1193"/>
      <c r="UIL19" s="1194"/>
      <c r="UIM19" s="1195"/>
      <c r="UIN19" s="1195"/>
      <c r="UIO19" s="1195"/>
      <c r="UIP19" s="1196"/>
      <c r="UIQ19" s="1196"/>
      <c r="UIR19" s="1196"/>
      <c r="UIT19" s="1198"/>
      <c r="UIU19" s="1193"/>
      <c r="UIV19" s="1194"/>
      <c r="UIW19" s="1195"/>
      <c r="UIX19" s="1195"/>
      <c r="UIY19" s="1195"/>
      <c r="UIZ19" s="1196"/>
      <c r="UJA19" s="1196"/>
      <c r="UJB19" s="1196"/>
      <c r="UJD19" s="1198"/>
      <c r="UJE19" s="1193"/>
      <c r="UJF19" s="1194"/>
      <c r="UJG19" s="1195"/>
      <c r="UJH19" s="1195"/>
      <c r="UJI19" s="1195"/>
      <c r="UJJ19" s="1196"/>
      <c r="UJK19" s="1196"/>
      <c r="UJL19" s="1196"/>
      <c r="UJN19" s="1198"/>
      <c r="UJO19" s="1193"/>
      <c r="UJP19" s="1194"/>
      <c r="UJQ19" s="1195"/>
      <c r="UJR19" s="1195"/>
      <c r="UJS19" s="1195"/>
      <c r="UJT19" s="1196"/>
      <c r="UJU19" s="1196"/>
      <c r="UJV19" s="1196"/>
      <c r="UJX19" s="1198"/>
      <c r="UJY19" s="1193"/>
      <c r="UJZ19" s="1194"/>
      <c r="UKA19" s="1195"/>
      <c r="UKB19" s="1195"/>
      <c r="UKC19" s="1195"/>
      <c r="UKD19" s="1196"/>
      <c r="UKE19" s="1196"/>
      <c r="UKF19" s="1196"/>
      <c r="UKH19" s="1198"/>
      <c r="UKI19" s="1193"/>
      <c r="UKJ19" s="1194"/>
      <c r="UKK19" s="1195"/>
      <c r="UKL19" s="1195"/>
      <c r="UKM19" s="1195"/>
      <c r="UKN19" s="1196"/>
      <c r="UKO19" s="1196"/>
      <c r="UKP19" s="1196"/>
      <c r="UKR19" s="1198"/>
      <c r="UKS19" s="1193"/>
      <c r="UKT19" s="1194"/>
      <c r="UKU19" s="1195"/>
      <c r="UKV19" s="1195"/>
      <c r="UKW19" s="1195"/>
      <c r="UKX19" s="1196"/>
      <c r="UKY19" s="1196"/>
      <c r="UKZ19" s="1196"/>
      <c r="ULB19" s="1198"/>
      <c r="ULC19" s="1193"/>
      <c r="ULD19" s="1194"/>
      <c r="ULE19" s="1195"/>
      <c r="ULF19" s="1195"/>
      <c r="ULG19" s="1195"/>
      <c r="ULH19" s="1196"/>
      <c r="ULI19" s="1196"/>
      <c r="ULJ19" s="1196"/>
      <c r="ULL19" s="1198"/>
      <c r="ULM19" s="1193"/>
      <c r="ULN19" s="1194"/>
      <c r="ULO19" s="1195"/>
      <c r="ULP19" s="1195"/>
      <c r="ULQ19" s="1195"/>
      <c r="ULR19" s="1196"/>
      <c r="ULS19" s="1196"/>
      <c r="ULT19" s="1196"/>
      <c r="ULV19" s="1198"/>
      <c r="ULW19" s="1193"/>
      <c r="ULX19" s="1194"/>
      <c r="ULY19" s="1195"/>
      <c r="ULZ19" s="1195"/>
      <c r="UMA19" s="1195"/>
      <c r="UMB19" s="1196"/>
      <c r="UMC19" s="1196"/>
      <c r="UMD19" s="1196"/>
      <c r="UMF19" s="1198"/>
      <c r="UMG19" s="1193"/>
      <c r="UMH19" s="1194"/>
      <c r="UMI19" s="1195"/>
      <c r="UMJ19" s="1195"/>
      <c r="UMK19" s="1195"/>
      <c r="UML19" s="1196"/>
      <c r="UMM19" s="1196"/>
      <c r="UMN19" s="1196"/>
      <c r="UMP19" s="1198"/>
      <c r="UMQ19" s="1193"/>
      <c r="UMR19" s="1194"/>
      <c r="UMS19" s="1195"/>
      <c r="UMT19" s="1195"/>
      <c r="UMU19" s="1195"/>
      <c r="UMV19" s="1196"/>
      <c r="UMW19" s="1196"/>
      <c r="UMX19" s="1196"/>
      <c r="UMZ19" s="1198"/>
      <c r="UNA19" s="1193"/>
      <c r="UNB19" s="1194"/>
      <c r="UNC19" s="1195"/>
      <c r="UND19" s="1195"/>
      <c r="UNE19" s="1195"/>
      <c r="UNF19" s="1196"/>
      <c r="UNG19" s="1196"/>
      <c r="UNH19" s="1196"/>
      <c r="UNJ19" s="1198"/>
      <c r="UNK19" s="1193"/>
      <c r="UNL19" s="1194"/>
      <c r="UNM19" s="1195"/>
      <c r="UNN19" s="1195"/>
      <c r="UNO19" s="1195"/>
      <c r="UNP19" s="1196"/>
      <c r="UNQ19" s="1196"/>
      <c r="UNR19" s="1196"/>
      <c r="UNT19" s="1198"/>
      <c r="UNU19" s="1193"/>
      <c r="UNV19" s="1194"/>
      <c r="UNW19" s="1195"/>
      <c r="UNX19" s="1195"/>
      <c r="UNY19" s="1195"/>
      <c r="UNZ19" s="1196"/>
      <c r="UOA19" s="1196"/>
      <c r="UOB19" s="1196"/>
      <c r="UOD19" s="1198"/>
      <c r="UOE19" s="1193"/>
      <c r="UOF19" s="1194"/>
      <c r="UOG19" s="1195"/>
      <c r="UOH19" s="1195"/>
      <c r="UOI19" s="1195"/>
      <c r="UOJ19" s="1196"/>
      <c r="UOK19" s="1196"/>
      <c r="UOL19" s="1196"/>
      <c r="UON19" s="1198"/>
      <c r="UOO19" s="1193"/>
      <c r="UOP19" s="1194"/>
      <c r="UOQ19" s="1195"/>
      <c r="UOR19" s="1195"/>
      <c r="UOS19" s="1195"/>
      <c r="UOT19" s="1196"/>
      <c r="UOU19" s="1196"/>
      <c r="UOV19" s="1196"/>
      <c r="UOX19" s="1198"/>
      <c r="UOY19" s="1193"/>
      <c r="UOZ19" s="1194"/>
      <c r="UPA19" s="1195"/>
      <c r="UPB19" s="1195"/>
      <c r="UPC19" s="1195"/>
      <c r="UPD19" s="1196"/>
      <c r="UPE19" s="1196"/>
      <c r="UPF19" s="1196"/>
      <c r="UPH19" s="1198"/>
      <c r="UPI19" s="1193"/>
      <c r="UPJ19" s="1194"/>
      <c r="UPK19" s="1195"/>
      <c r="UPL19" s="1195"/>
      <c r="UPM19" s="1195"/>
      <c r="UPN19" s="1196"/>
      <c r="UPO19" s="1196"/>
      <c r="UPP19" s="1196"/>
      <c r="UPR19" s="1198"/>
      <c r="UPS19" s="1193"/>
      <c r="UPT19" s="1194"/>
      <c r="UPU19" s="1195"/>
      <c r="UPV19" s="1195"/>
      <c r="UPW19" s="1195"/>
      <c r="UPX19" s="1196"/>
      <c r="UPY19" s="1196"/>
      <c r="UPZ19" s="1196"/>
      <c r="UQB19" s="1198"/>
      <c r="UQC19" s="1193"/>
      <c r="UQD19" s="1194"/>
      <c r="UQE19" s="1195"/>
      <c r="UQF19" s="1195"/>
      <c r="UQG19" s="1195"/>
      <c r="UQH19" s="1196"/>
      <c r="UQI19" s="1196"/>
      <c r="UQJ19" s="1196"/>
      <c r="UQL19" s="1198"/>
      <c r="UQM19" s="1193"/>
      <c r="UQN19" s="1194"/>
      <c r="UQO19" s="1195"/>
      <c r="UQP19" s="1195"/>
      <c r="UQQ19" s="1195"/>
      <c r="UQR19" s="1196"/>
      <c r="UQS19" s="1196"/>
      <c r="UQT19" s="1196"/>
      <c r="UQV19" s="1198"/>
      <c r="UQW19" s="1193"/>
      <c r="UQX19" s="1194"/>
      <c r="UQY19" s="1195"/>
      <c r="UQZ19" s="1195"/>
      <c r="URA19" s="1195"/>
      <c r="URB19" s="1196"/>
      <c r="URC19" s="1196"/>
      <c r="URD19" s="1196"/>
      <c r="URF19" s="1198"/>
      <c r="URG19" s="1193"/>
      <c r="URH19" s="1194"/>
      <c r="URI19" s="1195"/>
      <c r="URJ19" s="1195"/>
      <c r="URK19" s="1195"/>
      <c r="URL19" s="1196"/>
      <c r="URM19" s="1196"/>
      <c r="URN19" s="1196"/>
      <c r="URP19" s="1198"/>
      <c r="URQ19" s="1193"/>
      <c r="URR19" s="1194"/>
      <c r="URS19" s="1195"/>
      <c r="URT19" s="1195"/>
      <c r="URU19" s="1195"/>
      <c r="URV19" s="1196"/>
      <c r="URW19" s="1196"/>
      <c r="URX19" s="1196"/>
      <c r="URZ19" s="1198"/>
      <c r="USA19" s="1193"/>
      <c r="USB19" s="1194"/>
      <c r="USC19" s="1195"/>
      <c r="USD19" s="1195"/>
      <c r="USE19" s="1195"/>
      <c r="USF19" s="1196"/>
      <c r="USG19" s="1196"/>
      <c r="USH19" s="1196"/>
      <c r="USJ19" s="1198"/>
      <c r="USK19" s="1193"/>
      <c r="USL19" s="1194"/>
      <c r="USM19" s="1195"/>
      <c r="USN19" s="1195"/>
      <c r="USO19" s="1195"/>
      <c r="USP19" s="1196"/>
      <c r="USQ19" s="1196"/>
      <c r="USR19" s="1196"/>
      <c r="UST19" s="1198"/>
      <c r="USU19" s="1193"/>
      <c r="USV19" s="1194"/>
      <c r="USW19" s="1195"/>
      <c r="USX19" s="1195"/>
      <c r="USY19" s="1195"/>
      <c r="USZ19" s="1196"/>
      <c r="UTA19" s="1196"/>
      <c r="UTB19" s="1196"/>
      <c r="UTD19" s="1198"/>
      <c r="UTE19" s="1193"/>
      <c r="UTF19" s="1194"/>
      <c r="UTG19" s="1195"/>
      <c r="UTH19" s="1195"/>
      <c r="UTI19" s="1195"/>
      <c r="UTJ19" s="1196"/>
      <c r="UTK19" s="1196"/>
      <c r="UTL19" s="1196"/>
      <c r="UTN19" s="1198"/>
      <c r="UTO19" s="1193"/>
      <c r="UTP19" s="1194"/>
      <c r="UTQ19" s="1195"/>
      <c r="UTR19" s="1195"/>
      <c r="UTS19" s="1195"/>
      <c r="UTT19" s="1196"/>
      <c r="UTU19" s="1196"/>
      <c r="UTV19" s="1196"/>
      <c r="UTX19" s="1198"/>
      <c r="UTY19" s="1193"/>
      <c r="UTZ19" s="1194"/>
      <c r="UUA19" s="1195"/>
      <c r="UUB19" s="1195"/>
      <c r="UUC19" s="1195"/>
      <c r="UUD19" s="1196"/>
      <c r="UUE19" s="1196"/>
      <c r="UUF19" s="1196"/>
      <c r="UUH19" s="1198"/>
      <c r="UUI19" s="1193"/>
      <c r="UUJ19" s="1194"/>
      <c r="UUK19" s="1195"/>
      <c r="UUL19" s="1195"/>
      <c r="UUM19" s="1195"/>
      <c r="UUN19" s="1196"/>
      <c r="UUO19" s="1196"/>
      <c r="UUP19" s="1196"/>
      <c r="UUR19" s="1198"/>
      <c r="UUS19" s="1193"/>
      <c r="UUT19" s="1194"/>
      <c r="UUU19" s="1195"/>
      <c r="UUV19" s="1195"/>
      <c r="UUW19" s="1195"/>
      <c r="UUX19" s="1196"/>
      <c r="UUY19" s="1196"/>
      <c r="UUZ19" s="1196"/>
      <c r="UVB19" s="1198"/>
      <c r="UVC19" s="1193"/>
      <c r="UVD19" s="1194"/>
      <c r="UVE19" s="1195"/>
      <c r="UVF19" s="1195"/>
      <c r="UVG19" s="1195"/>
      <c r="UVH19" s="1196"/>
      <c r="UVI19" s="1196"/>
      <c r="UVJ19" s="1196"/>
      <c r="UVL19" s="1198"/>
      <c r="UVM19" s="1193"/>
      <c r="UVN19" s="1194"/>
      <c r="UVO19" s="1195"/>
      <c r="UVP19" s="1195"/>
      <c r="UVQ19" s="1195"/>
      <c r="UVR19" s="1196"/>
      <c r="UVS19" s="1196"/>
      <c r="UVT19" s="1196"/>
      <c r="UVV19" s="1198"/>
      <c r="UVW19" s="1193"/>
      <c r="UVX19" s="1194"/>
      <c r="UVY19" s="1195"/>
      <c r="UVZ19" s="1195"/>
      <c r="UWA19" s="1195"/>
      <c r="UWB19" s="1196"/>
      <c r="UWC19" s="1196"/>
      <c r="UWD19" s="1196"/>
      <c r="UWF19" s="1198"/>
      <c r="UWG19" s="1193"/>
      <c r="UWH19" s="1194"/>
      <c r="UWI19" s="1195"/>
      <c r="UWJ19" s="1195"/>
      <c r="UWK19" s="1195"/>
      <c r="UWL19" s="1196"/>
      <c r="UWM19" s="1196"/>
      <c r="UWN19" s="1196"/>
      <c r="UWP19" s="1198"/>
      <c r="UWQ19" s="1193"/>
      <c r="UWR19" s="1194"/>
      <c r="UWS19" s="1195"/>
      <c r="UWT19" s="1195"/>
      <c r="UWU19" s="1195"/>
      <c r="UWV19" s="1196"/>
      <c r="UWW19" s="1196"/>
      <c r="UWX19" s="1196"/>
      <c r="UWZ19" s="1198"/>
      <c r="UXA19" s="1193"/>
      <c r="UXB19" s="1194"/>
      <c r="UXC19" s="1195"/>
      <c r="UXD19" s="1195"/>
      <c r="UXE19" s="1195"/>
      <c r="UXF19" s="1196"/>
      <c r="UXG19" s="1196"/>
      <c r="UXH19" s="1196"/>
      <c r="UXJ19" s="1198"/>
      <c r="UXK19" s="1193"/>
      <c r="UXL19" s="1194"/>
      <c r="UXM19" s="1195"/>
      <c r="UXN19" s="1195"/>
      <c r="UXO19" s="1195"/>
      <c r="UXP19" s="1196"/>
      <c r="UXQ19" s="1196"/>
      <c r="UXR19" s="1196"/>
      <c r="UXT19" s="1198"/>
      <c r="UXU19" s="1193"/>
      <c r="UXV19" s="1194"/>
      <c r="UXW19" s="1195"/>
      <c r="UXX19" s="1195"/>
      <c r="UXY19" s="1195"/>
      <c r="UXZ19" s="1196"/>
      <c r="UYA19" s="1196"/>
      <c r="UYB19" s="1196"/>
      <c r="UYD19" s="1198"/>
      <c r="UYE19" s="1193"/>
      <c r="UYF19" s="1194"/>
      <c r="UYG19" s="1195"/>
      <c r="UYH19" s="1195"/>
      <c r="UYI19" s="1195"/>
      <c r="UYJ19" s="1196"/>
      <c r="UYK19" s="1196"/>
      <c r="UYL19" s="1196"/>
      <c r="UYN19" s="1198"/>
      <c r="UYO19" s="1193"/>
      <c r="UYP19" s="1194"/>
      <c r="UYQ19" s="1195"/>
      <c r="UYR19" s="1195"/>
      <c r="UYS19" s="1195"/>
      <c r="UYT19" s="1196"/>
      <c r="UYU19" s="1196"/>
      <c r="UYV19" s="1196"/>
      <c r="UYX19" s="1198"/>
      <c r="UYY19" s="1193"/>
      <c r="UYZ19" s="1194"/>
      <c r="UZA19" s="1195"/>
      <c r="UZB19" s="1195"/>
      <c r="UZC19" s="1195"/>
      <c r="UZD19" s="1196"/>
      <c r="UZE19" s="1196"/>
      <c r="UZF19" s="1196"/>
      <c r="UZH19" s="1198"/>
      <c r="UZI19" s="1193"/>
      <c r="UZJ19" s="1194"/>
      <c r="UZK19" s="1195"/>
      <c r="UZL19" s="1195"/>
      <c r="UZM19" s="1195"/>
      <c r="UZN19" s="1196"/>
      <c r="UZO19" s="1196"/>
      <c r="UZP19" s="1196"/>
      <c r="UZR19" s="1198"/>
      <c r="UZS19" s="1193"/>
      <c r="UZT19" s="1194"/>
      <c r="UZU19" s="1195"/>
      <c r="UZV19" s="1195"/>
      <c r="UZW19" s="1195"/>
      <c r="UZX19" s="1196"/>
      <c r="UZY19" s="1196"/>
      <c r="UZZ19" s="1196"/>
      <c r="VAB19" s="1198"/>
      <c r="VAC19" s="1193"/>
      <c r="VAD19" s="1194"/>
      <c r="VAE19" s="1195"/>
      <c r="VAF19" s="1195"/>
      <c r="VAG19" s="1195"/>
      <c r="VAH19" s="1196"/>
      <c r="VAI19" s="1196"/>
      <c r="VAJ19" s="1196"/>
      <c r="VAL19" s="1198"/>
      <c r="VAM19" s="1193"/>
      <c r="VAN19" s="1194"/>
      <c r="VAO19" s="1195"/>
      <c r="VAP19" s="1195"/>
      <c r="VAQ19" s="1195"/>
      <c r="VAR19" s="1196"/>
      <c r="VAS19" s="1196"/>
      <c r="VAT19" s="1196"/>
      <c r="VAV19" s="1198"/>
      <c r="VAW19" s="1193"/>
      <c r="VAX19" s="1194"/>
      <c r="VAY19" s="1195"/>
      <c r="VAZ19" s="1195"/>
      <c r="VBA19" s="1195"/>
      <c r="VBB19" s="1196"/>
      <c r="VBC19" s="1196"/>
      <c r="VBD19" s="1196"/>
      <c r="VBF19" s="1198"/>
      <c r="VBG19" s="1193"/>
      <c r="VBH19" s="1194"/>
      <c r="VBI19" s="1195"/>
      <c r="VBJ19" s="1195"/>
      <c r="VBK19" s="1195"/>
      <c r="VBL19" s="1196"/>
      <c r="VBM19" s="1196"/>
      <c r="VBN19" s="1196"/>
      <c r="VBP19" s="1198"/>
      <c r="VBQ19" s="1193"/>
      <c r="VBR19" s="1194"/>
      <c r="VBS19" s="1195"/>
      <c r="VBT19" s="1195"/>
      <c r="VBU19" s="1195"/>
      <c r="VBV19" s="1196"/>
      <c r="VBW19" s="1196"/>
      <c r="VBX19" s="1196"/>
      <c r="VBZ19" s="1198"/>
      <c r="VCA19" s="1193"/>
      <c r="VCB19" s="1194"/>
      <c r="VCC19" s="1195"/>
      <c r="VCD19" s="1195"/>
      <c r="VCE19" s="1195"/>
      <c r="VCF19" s="1196"/>
      <c r="VCG19" s="1196"/>
      <c r="VCH19" s="1196"/>
      <c r="VCJ19" s="1198"/>
      <c r="VCK19" s="1193"/>
      <c r="VCL19" s="1194"/>
      <c r="VCM19" s="1195"/>
      <c r="VCN19" s="1195"/>
      <c r="VCO19" s="1195"/>
      <c r="VCP19" s="1196"/>
      <c r="VCQ19" s="1196"/>
      <c r="VCR19" s="1196"/>
      <c r="VCT19" s="1198"/>
      <c r="VCU19" s="1193"/>
      <c r="VCV19" s="1194"/>
      <c r="VCW19" s="1195"/>
      <c r="VCX19" s="1195"/>
      <c r="VCY19" s="1195"/>
      <c r="VCZ19" s="1196"/>
      <c r="VDA19" s="1196"/>
      <c r="VDB19" s="1196"/>
      <c r="VDD19" s="1198"/>
      <c r="VDE19" s="1193"/>
      <c r="VDF19" s="1194"/>
      <c r="VDG19" s="1195"/>
      <c r="VDH19" s="1195"/>
      <c r="VDI19" s="1195"/>
      <c r="VDJ19" s="1196"/>
      <c r="VDK19" s="1196"/>
      <c r="VDL19" s="1196"/>
      <c r="VDN19" s="1198"/>
      <c r="VDO19" s="1193"/>
      <c r="VDP19" s="1194"/>
      <c r="VDQ19" s="1195"/>
      <c r="VDR19" s="1195"/>
      <c r="VDS19" s="1195"/>
      <c r="VDT19" s="1196"/>
      <c r="VDU19" s="1196"/>
      <c r="VDV19" s="1196"/>
      <c r="VDX19" s="1198"/>
      <c r="VDY19" s="1193"/>
      <c r="VDZ19" s="1194"/>
      <c r="VEA19" s="1195"/>
      <c r="VEB19" s="1195"/>
      <c r="VEC19" s="1195"/>
      <c r="VED19" s="1196"/>
      <c r="VEE19" s="1196"/>
      <c r="VEF19" s="1196"/>
      <c r="VEH19" s="1198"/>
      <c r="VEI19" s="1193"/>
      <c r="VEJ19" s="1194"/>
      <c r="VEK19" s="1195"/>
      <c r="VEL19" s="1195"/>
      <c r="VEM19" s="1195"/>
      <c r="VEN19" s="1196"/>
      <c r="VEO19" s="1196"/>
      <c r="VEP19" s="1196"/>
      <c r="VER19" s="1198"/>
      <c r="VES19" s="1193"/>
      <c r="VET19" s="1194"/>
      <c r="VEU19" s="1195"/>
      <c r="VEV19" s="1195"/>
      <c r="VEW19" s="1195"/>
      <c r="VEX19" s="1196"/>
      <c r="VEY19" s="1196"/>
      <c r="VEZ19" s="1196"/>
      <c r="VFB19" s="1198"/>
      <c r="VFC19" s="1193"/>
      <c r="VFD19" s="1194"/>
      <c r="VFE19" s="1195"/>
      <c r="VFF19" s="1195"/>
      <c r="VFG19" s="1195"/>
      <c r="VFH19" s="1196"/>
      <c r="VFI19" s="1196"/>
      <c r="VFJ19" s="1196"/>
      <c r="VFL19" s="1198"/>
      <c r="VFM19" s="1193"/>
      <c r="VFN19" s="1194"/>
      <c r="VFO19" s="1195"/>
      <c r="VFP19" s="1195"/>
      <c r="VFQ19" s="1195"/>
      <c r="VFR19" s="1196"/>
      <c r="VFS19" s="1196"/>
      <c r="VFT19" s="1196"/>
      <c r="VFV19" s="1198"/>
      <c r="VFW19" s="1193"/>
      <c r="VFX19" s="1194"/>
      <c r="VFY19" s="1195"/>
      <c r="VFZ19" s="1195"/>
      <c r="VGA19" s="1195"/>
      <c r="VGB19" s="1196"/>
      <c r="VGC19" s="1196"/>
      <c r="VGD19" s="1196"/>
      <c r="VGF19" s="1198"/>
      <c r="VGG19" s="1193"/>
      <c r="VGH19" s="1194"/>
      <c r="VGI19" s="1195"/>
      <c r="VGJ19" s="1195"/>
      <c r="VGK19" s="1195"/>
      <c r="VGL19" s="1196"/>
      <c r="VGM19" s="1196"/>
      <c r="VGN19" s="1196"/>
      <c r="VGP19" s="1198"/>
      <c r="VGQ19" s="1193"/>
      <c r="VGR19" s="1194"/>
      <c r="VGS19" s="1195"/>
      <c r="VGT19" s="1195"/>
      <c r="VGU19" s="1195"/>
      <c r="VGV19" s="1196"/>
      <c r="VGW19" s="1196"/>
      <c r="VGX19" s="1196"/>
      <c r="VGZ19" s="1198"/>
      <c r="VHA19" s="1193"/>
      <c r="VHB19" s="1194"/>
      <c r="VHC19" s="1195"/>
      <c r="VHD19" s="1195"/>
      <c r="VHE19" s="1195"/>
      <c r="VHF19" s="1196"/>
      <c r="VHG19" s="1196"/>
      <c r="VHH19" s="1196"/>
      <c r="VHJ19" s="1198"/>
      <c r="VHK19" s="1193"/>
      <c r="VHL19" s="1194"/>
      <c r="VHM19" s="1195"/>
      <c r="VHN19" s="1195"/>
      <c r="VHO19" s="1195"/>
      <c r="VHP19" s="1196"/>
      <c r="VHQ19" s="1196"/>
      <c r="VHR19" s="1196"/>
      <c r="VHT19" s="1198"/>
      <c r="VHU19" s="1193"/>
      <c r="VHV19" s="1194"/>
      <c r="VHW19" s="1195"/>
      <c r="VHX19" s="1195"/>
      <c r="VHY19" s="1195"/>
      <c r="VHZ19" s="1196"/>
      <c r="VIA19" s="1196"/>
      <c r="VIB19" s="1196"/>
      <c r="VID19" s="1198"/>
      <c r="VIE19" s="1193"/>
      <c r="VIF19" s="1194"/>
      <c r="VIG19" s="1195"/>
      <c r="VIH19" s="1195"/>
      <c r="VII19" s="1195"/>
      <c r="VIJ19" s="1196"/>
      <c r="VIK19" s="1196"/>
      <c r="VIL19" s="1196"/>
      <c r="VIN19" s="1198"/>
      <c r="VIO19" s="1193"/>
      <c r="VIP19" s="1194"/>
      <c r="VIQ19" s="1195"/>
      <c r="VIR19" s="1195"/>
      <c r="VIS19" s="1195"/>
      <c r="VIT19" s="1196"/>
      <c r="VIU19" s="1196"/>
      <c r="VIV19" s="1196"/>
      <c r="VIX19" s="1198"/>
      <c r="VIY19" s="1193"/>
      <c r="VIZ19" s="1194"/>
      <c r="VJA19" s="1195"/>
      <c r="VJB19" s="1195"/>
      <c r="VJC19" s="1195"/>
      <c r="VJD19" s="1196"/>
      <c r="VJE19" s="1196"/>
      <c r="VJF19" s="1196"/>
      <c r="VJH19" s="1198"/>
      <c r="VJI19" s="1193"/>
      <c r="VJJ19" s="1194"/>
      <c r="VJK19" s="1195"/>
      <c r="VJL19" s="1195"/>
      <c r="VJM19" s="1195"/>
      <c r="VJN19" s="1196"/>
      <c r="VJO19" s="1196"/>
      <c r="VJP19" s="1196"/>
      <c r="VJR19" s="1198"/>
      <c r="VJS19" s="1193"/>
      <c r="VJT19" s="1194"/>
      <c r="VJU19" s="1195"/>
      <c r="VJV19" s="1195"/>
      <c r="VJW19" s="1195"/>
      <c r="VJX19" s="1196"/>
      <c r="VJY19" s="1196"/>
      <c r="VJZ19" s="1196"/>
      <c r="VKB19" s="1198"/>
      <c r="VKC19" s="1193"/>
      <c r="VKD19" s="1194"/>
      <c r="VKE19" s="1195"/>
      <c r="VKF19" s="1195"/>
      <c r="VKG19" s="1195"/>
      <c r="VKH19" s="1196"/>
      <c r="VKI19" s="1196"/>
      <c r="VKJ19" s="1196"/>
      <c r="VKL19" s="1198"/>
      <c r="VKM19" s="1193"/>
      <c r="VKN19" s="1194"/>
      <c r="VKO19" s="1195"/>
      <c r="VKP19" s="1195"/>
      <c r="VKQ19" s="1195"/>
      <c r="VKR19" s="1196"/>
      <c r="VKS19" s="1196"/>
      <c r="VKT19" s="1196"/>
      <c r="VKV19" s="1198"/>
      <c r="VKW19" s="1193"/>
      <c r="VKX19" s="1194"/>
      <c r="VKY19" s="1195"/>
      <c r="VKZ19" s="1195"/>
      <c r="VLA19" s="1195"/>
      <c r="VLB19" s="1196"/>
      <c r="VLC19" s="1196"/>
      <c r="VLD19" s="1196"/>
      <c r="VLF19" s="1198"/>
      <c r="VLG19" s="1193"/>
      <c r="VLH19" s="1194"/>
      <c r="VLI19" s="1195"/>
      <c r="VLJ19" s="1195"/>
      <c r="VLK19" s="1195"/>
      <c r="VLL19" s="1196"/>
      <c r="VLM19" s="1196"/>
      <c r="VLN19" s="1196"/>
      <c r="VLP19" s="1198"/>
      <c r="VLQ19" s="1193"/>
      <c r="VLR19" s="1194"/>
      <c r="VLS19" s="1195"/>
      <c r="VLT19" s="1195"/>
      <c r="VLU19" s="1195"/>
      <c r="VLV19" s="1196"/>
      <c r="VLW19" s="1196"/>
      <c r="VLX19" s="1196"/>
      <c r="VLZ19" s="1198"/>
      <c r="VMA19" s="1193"/>
      <c r="VMB19" s="1194"/>
      <c r="VMC19" s="1195"/>
      <c r="VMD19" s="1195"/>
      <c r="VME19" s="1195"/>
      <c r="VMF19" s="1196"/>
      <c r="VMG19" s="1196"/>
      <c r="VMH19" s="1196"/>
      <c r="VMJ19" s="1198"/>
      <c r="VMK19" s="1193"/>
      <c r="VML19" s="1194"/>
      <c r="VMM19" s="1195"/>
      <c r="VMN19" s="1195"/>
      <c r="VMO19" s="1195"/>
      <c r="VMP19" s="1196"/>
      <c r="VMQ19" s="1196"/>
      <c r="VMR19" s="1196"/>
      <c r="VMT19" s="1198"/>
      <c r="VMU19" s="1193"/>
      <c r="VMV19" s="1194"/>
      <c r="VMW19" s="1195"/>
      <c r="VMX19" s="1195"/>
      <c r="VMY19" s="1195"/>
      <c r="VMZ19" s="1196"/>
      <c r="VNA19" s="1196"/>
      <c r="VNB19" s="1196"/>
      <c r="VND19" s="1198"/>
      <c r="VNE19" s="1193"/>
      <c r="VNF19" s="1194"/>
      <c r="VNG19" s="1195"/>
      <c r="VNH19" s="1195"/>
      <c r="VNI19" s="1195"/>
      <c r="VNJ19" s="1196"/>
      <c r="VNK19" s="1196"/>
      <c r="VNL19" s="1196"/>
      <c r="VNN19" s="1198"/>
      <c r="VNO19" s="1193"/>
      <c r="VNP19" s="1194"/>
      <c r="VNQ19" s="1195"/>
      <c r="VNR19" s="1195"/>
      <c r="VNS19" s="1195"/>
      <c r="VNT19" s="1196"/>
      <c r="VNU19" s="1196"/>
      <c r="VNV19" s="1196"/>
      <c r="VNX19" s="1198"/>
      <c r="VNY19" s="1193"/>
      <c r="VNZ19" s="1194"/>
      <c r="VOA19" s="1195"/>
      <c r="VOB19" s="1195"/>
      <c r="VOC19" s="1195"/>
      <c r="VOD19" s="1196"/>
      <c r="VOE19" s="1196"/>
      <c r="VOF19" s="1196"/>
      <c r="VOH19" s="1198"/>
      <c r="VOI19" s="1193"/>
      <c r="VOJ19" s="1194"/>
      <c r="VOK19" s="1195"/>
      <c r="VOL19" s="1195"/>
      <c r="VOM19" s="1195"/>
      <c r="VON19" s="1196"/>
      <c r="VOO19" s="1196"/>
      <c r="VOP19" s="1196"/>
      <c r="VOR19" s="1198"/>
      <c r="VOS19" s="1193"/>
      <c r="VOT19" s="1194"/>
      <c r="VOU19" s="1195"/>
      <c r="VOV19" s="1195"/>
      <c r="VOW19" s="1195"/>
      <c r="VOX19" s="1196"/>
      <c r="VOY19" s="1196"/>
      <c r="VOZ19" s="1196"/>
      <c r="VPB19" s="1198"/>
      <c r="VPC19" s="1193"/>
      <c r="VPD19" s="1194"/>
      <c r="VPE19" s="1195"/>
      <c r="VPF19" s="1195"/>
      <c r="VPG19" s="1195"/>
      <c r="VPH19" s="1196"/>
      <c r="VPI19" s="1196"/>
      <c r="VPJ19" s="1196"/>
      <c r="VPL19" s="1198"/>
      <c r="VPM19" s="1193"/>
      <c r="VPN19" s="1194"/>
      <c r="VPO19" s="1195"/>
      <c r="VPP19" s="1195"/>
      <c r="VPQ19" s="1195"/>
      <c r="VPR19" s="1196"/>
      <c r="VPS19" s="1196"/>
      <c r="VPT19" s="1196"/>
      <c r="VPV19" s="1198"/>
      <c r="VPW19" s="1193"/>
      <c r="VPX19" s="1194"/>
      <c r="VPY19" s="1195"/>
      <c r="VPZ19" s="1195"/>
      <c r="VQA19" s="1195"/>
      <c r="VQB19" s="1196"/>
      <c r="VQC19" s="1196"/>
      <c r="VQD19" s="1196"/>
      <c r="VQF19" s="1198"/>
      <c r="VQG19" s="1193"/>
      <c r="VQH19" s="1194"/>
      <c r="VQI19" s="1195"/>
      <c r="VQJ19" s="1195"/>
      <c r="VQK19" s="1195"/>
      <c r="VQL19" s="1196"/>
      <c r="VQM19" s="1196"/>
      <c r="VQN19" s="1196"/>
      <c r="VQP19" s="1198"/>
      <c r="VQQ19" s="1193"/>
      <c r="VQR19" s="1194"/>
      <c r="VQS19" s="1195"/>
      <c r="VQT19" s="1195"/>
      <c r="VQU19" s="1195"/>
      <c r="VQV19" s="1196"/>
      <c r="VQW19" s="1196"/>
      <c r="VQX19" s="1196"/>
      <c r="VQZ19" s="1198"/>
      <c r="VRA19" s="1193"/>
      <c r="VRB19" s="1194"/>
      <c r="VRC19" s="1195"/>
      <c r="VRD19" s="1195"/>
      <c r="VRE19" s="1195"/>
      <c r="VRF19" s="1196"/>
      <c r="VRG19" s="1196"/>
      <c r="VRH19" s="1196"/>
      <c r="VRJ19" s="1198"/>
      <c r="VRK19" s="1193"/>
      <c r="VRL19" s="1194"/>
      <c r="VRM19" s="1195"/>
      <c r="VRN19" s="1195"/>
      <c r="VRO19" s="1195"/>
      <c r="VRP19" s="1196"/>
      <c r="VRQ19" s="1196"/>
      <c r="VRR19" s="1196"/>
      <c r="VRT19" s="1198"/>
      <c r="VRU19" s="1193"/>
      <c r="VRV19" s="1194"/>
      <c r="VRW19" s="1195"/>
      <c r="VRX19" s="1195"/>
      <c r="VRY19" s="1195"/>
      <c r="VRZ19" s="1196"/>
      <c r="VSA19" s="1196"/>
      <c r="VSB19" s="1196"/>
      <c r="VSD19" s="1198"/>
      <c r="VSE19" s="1193"/>
      <c r="VSF19" s="1194"/>
      <c r="VSG19" s="1195"/>
      <c r="VSH19" s="1195"/>
      <c r="VSI19" s="1195"/>
      <c r="VSJ19" s="1196"/>
      <c r="VSK19" s="1196"/>
      <c r="VSL19" s="1196"/>
      <c r="VSN19" s="1198"/>
      <c r="VSO19" s="1193"/>
      <c r="VSP19" s="1194"/>
      <c r="VSQ19" s="1195"/>
      <c r="VSR19" s="1195"/>
      <c r="VSS19" s="1195"/>
      <c r="VST19" s="1196"/>
      <c r="VSU19" s="1196"/>
      <c r="VSV19" s="1196"/>
      <c r="VSX19" s="1198"/>
      <c r="VSY19" s="1193"/>
      <c r="VSZ19" s="1194"/>
      <c r="VTA19" s="1195"/>
      <c r="VTB19" s="1195"/>
      <c r="VTC19" s="1195"/>
      <c r="VTD19" s="1196"/>
      <c r="VTE19" s="1196"/>
      <c r="VTF19" s="1196"/>
      <c r="VTH19" s="1198"/>
      <c r="VTI19" s="1193"/>
      <c r="VTJ19" s="1194"/>
      <c r="VTK19" s="1195"/>
      <c r="VTL19" s="1195"/>
      <c r="VTM19" s="1195"/>
      <c r="VTN19" s="1196"/>
      <c r="VTO19" s="1196"/>
      <c r="VTP19" s="1196"/>
      <c r="VTR19" s="1198"/>
      <c r="VTS19" s="1193"/>
      <c r="VTT19" s="1194"/>
      <c r="VTU19" s="1195"/>
      <c r="VTV19" s="1195"/>
      <c r="VTW19" s="1195"/>
      <c r="VTX19" s="1196"/>
      <c r="VTY19" s="1196"/>
      <c r="VTZ19" s="1196"/>
      <c r="VUB19" s="1198"/>
      <c r="VUC19" s="1193"/>
      <c r="VUD19" s="1194"/>
      <c r="VUE19" s="1195"/>
      <c r="VUF19" s="1195"/>
      <c r="VUG19" s="1195"/>
      <c r="VUH19" s="1196"/>
      <c r="VUI19" s="1196"/>
      <c r="VUJ19" s="1196"/>
      <c r="VUL19" s="1198"/>
      <c r="VUM19" s="1193"/>
      <c r="VUN19" s="1194"/>
      <c r="VUO19" s="1195"/>
      <c r="VUP19" s="1195"/>
      <c r="VUQ19" s="1195"/>
      <c r="VUR19" s="1196"/>
      <c r="VUS19" s="1196"/>
      <c r="VUT19" s="1196"/>
      <c r="VUV19" s="1198"/>
      <c r="VUW19" s="1193"/>
      <c r="VUX19" s="1194"/>
      <c r="VUY19" s="1195"/>
      <c r="VUZ19" s="1195"/>
      <c r="VVA19" s="1195"/>
      <c r="VVB19" s="1196"/>
      <c r="VVC19" s="1196"/>
      <c r="VVD19" s="1196"/>
      <c r="VVF19" s="1198"/>
      <c r="VVG19" s="1193"/>
      <c r="VVH19" s="1194"/>
      <c r="VVI19" s="1195"/>
      <c r="VVJ19" s="1195"/>
      <c r="VVK19" s="1195"/>
      <c r="VVL19" s="1196"/>
      <c r="VVM19" s="1196"/>
      <c r="VVN19" s="1196"/>
      <c r="VVP19" s="1198"/>
      <c r="VVQ19" s="1193"/>
      <c r="VVR19" s="1194"/>
      <c r="VVS19" s="1195"/>
      <c r="VVT19" s="1195"/>
      <c r="VVU19" s="1195"/>
      <c r="VVV19" s="1196"/>
      <c r="VVW19" s="1196"/>
      <c r="VVX19" s="1196"/>
      <c r="VVZ19" s="1198"/>
      <c r="VWA19" s="1193"/>
      <c r="VWB19" s="1194"/>
      <c r="VWC19" s="1195"/>
      <c r="VWD19" s="1195"/>
      <c r="VWE19" s="1195"/>
      <c r="VWF19" s="1196"/>
      <c r="VWG19" s="1196"/>
      <c r="VWH19" s="1196"/>
      <c r="VWJ19" s="1198"/>
      <c r="VWK19" s="1193"/>
      <c r="VWL19" s="1194"/>
      <c r="VWM19" s="1195"/>
      <c r="VWN19" s="1195"/>
      <c r="VWO19" s="1195"/>
      <c r="VWP19" s="1196"/>
      <c r="VWQ19" s="1196"/>
      <c r="VWR19" s="1196"/>
      <c r="VWT19" s="1198"/>
      <c r="VWU19" s="1193"/>
      <c r="VWV19" s="1194"/>
      <c r="VWW19" s="1195"/>
      <c r="VWX19" s="1195"/>
      <c r="VWY19" s="1195"/>
      <c r="VWZ19" s="1196"/>
      <c r="VXA19" s="1196"/>
      <c r="VXB19" s="1196"/>
      <c r="VXD19" s="1198"/>
      <c r="VXE19" s="1193"/>
      <c r="VXF19" s="1194"/>
      <c r="VXG19" s="1195"/>
      <c r="VXH19" s="1195"/>
      <c r="VXI19" s="1195"/>
      <c r="VXJ19" s="1196"/>
      <c r="VXK19" s="1196"/>
      <c r="VXL19" s="1196"/>
      <c r="VXN19" s="1198"/>
      <c r="VXO19" s="1193"/>
      <c r="VXP19" s="1194"/>
      <c r="VXQ19" s="1195"/>
      <c r="VXR19" s="1195"/>
      <c r="VXS19" s="1195"/>
      <c r="VXT19" s="1196"/>
      <c r="VXU19" s="1196"/>
      <c r="VXV19" s="1196"/>
      <c r="VXX19" s="1198"/>
      <c r="VXY19" s="1193"/>
      <c r="VXZ19" s="1194"/>
      <c r="VYA19" s="1195"/>
      <c r="VYB19" s="1195"/>
      <c r="VYC19" s="1195"/>
      <c r="VYD19" s="1196"/>
      <c r="VYE19" s="1196"/>
      <c r="VYF19" s="1196"/>
      <c r="VYH19" s="1198"/>
      <c r="VYI19" s="1193"/>
      <c r="VYJ19" s="1194"/>
      <c r="VYK19" s="1195"/>
      <c r="VYL19" s="1195"/>
      <c r="VYM19" s="1195"/>
      <c r="VYN19" s="1196"/>
      <c r="VYO19" s="1196"/>
      <c r="VYP19" s="1196"/>
      <c r="VYR19" s="1198"/>
      <c r="VYS19" s="1193"/>
      <c r="VYT19" s="1194"/>
      <c r="VYU19" s="1195"/>
      <c r="VYV19" s="1195"/>
      <c r="VYW19" s="1195"/>
      <c r="VYX19" s="1196"/>
      <c r="VYY19" s="1196"/>
      <c r="VYZ19" s="1196"/>
      <c r="VZB19" s="1198"/>
      <c r="VZC19" s="1193"/>
      <c r="VZD19" s="1194"/>
      <c r="VZE19" s="1195"/>
      <c r="VZF19" s="1195"/>
      <c r="VZG19" s="1195"/>
      <c r="VZH19" s="1196"/>
      <c r="VZI19" s="1196"/>
      <c r="VZJ19" s="1196"/>
      <c r="VZL19" s="1198"/>
      <c r="VZM19" s="1193"/>
      <c r="VZN19" s="1194"/>
      <c r="VZO19" s="1195"/>
      <c r="VZP19" s="1195"/>
      <c r="VZQ19" s="1195"/>
      <c r="VZR19" s="1196"/>
      <c r="VZS19" s="1196"/>
      <c r="VZT19" s="1196"/>
      <c r="VZV19" s="1198"/>
      <c r="VZW19" s="1193"/>
      <c r="VZX19" s="1194"/>
      <c r="VZY19" s="1195"/>
      <c r="VZZ19" s="1195"/>
      <c r="WAA19" s="1195"/>
      <c r="WAB19" s="1196"/>
      <c r="WAC19" s="1196"/>
      <c r="WAD19" s="1196"/>
      <c r="WAF19" s="1198"/>
      <c r="WAG19" s="1193"/>
      <c r="WAH19" s="1194"/>
      <c r="WAI19" s="1195"/>
      <c r="WAJ19" s="1195"/>
      <c r="WAK19" s="1195"/>
      <c r="WAL19" s="1196"/>
      <c r="WAM19" s="1196"/>
      <c r="WAN19" s="1196"/>
      <c r="WAP19" s="1198"/>
      <c r="WAQ19" s="1193"/>
      <c r="WAR19" s="1194"/>
      <c r="WAS19" s="1195"/>
      <c r="WAT19" s="1195"/>
      <c r="WAU19" s="1195"/>
      <c r="WAV19" s="1196"/>
      <c r="WAW19" s="1196"/>
      <c r="WAX19" s="1196"/>
      <c r="WAZ19" s="1198"/>
      <c r="WBA19" s="1193"/>
      <c r="WBB19" s="1194"/>
      <c r="WBC19" s="1195"/>
      <c r="WBD19" s="1195"/>
      <c r="WBE19" s="1195"/>
      <c r="WBF19" s="1196"/>
      <c r="WBG19" s="1196"/>
      <c r="WBH19" s="1196"/>
      <c r="WBJ19" s="1198"/>
      <c r="WBK19" s="1193"/>
      <c r="WBL19" s="1194"/>
      <c r="WBM19" s="1195"/>
      <c r="WBN19" s="1195"/>
      <c r="WBO19" s="1195"/>
      <c r="WBP19" s="1196"/>
      <c r="WBQ19" s="1196"/>
      <c r="WBR19" s="1196"/>
      <c r="WBT19" s="1198"/>
      <c r="WBU19" s="1193"/>
      <c r="WBV19" s="1194"/>
      <c r="WBW19" s="1195"/>
      <c r="WBX19" s="1195"/>
      <c r="WBY19" s="1195"/>
      <c r="WBZ19" s="1196"/>
      <c r="WCA19" s="1196"/>
      <c r="WCB19" s="1196"/>
      <c r="WCD19" s="1198"/>
      <c r="WCE19" s="1193"/>
      <c r="WCF19" s="1194"/>
      <c r="WCG19" s="1195"/>
      <c r="WCH19" s="1195"/>
      <c r="WCI19" s="1195"/>
      <c r="WCJ19" s="1196"/>
      <c r="WCK19" s="1196"/>
      <c r="WCL19" s="1196"/>
      <c r="WCN19" s="1198"/>
      <c r="WCO19" s="1193"/>
      <c r="WCP19" s="1194"/>
      <c r="WCQ19" s="1195"/>
      <c r="WCR19" s="1195"/>
      <c r="WCS19" s="1195"/>
      <c r="WCT19" s="1196"/>
      <c r="WCU19" s="1196"/>
      <c r="WCV19" s="1196"/>
      <c r="WCX19" s="1198"/>
      <c r="WCY19" s="1193"/>
      <c r="WCZ19" s="1194"/>
      <c r="WDA19" s="1195"/>
      <c r="WDB19" s="1195"/>
      <c r="WDC19" s="1195"/>
      <c r="WDD19" s="1196"/>
      <c r="WDE19" s="1196"/>
      <c r="WDF19" s="1196"/>
      <c r="WDH19" s="1198"/>
      <c r="WDI19" s="1193"/>
      <c r="WDJ19" s="1194"/>
      <c r="WDK19" s="1195"/>
      <c r="WDL19" s="1195"/>
      <c r="WDM19" s="1195"/>
      <c r="WDN19" s="1196"/>
      <c r="WDO19" s="1196"/>
      <c r="WDP19" s="1196"/>
      <c r="WDR19" s="1198"/>
      <c r="WDS19" s="1193"/>
      <c r="WDT19" s="1194"/>
      <c r="WDU19" s="1195"/>
      <c r="WDV19" s="1195"/>
      <c r="WDW19" s="1195"/>
      <c r="WDX19" s="1196"/>
      <c r="WDY19" s="1196"/>
      <c r="WDZ19" s="1196"/>
      <c r="WEB19" s="1198"/>
      <c r="WEC19" s="1193"/>
      <c r="WED19" s="1194"/>
      <c r="WEE19" s="1195"/>
      <c r="WEF19" s="1195"/>
      <c r="WEG19" s="1195"/>
      <c r="WEH19" s="1196"/>
      <c r="WEI19" s="1196"/>
      <c r="WEJ19" s="1196"/>
      <c r="WEL19" s="1198"/>
      <c r="WEM19" s="1193"/>
      <c r="WEN19" s="1194"/>
      <c r="WEO19" s="1195"/>
      <c r="WEP19" s="1195"/>
      <c r="WEQ19" s="1195"/>
      <c r="WER19" s="1196"/>
      <c r="WES19" s="1196"/>
      <c r="WET19" s="1196"/>
      <c r="WEV19" s="1198"/>
      <c r="WEW19" s="1193"/>
      <c r="WEX19" s="1194"/>
      <c r="WEY19" s="1195"/>
      <c r="WEZ19" s="1195"/>
      <c r="WFA19" s="1195"/>
      <c r="WFB19" s="1196"/>
      <c r="WFC19" s="1196"/>
      <c r="WFD19" s="1196"/>
      <c r="WFF19" s="1198"/>
      <c r="WFG19" s="1193"/>
      <c r="WFH19" s="1194"/>
      <c r="WFI19" s="1195"/>
      <c r="WFJ19" s="1195"/>
      <c r="WFK19" s="1195"/>
      <c r="WFL19" s="1196"/>
      <c r="WFM19" s="1196"/>
      <c r="WFN19" s="1196"/>
      <c r="WFP19" s="1198"/>
      <c r="WFQ19" s="1193"/>
      <c r="WFR19" s="1194"/>
      <c r="WFS19" s="1195"/>
      <c r="WFT19" s="1195"/>
      <c r="WFU19" s="1195"/>
      <c r="WFV19" s="1196"/>
      <c r="WFW19" s="1196"/>
      <c r="WFX19" s="1196"/>
      <c r="WFZ19" s="1198"/>
      <c r="WGA19" s="1193"/>
      <c r="WGB19" s="1194"/>
      <c r="WGC19" s="1195"/>
      <c r="WGD19" s="1195"/>
      <c r="WGE19" s="1195"/>
      <c r="WGF19" s="1196"/>
      <c r="WGG19" s="1196"/>
      <c r="WGH19" s="1196"/>
      <c r="WGJ19" s="1198"/>
      <c r="WGK19" s="1193"/>
      <c r="WGL19" s="1194"/>
      <c r="WGM19" s="1195"/>
      <c r="WGN19" s="1195"/>
      <c r="WGO19" s="1195"/>
      <c r="WGP19" s="1196"/>
      <c r="WGQ19" s="1196"/>
      <c r="WGR19" s="1196"/>
      <c r="WGT19" s="1198"/>
      <c r="WGU19" s="1193"/>
      <c r="WGV19" s="1194"/>
      <c r="WGW19" s="1195"/>
      <c r="WGX19" s="1195"/>
      <c r="WGY19" s="1195"/>
      <c r="WGZ19" s="1196"/>
      <c r="WHA19" s="1196"/>
      <c r="WHB19" s="1196"/>
      <c r="WHD19" s="1198"/>
      <c r="WHE19" s="1193"/>
      <c r="WHF19" s="1194"/>
      <c r="WHG19" s="1195"/>
      <c r="WHH19" s="1195"/>
      <c r="WHI19" s="1195"/>
      <c r="WHJ19" s="1196"/>
      <c r="WHK19" s="1196"/>
      <c r="WHL19" s="1196"/>
      <c r="WHN19" s="1198"/>
      <c r="WHO19" s="1193"/>
      <c r="WHP19" s="1194"/>
      <c r="WHQ19" s="1195"/>
      <c r="WHR19" s="1195"/>
      <c r="WHS19" s="1195"/>
      <c r="WHT19" s="1196"/>
      <c r="WHU19" s="1196"/>
      <c r="WHV19" s="1196"/>
      <c r="WHX19" s="1198"/>
      <c r="WHY19" s="1193"/>
      <c r="WHZ19" s="1194"/>
      <c r="WIA19" s="1195"/>
      <c r="WIB19" s="1195"/>
      <c r="WIC19" s="1195"/>
      <c r="WID19" s="1196"/>
      <c r="WIE19" s="1196"/>
      <c r="WIF19" s="1196"/>
      <c r="WIH19" s="1198"/>
      <c r="WII19" s="1193"/>
      <c r="WIJ19" s="1194"/>
      <c r="WIK19" s="1195"/>
      <c r="WIL19" s="1195"/>
      <c r="WIM19" s="1195"/>
      <c r="WIN19" s="1196"/>
      <c r="WIO19" s="1196"/>
      <c r="WIP19" s="1196"/>
      <c r="WIR19" s="1198"/>
      <c r="WIS19" s="1193"/>
      <c r="WIT19" s="1194"/>
      <c r="WIU19" s="1195"/>
      <c r="WIV19" s="1195"/>
      <c r="WIW19" s="1195"/>
      <c r="WIX19" s="1196"/>
      <c r="WIY19" s="1196"/>
      <c r="WIZ19" s="1196"/>
      <c r="WJB19" s="1198"/>
      <c r="WJC19" s="1193"/>
      <c r="WJD19" s="1194"/>
      <c r="WJE19" s="1195"/>
      <c r="WJF19" s="1195"/>
      <c r="WJG19" s="1195"/>
      <c r="WJH19" s="1196"/>
      <c r="WJI19" s="1196"/>
      <c r="WJJ19" s="1196"/>
      <c r="WJL19" s="1198"/>
      <c r="WJM19" s="1193"/>
      <c r="WJN19" s="1194"/>
      <c r="WJO19" s="1195"/>
      <c r="WJP19" s="1195"/>
      <c r="WJQ19" s="1195"/>
      <c r="WJR19" s="1196"/>
      <c r="WJS19" s="1196"/>
      <c r="WJT19" s="1196"/>
      <c r="WJV19" s="1198"/>
      <c r="WJW19" s="1193"/>
      <c r="WJX19" s="1194"/>
      <c r="WJY19" s="1195"/>
      <c r="WJZ19" s="1195"/>
      <c r="WKA19" s="1195"/>
      <c r="WKB19" s="1196"/>
      <c r="WKC19" s="1196"/>
      <c r="WKD19" s="1196"/>
      <c r="WKF19" s="1198"/>
      <c r="WKG19" s="1193"/>
      <c r="WKH19" s="1194"/>
      <c r="WKI19" s="1195"/>
      <c r="WKJ19" s="1195"/>
      <c r="WKK19" s="1195"/>
      <c r="WKL19" s="1196"/>
      <c r="WKM19" s="1196"/>
      <c r="WKN19" s="1196"/>
      <c r="WKP19" s="1198"/>
      <c r="WKQ19" s="1193"/>
      <c r="WKR19" s="1194"/>
      <c r="WKS19" s="1195"/>
      <c r="WKT19" s="1195"/>
      <c r="WKU19" s="1195"/>
      <c r="WKV19" s="1196"/>
      <c r="WKW19" s="1196"/>
      <c r="WKX19" s="1196"/>
      <c r="WKZ19" s="1198"/>
      <c r="WLA19" s="1193"/>
      <c r="WLB19" s="1194"/>
      <c r="WLC19" s="1195"/>
      <c r="WLD19" s="1195"/>
      <c r="WLE19" s="1195"/>
      <c r="WLF19" s="1196"/>
      <c r="WLG19" s="1196"/>
      <c r="WLH19" s="1196"/>
      <c r="WLJ19" s="1198"/>
      <c r="WLK19" s="1193"/>
      <c r="WLL19" s="1194"/>
      <c r="WLM19" s="1195"/>
      <c r="WLN19" s="1195"/>
      <c r="WLO19" s="1195"/>
      <c r="WLP19" s="1196"/>
      <c r="WLQ19" s="1196"/>
      <c r="WLR19" s="1196"/>
      <c r="WLT19" s="1198"/>
      <c r="WLU19" s="1193"/>
      <c r="WLV19" s="1194"/>
      <c r="WLW19" s="1195"/>
      <c r="WLX19" s="1195"/>
      <c r="WLY19" s="1195"/>
      <c r="WLZ19" s="1196"/>
      <c r="WMA19" s="1196"/>
      <c r="WMB19" s="1196"/>
      <c r="WMD19" s="1198"/>
      <c r="WME19" s="1193"/>
      <c r="WMF19" s="1194"/>
      <c r="WMG19" s="1195"/>
      <c r="WMH19" s="1195"/>
      <c r="WMI19" s="1195"/>
      <c r="WMJ19" s="1196"/>
      <c r="WMK19" s="1196"/>
      <c r="WML19" s="1196"/>
      <c r="WMN19" s="1198"/>
      <c r="WMO19" s="1193"/>
      <c r="WMP19" s="1194"/>
      <c r="WMQ19" s="1195"/>
      <c r="WMR19" s="1195"/>
      <c r="WMS19" s="1195"/>
      <c r="WMT19" s="1196"/>
      <c r="WMU19" s="1196"/>
      <c r="WMV19" s="1196"/>
      <c r="WMX19" s="1198"/>
      <c r="WMY19" s="1193"/>
      <c r="WMZ19" s="1194"/>
      <c r="WNA19" s="1195"/>
      <c r="WNB19" s="1195"/>
      <c r="WNC19" s="1195"/>
      <c r="WND19" s="1196"/>
      <c r="WNE19" s="1196"/>
      <c r="WNF19" s="1196"/>
      <c r="WNH19" s="1198"/>
      <c r="WNI19" s="1193"/>
      <c r="WNJ19" s="1194"/>
      <c r="WNK19" s="1195"/>
      <c r="WNL19" s="1195"/>
      <c r="WNM19" s="1195"/>
      <c r="WNN19" s="1196"/>
      <c r="WNO19" s="1196"/>
      <c r="WNP19" s="1196"/>
      <c r="WNR19" s="1198"/>
      <c r="WNS19" s="1193"/>
      <c r="WNT19" s="1194"/>
      <c r="WNU19" s="1195"/>
      <c r="WNV19" s="1195"/>
      <c r="WNW19" s="1195"/>
      <c r="WNX19" s="1196"/>
      <c r="WNY19" s="1196"/>
      <c r="WNZ19" s="1196"/>
      <c r="WOB19" s="1198"/>
      <c r="WOC19" s="1193"/>
      <c r="WOD19" s="1194"/>
      <c r="WOE19" s="1195"/>
      <c r="WOF19" s="1195"/>
      <c r="WOG19" s="1195"/>
      <c r="WOH19" s="1196"/>
      <c r="WOI19" s="1196"/>
      <c r="WOJ19" s="1196"/>
      <c r="WOL19" s="1198"/>
      <c r="WOM19" s="1193"/>
      <c r="WON19" s="1194"/>
      <c r="WOO19" s="1195"/>
      <c r="WOP19" s="1195"/>
      <c r="WOQ19" s="1195"/>
      <c r="WOR19" s="1196"/>
      <c r="WOS19" s="1196"/>
      <c r="WOT19" s="1196"/>
      <c r="WOV19" s="1198"/>
      <c r="WOW19" s="1193"/>
      <c r="WOX19" s="1194"/>
      <c r="WOY19" s="1195"/>
      <c r="WOZ19" s="1195"/>
      <c r="WPA19" s="1195"/>
      <c r="WPB19" s="1196"/>
      <c r="WPC19" s="1196"/>
      <c r="WPD19" s="1196"/>
      <c r="WPF19" s="1198"/>
      <c r="WPG19" s="1193"/>
      <c r="WPH19" s="1194"/>
      <c r="WPI19" s="1195"/>
      <c r="WPJ19" s="1195"/>
      <c r="WPK19" s="1195"/>
      <c r="WPL19" s="1196"/>
      <c r="WPM19" s="1196"/>
      <c r="WPN19" s="1196"/>
      <c r="WPP19" s="1198"/>
      <c r="WPQ19" s="1193"/>
      <c r="WPR19" s="1194"/>
      <c r="WPS19" s="1195"/>
      <c r="WPT19" s="1195"/>
      <c r="WPU19" s="1195"/>
      <c r="WPV19" s="1196"/>
      <c r="WPW19" s="1196"/>
      <c r="WPX19" s="1196"/>
      <c r="WPZ19" s="1198"/>
      <c r="WQA19" s="1193"/>
      <c r="WQB19" s="1194"/>
      <c r="WQC19" s="1195"/>
      <c r="WQD19" s="1195"/>
      <c r="WQE19" s="1195"/>
      <c r="WQF19" s="1196"/>
      <c r="WQG19" s="1196"/>
      <c r="WQH19" s="1196"/>
      <c r="WQJ19" s="1198"/>
      <c r="WQK19" s="1193"/>
      <c r="WQL19" s="1194"/>
      <c r="WQM19" s="1195"/>
      <c r="WQN19" s="1195"/>
      <c r="WQO19" s="1195"/>
      <c r="WQP19" s="1196"/>
      <c r="WQQ19" s="1196"/>
      <c r="WQR19" s="1196"/>
      <c r="WQT19" s="1198"/>
      <c r="WQU19" s="1193"/>
      <c r="WQV19" s="1194"/>
      <c r="WQW19" s="1195"/>
      <c r="WQX19" s="1195"/>
      <c r="WQY19" s="1195"/>
      <c r="WQZ19" s="1196"/>
      <c r="WRA19" s="1196"/>
      <c r="WRB19" s="1196"/>
      <c r="WRD19" s="1198"/>
      <c r="WRE19" s="1193"/>
      <c r="WRF19" s="1194"/>
      <c r="WRG19" s="1195"/>
      <c r="WRH19" s="1195"/>
      <c r="WRI19" s="1195"/>
      <c r="WRJ19" s="1196"/>
      <c r="WRK19" s="1196"/>
      <c r="WRL19" s="1196"/>
      <c r="WRN19" s="1198"/>
      <c r="WRO19" s="1193"/>
      <c r="WRP19" s="1194"/>
      <c r="WRQ19" s="1195"/>
      <c r="WRR19" s="1195"/>
      <c r="WRS19" s="1195"/>
      <c r="WRT19" s="1196"/>
      <c r="WRU19" s="1196"/>
      <c r="WRV19" s="1196"/>
      <c r="WRX19" s="1198"/>
      <c r="WRY19" s="1193"/>
      <c r="WRZ19" s="1194"/>
      <c r="WSA19" s="1195"/>
      <c r="WSB19" s="1195"/>
      <c r="WSC19" s="1195"/>
      <c r="WSD19" s="1196"/>
      <c r="WSE19" s="1196"/>
      <c r="WSF19" s="1196"/>
      <c r="WSH19" s="1198"/>
      <c r="WSI19" s="1193"/>
      <c r="WSJ19" s="1194"/>
      <c r="WSK19" s="1195"/>
      <c r="WSL19" s="1195"/>
      <c r="WSM19" s="1195"/>
      <c r="WSN19" s="1196"/>
      <c r="WSO19" s="1196"/>
      <c r="WSP19" s="1196"/>
      <c r="WSR19" s="1198"/>
      <c r="WSS19" s="1193"/>
      <c r="WST19" s="1194"/>
      <c r="WSU19" s="1195"/>
      <c r="WSV19" s="1195"/>
      <c r="WSW19" s="1195"/>
      <c r="WSX19" s="1196"/>
      <c r="WSY19" s="1196"/>
      <c r="WSZ19" s="1196"/>
      <c r="WTB19" s="1198"/>
      <c r="WTC19" s="1193"/>
      <c r="WTD19" s="1194"/>
      <c r="WTE19" s="1195"/>
      <c r="WTF19" s="1195"/>
      <c r="WTG19" s="1195"/>
      <c r="WTH19" s="1196"/>
      <c r="WTI19" s="1196"/>
      <c r="WTJ19" s="1196"/>
      <c r="WTL19" s="1198"/>
      <c r="WTM19" s="1193"/>
      <c r="WTN19" s="1194"/>
      <c r="WTO19" s="1195"/>
      <c r="WTP19" s="1195"/>
      <c r="WTQ19" s="1195"/>
      <c r="WTR19" s="1196"/>
      <c r="WTS19" s="1196"/>
      <c r="WTT19" s="1196"/>
      <c r="WTV19" s="1198"/>
      <c r="WTW19" s="1193"/>
      <c r="WTX19" s="1194"/>
      <c r="WTY19" s="1195"/>
      <c r="WTZ19" s="1195"/>
      <c r="WUA19" s="1195"/>
      <c r="WUB19" s="1196"/>
      <c r="WUC19" s="1196"/>
      <c r="WUD19" s="1196"/>
      <c r="WUF19" s="1198"/>
      <c r="WUG19" s="1193"/>
      <c r="WUH19" s="1194"/>
      <c r="WUI19" s="1195"/>
      <c r="WUJ19" s="1195"/>
      <c r="WUK19" s="1195"/>
      <c r="WUL19" s="1196"/>
      <c r="WUM19" s="1196"/>
      <c r="WUN19" s="1196"/>
      <c r="WUP19" s="1198"/>
      <c r="WUQ19" s="1193"/>
      <c r="WUR19" s="1194"/>
      <c r="WUS19" s="1195"/>
      <c r="WUT19" s="1195"/>
      <c r="WUU19" s="1195"/>
      <c r="WUV19" s="1196"/>
      <c r="WUW19" s="1196"/>
      <c r="WUX19" s="1196"/>
      <c r="WUZ19" s="1198"/>
      <c r="WVA19" s="1193"/>
      <c r="WVB19" s="1194"/>
      <c r="WVC19" s="1195"/>
      <c r="WVD19" s="1195"/>
      <c r="WVE19" s="1195"/>
      <c r="WVF19" s="1196"/>
      <c r="WVG19" s="1196"/>
      <c r="WVH19" s="1196"/>
      <c r="WVJ19" s="1198"/>
      <c r="WVK19" s="1193"/>
      <c r="WVL19" s="1194"/>
      <c r="WVM19" s="1195"/>
      <c r="WVN19" s="1195"/>
      <c r="WVO19" s="1195"/>
      <c r="WVP19" s="1196"/>
      <c r="WVQ19" s="1196"/>
      <c r="WVR19" s="1196"/>
      <c r="WVT19" s="1198"/>
      <c r="WVU19" s="1193"/>
      <c r="WVV19" s="1194"/>
      <c r="WVW19" s="1195"/>
      <c r="WVX19" s="1195"/>
      <c r="WVY19" s="1195"/>
      <c r="WVZ19" s="1196"/>
      <c r="WWA19" s="1196"/>
      <c r="WWB19" s="1196"/>
      <c r="WWD19" s="1198"/>
      <c r="WWE19" s="1193"/>
      <c r="WWF19" s="1194"/>
      <c r="WWG19" s="1195"/>
      <c r="WWH19" s="1195"/>
      <c r="WWI19" s="1195"/>
      <c r="WWJ19" s="1196"/>
      <c r="WWK19" s="1196"/>
      <c r="WWL19" s="1196"/>
      <c r="WWN19" s="1198"/>
      <c r="WWO19" s="1193"/>
      <c r="WWP19" s="1194"/>
      <c r="WWQ19" s="1195"/>
      <c r="WWR19" s="1195"/>
      <c r="WWS19" s="1195"/>
      <c r="WWT19" s="1196"/>
      <c r="WWU19" s="1196"/>
      <c r="WWV19" s="1196"/>
      <c r="WWX19" s="1198"/>
      <c r="WWY19" s="1193"/>
      <c r="WWZ19" s="1194"/>
      <c r="WXA19" s="1195"/>
      <c r="WXB19" s="1195"/>
      <c r="WXC19" s="1195"/>
      <c r="WXD19" s="1196"/>
      <c r="WXE19" s="1196"/>
      <c r="WXF19" s="1196"/>
      <c r="WXH19" s="1198"/>
      <c r="WXI19" s="1193"/>
      <c r="WXJ19" s="1194"/>
      <c r="WXK19" s="1195"/>
      <c r="WXL19" s="1195"/>
      <c r="WXM19" s="1195"/>
      <c r="WXN19" s="1196"/>
      <c r="WXO19" s="1196"/>
      <c r="WXP19" s="1196"/>
      <c r="WXR19" s="1198"/>
      <c r="WXS19" s="1193"/>
      <c r="WXT19" s="1194"/>
      <c r="WXU19" s="1195"/>
      <c r="WXV19" s="1195"/>
      <c r="WXW19" s="1195"/>
      <c r="WXX19" s="1196"/>
      <c r="WXY19" s="1196"/>
      <c r="WXZ19" s="1196"/>
      <c r="WYB19" s="1198"/>
      <c r="WYC19" s="1193"/>
      <c r="WYD19" s="1194"/>
      <c r="WYE19" s="1195"/>
      <c r="WYF19" s="1195"/>
      <c r="WYG19" s="1195"/>
      <c r="WYH19" s="1196"/>
      <c r="WYI19" s="1196"/>
      <c r="WYJ19" s="1196"/>
      <c r="WYL19" s="1198"/>
      <c r="WYM19" s="1193"/>
      <c r="WYN19" s="1194"/>
      <c r="WYO19" s="1195"/>
      <c r="WYP19" s="1195"/>
      <c r="WYQ19" s="1195"/>
      <c r="WYR19" s="1196"/>
      <c r="WYS19" s="1196"/>
      <c r="WYT19" s="1196"/>
      <c r="WYV19" s="1198"/>
      <c r="WYW19" s="1193"/>
      <c r="WYX19" s="1194"/>
      <c r="WYY19" s="1195"/>
      <c r="WYZ19" s="1195"/>
      <c r="WZA19" s="1195"/>
      <c r="WZB19" s="1196"/>
      <c r="WZC19" s="1196"/>
      <c r="WZD19" s="1196"/>
      <c r="WZF19" s="1198"/>
      <c r="WZG19" s="1193"/>
      <c r="WZH19" s="1194"/>
      <c r="WZI19" s="1195"/>
      <c r="WZJ19" s="1195"/>
      <c r="WZK19" s="1195"/>
      <c r="WZL19" s="1196"/>
      <c r="WZM19" s="1196"/>
      <c r="WZN19" s="1196"/>
      <c r="WZP19" s="1198"/>
      <c r="WZQ19" s="1193"/>
      <c r="WZR19" s="1194"/>
      <c r="WZS19" s="1195"/>
      <c r="WZT19" s="1195"/>
      <c r="WZU19" s="1195"/>
      <c r="WZV19" s="1196"/>
      <c r="WZW19" s="1196"/>
      <c r="WZX19" s="1196"/>
      <c r="WZZ19" s="1198"/>
      <c r="XAA19" s="1193"/>
      <c r="XAB19" s="1194"/>
      <c r="XAC19" s="1195"/>
      <c r="XAD19" s="1195"/>
      <c r="XAE19" s="1195"/>
      <c r="XAF19" s="1196"/>
      <c r="XAG19" s="1196"/>
      <c r="XAH19" s="1196"/>
      <c r="XAJ19" s="1198"/>
      <c r="XAK19" s="1193"/>
      <c r="XAL19" s="1194"/>
      <c r="XAM19" s="1195"/>
      <c r="XAN19" s="1195"/>
      <c r="XAO19" s="1195"/>
      <c r="XAP19" s="1196"/>
      <c r="XAQ19" s="1196"/>
      <c r="XAR19" s="1196"/>
      <c r="XAT19" s="1198"/>
      <c r="XAU19" s="1193"/>
      <c r="XAV19" s="1194"/>
      <c r="XAW19" s="1195"/>
      <c r="XAX19" s="1195"/>
      <c r="XAY19" s="1195"/>
      <c r="XAZ19" s="1196"/>
      <c r="XBA19" s="1196"/>
      <c r="XBB19" s="1196"/>
      <c r="XBD19" s="1198"/>
      <c r="XBE19" s="1193"/>
      <c r="XBF19" s="1194"/>
      <c r="XBG19" s="1195"/>
      <c r="XBH19" s="1195"/>
      <c r="XBI19" s="1195"/>
      <c r="XBJ19" s="1196"/>
      <c r="XBK19" s="1196"/>
      <c r="XBL19" s="1196"/>
      <c r="XBN19" s="1198"/>
      <c r="XBO19" s="1193"/>
      <c r="XBP19" s="1194"/>
      <c r="XBQ19" s="1195"/>
      <c r="XBR19" s="1195"/>
      <c r="XBS19" s="1195"/>
      <c r="XBT19" s="1196"/>
      <c r="XBU19" s="1196"/>
      <c r="XBV19" s="1196"/>
      <c r="XBX19" s="1198"/>
      <c r="XBY19" s="1193"/>
      <c r="XBZ19" s="1194"/>
      <c r="XCA19" s="1195"/>
      <c r="XCB19" s="1195"/>
      <c r="XCC19" s="1195"/>
      <c r="XCD19" s="1196"/>
      <c r="XCE19" s="1196"/>
      <c r="XCF19" s="1196"/>
      <c r="XCH19" s="1198"/>
      <c r="XCI19" s="1193"/>
      <c r="XCJ19" s="1194"/>
      <c r="XCK19" s="1195"/>
      <c r="XCL19" s="1195"/>
      <c r="XCM19" s="1195"/>
      <c r="XCN19" s="1196"/>
      <c r="XCO19" s="1196"/>
      <c r="XCP19" s="1196"/>
      <c r="XCR19" s="1198"/>
      <c r="XCS19" s="1193"/>
      <c r="XCT19" s="1194"/>
      <c r="XCU19" s="1195"/>
      <c r="XCV19" s="1195"/>
      <c r="XCW19" s="1195"/>
      <c r="XCX19" s="1196"/>
      <c r="XCY19" s="1196"/>
      <c r="XCZ19" s="1196"/>
      <c r="XDB19" s="1198"/>
      <c r="XDC19" s="1193"/>
      <c r="XDD19" s="1194"/>
      <c r="XDE19" s="1195"/>
      <c r="XDF19" s="1195"/>
      <c r="XDG19" s="1195"/>
      <c r="XDH19" s="1196"/>
      <c r="XDI19" s="1196"/>
      <c r="XDJ19" s="1196"/>
      <c r="XDL19" s="1198"/>
      <c r="XDM19" s="1193"/>
      <c r="XDN19" s="1194"/>
      <c r="XDO19" s="1195"/>
      <c r="XDP19" s="1195"/>
      <c r="XDQ19" s="1195"/>
      <c r="XDR19" s="1196"/>
      <c r="XDS19" s="1196"/>
      <c r="XDT19" s="1196"/>
      <c r="XDV19" s="1198"/>
      <c r="XDW19" s="1193"/>
      <c r="XDX19" s="1194"/>
      <c r="XDY19" s="1195"/>
      <c r="XDZ19" s="1195"/>
      <c r="XEA19" s="1195"/>
      <c r="XEB19" s="1196"/>
      <c r="XEC19" s="1196"/>
      <c r="XED19" s="1196"/>
      <c r="XEF19" s="1198"/>
      <c r="XEG19" s="1193"/>
      <c r="XEH19" s="1194"/>
      <c r="XEI19" s="1195"/>
      <c r="XEJ19" s="1195"/>
      <c r="XEK19" s="1195"/>
      <c r="XEL19" s="1196"/>
      <c r="XEM19" s="1196"/>
      <c r="XEN19" s="1196"/>
      <c r="XEP19" s="1198"/>
      <c r="XEQ19" s="1193"/>
      <c r="XER19" s="1194"/>
      <c r="XES19" s="1195"/>
      <c r="XET19" s="1195"/>
      <c r="XEU19" s="1195"/>
      <c r="XEV19" s="1196"/>
      <c r="XEW19" s="1196"/>
      <c r="XEX19" s="1196"/>
      <c r="XEZ19" s="1198"/>
      <c r="XFA19" s="1193"/>
      <c r="XFB19" s="1194"/>
      <c r="XFC19" s="1195"/>
      <c r="XFD19" s="1195"/>
    </row>
    <row r="20" spans="1:2048 2050:7168 7170:12288 12290:16384" ht="85.5" customHeight="1">
      <c r="D20" s="1361" t="s">
        <v>1028</v>
      </c>
      <c r="E20" s="1472" t="s">
        <v>1029</v>
      </c>
      <c r="F20" s="1473"/>
      <c r="G20" s="1473"/>
      <c r="H20" s="1473"/>
      <c r="I20" s="1474"/>
      <c r="K20" s="1193"/>
      <c r="L20" s="1194"/>
      <c r="M20" s="1195"/>
      <c r="N20" s="1195"/>
      <c r="O20" s="1195"/>
      <c r="U20" s="1193"/>
      <c r="V20" s="1194"/>
      <c r="W20" s="1195"/>
      <c r="X20" s="1195"/>
      <c r="Y20" s="1195"/>
      <c r="Z20" s="1196"/>
      <c r="AA20" s="1196"/>
      <c r="AB20" s="1196"/>
      <c r="AC20" s="1197"/>
      <c r="AD20" s="1198"/>
      <c r="AE20" s="1193"/>
      <c r="AF20" s="1194"/>
      <c r="AG20" s="1195"/>
      <c r="AH20" s="1195"/>
      <c r="AI20" s="1195"/>
      <c r="AK20" s="1196"/>
      <c r="AO20" s="1193"/>
      <c r="AP20" s="1194"/>
      <c r="AQ20" s="1195"/>
      <c r="AR20" s="1195"/>
      <c r="AS20" s="1195"/>
      <c r="AT20" s="1196"/>
      <c r="AU20" s="1196"/>
      <c r="AV20" s="1196"/>
      <c r="AW20" s="1197"/>
      <c r="AX20" s="1198"/>
      <c r="AY20" s="1193"/>
      <c r="AZ20" s="1194"/>
      <c r="BA20" s="1195"/>
      <c r="BB20" s="1195"/>
      <c r="BC20" s="1195"/>
      <c r="BD20" s="1196"/>
      <c r="BF20" s="1196"/>
      <c r="BG20" s="1197"/>
      <c r="BH20" s="1198"/>
      <c r="BI20" s="1193"/>
      <c r="BJ20" s="1194"/>
      <c r="BK20" s="1195"/>
      <c r="BL20" s="1195"/>
      <c r="BM20" s="1195"/>
      <c r="BO20" s="1196"/>
      <c r="BP20" s="1196"/>
      <c r="BQ20" s="1197"/>
      <c r="BS20" s="1193"/>
      <c r="BT20" s="1194"/>
      <c r="BU20" s="1195"/>
      <c r="BV20" s="1195"/>
      <c r="BW20" s="1195"/>
      <c r="BX20" s="1196"/>
      <c r="BY20" s="1196"/>
      <c r="BZ20" s="1196"/>
      <c r="CB20" s="1198"/>
      <c r="CC20" s="1193"/>
      <c r="CD20" s="1194"/>
      <c r="CE20" s="1195"/>
      <c r="CF20" s="1195"/>
      <c r="CG20" s="1195"/>
      <c r="CH20" s="1196"/>
      <c r="CI20" s="1196"/>
      <c r="CJ20" s="1196"/>
      <c r="CL20" s="1198"/>
      <c r="CM20" s="1193"/>
      <c r="CN20" s="1194"/>
      <c r="CO20" s="1195"/>
      <c r="CP20" s="1195"/>
      <c r="CQ20" s="1195"/>
      <c r="CR20" s="1196"/>
      <c r="CS20" s="1196"/>
      <c r="CT20" s="1196"/>
      <c r="CV20" s="1198"/>
      <c r="CW20" s="1193"/>
      <c r="CX20" s="1194"/>
      <c r="CY20" s="1195"/>
      <c r="CZ20" s="1195"/>
      <c r="DA20" s="1195"/>
      <c r="DB20" s="1196"/>
      <c r="DC20" s="1196"/>
      <c r="DD20" s="1196"/>
      <c r="DF20" s="1198"/>
      <c r="DG20" s="1193"/>
      <c r="DH20" s="1194"/>
      <c r="DI20" s="1195"/>
      <c r="DJ20" s="1195"/>
      <c r="DK20" s="1195"/>
      <c r="DL20" s="1196"/>
      <c r="DM20" s="1196"/>
      <c r="DN20" s="1196"/>
      <c r="DP20" s="1198"/>
      <c r="DQ20" s="1193"/>
      <c r="DR20" s="1194"/>
      <c r="DS20" s="1195"/>
      <c r="DT20" s="1195"/>
      <c r="DU20" s="1195"/>
      <c r="DV20" s="1196"/>
      <c r="DW20" s="1196"/>
      <c r="DX20" s="1196"/>
      <c r="DZ20" s="1198"/>
      <c r="EA20" s="1193"/>
      <c r="EB20" s="1194"/>
      <c r="EC20" s="1195"/>
      <c r="ED20" s="1195"/>
      <c r="EE20" s="1195"/>
      <c r="EF20" s="1196"/>
      <c r="EG20" s="1196"/>
      <c r="EH20" s="1196"/>
      <c r="EJ20" s="1198"/>
      <c r="EK20" s="1193"/>
      <c r="EL20" s="1194"/>
      <c r="EM20" s="1195"/>
      <c r="EN20" s="1195"/>
      <c r="EO20" s="1195"/>
      <c r="EP20" s="1196"/>
      <c r="EQ20" s="1196"/>
      <c r="ER20" s="1196"/>
      <c r="ET20" s="1198"/>
      <c r="EU20" s="1193"/>
      <c r="EV20" s="1194"/>
      <c r="EW20" s="1195"/>
      <c r="EX20" s="1195"/>
      <c r="EY20" s="1195"/>
      <c r="EZ20" s="1196"/>
      <c r="FA20" s="1196"/>
      <c r="FB20" s="1196"/>
      <c r="FD20" s="1198"/>
      <c r="FE20" s="1193"/>
      <c r="FF20" s="1194"/>
      <c r="FG20" s="1195"/>
      <c r="FH20" s="1195"/>
      <c r="FI20" s="1195"/>
      <c r="FJ20" s="1196"/>
      <c r="FK20" s="1196"/>
      <c r="FL20" s="1196"/>
      <c r="FN20" s="1198"/>
      <c r="FO20" s="1193"/>
      <c r="FP20" s="1194"/>
      <c r="FQ20" s="1195"/>
      <c r="FR20" s="1195"/>
      <c r="FS20" s="1195"/>
      <c r="FT20" s="1196"/>
      <c r="FU20" s="1196"/>
      <c r="FV20" s="1196"/>
      <c r="FX20" s="1198"/>
      <c r="FY20" s="1193"/>
      <c r="FZ20" s="1194"/>
      <c r="GA20" s="1195"/>
      <c r="GB20" s="1195"/>
      <c r="GC20" s="1195"/>
      <c r="GD20" s="1196"/>
      <c r="GE20" s="1196"/>
      <c r="GF20" s="1196"/>
      <c r="GH20" s="1198"/>
      <c r="GI20" s="1193"/>
      <c r="GJ20" s="1194"/>
      <c r="GK20" s="1195"/>
      <c r="GL20" s="1195"/>
      <c r="GM20" s="1195"/>
      <c r="GN20" s="1196"/>
      <c r="GO20" s="1196"/>
      <c r="GP20" s="1196"/>
      <c r="GR20" s="1198"/>
      <c r="GS20" s="1193"/>
      <c r="GT20" s="1194"/>
      <c r="GU20" s="1195"/>
      <c r="GV20" s="1195"/>
      <c r="GW20" s="1195"/>
      <c r="GX20" s="1196"/>
      <c r="GY20" s="1196"/>
      <c r="GZ20" s="1196"/>
      <c r="HB20" s="1198"/>
      <c r="HC20" s="1193"/>
      <c r="HD20" s="1194"/>
      <c r="HE20" s="1195"/>
      <c r="HF20" s="1195"/>
      <c r="HG20" s="1195"/>
      <c r="HH20" s="1196"/>
      <c r="HI20" s="1196"/>
      <c r="HJ20" s="1196"/>
      <c r="HL20" s="1198"/>
      <c r="HM20" s="1193"/>
      <c r="HN20" s="1194"/>
      <c r="HO20" s="1195"/>
      <c r="HP20" s="1195"/>
      <c r="HQ20" s="1195"/>
      <c r="HR20" s="1196"/>
      <c r="HS20" s="1196"/>
      <c r="HT20" s="1196"/>
      <c r="HV20" s="1198"/>
      <c r="HW20" s="1193"/>
      <c r="HX20" s="1194"/>
      <c r="HY20" s="1195"/>
      <c r="HZ20" s="1195"/>
      <c r="IA20" s="1195"/>
      <c r="IB20" s="1196"/>
      <c r="IC20" s="1196"/>
      <c r="ID20" s="1196"/>
      <c r="IF20" s="1198"/>
      <c r="IG20" s="1193"/>
      <c r="IH20" s="1194"/>
      <c r="II20" s="1195"/>
      <c r="IJ20" s="1195"/>
      <c r="IK20" s="1195"/>
      <c r="IL20" s="1196"/>
      <c r="IM20" s="1196"/>
      <c r="IN20" s="1196"/>
      <c r="IP20" s="1198"/>
      <c r="IQ20" s="1193"/>
      <c r="IR20" s="1194"/>
      <c r="IS20" s="1195"/>
      <c r="IT20" s="1195"/>
      <c r="IU20" s="1195"/>
      <c r="IV20" s="1196"/>
      <c r="IW20" s="1196"/>
      <c r="IX20" s="1196"/>
      <c r="IZ20" s="1198"/>
      <c r="JA20" s="1193"/>
      <c r="JB20" s="1194"/>
      <c r="JC20" s="1195"/>
      <c r="JD20" s="1195"/>
      <c r="JE20" s="1195"/>
      <c r="JF20" s="1196"/>
      <c r="JG20" s="1196"/>
      <c r="JH20" s="1196"/>
      <c r="JJ20" s="1198"/>
      <c r="JK20" s="1193"/>
      <c r="JL20" s="1194"/>
      <c r="JM20" s="1195"/>
      <c r="JN20" s="1195"/>
      <c r="JO20" s="1195"/>
      <c r="JP20" s="1196"/>
      <c r="JQ20" s="1196"/>
      <c r="JR20" s="1196"/>
      <c r="JT20" s="1198"/>
      <c r="JU20" s="1193"/>
      <c r="JV20" s="1194"/>
      <c r="JW20" s="1195"/>
      <c r="JX20" s="1195"/>
      <c r="JY20" s="1195"/>
      <c r="JZ20" s="1196"/>
      <c r="KA20" s="1196"/>
      <c r="KB20" s="1196"/>
      <c r="KD20" s="1198"/>
      <c r="KE20" s="1193"/>
      <c r="KF20" s="1194"/>
      <c r="KG20" s="1195"/>
      <c r="KH20" s="1195"/>
      <c r="KI20" s="1195"/>
      <c r="KJ20" s="1196"/>
      <c r="KK20" s="1196"/>
      <c r="KL20" s="1196"/>
      <c r="KN20" s="1198"/>
      <c r="KO20" s="1193"/>
      <c r="KP20" s="1194"/>
      <c r="KQ20" s="1195"/>
      <c r="KR20" s="1195"/>
      <c r="KS20" s="1195"/>
      <c r="KT20" s="1196"/>
      <c r="KU20" s="1196"/>
      <c r="KV20" s="1196"/>
      <c r="KX20" s="1198"/>
      <c r="KY20" s="1193"/>
      <c r="KZ20" s="1194"/>
      <c r="LA20" s="1195"/>
      <c r="LB20" s="1195"/>
      <c r="LC20" s="1195"/>
      <c r="LD20" s="1196"/>
      <c r="LE20" s="1196"/>
      <c r="LF20" s="1196"/>
      <c r="LH20" s="1198"/>
      <c r="LI20" s="1193"/>
      <c r="LJ20" s="1194"/>
      <c r="LK20" s="1195"/>
      <c r="LL20" s="1195"/>
      <c r="LM20" s="1195"/>
      <c r="LN20" s="1196"/>
      <c r="LO20" s="1196"/>
      <c r="LP20" s="1196"/>
      <c r="LR20" s="1198"/>
      <c r="LS20" s="1193"/>
      <c r="LT20" s="1194"/>
      <c r="LU20" s="1195"/>
      <c r="LV20" s="1195"/>
      <c r="LW20" s="1195"/>
      <c r="LX20" s="1196"/>
      <c r="LY20" s="1196"/>
      <c r="LZ20" s="1196"/>
      <c r="MB20" s="1198"/>
      <c r="MC20" s="1193"/>
      <c r="MD20" s="1194"/>
      <c r="ME20" s="1195"/>
      <c r="MF20" s="1195"/>
      <c r="MG20" s="1195"/>
      <c r="MH20" s="1196"/>
      <c r="MI20" s="1196"/>
      <c r="MJ20" s="1196"/>
      <c r="ML20" s="1198"/>
      <c r="MM20" s="1193"/>
      <c r="MN20" s="1194"/>
      <c r="MO20" s="1195"/>
      <c r="MP20" s="1195"/>
      <c r="MQ20" s="1195"/>
      <c r="MR20" s="1196"/>
      <c r="MS20" s="1196"/>
      <c r="MT20" s="1196"/>
      <c r="MV20" s="1198"/>
      <c r="MW20" s="1193"/>
      <c r="MX20" s="1194"/>
      <c r="MY20" s="1195"/>
      <c r="MZ20" s="1195"/>
      <c r="NA20" s="1195"/>
      <c r="NB20" s="1196"/>
      <c r="NC20" s="1196"/>
      <c r="ND20" s="1196"/>
      <c r="NF20" s="1198"/>
      <c r="NG20" s="1193"/>
      <c r="NH20" s="1194"/>
      <c r="NI20" s="1195"/>
      <c r="NJ20" s="1195"/>
      <c r="NK20" s="1195"/>
      <c r="NL20" s="1196"/>
      <c r="NM20" s="1196"/>
      <c r="NN20" s="1196"/>
      <c r="NP20" s="1198"/>
      <c r="NQ20" s="1193"/>
      <c r="NR20" s="1194"/>
      <c r="NS20" s="1195"/>
      <c r="NT20" s="1195"/>
      <c r="NU20" s="1195"/>
      <c r="NV20" s="1196"/>
      <c r="NW20" s="1196"/>
      <c r="NX20" s="1196"/>
      <c r="NZ20" s="1198"/>
      <c r="OA20" s="1193"/>
      <c r="OB20" s="1194"/>
      <c r="OC20" s="1195"/>
      <c r="OD20" s="1195"/>
      <c r="OE20" s="1195"/>
      <c r="OF20" s="1196"/>
      <c r="OG20" s="1196"/>
      <c r="OH20" s="1196"/>
      <c r="OJ20" s="1198"/>
      <c r="OK20" s="1193"/>
      <c r="OL20" s="1194"/>
      <c r="OM20" s="1195"/>
      <c r="ON20" s="1195"/>
      <c r="OO20" s="1195"/>
      <c r="OP20" s="1196"/>
      <c r="OQ20" s="1196"/>
      <c r="OR20" s="1196"/>
      <c r="OT20" s="1198"/>
      <c r="OU20" s="1193"/>
      <c r="OV20" s="1194"/>
      <c r="OW20" s="1195"/>
      <c r="OX20" s="1195"/>
      <c r="OY20" s="1195"/>
      <c r="OZ20" s="1196"/>
      <c r="PA20" s="1196"/>
      <c r="PB20" s="1196"/>
      <c r="PD20" s="1198"/>
      <c r="PE20" s="1193"/>
      <c r="PF20" s="1194"/>
      <c r="PG20" s="1195"/>
      <c r="PH20" s="1195"/>
      <c r="PI20" s="1195"/>
      <c r="PJ20" s="1196"/>
      <c r="PK20" s="1196"/>
      <c r="PL20" s="1196"/>
      <c r="PN20" s="1198"/>
      <c r="PO20" s="1193"/>
      <c r="PP20" s="1194"/>
      <c r="PQ20" s="1195"/>
      <c r="PR20" s="1195"/>
      <c r="PS20" s="1195"/>
      <c r="PT20" s="1196"/>
      <c r="PU20" s="1196"/>
      <c r="PV20" s="1196"/>
      <c r="PX20" s="1198"/>
      <c r="PY20" s="1193"/>
      <c r="PZ20" s="1194"/>
      <c r="QA20" s="1195"/>
      <c r="QB20" s="1195"/>
      <c r="QC20" s="1195"/>
      <c r="QD20" s="1196"/>
      <c r="QE20" s="1196"/>
      <c r="QF20" s="1196"/>
      <c r="QH20" s="1198"/>
      <c r="QI20" s="1193"/>
      <c r="QJ20" s="1194"/>
      <c r="QK20" s="1195"/>
      <c r="QL20" s="1195"/>
      <c r="QM20" s="1195"/>
      <c r="QN20" s="1196"/>
      <c r="QO20" s="1196"/>
      <c r="QP20" s="1196"/>
      <c r="QR20" s="1198"/>
      <c r="QS20" s="1193"/>
      <c r="QT20" s="1194"/>
      <c r="QU20" s="1195"/>
      <c r="QV20" s="1195"/>
      <c r="QW20" s="1195"/>
      <c r="QX20" s="1196"/>
      <c r="QY20" s="1196"/>
      <c r="QZ20" s="1196"/>
      <c r="RB20" s="1198"/>
      <c r="RC20" s="1193"/>
      <c r="RD20" s="1194"/>
      <c r="RE20" s="1195"/>
      <c r="RF20" s="1195"/>
      <c r="RG20" s="1195"/>
      <c r="RH20" s="1196"/>
      <c r="RI20" s="1196"/>
      <c r="RJ20" s="1196"/>
      <c r="RL20" s="1198"/>
      <c r="RM20" s="1193"/>
      <c r="RN20" s="1194"/>
      <c r="RO20" s="1195"/>
      <c r="RP20" s="1195"/>
      <c r="RQ20" s="1195"/>
      <c r="RR20" s="1196"/>
      <c r="RS20" s="1196"/>
      <c r="RT20" s="1196"/>
      <c r="RV20" s="1198"/>
      <c r="RW20" s="1193"/>
      <c r="RX20" s="1194"/>
      <c r="RY20" s="1195"/>
      <c r="RZ20" s="1195"/>
      <c r="SA20" s="1195"/>
      <c r="SB20" s="1196"/>
      <c r="SC20" s="1196"/>
      <c r="SD20" s="1196"/>
      <c r="SF20" s="1198"/>
      <c r="SG20" s="1193"/>
      <c r="SH20" s="1194"/>
      <c r="SI20" s="1195"/>
      <c r="SJ20" s="1195"/>
      <c r="SK20" s="1195"/>
      <c r="SL20" s="1196"/>
      <c r="SM20" s="1196"/>
      <c r="SN20" s="1196"/>
      <c r="SP20" s="1198"/>
      <c r="SQ20" s="1193"/>
      <c r="SR20" s="1194"/>
      <c r="SS20" s="1195"/>
      <c r="ST20" s="1195"/>
      <c r="SU20" s="1195"/>
      <c r="SV20" s="1196"/>
      <c r="SW20" s="1196"/>
      <c r="SX20" s="1196"/>
      <c r="SZ20" s="1198"/>
      <c r="TA20" s="1193"/>
      <c r="TB20" s="1194"/>
      <c r="TC20" s="1195"/>
      <c r="TD20" s="1195"/>
      <c r="TE20" s="1195"/>
      <c r="TF20" s="1196"/>
      <c r="TG20" s="1196"/>
      <c r="TH20" s="1196"/>
      <c r="TJ20" s="1198"/>
      <c r="TK20" s="1193"/>
      <c r="TL20" s="1194"/>
      <c r="TM20" s="1195"/>
      <c r="TN20" s="1195"/>
      <c r="TO20" s="1195"/>
      <c r="TP20" s="1196"/>
      <c r="TQ20" s="1196"/>
      <c r="TR20" s="1196"/>
      <c r="TT20" s="1198"/>
      <c r="TU20" s="1193"/>
      <c r="TV20" s="1194"/>
      <c r="TW20" s="1195"/>
      <c r="TX20" s="1195"/>
      <c r="TY20" s="1195"/>
      <c r="TZ20" s="1196"/>
      <c r="UA20" s="1196"/>
      <c r="UB20" s="1196"/>
      <c r="UD20" s="1198"/>
      <c r="UE20" s="1193"/>
      <c r="UF20" s="1194"/>
      <c r="UG20" s="1195"/>
      <c r="UH20" s="1195"/>
      <c r="UI20" s="1195"/>
      <c r="UJ20" s="1196"/>
      <c r="UK20" s="1196"/>
      <c r="UL20" s="1196"/>
      <c r="UN20" s="1198"/>
      <c r="UO20" s="1193"/>
      <c r="UP20" s="1194"/>
      <c r="UQ20" s="1195"/>
      <c r="UR20" s="1195"/>
      <c r="US20" s="1195"/>
      <c r="UT20" s="1196"/>
      <c r="UU20" s="1196"/>
      <c r="UV20" s="1196"/>
      <c r="UX20" s="1198"/>
      <c r="UY20" s="1193"/>
      <c r="UZ20" s="1194"/>
      <c r="VA20" s="1195"/>
      <c r="VB20" s="1195"/>
      <c r="VC20" s="1195"/>
      <c r="VD20" s="1196"/>
      <c r="VE20" s="1196"/>
      <c r="VF20" s="1196"/>
      <c r="VH20" s="1198"/>
      <c r="VI20" s="1193"/>
      <c r="VJ20" s="1194"/>
      <c r="VK20" s="1195"/>
      <c r="VL20" s="1195"/>
      <c r="VM20" s="1195"/>
      <c r="VN20" s="1196"/>
      <c r="VO20" s="1196"/>
      <c r="VP20" s="1196"/>
      <c r="VR20" s="1198"/>
      <c r="VS20" s="1193"/>
      <c r="VT20" s="1194"/>
      <c r="VU20" s="1195"/>
      <c r="VV20" s="1195"/>
      <c r="VW20" s="1195"/>
      <c r="VX20" s="1196"/>
      <c r="VY20" s="1196"/>
      <c r="VZ20" s="1196"/>
      <c r="WB20" s="1198"/>
      <c r="WC20" s="1193"/>
      <c r="WD20" s="1194"/>
      <c r="WE20" s="1195"/>
      <c r="WF20" s="1195"/>
      <c r="WG20" s="1195"/>
      <c r="WH20" s="1196"/>
      <c r="WI20" s="1196"/>
      <c r="WJ20" s="1196"/>
      <c r="WL20" s="1198"/>
      <c r="WM20" s="1193"/>
      <c r="WN20" s="1194"/>
      <c r="WO20" s="1195"/>
      <c r="WP20" s="1195"/>
      <c r="WQ20" s="1195"/>
      <c r="WR20" s="1196"/>
      <c r="WS20" s="1196"/>
      <c r="WT20" s="1196"/>
      <c r="WV20" s="1198"/>
      <c r="WW20" s="1193"/>
      <c r="WX20" s="1194"/>
      <c r="WY20" s="1195"/>
      <c r="WZ20" s="1195"/>
      <c r="XA20" s="1195"/>
      <c r="XB20" s="1196"/>
      <c r="XC20" s="1196"/>
      <c r="XD20" s="1196"/>
      <c r="XF20" s="1198"/>
      <c r="XG20" s="1193"/>
      <c r="XH20" s="1194"/>
      <c r="XI20" s="1195"/>
      <c r="XJ20" s="1195"/>
      <c r="XK20" s="1195"/>
      <c r="XL20" s="1196"/>
      <c r="XM20" s="1196"/>
      <c r="XN20" s="1196"/>
      <c r="XP20" s="1198"/>
      <c r="XQ20" s="1193"/>
      <c r="XR20" s="1194"/>
      <c r="XS20" s="1195"/>
      <c r="XT20" s="1195"/>
      <c r="XU20" s="1195"/>
      <c r="XV20" s="1196"/>
      <c r="XW20" s="1196"/>
      <c r="XX20" s="1196"/>
      <c r="XZ20" s="1198"/>
      <c r="YA20" s="1193"/>
      <c r="YB20" s="1194"/>
      <c r="YC20" s="1195"/>
      <c r="YD20" s="1195"/>
      <c r="YE20" s="1195"/>
      <c r="YF20" s="1196"/>
      <c r="YG20" s="1196"/>
      <c r="YH20" s="1196"/>
      <c r="YJ20" s="1198"/>
      <c r="YK20" s="1193"/>
      <c r="YL20" s="1194"/>
      <c r="YM20" s="1195"/>
      <c r="YN20" s="1195"/>
      <c r="YO20" s="1195"/>
      <c r="YP20" s="1196"/>
      <c r="YQ20" s="1196"/>
      <c r="YR20" s="1196"/>
      <c r="YT20" s="1198"/>
      <c r="YU20" s="1193"/>
      <c r="YV20" s="1194"/>
      <c r="YW20" s="1195"/>
      <c r="YX20" s="1195"/>
      <c r="YY20" s="1195"/>
      <c r="YZ20" s="1196"/>
      <c r="ZA20" s="1196"/>
      <c r="ZB20" s="1196"/>
      <c r="ZD20" s="1198"/>
      <c r="ZE20" s="1193"/>
      <c r="ZF20" s="1194"/>
      <c r="ZG20" s="1195"/>
      <c r="ZH20" s="1195"/>
      <c r="ZI20" s="1195"/>
      <c r="ZJ20" s="1196"/>
      <c r="ZK20" s="1196"/>
      <c r="ZL20" s="1196"/>
      <c r="ZN20" s="1198"/>
      <c r="ZO20" s="1193"/>
      <c r="ZP20" s="1194"/>
      <c r="ZQ20" s="1195"/>
      <c r="ZR20" s="1195"/>
      <c r="ZS20" s="1195"/>
      <c r="ZT20" s="1196"/>
      <c r="ZU20" s="1196"/>
      <c r="ZV20" s="1196"/>
      <c r="ZX20" s="1198"/>
      <c r="ZY20" s="1193"/>
      <c r="ZZ20" s="1194"/>
      <c r="AAA20" s="1195"/>
      <c r="AAB20" s="1195"/>
      <c r="AAC20" s="1195"/>
      <c r="AAD20" s="1196"/>
      <c r="AAE20" s="1196"/>
      <c r="AAF20" s="1196"/>
      <c r="AAH20" s="1198"/>
      <c r="AAI20" s="1193"/>
      <c r="AAJ20" s="1194"/>
      <c r="AAK20" s="1195"/>
      <c r="AAL20" s="1195"/>
      <c r="AAM20" s="1195"/>
      <c r="AAN20" s="1196"/>
      <c r="AAO20" s="1196"/>
      <c r="AAP20" s="1196"/>
      <c r="AAR20" s="1198"/>
      <c r="AAS20" s="1193"/>
      <c r="AAT20" s="1194"/>
      <c r="AAU20" s="1195"/>
      <c r="AAV20" s="1195"/>
      <c r="AAW20" s="1195"/>
      <c r="AAX20" s="1196"/>
      <c r="AAY20" s="1196"/>
      <c r="AAZ20" s="1196"/>
      <c r="ABB20" s="1198"/>
      <c r="ABC20" s="1193"/>
      <c r="ABD20" s="1194"/>
      <c r="ABE20" s="1195"/>
      <c r="ABF20" s="1195"/>
      <c r="ABG20" s="1195"/>
      <c r="ABH20" s="1196"/>
      <c r="ABI20" s="1196"/>
      <c r="ABJ20" s="1196"/>
      <c r="ABL20" s="1198"/>
      <c r="ABM20" s="1193"/>
      <c r="ABN20" s="1194"/>
      <c r="ABO20" s="1195"/>
      <c r="ABP20" s="1195"/>
      <c r="ABQ20" s="1195"/>
      <c r="ABR20" s="1196"/>
      <c r="ABS20" s="1196"/>
      <c r="ABT20" s="1196"/>
      <c r="ABV20" s="1198"/>
      <c r="ABW20" s="1193"/>
      <c r="ABX20" s="1194"/>
      <c r="ABY20" s="1195"/>
      <c r="ABZ20" s="1195"/>
      <c r="ACA20" s="1195"/>
      <c r="ACB20" s="1196"/>
      <c r="ACC20" s="1196"/>
      <c r="ACD20" s="1196"/>
      <c r="ACF20" s="1198"/>
      <c r="ACG20" s="1193"/>
      <c r="ACH20" s="1194"/>
      <c r="ACI20" s="1195"/>
      <c r="ACJ20" s="1195"/>
      <c r="ACK20" s="1195"/>
      <c r="ACL20" s="1196"/>
      <c r="ACM20" s="1196"/>
      <c r="ACN20" s="1196"/>
      <c r="ACP20" s="1198"/>
      <c r="ACQ20" s="1193"/>
      <c r="ACR20" s="1194"/>
      <c r="ACS20" s="1195"/>
      <c r="ACT20" s="1195"/>
      <c r="ACU20" s="1195"/>
      <c r="ACV20" s="1196"/>
      <c r="ACW20" s="1196"/>
      <c r="ACX20" s="1196"/>
      <c r="ACZ20" s="1198"/>
      <c r="ADA20" s="1193"/>
      <c r="ADB20" s="1194"/>
      <c r="ADC20" s="1195"/>
      <c r="ADD20" s="1195"/>
      <c r="ADE20" s="1195"/>
      <c r="ADF20" s="1196"/>
      <c r="ADG20" s="1196"/>
      <c r="ADH20" s="1196"/>
      <c r="ADJ20" s="1198"/>
      <c r="ADK20" s="1193"/>
      <c r="ADL20" s="1194"/>
      <c r="ADM20" s="1195"/>
      <c r="ADN20" s="1195"/>
      <c r="ADO20" s="1195"/>
      <c r="ADP20" s="1196"/>
      <c r="ADQ20" s="1196"/>
      <c r="ADR20" s="1196"/>
      <c r="ADT20" s="1198"/>
      <c r="ADU20" s="1193"/>
      <c r="ADV20" s="1194"/>
      <c r="ADW20" s="1195"/>
      <c r="ADX20" s="1195"/>
      <c r="ADY20" s="1195"/>
      <c r="ADZ20" s="1196"/>
      <c r="AEA20" s="1196"/>
      <c r="AEB20" s="1196"/>
      <c r="AED20" s="1198"/>
      <c r="AEE20" s="1193"/>
      <c r="AEF20" s="1194"/>
      <c r="AEG20" s="1195"/>
      <c r="AEH20" s="1195"/>
      <c r="AEI20" s="1195"/>
      <c r="AEJ20" s="1196"/>
      <c r="AEK20" s="1196"/>
      <c r="AEL20" s="1196"/>
      <c r="AEN20" s="1198"/>
      <c r="AEO20" s="1193"/>
      <c r="AEP20" s="1194"/>
      <c r="AEQ20" s="1195"/>
      <c r="AER20" s="1195"/>
      <c r="AES20" s="1195"/>
      <c r="AET20" s="1196"/>
      <c r="AEU20" s="1196"/>
      <c r="AEV20" s="1196"/>
      <c r="AEX20" s="1198"/>
      <c r="AEY20" s="1193"/>
      <c r="AEZ20" s="1194"/>
      <c r="AFA20" s="1195"/>
      <c r="AFB20" s="1195"/>
      <c r="AFC20" s="1195"/>
      <c r="AFD20" s="1196"/>
      <c r="AFE20" s="1196"/>
      <c r="AFF20" s="1196"/>
      <c r="AFH20" s="1198"/>
      <c r="AFI20" s="1193"/>
      <c r="AFJ20" s="1194"/>
      <c r="AFK20" s="1195"/>
      <c r="AFL20" s="1195"/>
      <c r="AFM20" s="1195"/>
      <c r="AFN20" s="1196"/>
      <c r="AFO20" s="1196"/>
      <c r="AFP20" s="1196"/>
      <c r="AFR20" s="1198"/>
      <c r="AFS20" s="1193"/>
      <c r="AFT20" s="1194"/>
      <c r="AFU20" s="1195"/>
      <c r="AFV20" s="1195"/>
      <c r="AFW20" s="1195"/>
      <c r="AFX20" s="1196"/>
      <c r="AFY20" s="1196"/>
      <c r="AFZ20" s="1196"/>
      <c r="AGB20" s="1198"/>
      <c r="AGC20" s="1193"/>
      <c r="AGD20" s="1194"/>
      <c r="AGE20" s="1195"/>
      <c r="AGF20" s="1195"/>
      <c r="AGG20" s="1195"/>
      <c r="AGH20" s="1196"/>
      <c r="AGI20" s="1196"/>
      <c r="AGJ20" s="1196"/>
      <c r="AGL20" s="1198"/>
      <c r="AGM20" s="1193"/>
      <c r="AGN20" s="1194"/>
      <c r="AGO20" s="1195"/>
      <c r="AGP20" s="1195"/>
      <c r="AGQ20" s="1195"/>
      <c r="AGR20" s="1196"/>
      <c r="AGS20" s="1196"/>
      <c r="AGT20" s="1196"/>
      <c r="AGV20" s="1198"/>
      <c r="AGW20" s="1193"/>
      <c r="AGX20" s="1194"/>
      <c r="AGY20" s="1195"/>
      <c r="AGZ20" s="1195"/>
      <c r="AHA20" s="1195"/>
      <c r="AHB20" s="1196"/>
      <c r="AHC20" s="1196"/>
      <c r="AHD20" s="1196"/>
      <c r="AHF20" s="1198"/>
      <c r="AHG20" s="1193"/>
      <c r="AHH20" s="1194"/>
      <c r="AHI20" s="1195"/>
      <c r="AHJ20" s="1195"/>
      <c r="AHK20" s="1195"/>
      <c r="AHL20" s="1196"/>
      <c r="AHM20" s="1196"/>
      <c r="AHN20" s="1196"/>
      <c r="AHP20" s="1198"/>
      <c r="AHQ20" s="1193"/>
      <c r="AHR20" s="1194"/>
      <c r="AHS20" s="1195"/>
      <c r="AHT20" s="1195"/>
      <c r="AHU20" s="1195"/>
      <c r="AHV20" s="1196"/>
      <c r="AHW20" s="1196"/>
      <c r="AHX20" s="1196"/>
      <c r="AHZ20" s="1198"/>
      <c r="AIA20" s="1193"/>
      <c r="AIB20" s="1194"/>
      <c r="AIC20" s="1195"/>
      <c r="AID20" s="1195"/>
      <c r="AIE20" s="1195"/>
      <c r="AIF20" s="1196"/>
      <c r="AIG20" s="1196"/>
      <c r="AIH20" s="1196"/>
      <c r="AIJ20" s="1198"/>
      <c r="AIK20" s="1193"/>
      <c r="AIL20" s="1194"/>
      <c r="AIM20" s="1195"/>
      <c r="AIN20" s="1195"/>
      <c r="AIO20" s="1195"/>
      <c r="AIP20" s="1196"/>
      <c r="AIQ20" s="1196"/>
      <c r="AIR20" s="1196"/>
      <c r="AIT20" s="1198"/>
      <c r="AIU20" s="1193"/>
      <c r="AIV20" s="1194"/>
      <c r="AIW20" s="1195"/>
      <c r="AIX20" s="1195"/>
      <c r="AIY20" s="1195"/>
      <c r="AIZ20" s="1196"/>
      <c r="AJA20" s="1196"/>
      <c r="AJB20" s="1196"/>
      <c r="AJD20" s="1198"/>
      <c r="AJE20" s="1193"/>
      <c r="AJF20" s="1194"/>
      <c r="AJG20" s="1195"/>
      <c r="AJH20" s="1195"/>
      <c r="AJI20" s="1195"/>
      <c r="AJJ20" s="1196"/>
      <c r="AJK20" s="1196"/>
      <c r="AJL20" s="1196"/>
      <c r="AJN20" s="1198"/>
      <c r="AJO20" s="1193"/>
      <c r="AJP20" s="1194"/>
      <c r="AJQ20" s="1195"/>
      <c r="AJR20" s="1195"/>
      <c r="AJS20" s="1195"/>
      <c r="AJT20" s="1196"/>
      <c r="AJU20" s="1196"/>
      <c r="AJV20" s="1196"/>
      <c r="AJX20" s="1198"/>
      <c r="AJY20" s="1193"/>
      <c r="AJZ20" s="1194"/>
      <c r="AKA20" s="1195"/>
      <c r="AKB20" s="1195"/>
      <c r="AKC20" s="1195"/>
      <c r="AKD20" s="1196"/>
      <c r="AKE20" s="1196"/>
      <c r="AKF20" s="1196"/>
      <c r="AKH20" s="1198"/>
      <c r="AKI20" s="1193"/>
      <c r="AKJ20" s="1194"/>
      <c r="AKK20" s="1195"/>
      <c r="AKL20" s="1195"/>
      <c r="AKM20" s="1195"/>
      <c r="AKN20" s="1196"/>
      <c r="AKO20" s="1196"/>
      <c r="AKP20" s="1196"/>
      <c r="AKR20" s="1198"/>
      <c r="AKS20" s="1193"/>
      <c r="AKT20" s="1194"/>
      <c r="AKU20" s="1195"/>
      <c r="AKV20" s="1195"/>
      <c r="AKW20" s="1195"/>
      <c r="AKX20" s="1196"/>
      <c r="AKY20" s="1196"/>
      <c r="AKZ20" s="1196"/>
      <c r="ALB20" s="1198"/>
      <c r="ALC20" s="1193"/>
      <c r="ALD20" s="1194"/>
      <c r="ALE20" s="1195"/>
      <c r="ALF20" s="1195"/>
      <c r="ALG20" s="1195"/>
      <c r="ALH20" s="1196"/>
      <c r="ALI20" s="1196"/>
      <c r="ALJ20" s="1196"/>
      <c r="ALL20" s="1198"/>
      <c r="ALM20" s="1193"/>
      <c r="ALN20" s="1194"/>
      <c r="ALO20" s="1195"/>
      <c r="ALP20" s="1195"/>
      <c r="ALQ20" s="1195"/>
      <c r="ALR20" s="1196"/>
      <c r="ALS20" s="1196"/>
      <c r="ALT20" s="1196"/>
      <c r="ALV20" s="1198"/>
      <c r="ALW20" s="1193"/>
      <c r="ALX20" s="1194"/>
      <c r="ALY20" s="1195"/>
      <c r="ALZ20" s="1195"/>
      <c r="AMA20" s="1195"/>
      <c r="AMB20" s="1196"/>
      <c r="AMC20" s="1196"/>
      <c r="AMD20" s="1196"/>
      <c r="AMF20" s="1198"/>
      <c r="AMG20" s="1193"/>
      <c r="AMH20" s="1194"/>
      <c r="AMI20" s="1195"/>
      <c r="AMJ20" s="1195"/>
      <c r="AMK20" s="1195"/>
      <c r="AML20" s="1196"/>
      <c r="AMM20" s="1196"/>
      <c r="AMN20" s="1196"/>
      <c r="AMP20" s="1198"/>
      <c r="AMQ20" s="1193"/>
      <c r="AMR20" s="1194"/>
      <c r="AMS20" s="1195"/>
      <c r="AMT20" s="1195"/>
      <c r="AMU20" s="1195"/>
      <c r="AMV20" s="1196"/>
      <c r="AMW20" s="1196"/>
      <c r="AMX20" s="1196"/>
      <c r="AMZ20" s="1198"/>
      <c r="ANA20" s="1193"/>
      <c r="ANB20" s="1194"/>
      <c r="ANC20" s="1195"/>
      <c r="AND20" s="1195"/>
      <c r="ANE20" s="1195"/>
      <c r="ANF20" s="1196"/>
      <c r="ANG20" s="1196"/>
      <c r="ANH20" s="1196"/>
      <c r="ANJ20" s="1198"/>
      <c r="ANK20" s="1193"/>
      <c r="ANL20" s="1194"/>
      <c r="ANM20" s="1195"/>
      <c r="ANN20" s="1195"/>
      <c r="ANO20" s="1195"/>
      <c r="ANP20" s="1196"/>
      <c r="ANQ20" s="1196"/>
      <c r="ANR20" s="1196"/>
      <c r="ANT20" s="1198"/>
      <c r="ANU20" s="1193"/>
      <c r="ANV20" s="1194"/>
      <c r="ANW20" s="1195"/>
      <c r="ANX20" s="1195"/>
      <c r="ANY20" s="1195"/>
      <c r="ANZ20" s="1196"/>
      <c r="AOA20" s="1196"/>
      <c r="AOB20" s="1196"/>
      <c r="AOD20" s="1198"/>
      <c r="AOE20" s="1193"/>
      <c r="AOF20" s="1194"/>
      <c r="AOG20" s="1195"/>
      <c r="AOH20" s="1195"/>
      <c r="AOI20" s="1195"/>
      <c r="AOJ20" s="1196"/>
      <c r="AOK20" s="1196"/>
      <c r="AOL20" s="1196"/>
      <c r="AON20" s="1198"/>
      <c r="AOO20" s="1193"/>
      <c r="AOP20" s="1194"/>
      <c r="AOQ20" s="1195"/>
      <c r="AOR20" s="1195"/>
      <c r="AOS20" s="1195"/>
      <c r="AOT20" s="1196"/>
      <c r="AOU20" s="1196"/>
      <c r="AOV20" s="1196"/>
      <c r="AOX20" s="1198"/>
      <c r="AOY20" s="1193"/>
      <c r="AOZ20" s="1194"/>
      <c r="APA20" s="1195"/>
      <c r="APB20" s="1195"/>
      <c r="APC20" s="1195"/>
      <c r="APD20" s="1196"/>
      <c r="APE20" s="1196"/>
      <c r="APF20" s="1196"/>
      <c r="APH20" s="1198"/>
      <c r="API20" s="1193"/>
      <c r="APJ20" s="1194"/>
      <c r="APK20" s="1195"/>
      <c r="APL20" s="1195"/>
      <c r="APM20" s="1195"/>
      <c r="APN20" s="1196"/>
      <c r="APO20" s="1196"/>
      <c r="APP20" s="1196"/>
      <c r="APR20" s="1198"/>
      <c r="APS20" s="1193"/>
      <c r="APT20" s="1194"/>
      <c r="APU20" s="1195"/>
      <c r="APV20" s="1195"/>
      <c r="APW20" s="1195"/>
      <c r="APX20" s="1196"/>
      <c r="APY20" s="1196"/>
      <c r="APZ20" s="1196"/>
      <c r="AQB20" s="1198"/>
      <c r="AQC20" s="1193"/>
      <c r="AQD20" s="1194"/>
      <c r="AQE20" s="1195"/>
      <c r="AQF20" s="1195"/>
      <c r="AQG20" s="1195"/>
      <c r="AQH20" s="1196"/>
      <c r="AQI20" s="1196"/>
      <c r="AQJ20" s="1196"/>
      <c r="AQL20" s="1198"/>
      <c r="AQM20" s="1193"/>
      <c r="AQN20" s="1194"/>
      <c r="AQO20" s="1195"/>
      <c r="AQP20" s="1195"/>
      <c r="AQQ20" s="1195"/>
      <c r="AQR20" s="1196"/>
      <c r="AQS20" s="1196"/>
      <c r="AQT20" s="1196"/>
      <c r="AQV20" s="1198"/>
      <c r="AQW20" s="1193"/>
      <c r="AQX20" s="1194"/>
      <c r="AQY20" s="1195"/>
      <c r="AQZ20" s="1195"/>
      <c r="ARA20" s="1195"/>
      <c r="ARB20" s="1196"/>
      <c r="ARC20" s="1196"/>
      <c r="ARD20" s="1196"/>
      <c r="ARF20" s="1198"/>
      <c r="ARG20" s="1193"/>
      <c r="ARH20" s="1194"/>
      <c r="ARI20" s="1195"/>
      <c r="ARJ20" s="1195"/>
      <c r="ARK20" s="1195"/>
      <c r="ARL20" s="1196"/>
      <c r="ARM20" s="1196"/>
      <c r="ARN20" s="1196"/>
      <c r="ARP20" s="1198"/>
      <c r="ARQ20" s="1193"/>
      <c r="ARR20" s="1194"/>
      <c r="ARS20" s="1195"/>
      <c r="ART20" s="1195"/>
      <c r="ARU20" s="1195"/>
      <c r="ARV20" s="1196"/>
      <c r="ARW20" s="1196"/>
      <c r="ARX20" s="1196"/>
      <c r="ARZ20" s="1198"/>
      <c r="ASA20" s="1193"/>
      <c r="ASB20" s="1194"/>
      <c r="ASC20" s="1195"/>
      <c r="ASD20" s="1195"/>
      <c r="ASE20" s="1195"/>
      <c r="ASF20" s="1196"/>
      <c r="ASG20" s="1196"/>
      <c r="ASH20" s="1196"/>
      <c r="ASJ20" s="1198"/>
      <c r="ASK20" s="1193"/>
      <c r="ASL20" s="1194"/>
      <c r="ASM20" s="1195"/>
      <c r="ASN20" s="1195"/>
      <c r="ASO20" s="1195"/>
      <c r="ASP20" s="1196"/>
      <c r="ASQ20" s="1196"/>
      <c r="ASR20" s="1196"/>
      <c r="AST20" s="1198"/>
      <c r="ASU20" s="1193"/>
      <c r="ASV20" s="1194"/>
      <c r="ASW20" s="1195"/>
      <c r="ASX20" s="1195"/>
      <c r="ASY20" s="1195"/>
      <c r="ASZ20" s="1196"/>
      <c r="ATA20" s="1196"/>
      <c r="ATB20" s="1196"/>
      <c r="ATD20" s="1198"/>
      <c r="ATE20" s="1193"/>
      <c r="ATF20" s="1194"/>
      <c r="ATG20" s="1195"/>
      <c r="ATH20" s="1195"/>
      <c r="ATI20" s="1195"/>
      <c r="ATJ20" s="1196"/>
      <c r="ATK20" s="1196"/>
      <c r="ATL20" s="1196"/>
      <c r="ATN20" s="1198"/>
      <c r="ATO20" s="1193"/>
      <c r="ATP20" s="1194"/>
      <c r="ATQ20" s="1195"/>
      <c r="ATR20" s="1195"/>
      <c r="ATS20" s="1195"/>
      <c r="ATT20" s="1196"/>
      <c r="ATU20" s="1196"/>
      <c r="ATV20" s="1196"/>
      <c r="ATX20" s="1198"/>
      <c r="ATY20" s="1193"/>
      <c r="ATZ20" s="1194"/>
      <c r="AUA20" s="1195"/>
      <c r="AUB20" s="1195"/>
      <c r="AUC20" s="1195"/>
      <c r="AUD20" s="1196"/>
      <c r="AUE20" s="1196"/>
      <c r="AUF20" s="1196"/>
      <c r="AUH20" s="1198"/>
      <c r="AUI20" s="1193"/>
      <c r="AUJ20" s="1194"/>
      <c r="AUK20" s="1195"/>
      <c r="AUL20" s="1195"/>
      <c r="AUM20" s="1195"/>
      <c r="AUN20" s="1196"/>
      <c r="AUO20" s="1196"/>
      <c r="AUP20" s="1196"/>
      <c r="AUR20" s="1198"/>
      <c r="AUS20" s="1193"/>
      <c r="AUT20" s="1194"/>
      <c r="AUU20" s="1195"/>
      <c r="AUV20" s="1195"/>
      <c r="AUW20" s="1195"/>
      <c r="AUX20" s="1196"/>
      <c r="AUY20" s="1196"/>
      <c r="AUZ20" s="1196"/>
      <c r="AVB20" s="1198"/>
      <c r="AVC20" s="1193"/>
      <c r="AVD20" s="1194"/>
      <c r="AVE20" s="1195"/>
      <c r="AVF20" s="1195"/>
      <c r="AVG20" s="1195"/>
      <c r="AVH20" s="1196"/>
      <c r="AVI20" s="1196"/>
      <c r="AVJ20" s="1196"/>
      <c r="AVL20" s="1198"/>
      <c r="AVM20" s="1193"/>
      <c r="AVN20" s="1194"/>
      <c r="AVO20" s="1195"/>
      <c r="AVP20" s="1195"/>
      <c r="AVQ20" s="1195"/>
      <c r="AVR20" s="1196"/>
      <c r="AVS20" s="1196"/>
      <c r="AVT20" s="1196"/>
      <c r="AVV20" s="1198"/>
      <c r="AVW20" s="1193"/>
      <c r="AVX20" s="1194"/>
      <c r="AVY20" s="1195"/>
      <c r="AVZ20" s="1195"/>
      <c r="AWA20" s="1195"/>
      <c r="AWB20" s="1196"/>
      <c r="AWC20" s="1196"/>
      <c r="AWD20" s="1196"/>
      <c r="AWF20" s="1198"/>
      <c r="AWG20" s="1193"/>
      <c r="AWH20" s="1194"/>
      <c r="AWI20" s="1195"/>
      <c r="AWJ20" s="1195"/>
      <c r="AWK20" s="1195"/>
      <c r="AWL20" s="1196"/>
      <c r="AWM20" s="1196"/>
      <c r="AWN20" s="1196"/>
      <c r="AWP20" s="1198"/>
      <c r="AWQ20" s="1193"/>
      <c r="AWR20" s="1194"/>
      <c r="AWS20" s="1195"/>
      <c r="AWT20" s="1195"/>
      <c r="AWU20" s="1195"/>
      <c r="AWV20" s="1196"/>
      <c r="AWW20" s="1196"/>
      <c r="AWX20" s="1196"/>
      <c r="AWZ20" s="1198"/>
      <c r="AXA20" s="1193"/>
      <c r="AXB20" s="1194"/>
      <c r="AXC20" s="1195"/>
      <c r="AXD20" s="1195"/>
      <c r="AXE20" s="1195"/>
      <c r="AXF20" s="1196"/>
      <c r="AXG20" s="1196"/>
      <c r="AXH20" s="1196"/>
      <c r="AXJ20" s="1198"/>
      <c r="AXK20" s="1193"/>
      <c r="AXL20" s="1194"/>
      <c r="AXM20" s="1195"/>
      <c r="AXN20" s="1195"/>
      <c r="AXO20" s="1195"/>
      <c r="AXP20" s="1196"/>
      <c r="AXQ20" s="1196"/>
      <c r="AXR20" s="1196"/>
      <c r="AXT20" s="1198"/>
      <c r="AXU20" s="1193"/>
      <c r="AXV20" s="1194"/>
      <c r="AXW20" s="1195"/>
      <c r="AXX20" s="1195"/>
      <c r="AXY20" s="1195"/>
      <c r="AXZ20" s="1196"/>
      <c r="AYA20" s="1196"/>
      <c r="AYB20" s="1196"/>
      <c r="AYD20" s="1198"/>
      <c r="AYE20" s="1193"/>
      <c r="AYF20" s="1194"/>
      <c r="AYG20" s="1195"/>
      <c r="AYH20" s="1195"/>
      <c r="AYI20" s="1195"/>
      <c r="AYJ20" s="1196"/>
      <c r="AYK20" s="1196"/>
      <c r="AYL20" s="1196"/>
      <c r="AYN20" s="1198"/>
      <c r="AYO20" s="1193"/>
      <c r="AYP20" s="1194"/>
      <c r="AYQ20" s="1195"/>
      <c r="AYR20" s="1195"/>
      <c r="AYS20" s="1195"/>
      <c r="AYT20" s="1196"/>
      <c r="AYU20" s="1196"/>
      <c r="AYV20" s="1196"/>
      <c r="AYX20" s="1198"/>
      <c r="AYY20" s="1193"/>
      <c r="AYZ20" s="1194"/>
      <c r="AZA20" s="1195"/>
      <c r="AZB20" s="1195"/>
      <c r="AZC20" s="1195"/>
      <c r="AZD20" s="1196"/>
      <c r="AZE20" s="1196"/>
      <c r="AZF20" s="1196"/>
      <c r="AZH20" s="1198"/>
      <c r="AZI20" s="1193"/>
      <c r="AZJ20" s="1194"/>
      <c r="AZK20" s="1195"/>
      <c r="AZL20" s="1195"/>
      <c r="AZM20" s="1195"/>
      <c r="AZN20" s="1196"/>
      <c r="AZO20" s="1196"/>
      <c r="AZP20" s="1196"/>
      <c r="AZR20" s="1198"/>
      <c r="AZS20" s="1193"/>
      <c r="AZT20" s="1194"/>
      <c r="AZU20" s="1195"/>
      <c r="AZV20" s="1195"/>
      <c r="AZW20" s="1195"/>
      <c r="AZX20" s="1196"/>
      <c r="AZY20" s="1196"/>
      <c r="AZZ20" s="1196"/>
      <c r="BAB20" s="1198"/>
      <c r="BAC20" s="1193"/>
      <c r="BAD20" s="1194"/>
      <c r="BAE20" s="1195"/>
      <c r="BAF20" s="1195"/>
      <c r="BAG20" s="1195"/>
      <c r="BAH20" s="1196"/>
      <c r="BAI20" s="1196"/>
      <c r="BAJ20" s="1196"/>
      <c r="BAL20" s="1198"/>
      <c r="BAM20" s="1193"/>
      <c r="BAN20" s="1194"/>
      <c r="BAO20" s="1195"/>
      <c r="BAP20" s="1195"/>
      <c r="BAQ20" s="1195"/>
      <c r="BAR20" s="1196"/>
      <c r="BAS20" s="1196"/>
      <c r="BAT20" s="1196"/>
      <c r="BAV20" s="1198"/>
      <c r="BAW20" s="1193"/>
      <c r="BAX20" s="1194"/>
      <c r="BAY20" s="1195"/>
      <c r="BAZ20" s="1195"/>
      <c r="BBA20" s="1195"/>
      <c r="BBB20" s="1196"/>
      <c r="BBC20" s="1196"/>
      <c r="BBD20" s="1196"/>
      <c r="BBF20" s="1198"/>
      <c r="BBG20" s="1193"/>
      <c r="BBH20" s="1194"/>
      <c r="BBI20" s="1195"/>
      <c r="BBJ20" s="1195"/>
      <c r="BBK20" s="1195"/>
      <c r="BBL20" s="1196"/>
      <c r="BBM20" s="1196"/>
      <c r="BBN20" s="1196"/>
      <c r="BBP20" s="1198"/>
      <c r="BBQ20" s="1193"/>
      <c r="BBR20" s="1194"/>
      <c r="BBS20" s="1195"/>
      <c r="BBT20" s="1195"/>
      <c r="BBU20" s="1195"/>
      <c r="BBV20" s="1196"/>
      <c r="BBW20" s="1196"/>
      <c r="BBX20" s="1196"/>
      <c r="BBZ20" s="1198"/>
      <c r="BCA20" s="1193"/>
      <c r="BCB20" s="1194"/>
      <c r="BCC20" s="1195"/>
      <c r="BCD20" s="1195"/>
      <c r="BCE20" s="1195"/>
      <c r="BCF20" s="1196"/>
      <c r="BCG20" s="1196"/>
      <c r="BCH20" s="1196"/>
      <c r="BCJ20" s="1198"/>
      <c r="BCK20" s="1193"/>
      <c r="BCL20" s="1194"/>
      <c r="BCM20" s="1195"/>
      <c r="BCN20" s="1195"/>
      <c r="BCO20" s="1195"/>
      <c r="BCP20" s="1196"/>
      <c r="BCQ20" s="1196"/>
      <c r="BCR20" s="1196"/>
      <c r="BCT20" s="1198"/>
      <c r="BCU20" s="1193"/>
      <c r="BCV20" s="1194"/>
      <c r="BCW20" s="1195"/>
      <c r="BCX20" s="1195"/>
      <c r="BCY20" s="1195"/>
      <c r="BCZ20" s="1196"/>
      <c r="BDA20" s="1196"/>
      <c r="BDB20" s="1196"/>
      <c r="BDD20" s="1198"/>
      <c r="BDE20" s="1193"/>
      <c r="BDF20" s="1194"/>
      <c r="BDG20" s="1195"/>
      <c r="BDH20" s="1195"/>
      <c r="BDI20" s="1195"/>
      <c r="BDJ20" s="1196"/>
      <c r="BDK20" s="1196"/>
      <c r="BDL20" s="1196"/>
      <c r="BDN20" s="1198"/>
      <c r="BDO20" s="1193"/>
      <c r="BDP20" s="1194"/>
      <c r="BDQ20" s="1195"/>
      <c r="BDR20" s="1195"/>
      <c r="BDS20" s="1195"/>
      <c r="BDT20" s="1196"/>
      <c r="BDU20" s="1196"/>
      <c r="BDV20" s="1196"/>
      <c r="BDX20" s="1198"/>
      <c r="BDY20" s="1193"/>
      <c r="BDZ20" s="1194"/>
      <c r="BEA20" s="1195"/>
      <c r="BEB20" s="1195"/>
      <c r="BEC20" s="1195"/>
      <c r="BED20" s="1196"/>
      <c r="BEE20" s="1196"/>
      <c r="BEF20" s="1196"/>
      <c r="BEH20" s="1198"/>
      <c r="BEI20" s="1193"/>
      <c r="BEJ20" s="1194"/>
      <c r="BEK20" s="1195"/>
      <c r="BEL20" s="1195"/>
      <c r="BEM20" s="1195"/>
      <c r="BEN20" s="1196"/>
      <c r="BEO20" s="1196"/>
      <c r="BEP20" s="1196"/>
      <c r="BER20" s="1198"/>
      <c r="BES20" s="1193"/>
      <c r="BET20" s="1194"/>
      <c r="BEU20" s="1195"/>
      <c r="BEV20" s="1195"/>
      <c r="BEW20" s="1195"/>
      <c r="BEX20" s="1196"/>
      <c r="BEY20" s="1196"/>
      <c r="BEZ20" s="1196"/>
      <c r="BFB20" s="1198"/>
      <c r="BFC20" s="1193"/>
      <c r="BFD20" s="1194"/>
      <c r="BFE20" s="1195"/>
      <c r="BFF20" s="1195"/>
      <c r="BFG20" s="1195"/>
      <c r="BFH20" s="1196"/>
      <c r="BFI20" s="1196"/>
      <c r="BFJ20" s="1196"/>
      <c r="BFL20" s="1198"/>
      <c r="BFM20" s="1193"/>
      <c r="BFN20" s="1194"/>
      <c r="BFO20" s="1195"/>
      <c r="BFP20" s="1195"/>
      <c r="BFQ20" s="1195"/>
      <c r="BFR20" s="1196"/>
      <c r="BFS20" s="1196"/>
      <c r="BFT20" s="1196"/>
      <c r="BFV20" s="1198"/>
      <c r="BFW20" s="1193"/>
      <c r="BFX20" s="1194"/>
      <c r="BFY20" s="1195"/>
      <c r="BFZ20" s="1195"/>
      <c r="BGA20" s="1195"/>
      <c r="BGB20" s="1196"/>
      <c r="BGC20" s="1196"/>
      <c r="BGD20" s="1196"/>
      <c r="BGF20" s="1198"/>
      <c r="BGG20" s="1193"/>
      <c r="BGH20" s="1194"/>
      <c r="BGI20" s="1195"/>
      <c r="BGJ20" s="1195"/>
      <c r="BGK20" s="1195"/>
      <c r="BGL20" s="1196"/>
      <c r="BGM20" s="1196"/>
      <c r="BGN20" s="1196"/>
      <c r="BGP20" s="1198"/>
      <c r="BGQ20" s="1193"/>
      <c r="BGR20" s="1194"/>
      <c r="BGS20" s="1195"/>
      <c r="BGT20" s="1195"/>
      <c r="BGU20" s="1195"/>
      <c r="BGV20" s="1196"/>
      <c r="BGW20" s="1196"/>
      <c r="BGX20" s="1196"/>
      <c r="BGZ20" s="1198"/>
      <c r="BHA20" s="1193"/>
      <c r="BHB20" s="1194"/>
      <c r="BHC20" s="1195"/>
      <c r="BHD20" s="1195"/>
      <c r="BHE20" s="1195"/>
      <c r="BHF20" s="1196"/>
      <c r="BHG20" s="1196"/>
      <c r="BHH20" s="1196"/>
      <c r="BHJ20" s="1198"/>
      <c r="BHK20" s="1193"/>
      <c r="BHL20" s="1194"/>
      <c r="BHM20" s="1195"/>
      <c r="BHN20" s="1195"/>
      <c r="BHO20" s="1195"/>
      <c r="BHP20" s="1196"/>
      <c r="BHQ20" s="1196"/>
      <c r="BHR20" s="1196"/>
      <c r="BHT20" s="1198"/>
      <c r="BHU20" s="1193"/>
      <c r="BHV20" s="1194"/>
      <c r="BHW20" s="1195"/>
      <c r="BHX20" s="1195"/>
      <c r="BHY20" s="1195"/>
      <c r="BHZ20" s="1196"/>
      <c r="BIA20" s="1196"/>
      <c r="BIB20" s="1196"/>
      <c r="BID20" s="1198"/>
      <c r="BIE20" s="1193"/>
      <c r="BIF20" s="1194"/>
      <c r="BIG20" s="1195"/>
      <c r="BIH20" s="1195"/>
      <c r="BII20" s="1195"/>
      <c r="BIJ20" s="1196"/>
      <c r="BIK20" s="1196"/>
      <c r="BIL20" s="1196"/>
      <c r="BIN20" s="1198"/>
      <c r="BIO20" s="1193"/>
      <c r="BIP20" s="1194"/>
      <c r="BIQ20" s="1195"/>
      <c r="BIR20" s="1195"/>
      <c r="BIS20" s="1195"/>
      <c r="BIT20" s="1196"/>
      <c r="BIU20" s="1196"/>
      <c r="BIV20" s="1196"/>
      <c r="BIX20" s="1198"/>
      <c r="BIY20" s="1193"/>
      <c r="BIZ20" s="1194"/>
      <c r="BJA20" s="1195"/>
      <c r="BJB20" s="1195"/>
      <c r="BJC20" s="1195"/>
      <c r="BJD20" s="1196"/>
      <c r="BJE20" s="1196"/>
      <c r="BJF20" s="1196"/>
      <c r="BJH20" s="1198"/>
      <c r="BJI20" s="1193"/>
      <c r="BJJ20" s="1194"/>
      <c r="BJK20" s="1195"/>
      <c r="BJL20" s="1195"/>
      <c r="BJM20" s="1195"/>
      <c r="BJN20" s="1196"/>
      <c r="BJO20" s="1196"/>
      <c r="BJP20" s="1196"/>
      <c r="BJR20" s="1198"/>
      <c r="BJS20" s="1193"/>
      <c r="BJT20" s="1194"/>
      <c r="BJU20" s="1195"/>
      <c r="BJV20" s="1195"/>
      <c r="BJW20" s="1195"/>
      <c r="BJX20" s="1196"/>
      <c r="BJY20" s="1196"/>
      <c r="BJZ20" s="1196"/>
      <c r="BKB20" s="1198"/>
      <c r="BKC20" s="1193"/>
      <c r="BKD20" s="1194"/>
      <c r="BKE20" s="1195"/>
      <c r="BKF20" s="1195"/>
      <c r="BKG20" s="1195"/>
      <c r="BKH20" s="1196"/>
      <c r="BKI20" s="1196"/>
      <c r="BKJ20" s="1196"/>
      <c r="BKL20" s="1198"/>
      <c r="BKM20" s="1193"/>
      <c r="BKN20" s="1194"/>
      <c r="BKO20" s="1195"/>
      <c r="BKP20" s="1195"/>
      <c r="BKQ20" s="1195"/>
      <c r="BKR20" s="1196"/>
      <c r="BKS20" s="1196"/>
      <c r="BKT20" s="1196"/>
      <c r="BKV20" s="1198"/>
      <c r="BKW20" s="1193"/>
      <c r="BKX20" s="1194"/>
      <c r="BKY20" s="1195"/>
      <c r="BKZ20" s="1195"/>
      <c r="BLA20" s="1195"/>
      <c r="BLB20" s="1196"/>
      <c r="BLC20" s="1196"/>
      <c r="BLD20" s="1196"/>
      <c r="BLF20" s="1198"/>
      <c r="BLG20" s="1193"/>
      <c r="BLH20" s="1194"/>
      <c r="BLI20" s="1195"/>
      <c r="BLJ20" s="1195"/>
      <c r="BLK20" s="1195"/>
      <c r="BLL20" s="1196"/>
      <c r="BLM20" s="1196"/>
      <c r="BLN20" s="1196"/>
      <c r="BLP20" s="1198"/>
      <c r="BLQ20" s="1193"/>
      <c r="BLR20" s="1194"/>
      <c r="BLS20" s="1195"/>
      <c r="BLT20" s="1195"/>
      <c r="BLU20" s="1195"/>
      <c r="BLV20" s="1196"/>
      <c r="BLW20" s="1196"/>
      <c r="BLX20" s="1196"/>
      <c r="BLZ20" s="1198"/>
      <c r="BMA20" s="1193"/>
      <c r="BMB20" s="1194"/>
      <c r="BMC20" s="1195"/>
      <c r="BMD20" s="1195"/>
      <c r="BME20" s="1195"/>
      <c r="BMF20" s="1196"/>
      <c r="BMG20" s="1196"/>
      <c r="BMH20" s="1196"/>
      <c r="BMJ20" s="1198"/>
      <c r="BMK20" s="1193"/>
      <c r="BML20" s="1194"/>
      <c r="BMM20" s="1195"/>
      <c r="BMN20" s="1195"/>
      <c r="BMO20" s="1195"/>
      <c r="BMP20" s="1196"/>
      <c r="BMQ20" s="1196"/>
      <c r="BMR20" s="1196"/>
      <c r="BMT20" s="1198"/>
      <c r="BMU20" s="1193"/>
      <c r="BMV20" s="1194"/>
      <c r="BMW20" s="1195"/>
      <c r="BMX20" s="1195"/>
      <c r="BMY20" s="1195"/>
      <c r="BMZ20" s="1196"/>
      <c r="BNA20" s="1196"/>
      <c r="BNB20" s="1196"/>
      <c r="BND20" s="1198"/>
      <c r="BNE20" s="1193"/>
      <c r="BNF20" s="1194"/>
      <c r="BNG20" s="1195"/>
      <c r="BNH20" s="1195"/>
      <c r="BNI20" s="1195"/>
      <c r="BNJ20" s="1196"/>
      <c r="BNK20" s="1196"/>
      <c r="BNL20" s="1196"/>
      <c r="BNN20" s="1198"/>
      <c r="BNO20" s="1193"/>
      <c r="BNP20" s="1194"/>
      <c r="BNQ20" s="1195"/>
      <c r="BNR20" s="1195"/>
      <c r="BNS20" s="1195"/>
      <c r="BNT20" s="1196"/>
      <c r="BNU20" s="1196"/>
      <c r="BNV20" s="1196"/>
      <c r="BNX20" s="1198"/>
      <c r="BNY20" s="1193"/>
      <c r="BNZ20" s="1194"/>
      <c r="BOA20" s="1195"/>
      <c r="BOB20" s="1195"/>
      <c r="BOC20" s="1195"/>
      <c r="BOD20" s="1196"/>
      <c r="BOE20" s="1196"/>
      <c r="BOF20" s="1196"/>
      <c r="BOH20" s="1198"/>
      <c r="BOI20" s="1193"/>
      <c r="BOJ20" s="1194"/>
      <c r="BOK20" s="1195"/>
      <c r="BOL20" s="1195"/>
      <c r="BOM20" s="1195"/>
      <c r="BON20" s="1196"/>
      <c r="BOO20" s="1196"/>
      <c r="BOP20" s="1196"/>
      <c r="BOR20" s="1198"/>
      <c r="BOS20" s="1193"/>
      <c r="BOT20" s="1194"/>
      <c r="BOU20" s="1195"/>
      <c r="BOV20" s="1195"/>
      <c r="BOW20" s="1195"/>
      <c r="BOX20" s="1196"/>
      <c r="BOY20" s="1196"/>
      <c r="BOZ20" s="1196"/>
      <c r="BPB20" s="1198"/>
      <c r="BPC20" s="1193"/>
      <c r="BPD20" s="1194"/>
      <c r="BPE20" s="1195"/>
      <c r="BPF20" s="1195"/>
      <c r="BPG20" s="1195"/>
      <c r="BPH20" s="1196"/>
      <c r="BPI20" s="1196"/>
      <c r="BPJ20" s="1196"/>
      <c r="BPL20" s="1198"/>
      <c r="BPM20" s="1193"/>
      <c r="BPN20" s="1194"/>
      <c r="BPO20" s="1195"/>
      <c r="BPP20" s="1195"/>
      <c r="BPQ20" s="1195"/>
      <c r="BPR20" s="1196"/>
      <c r="BPS20" s="1196"/>
      <c r="BPT20" s="1196"/>
      <c r="BPV20" s="1198"/>
      <c r="BPW20" s="1193"/>
      <c r="BPX20" s="1194"/>
      <c r="BPY20" s="1195"/>
      <c r="BPZ20" s="1195"/>
      <c r="BQA20" s="1195"/>
      <c r="BQB20" s="1196"/>
      <c r="BQC20" s="1196"/>
      <c r="BQD20" s="1196"/>
      <c r="BQF20" s="1198"/>
      <c r="BQG20" s="1193"/>
      <c r="BQH20" s="1194"/>
      <c r="BQI20" s="1195"/>
      <c r="BQJ20" s="1195"/>
      <c r="BQK20" s="1195"/>
      <c r="BQL20" s="1196"/>
      <c r="BQM20" s="1196"/>
      <c r="BQN20" s="1196"/>
      <c r="BQP20" s="1198"/>
      <c r="BQQ20" s="1193"/>
      <c r="BQR20" s="1194"/>
      <c r="BQS20" s="1195"/>
      <c r="BQT20" s="1195"/>
      <c r="BQU20" s="1195"/>
      <c r="BQV20" s="1196"/>
      <c r="BQW20" s="1196"/>
      <c r="BQX20" s="1196"/>
      <c r="BQZ20" s="1198"/>
      <c r="BRA20" s="1193"/>
      <c r="BRB20" s="1194"/>
      <c r="BRC20" s="1195"/>
      <c r="BRD20" s="1195"/>
      <c r="BRE20" s="1195"/>
      <c r="BRF20" s="1196"/>
      <c r="BRG20" s="1196"/>
      <c r="BRH20" s="1196"/>
      <c r="BRJ20" s="1198"/>
      <c r="BRK20" s="1193"/>
      <c r="BRL20" s="1194"/>
      <c r="BRM20" s="1195"/>
      <c r="BRN20" s="1195"/>
      <c r="BRO20" s="1195"/>
      <c r="BRP20" s="1196"/>
      <c r="BRQ20" s="1196"/>
      <c r="BRR20" s="1196"/>
      <c r="BRT20" s="1198"/>
      <c r="BRU20" s="1193"/>
      <c r="BRV20" s="1194"/>
      <c r="BRW20" s="1195"/>
      <c r="BRX20" s="1195"/>
      <c r="BRY20" s="1195"/>
      <c r="BRZ20" s="1196"/>
      <c r="BSA20" s="1196"/>
      <c r="BSB20" s="1196"/>
      <c r="BSD20" s="1198"/>
      <c r="BSE20" s="1193"/>
      <c r="BSF20" s="1194"/>
      <c r="BSG20" s="1195"/>
      <c r="BSH20" s="1195"/>
      <c r="BSI20" s="1195"/>
      <c r="BSJ20" s="1196"/>
      <c r="BSK20" s="1196"/>
      <c r="BSL20" s="1196"/>
      <c r="BSN20" s="1198"/>
      <c r="BSO20" s="1193"/>
      <c r="BSP20" s="1194"/>
      <c r="BSQ20" s="1195"/>
      <c r="BSR20" s="1195"/>
      <c r="BSS20" s="1195"/>
      <c r="BST20" s="1196"/>
      <c r="BSU20" s="1196"/>
      <c r="BSV20" s="1196"/>
      <c r="BSX20" s="1198"/>
      <c r="BSY20" s="1193"/>
      <c r="BSZ20" s="1194"/>
      <c r="BTA20" s="1195"/>
      <c r="BTB20" s="1195"/>
      <c r="BTC20" s="1195"/>
      <c r="BTD20" s="1196"/>
      <c r="BTE20" s="1196"/>
      <c r="BTF20" s="1196"/>
      <c r="BTH20" s="1198"/>
      <c r="BTI20" s="1193"/>
      <c r="BTJ20" s="1194"/>
      <c r="BTK20" s="1195"/>
      <c r="BTL20" s="1195"/>
      <c r="BTM20" s="1195"/>
      <c r="BTN20" s="1196"/>
      <c r="BTO20" s="1196"/>
      <c r="BTP20" s="1196"/>
      <c r="BTR20" s="1198"/>
      <c r="BTS20" s="1193"/>
      <c r="BTT20" s="1194"/>
      <c r="BTU20" s="1195"/>
      <c r="BTV20" s="1195"/>
      <c r="BTW20" s="1195"/>
      <c r="BTX20" s="1196"/>
      <c r="BTY20" s="1196"/>
      <c r="BTZ20" s="1196"/>
      <c r="BUB20" s="1198"/>
      <c r="BUC20" s="1193"/>
      <c r="BUD20" s="1194"/>
      <c r="BUE20" s="1195"/>
      <c r="BUF20" s="1195"/>
      <c r="BUG20" s="1195"/>
      <c r="BUH20" s="1196"/>
      <c r="BUI20" s="1196"/>
      <c r="BUJ20" s="1196"/>
      <c r="BUL20" s="1198"/>
      <c r="BUM20" s="1193"/>
      <c r="BUN20" s="1194"/>
      <c r="BUO20" s="1195"/>
      <c r="BUP20" s="1195"/>
      <c r="BUQ20" s="1195"/>
      <c r="BUR20" s="1196"/>
      <c r="BUS20" s="1196"/>
      <c r="BUT20" s="1196"/>
      <c r="BUV20" s="1198"/>
      <c r="BUW20" s="1193"/>
      <c r="BUX20" s="1194"/>
      <c r="BUY20" s="1195"/>
      <c r="BUZ20" s="1195"/>
      <c r="BVA20" s="1195"/>
      <c r="BVB20" s="1196"/>
      <c r="BVC20" s="1196"/>
      <c r="BVD20" s="1196"/>
      <c r="BVF20" s="1198"/>
      <c r="BVG20" s="1193"/>
      <c r="BVH20" s="1194"/>
      <c r="BVI20" s="1195"/>
      <c r="BVJ20" s="1195"/>
      <c r="BVK20" s="1195"/>
      <c r="BVL20" s="1196"/>
      <c r="BVM20" s="1196"/>
      <c r="BVN20" s="1196"/>
      <c r="BVP20" s="1198"/>
      <c r="BVQ20" s="1193"/>
      <c r="BVR20" s="1194"/>
      <c r="BVS20" s="1195"/>
      <c r="BVT20" s="1195"/>
      <c r="BVU20" s="1195"/>
      <c r="BVV20" s="1196"/>
      <c r="BVW20" s="1196"/>
      <c r="BVX20" s="1196"/>
      <c r="BVZ20" s="1198"/>
      <c r="BWA20" s="1193"/>
      <c r="BWB20" s="1194"/>
      <c r="BWC20" s="1195"/>
      <c r="BWD20" s="1195"/>
      <c r="BWE20" s="1195"/>
      <c r="BWF20" s="1196"/>
      <c r="BWG20" s="1196"/>
      <c r="BWH20" s="1196"/>
      <c r="BWJ20" s="1198"/>
      <c r="BWK20" s="1193"/>
      <c r="BWL20" s="1194"/>
      <c r="BWM20" s="1195"/>
      <c r="BWN20" s="1195"/>
      <c r="BWO20" s="1195"/>
      <c r="BWP20" s="1196"/>
      <c r="BWQ20" s="1196"/>
      <c r="BWR20" s="1196"/>
      <c r="BWT20" s="1198"/>
      <c r="BWU20" s="1193"/>
      <c r="BWV20" s="1194"/>
      <c r="BWW20" s="1195"/>
      <c r="BWX20" s="1195"/>
      <c r="BWY20" s="1195"/>
      <c r="BWZ20" s="1196"/>
      <c r="BXA20" s="1196"/>
      <c r="BXB20" s="1196"/>
      <c r="BXD20" s="1198"/>
      <c r="BXE20" s="1193"/>
      <c r="BXF20" s="1194"/>
      <c r="BXG20" s="1195"/>
      <c r="BXH20" s="1195"/>
      <c r="BXI20" s="1195"/>
      <c r="BXJ20" s="1196"/>
      <c r="BXK20" s="1196"/>
      <c r="BXL20" s="1196"/>
      <c r="BXN20" s="1198"/>
      <c r="BXO20" s="1193"/>
      <c r="BXP20" s="1194"/>
      <c r="BXQ20" s="1195"/>
      <c r="BXR20" s="1195"/>
      <c r="BXS20" s="1195"/>
      <c r="BXT20" s="1196"/>
      <c r="BXU20" s="1196"/>
      <c r="BXV20" s="1196"/>
      <c r="BXX20" s="1198"/>
      <c r="BXY20" s="1193"/>
      <c r="BXZ20" s="1194"/>
      <c r="BYA20" s="1195"/>
      <c r="BYB20" s="1195"/>
      <c r="BYC20" s="1195"/>
      <c r="BYD20" s="1196"/>
      <c r="BYE20" s="1196"/>
      <c r="BYF20" s="1196"/>
      <c r="BYH20" s="1198"/>
      <c r="BYI20" s="1193"/>
      <c r="BYJ20" s="1194"/>
      <c r="BYK20" s="1195"/>
      <c r="BYL20" s="1195"/>
      <c r="BYM20" s="1195"/>
      <c r="BYN20" s="1196"/>
      <c r="BYO20" s="1196"/>
      <c r="BYP20" s="1196"/>
      <c r="BYR20" s="1198"/>
      <c r="BYS20" s="1193"/>
      <c r="BYT20" s="1194"/>
      <c r="BYU20" s="1195"/>
      <c r="BYV20" s="1195"/>
      <c r="BYW20" s="1195"/>
      <c r="BYX20" s="1196"/>
      <c r="BYY20" s="1196"/>
      <c r="BYZ20" s="1196"/>
      <c r="BZB20" s="1198"/>
      <c r="BZC20" s="1193"/>
      <c r="BZD20" s="1194"/>
      <c r="BZE20" s="1195"/>
      <c r="BZF20" s="1195"/>
      <c r="BZG20" s="1195"/>
      <c r="BZH20" s="1196"/>
      <c r="BZI20" s="1196"/>
      <c r="BZJ20" s="1196"/>
      <c r="BZL20" s="1198"/>
      <c r="BZM20" s="1193"/>
      <c r="BZN20" s="1194"/>
      <c r="BZO20" s="1195"/>
      <c r="BZP20" s="1195"/>
      <c r="BZQ20" s="1195"/>
      <c r="BZR20" s="1196"/>
      <c r="BZS20" s="1196"/>
      <c r="BZT20" s="1196"/>
      <c r="BZV20" s="1198"/>
      <c r="BZW20" s="1193"/>
      <c r="BZX20" s="1194"/>
      <c r="BZY20" s="1195"/>
      <c r="BZZ20" s="1195"/>
      <c r="CAA20" s="1195"/>
      <c r="CAB20" s="1196"/>
      <c r="CAC20" s="1196"/>
      <c r="CAD20" s="1196"/>
      <c r="CAF20" s="1198"/>
      <c r="CAG20" s="1193"/>
      <c r="CAH20" s="1194"/>
      <c r="CAI20" s="1195"/>
      <c r="CAJ20" s="1195"/>
      <c r="CAK20" s="1195"/>
      <c r="CAL20" s="1196"/>
      <c r="CAM20" s="1196"/>
      <c r="CAN20" s="1196"/>
      <c r="CAP20" s="1198"/>
      <c r="CAQ20" s="1193"/>
      <c r="CAR20" s="1194"/>
      <c r="CAS20" s="1195"/>
      <c r="CAT20" s="1195"/>
      <c r="CAU20" s="1195"/>
      <c r="CAV20" s="1196"/>
      <c r="CAW20" s="1196"/>
      <c r="CAX20" s="1196"/>
      <c r="CAZ20" s="1198"/>
      <c r="CBA20" s="1193"/>
      <c r="CBB20" s="1194"/>
      <c r="CBC20" s="1195"/>
      <c r="CBD20" s="1195"/>
      <c r="CBE20" s="1195"/>
      <c r="CBF20" s="1196"/>
      <c r="CBG20" s="1196"/>
      <c r="CBH20" s="1196"/>
      <c r="CBJ20" s="1198"/>
      <c r="CBK20" s="1193"/>
      <c r="CBL20" s="1194"/>
      <c r="CBM20" s="1195"/>
      <c r="CBN20" s="1195"/>
      <c r="CBO20" s="1195"/>
      <c r="CBP20" s="1196"/>
      <c r="CBQ20" s="1196"/>
      <c r="CBR20" s="1196"/>
      <c r="CBT20" s="1198"/>
      <c r="CBU20" s="1193"/>
      <c r="CBV20" s="1194"/>
      <c r="CBW20" s="1195"/>
      <c r="CBX20" s="1195"/>
      <c r="CBY20" s="1195"/>
      <c r="CBZ20" s="1196"/>
      <c r="CCA20" s="1196"/>
      <c r="CCB20" s="1196"/>
      <c r="CCD20" s="1198"/>
      <c r="CCE20" s="1193"/>
      <c r="CCF20" s="1194"/>
      <c r="CCG20" s="1195"/>
      <c r="CCH20" s="1195"/>
      <c r="CCI20" s="1195"/>
      <c r="CCJ20" s="1196"/>
      <c r="CCK20" s="1196"/>
      <c r="CCL20" s="1196"/>
      <c r="CCN20" s="1198"/>
      <c r="CCO20" s="1193"/>
      <c r="CCP20" s="1194"/>
      <c r="CCQ20" s="1195"/>
      <c r="CCR20" s="1195"/>
      <c r="CCS20" s="1195"/>
      <c r="CCT20" s="1196"/>
      <c r="CCU20" s="1196"/>
      <c r="CCV20" s="1196"/>
      <c r="CCX20" s="1198"/>
      <c r="CCY20" s="1193"/>
      <c r="CCZ20" s="1194"/>
      <c r="CDA20" s="1195"/>
      <c r="CDB20" s="1195"/>
      <c r="CDC20" s="1195"/>
      <c r="CDD20" s="1196"/>
      <c r="CDE20" s="1196"/>
      <c r="CDF20" s="1196"/>
      <c r="CDH20" s="1198"/>
      <c r="CDI20" s="1193"/>
      <c r="CDJ20" s="1194"/>
      <c r="CDK20" s="1195"/>
      <c r="CDL20" s="1195"/>
      <c r="CDM20" s="1195"/>
      <c r="CDN20" s="1196"/>
      <c r="CDO20" s="1196"/>
      <c r="CDP20" s="1196"/>
      <c r="CDR20" s="1198"/>
      <c r="CDS20" s="1193"/>
      <c r="CDT20" s="1194"/>
      <c r="CDU20" s="1195"/>
      <c r="CDV20" s="1195"/>
      <c r="CDW20" s="1195"/>
      <c r="CDX20" s="1196"/>
      <c r="CDY20" s="1196"/>
      <c r="CDZ20" s="1196"/>
      <c r="CEB20" s="1198"/>
      <c r="CEC20" s="1193"/>
      <c r="CED20" s="1194"/>
      <c r="CEE20" s="1195"/>
      <c r="CEF20" s="1195"/>
      <c r="CEG20" s="1195"/>
      <c r="CEH20" s="1196"/>
      <c r="CEI20" s="1196"/>
      <c r="CEJ20" s="1196"/>
      <c r="CEL20" s="1198"/>
      <c r="CEM20" s="1193"/>
      <c r="CEN20" s="1194"/>
      <c r="CEO20" s="1195"/>
      <c r="CEP20" s="1195"/>
      <c r="CEQ20" s="1195"/>
      <c r="CER20" s="1196"/>
      <c r="CES20" s="1196"/>
      <c r="CET20" s="1196"/>
      <c r="CEV20" s="1198"/>
      <c r="CEW20" s="1193"/>
      <c r="CEX20" s="1194"/>
      <c r="CEY20" s="1195"/>
      <c r="CEZ20" s="1195"/>
      <c r="CFA20" s="1195"/>
      <c r="CFB20" s="1196"/>
      <c r="CFC20" s="1196"/>
      <c r="CFD20" s="1196"/>
      <c r="CFF20" s="1198"/>
      <c r="CFG20" s="1193"/>
      <c r="CFH20" s="1194"/>
      <c r="CFI20" s="1195"/>
      <c r="CFJ20" s="1195"/>
      <c r="CFK20" s="1195"/>
      <c r="CFL20" s="1196"/>
      <c r="CFM20" s="1196"/>
      <c r="CFN20" s="1196"/>
      <c r="CFP20" s="1198"/>
      <c r="CFQ20" s="1193"/>
      <c r="CFR20" s="1194"/>
      <c r="CFS20" s="1195"/>
      <c r="CFT20" s="1195"/>
      <c r="CFU20" s="1195"/>
      <c r="CFV20" s="1196"/>
      <c r="CFW20" s="1196"/>
      <c r="CFX20" s="1196"/>
      <c r="CFZ20" s="1198"/>
      <c r="CGA20" s="1193"/>
      <c r="CGB20" s="1194"/>
      <c r="CGC20" s="1195"/>
      <c r="CGD20" s="1195"/>
      <c r="CGE20" s="1195"/>
      <c r="CGF20" s="1196"/>
      <c r="CGG20" s="1196"/>
      <c r="CGH20" s="1196"/>
      <c r="CGJ20" s="1198"/>
      <c r="CGK20" s="1193"/>
      <c r="CGL20" s="1194"/>
      <c r="CGM20" s="1195"/>
      <c r="CGN20" s="1195"/>
      <c r="CGO20" s="1195"/>
      <c r="CGP20" s="1196"/>
      <c r="CGQ20" s="1196"/>
      <c r="CGR20" s="1196"/>
      <c r="CGT20" s="1198"/>
      <c r="CGU20" s="1193"/>
      <c r="CGV20" s="1194"/>
      <c r="CGW20" s="1195"/>
      <c r="CGX20" s="1195"/>
      <c r="CGY20" s="1195"/>
      <c r="CGZ20" s="1196"/>
      <c r="CHA20" s="1196"/>
      <c r="CHB20" s="1196"/>
      <c r="CHD20" s="1198"/>
      <c r="CHE20" s="1193"/>
      <c r="CHF20" s="1194"/>
      <c r="CHG20" s="1195"/>
      <c r="CHH20" s="1195"/>
      <c r="CHI20" s="1195"/>
      <c r="CHJ20" s="1196"/>
      <c r="CHK20" s="1196"/>
      <c r="CHL20" s="1196"/>
      <c r="CHN20" s="1198"/>
      <c r="CHO20" s="1193"/>
      <c r="CHP20" s="1194"/>
      <c r="CHQ20" s="1195"/>
      <c r="CHR20" s="1195"/>
      <c r="CHS20" s="1195"/>
      <c r="CHT20" s="1196"/>
      <c r="CHU20" s="1196"/>
      <c r="CHV20" s="1196"/>
      <c r="CHX20" s="1198"/>
      <c r="CHY20" s="1193"/>
      <c r="CHZ20" s="1194"/>
      <c r="CIA20" s="1195"/>
      <c r="CIB20" s="1195"/>
      <c r="CIC20" s="1195"/>
      <c r="CID20" s="1196"/>
      <c r="CIE20" s="1196"/>
      <c r="CIF20" s="1196"/>
      <c r="CIH20" s="1198"/>
      <c r="CII20" s="1193"/>
      <c r="CIJ20" s="1194"/>
      <c r="CIK20" s="1195"/>
      <c r="CIL20" s="1195"/>
      <c r="CIM20" s="1195"/>
      <c r="CIN20" s="1196"/>
      <c r="CIO20" s="1196"/>
      <c r="CIP20" s="1196"/>
      <c r="CIR20" s="1198"/>
      <c r="CIS20" s="1193"/>
      <c r="CIT20" s="1194"/>
      <c r="CIU20" s="1195"/>
      <c r="CIV20" s="1195"/>
      <c r="CIW20" s="1195"/>
      <c r="CIX20" s="1196"/>
      <c r="CIY20" s="1196"/>
      <c r="CIZ20" s="1196"/>
      <c r="CJB20" s="1198"/>
      <c r="CJC20" s="1193"/>
      <c r="CJD20" s="1194"/>
      <c r="CJE20" s="1195"/>
      <c r="CJF20" s="1195"/>
      <c r="CJG20" s="1195"/>
      <c r="CJH20" s="1196"/>
      <c r="CJI20" s="1196"/>
      <c r="CJJ20" s="1196"/>
      <c r="CJL20" s="1198"/>
      <c r="CJM20" s="1193"/>
      <c r="CJN20" s="1194"/>
      <c r="CJO20" s="1195"/>
      <c r="CJP20" s="1195"/>
      <c r="CJQ20" s="1195"/>
      <c r="CJR20" s="1196"/>
      <c r="CJS20" s="1196"/>
      <c r="CJT20" s="1196"/>
      <c r="CJV20" s="1198"/>
      <c r="CJW20" s="1193"/>
      <c r="CJX20" s="1194"/>
      <c r="CJY20" s="1195"/>
      <c r="CJZ20" s="1195"/>
      <c r="CKA20" s="1195"/>
      <c r="CKB20" s="1196"/>
      <c r="CKC20" s="1196"/>
      <c r="CKD20" s="1196"/>
      <c r="CKF20" s="1198"/>
      <c r="CKG20" s="1193"/>
      <c r="CKH20" s="1194"/>
      <c r="CKI20" s="1195"/>
      <c r="CKJ20" s="1195"/>
      <c r="CKK20" s="1195"/>
      <c r="CKL20" s="1196"/>
      <c r="CKM20" s="1196"/>
      <c r="CKN20" s="1196"/>
      <c r="CKP20" s="1198"/>
      <c r="CKQ20" s="1193"/>
      <c r="CKR20" s="1194"/>
      <c r="CKS20" s="1195"/>
      <c r="CKT20" s="1195"/>
      <c r="CKU20" s="1195"/>
      <c r="CKV20" s="1196"/>
      <c r="CKW20" s="1196"/>
      <c r="CKX20" s="1196"/>
      <c r="CKZ20" s="1198"/>
      <c r="CLA20" s="1193"/>
      <c r="CLB20" s="1194"/>
      <c r="CLC20" s="1195"/>
      <c r="CLD20" s="1195"/>
      <c r="CLE20" s="1195"/>
      <c r="CLF20" s="1196"/>
      <c r="CLG20" s="1196"/>
      <c r="CLH20" s="1196"/>
      <c r="CLJ20" s="1198"/>
      <c r="CLK20" s="1193"/>
      <c r="CLL20" s="1194"/>
      <c r="CLM20" s="1195"/>
      <c r="CLN20" s="1195"/>
      <c r="CLO20" s="1195"/>
      <c r="CLP20" s="1196"/>
      <c r="CLQ20" s="1196"/>
      <c r="CLR20" s="1196"/>
      <c r="CLT20" s="1198"/>
      <c r="CLU20" s="1193"/>
      <c r="CLV20" s="1194"/>
      <c r="CLW20" s="1195"/>
      <c r="CLX20" s="1195"/>
      <c r="CLY20" s="1195"/>
      <c r="CLZ20" s="1196"/>
      <c r="CMA20" s="1196"/>
      <c r="CMB20" s="1196"/>
      <c r="CMD20" s="1198"/>
      <c r="CME20" s="1193"/>
      <c r="CMF20" s="1194"/>
      <c r="CMG20" s="1195"/>
      <c r="CMH20" s="1195"/>
      <c r="CMI20" s="1195"/>
      <c r="CMJ20" s="1196"/>
      <c r="CMK20" s="1196"/>
      <c r="CML20" s="1196"/>
      <c r="CMN20" s="1198"/>
      <c r="CMO20" s="1193"/>
      <c r="CMP20" s="1194"/>
      <c r="CMQ20" s="1195"/>
      <c r="CMR20" s="1195"/>
      <c r="CMS20" s="1195"/>
      <c r="CMT20" s="1196"/>
      <c r="CMU20" s="1196"/>
      <c r="CMV20" s="1196"/>
      <c r="CMX20" s="1198"/>
      <c r="CMY20" s="1193"/>
      <c r="CMZ20" s="1194"/>
      <c r="CNA20" s="1195"/>
      <c r="CNB20" s="1195"/>
      <c r="CNC20" s="1195"/>
      <c r="CND20" s="1196"/>
      <c r="CNE20" s="1196"/>
      <c r="CNF20" s="1196"/>
      <c r="CNH20" s="1198"/>
      <c r="CNI20" s="1193"/>
      <c r="CNJ20" s="1194"/>
      <c r="CNK20" s="1195"/>
      <c r="CNL20" s="1195"/>
      <c r="CNM20" s="1195"/>
      <c r="CNN20" s="1196"/>
      <c r="CNO20" s="1196"/>
      <c r="CNP20" s="1196"/>
      <c r="CNR20" s="1198"/>
      <c r="CNS20" s="1193"/>
      <c r="CNT20" s="1194"/>
      <c r="CNU20" s="1195"/>
      <c r="CNV20" s="1195"/>
      <c r="CNW20" s="1195"/>
      <c r="CNX20" s="1196"/>
      <c r="CNY20" s="1196"/>
      <c r="CNZ20" s="1196"/>
      <c r="COB20" s="1198"/>
      <c r="COC20" s="1193"/>
      <c r="COD20" s="1194"/>
      <c r="COE20" s="1195"/>
      <c r="COF20" s="1195"/>
      <c r="COG20" s="1195"/>
      <c r="COH20" s="1196"/>
      <c r="COI20" s="1196"/>
      <c r="COJ20" s="1196"/>
      <c r="COL20" s="1198"/>
      <c r="COM20" s="1193"/>
      <c r="CON20" s="1194"/>
      <c r="COO20" s="1195"/>
      <c r="COP20" s="1195"/>
      <c r="COQ20" s="1195"/>
      <c r="COR20" s="1196"/>
      <c r="COS20" s="1196"/>
      <c r="COT20" s="1196"/>
      <c r="COV20" s="1198"/>
      <c r="COW20" s="1193"/>
      <c r="COX20" s="1194"/>
      <c r="COY20" s="1195"/>
      <c r="COZ20" s="1195"/>
      <c r="CPA20" s="1195"/>
      <c r="CPB20" s="1196"/>
      <c r="CPC20" s="1196"/>
      <c r="CPD20" s="1196"/>
      <c r="CPF20" s="1198"/>
      <c r="CPG20" s="1193"/>
      <c r="CPH20" s="1194"/>
      <c r="CPI20" s="1195"/>
      <c r="CPJ20" s="1195"/>
      <c r="CPK20" s="1195"/>
      <c r="CPL20" s="1196"/>
      <c r="CPM20" s="1196"/>
      <c r="CPN20" s="1196"/>
      <c r="CPP20" s="1198"/>
      <c r="CPQ20" s="1193"/>
      <c r="CPR20" s="1194"/>
      <c r="CPS20" s="1195"/>
      <c r="CPT20" s="1195"/>
      <c r="CPU20" s="1195"/>
      <c r="CPV20" s="1196"/>
      <c r="CPW20" s="1196"/>
      <c r="CPX20" s="1196"/>
      <c r="CPZ20" s="1198"/>
      <c r="CQA20" s="1193"/>
      <c r="CQB20" s="1194"/>
      <c r="CQC20" s="1195"/>
      <c r="CQD20" s="1195"/>
      <c r="CQE20" s="1195"/>
      <c r="CQF20" s="1196"/>
      <c r="CQG20" s="1196"/>
      <c r="CQH20" s="1196"/>
      <c r="CQJ20" s="1198"/>
      <c r="CQK20" s="1193"/>
      <c r="CQL20" s="1194"/>
      <c r="CQM20" s="1195"/>
      <c r="CQN20" s="1195"/>
      <c r="CQO20" s="1195"/>
      <c r="CQP20" s="1196"/>
      <c r="CQQ20" s="1196"/>
      <c r="CQR20" s="1196"/>
      <c r="CQT20" s="1198"/>
      <c r="CQU20" s="1193"/>
      <c r="CQV20" s="1194"/>
      <c r="CQW20" s="1195"/>
      <c r="CQX20" s="1195"/>
      <c r="CQY20" s="1195"/>
      <c r="CQZ20" s="1196"/>
      <c r="CRA20" s="1196"/>
      <c r="CRB20" s="1196"/>
      <c r="CRD20" s="1198"/>
      <c r="CRE20" s="1193"/>
      <c r="CRF20" s="1194"/>
      <c r="CRG20" s="1195"/>
      <c r="CRH20" s="1195"/>
      <c r="CRI20" s="1195"/>
      <c r="CRJ20" s="1196"/>
      <c r="CRK20" s="1196"/>
      <c r="CRL20" s="1196"/>
      <c r="CRN20" s="1198"/>
      <c r="CRO20" s="1193"/>
      <c r="CRP20" s="1194"/>
      <c r="CRQ20" s="1195"/>
      <c r="CRR20" s="1195"/>
      <c r="CRS20" s="1195"/>
      <c r="CRT20" s="1196"/>
      <c r="CRU20" s="1196"/>
      <c r="CRV20" s="1196"/>
      <c r="CRX20" s="1198"/>
      <c r="CRY20" s="1193"/>
      <c r="CRZ20" s="1194"/>
      <c r="CSA20" s="1195"/>
      <c r="CSB20" s="1195"/>
      <c r="CSC20" s="1195"/>
      <c r="CSD20" s="1196"/>
      <c r="CSE20" s="1196"/>
      <c r="CSF20" s="1196"/>
      <c r="CSH20" s="1198"/>
      <c r="CSI20" s="1193"/>
      <c r="CSJ20" s="1194"/>
      <c r="CSK20" s="1195"/>
      <c r="CSL20" s="1195"/>
      <c r="CSM20" s="1195"/>
      <c r="CSN20" s="1196"/>
      <c r="CSO20" s="1196"/>
      <c r="CSP20" s="1196"/>
      <c r="CSR20" s="1198"/>
      <c r="CSS20" s="1193"/>
      <c r="CST20" s="1194"/>
      <c r="CSU20" s="1195"/>
      <c r="CSV20" s="1195"/>
      <c r="CSW20" s="1195"/>
      <c r="CSX20" s="1196"/>
      <c r="CSY20" s="1196"/>
      <c r="CSZ20" s="1196"/>
      <c r="CTB20" s="1198"/>
      <c r="CTC20" s="1193"/>
      <c r="CTD20" s="1194"/>
      <c r="CTE20" s="1195"/>
      <c r="CTF20" s="1195"/>
      <c r="CTG20" s="1195"/>
      <c r="CTH20" s="1196"/>
      <c r="CTI20" s="1196"/>
      <c r="CTJ20" s="1196"/>
      <c r="CTL20" s="1198"/>
      <c r="CTM20" s="1193"/>
      <c r="CTN20" s="1194"/>
      <c r="CTO20" s="1195"/>
      <c r="CTP20" s="1195"/>
      <c r="CTQ20" s="1195"/>
      <c r="CTR20" s="1196"/>
      <c r="CTS20" s="1196"/>
      <c r="CTT20" s="1196"/>
      <c r="CTV20" s="1198"/>
      <c r="CTW20" s="1193"/>
      <c r="CTX20" s="1194"/>
      <c r="CTY20" s="1195"/>
      <c r="CTZ20" s="1195"/>
      <c r="CUA20" s="1195"/>
      <c r="CUB20" s="1196"/>
      <c r="CUC20" s="1196"/>
      <c r="CUD20" s="1196"/>
      <c r="CUF20" s="1198"/>
      <c r="CUG20" s="1193"/>
      <c r="CUH20" s="1194"/>
      <c r="CUI20" s="1195"/>
      <c r="CUJ20" s="1195"/>
      <c r="CUK20" s="1195"/>
      <c r="CUL20" s="1196"/>
      <c r="CUM20" s="1196"/>
      <c r="CUN20" s="1196"/>
      <c r="CUP20" s="1198"/>
      <c r="CUQ20" s="1193"/>
      <c r="CUR20" s="1194"/>
      <c r="CUS20" s="1195"/>
      <c r="CUT20" s="1195"/>
      <c r="CUU20" s="1195"/>
      <c r="CUV20" s="1196"/>
      <c r="CUW20" s="1196"/>
      <c r="CUX20" s="1196"/>
      <c r="CUZ20" s="1198"/>
      <c r="CVA20" s="1193"/>
      <c r="CVB20" s="1194"/>
      <c r="CVC20" s="1195"/>
      <c r="CVD20" s="1195"/>
      <c r="CVE20" s="1195"/>
      <c r="CVF20" s="1196"/>
      <c r="CVG20" s="1196"/>
      <c r="CVH20" s="1196"/>
      <c r="CVJ20" s="1198"/>
      <c r="CVK20" s="1193"/>
      <c r="CVL20" s="1194"/>
      <c r="CVM20" s="1195"/>
      <c r="CVN20" s="1195"/>
      <c r="CVO20" s="1195"/>
      <c r="CVP20" s="1196"/>
      <c r="CVQ20" s="1196"/>
      <c r="CVR20" s="1196"/>
      <c r="CVT20" s="1198"/>
      <c r="CVU20" s="1193"/>
      <c r="CVV20" s="1194"/>
      <c r="CVW20" s="1195"/>
      <c r="CVX20" s="1195"/>
      <c r="CVY20" s="1195"/>
      <c r="CVZ20" s="1196"/>
      <c r="CWA20" s="1196"/>
      <c r="CWB20" s="1196"/>
      <c r="CWD20" s="1198"/>
      <c r="CWE20" s="1193"/>
      <c r="CWF20" s="1194"/>
      <c r="CWG20" s="1195"/>
      <c r="CWH20" s="1195"/>
      <c r="CWI20" s="1195"/>
      <c r="CWJ20" s="1196"/>
      <c r="CWK20" s="1196"/>
      <c r="CWL20" s="1196"/>
      <c r="CWN20" s="1198"/>
      <c r="CWO20" s="1193"/>
      <c r="CWP20" s="1194"/>
      <c r="CWQ20" s="1195"/>
      <c r="CWR20" s="1195"/>
      <c r="CWS20" s="1195"/>
      <c r="CWT20" s="1196"/>
      <c r="CWU20" s="1196"/>
      <c r="CWV20" s="1196"/>
      <c r="CWX20" s="1198"/>
      <c r="CWY20" s="1193"/>
      <c r="CWZ20" s="1194"/>
      <c r="CXA20" s="1195"/>
      <c r="CXB20" s="1195"/>
      <c r="CXC20" s="1195"/>
      <c r="CXD20" s="1196"/>
      <c r="CXE20" s="1196"/>
      <c r="CXF20" s="1196"/>
      <c r="CXH20" s="1198"/>
      <c r="CXI20" s="1193"/>
      <c r="CXJ20" s="1194"/>
      <c r="CXK20" s="1195"/>
      <c r="CXL20" s="1195"/>
      <c r="CXM20" s="1195"/>
      <c r="CXN20" s="1196"/>
      <c r="CXO20" s="1196"/>
      <c r="CXP20" s="1196"/>
      <c r="CXR20" s="1198"/>
      <c r="CXS20" s="1193"/>
      <c r="CXT20" s="1194"/>
      <c r="CXU20" s="1195"/>
      <c r="CXV20" s="1195"/>
      <c r="CXW20" s="1195"/>
      <c r="CXX20" s="1196"/>
      <c r="CXY20" s="1196"/>
      <c r="CXZ20" s="1196"/>
      <c r="CYB20" s="1198"/>
      <c r="CYC20" s="1193"/>
      <c r="CYD20" s="1194"/>
      <c r="CYE20" s="1195"/>
      <c r="CYF20" s="1195"/>
      <c r="CYG20" s="1195"/>
      <c r="CYH20" s="1196"/>
      <c r="CYI20" s="1196"/>
      <c r="CYJ20" s="1196"/>
      <c r="CYL20" s="1198"/>
      <c r="CYM20" s="1193"/>
      <c r="CYN20" s="1194"/>
      <c r="CYO20" s="1195"/>
      <c r="CYP20" s="1195"/>
      <c r="CYQ20" s="1195"/>
      <c r="CYR20" s="1196"/>
      <c r="CYS20" s="1196"/>
      <c r="CYT20" s="1196"/>
      <c r="CYV20" s="1198"/>
      <c r="CYW20" s="1193"/>
      <c r="CYX20" s="1194"/>
      <c r="CYY20" s="1195"/>
      <c r="CYZ20" s="1195"/>
      <c r="CZA20" s="1195"/>
      <c r="CZB20" s="1196"/>
      <c r="CZC20" s="1196"/>
      <c r="CZD20" s="1196"/>
      <c r="CZF20" s="1198"/>
      <c r="CZG20" s="1193"/>
      <c r="CZH20" s="1194"/>
      <c r="CZI20" s="1195"/>
      <c r="CZJ20" s="1195"/>
      <c r="CZK20" s="1195"/>
      <c r="CZL20" s="1196"/>
      <c r="CZM20" s="1196"/>
      <c r="CZN20" s="1196"/>
      <c r="CZP20" s="1198"/>
      <c r="CZQ20" s="1193"/>
      <c r="CZR20" s="1194"/>
      <c r="CZS20" s="1195"/>
      <c r="CZT20" s="1195"/>
      <c r="CZU20" s="1195"/>
      <c r="CZV20" s="1196"/>
      <c r="CZW20" s="1196"/>
      <c r="CZX20" s="1196"/>
      <c r="CZZ20" s="1198"/>
      <c r="DAA20" s="1193"/>
      <c r="DAB20" s="1194"/>
      <c r="DAC20" s="1195"/>
      <c r="DAD20" s="1195"/>
      <c r="DAE20" s="1195"/>
      <c r="DAF20" s="1196"/>
      <c r="DAG20" s="1196"/>
      <c r="DAH20" s="1196"/>
      <c r="DAJ20" s="1198"/>
      <c r="DAK20" s="1193"/>
      <c r="DAL20" s="1194"/>
      <c r="DAM20" s="1195"/>
      <c r="DAN20" s="1195"/>
      <c r="DAO20" s="1195"/>
      <c r="DAP20" s="1196"/>
      <c r="DAQ20" s="1196"/>
      <c r="DAR20" s="1196"/>
      <c r="DAT20" s="1198"/>
      <c r="DAU20" s="1193"/>
      <c r="DAV20" s="1194"/>
      <c r="DAW20" s="1195"/>
      <c r="DAX20" s="1195"/>
      <c r="DAY20" s="1195"/>
      <c r="DAZ20" s="1196"/>
      <c r="DBA20" s="1196"/>
      <c r="DBB20" s="1196"/>
      <c r="DBD20" s="1198"/>
      <c r="DBE20" s="1193"/>
      <c r="DBF20" s="1194"/>
      <c r="DBG20" s="1195"/>
      <c r="DBH20" s="1195"/>
      <c r="DBI20" s="1195"/>
      <c r="DBJ20" s="1196"/>
      <c r="DBK20" s="1196"/>
      <c r="DBL20" s="1196"/>
      <c r="DBN20" s="1198"/>
      <c r="DBO20" s="1193"/>
      <c r="DBP20" s="1194"/>
      <c r="DBQ20" s="1195"/>
      <c r="DBR20" s="1195"/>
      <c r="DBS20" s="1195"/>
      <c r="DBT20" s="1196"/>
      <c r="DBU20" s="1196"/>
      <c r="DBV20" s="1196"/>
      <c r="DBX20" s="1198"/>
      <c r="DBY20" s="1193"/>
      <c r="DBZ20" s="1194"/>
      <c r="DCA20" s="1195"/>
      <c r="DCB20" s="1195"/>
      <c r="DCC20" s="1195"/>
      <c r="DCD20" s="1196"/>
      <c r="DCE20" s="1196"/>
      <c r="DCF20" s="1196"/>
      <c r="DCH20" s="1198"/>
      <c r="DCI20" s="1193"/>
      <c r="DCJ20" s="1194"/>
      <c r="DCK20" s="1195"/>
      <c r="DCL20" s="1195"/>
      <c r="DCM20" s="1195"/>
      <c r="DCN20" s="1196"/>
      <c r="DCO20" s="1196"/>
      <c r="DCP20" s="1196"/>
      <c r="DCR20" s="1198"/>
      <c r="DCS20" s="1193"/>
      <c r="DCT20" s="1194"/>
      <c r="DCU20" s="1195"/>
      <c r="DCV20" s="1195"/>
      <c r="DCW20" s="1195"/>
      <c r="DCX20" s="1196"/>
      <c r="DCY20" s="1196"/>
      <c r="DCZ20" s="1196"/>
      <c r="DDB20" s="1198"/>
      <c r="DDC20" s="1193"/>
      <c r="DDD20" s="1194"/>
      <c r="DDE20" s="1195"/>
      <c r="DDF20" s="1195"/>
      <c r="DDG20" s="1195"/>
      <c r="DDH20" s="1196"/>
      <c r="DDI20" s="1196"/>
      <c r="DDJ20" s="1196"/>
      <c r="DDL20" s="1198"/>
      <c r="DDM20" s="1193"/>
      <c r="DDN20" s="1194"/>
      <c r="DDO20" s="1195"/>
      <c r="DDP20" s="1195"/>
      <c r="DDQ20" s="1195"/>
      <c r="DDR20" s="1196"/>
      <c r="DDS20" s="1196"/>
      <c r="DDT20" s="1196"/>
      <c r="DDV20" s="1198"/>
      <c r="DDW20" s="1193"/>
      <c r="DDX20" s="1194"/>
      <c r="DDY20" s="1195"/>
      <c r="DDZ20" s="1195"/>
      <c r="DEA20" s="1195"/>
      <c r="DEB20" s="1196"/>
      <c r="DEC20" s="1196"/>
      <c r="DED20" s="1196"/>
      <c r="DEF20" s="1198"/>
      <c r="DEG20" s="1193"/>
      <c r="DEH20" s="1194"/>
      <c r="DEI20" s="1195"/>
      <c r="DEJ20" s="1195"/>
      <c r="DEK20" s="1195"/>
      <c r="DEL20" s="1196"/>
      <c r="DEM20" s="1196"/>
      <c r="DEN20" s="1196"/>
      <c r="DEP20" s="1198"/>
      <c r="DEQ20" s="1193"/>
      <c r="DER20" s="1194"/>
      <c r="DES20" s="1195"/>
      <c r="DET20" s="1195"/>
      <c r="DEU20" s="1195"/>
      <c r="DEV20" s="1196"/>
      <c r="DEW20" s="1196"/>
      <c r="DEX20" s="1196"/>
      <c r="DEZ20" s="1198"/>
      <c r="DFA20" s="1193"/>
      <c r="DFB20" s="1194"/>
      <c r="DFC20" s="1195"/>
      <c r="DFD20" s="1195"/>
      <c r="DFE20" s="1195"/>
      <c r="DFF20" s="1196"/>
      <c r="DFG20" s="1196"/>
      <c r="DFH20" s="1196"/>
      <c r="DFJ20" s="1198"/>
      <c r="DFK20" s="1193"/>
      <c r="DFL20" s="1194"/>
      <c r="DFM20" s="1195"/>
      <c r="DFN20" s="1195"/>
      <c r="DFO20" s="1195"/>
      <c r="DFP20" s="1196"/>
      <c r="DFQ20" s="1196"/>
      <c r="DFR20" s="1196"/>
      <c r="DFT20" s="1198"/>
      <c r="DFU20" s="1193"/>
      <c r="DFV20" s="1194"/>
      <c r="DFW20" s="1195"/>
      <c r="DFX20" s="1195"/>
      <c r="DFY20" s="1195"/>
      <c r="DFZ20" s="1196"/>
      <c r="DGA20" s="1196"/>
      <c r="DGB20" s="1196"/>
      <c r="DGD20" s="1198"/>
      <c r="DGE20" s="1193"/>
      <c r="DGF20" s="1194"/>
      <c r="DGG20" s="1195"/>
      <c r="DGH20" s="1195"/>
      <c r="DGI20" s="1195"/>
      <c r="DGJ20" s="1196"/>
      <c r="DGK20" s="1196"/>
      <c r="DGL20" s="1196"/>
      <c r="DGN20" s="1198"/>
      <c r="DGO20" s="1193"/>
      <c r="DGP20" s="1194"/>
      <c r="DGQ20" s="1195"/>
      <c r="DGR20" s="1195"/>
      <c r="DGS20" s="1195"/>
      <c r="DGT20" s="1196"/>
      <c r="DGU20" s="1196"/>
      <c r="DGV20" s="1196"/>
      <c r="DGX20" s="1198"/>
      <c r="DGY20" s="1193"/>
      <c r="DGZ20" s="1194"/>
      <c r="DHA20" s="1195"/>
      <c r="DHB20" s="1195"/>
      <c r="DHC20" s="1195"/>
      <c r="DHD20" s="1196"/>
      <c r="DHE20" s="1196"/>
      <c r="DHF20" s="1196"/>
      <c r="DHH20" s="1198"/>
      <c r="DHI20" s="1193"/>
      <c r="DHJ20" s="1194"/>
      <c r="DHK20" s="1195"/>
      <c r="DHL20" s="1195"/>
      <c r="DHM20" s="1195"/>
      <c r="DHN20" s="1196"/>
      <c r="DHO20" s="1196"/>
      <c r="DHP20" s="1196"/>
      <c r="DHR20" s="1198"/>
      <c r="DHS20" s="1193"/>
      <c r="DHT20" s="1194"/>
      <c r="DHU20" s="1195"/>
      <c r="DHV20" s="1195"/>
      <c r="DHW20" s="1195"/>
      <c r="DHX20" s="1196"/>
      <c r="DHY20" s="1196"/>
      <c r="DHZ20" s="1196"/>
      <c r="DIB20" s="1198"/>
      <c r="DIC20" s="1193"/>
      <c r="DID20" s="1194"/>
      <c r="DIE20" s="1195"/>
      <c r="DIF20" s="1195"/>
      <c r="DIG20" s="1195"/>
      <c r="DIH20" s="1196"/>
      <c r="DII20" s="1196"/>
      <c r="DIJ20" s="1196"/>
      <c r="DIL20" s="1198"/>
      <c r="DIM20" s="1193"/>
      <c r="DIN20" s="1194"/>
      <c r="DIO20" s="1195"/>
      <c r="DIP20" s="1195"/>
      <c r="DIQ20" s="1195"/>
      <c r="DIR20" s="1196"/>
      <c r="DIS20" s="1196"/>
      <c r="DIT20" s="1196"/>
      <c r="DIV20" s="1198"/>
      <c r="DIW20" s="1193"/>
      <c r="DIX20" s="1194"/>
      <c r="DIY20" s="1195"/>
      <c r="DIZ20" s="1195"/>
      <c r="DJA20" s="1195"/>
      <c r="DJB20" s="1196"/>
      <c r="DJC20" s="1196"/>
      <c r="DJD20" s="1196"/>
      <c r="DJF20" s="1198"/>
      <c r="DJG20" s="1193"/>
      <c r="DJH20" s="1194"/>
      <c r="DJI20" s="1195"/>
      <c r="DJJ20" s="1195"/>
      <c r="DJK20" s="1195"/>
      <c r="DJL20" s="1196"/>
      <c r="DJM20" s="1196"/>
      <c r="DJN20" s="1196"/>
      <c r="DJP20" s="1198"/>
      <c r="DJQ20" s="1193"/>
      <c r="DJR20" s="1194"/>
      <c r="DJS20" s="1195"/>
      <c r="DJT20" s="1195"/>
      <c r="DJU20" s="1195"/>
      <c r="DJV20" s="1196"/>
      <c r="DJW20" s="1196"/>
      <c r="DJX20" s="1196"/>
      <c r="DJZ20" s="1198"/>
      <c r="DKA20" s="1193"/>
      <c r="DKB20" s="1194"/>
      <c r="DKC20" s="1195"/>
      <c r="DKD20" s="1195"/>
      <c r="DKE20" s="1195"/>
      <c r="DKF20" s="1196"/>
      <c r="DKG20" s="1196"/>
      <c r="DKH20" s="1196"/>
      <c r="DKJ20" s="1198"/>
      <c r="DKK20" s="1193"/>
      <c r="DKL20" s="1194"/>
      <c r="DKM20" s="1195"/>
      <c r="DKN20" s="1195"/>
      <c r="DKO20" s="1195"/>
      <c r="DKP20" s="1196"/>
      <c r="DKQ20" s="1196"/>
      <c r="DKR20" s="1196"/>
      <c r="DKT20" s="1198"/>
      <c r="DKU20" s="1193"/>
      <c r="DKV20" s="1194"/>
      <c r="DKW20" s="1195"/>
      <c r="DKX20" s="1195"/>
      <c r="DKY20" s="1195"/>
      <c r="DKZ20" s="1196"/>
      <c r="DLA20" s="1196"/>
      <c r="DLB20" s="1196"/>
      <c r="DLD20" s="1198"/>
      <c r="DLE20" s="1193"/>
      <c r="DLF20" s="1194"/>
      <c r="DLG20" s="1195"/>
      <c r="DLH20" s="1195"/>
      <c r="DLI20" s="1195"/>
      <c r="DLJ20" s="1196"/>
      <c r="DLK20" s="1196"/>
      <c r="DLL20" s="1196"/>
      <c r="DLN20" s="1198"/>
      <c r="DLO20" s="1193"/>
      <c r="DLP20" s="1194"/>
      <c r="DLQ20" s="1195"/>
      <c r="DLR20" s="1195"/>
      <c r="DLS20" s="1195"/>
      <c r="DLT20" s="1196"/>
      <c r="DLU20" s="1196"/>
      <c r="DLV20" s="1196"/>
      <c r="DLX20" s="1198"/>
      <c r="DLY20" s="1193"/>
      <c r="DLZ20" s="1194"/>
      <c r="DMA20" s="1195"/>
      <c r="DMB20" s="1195"/>
      <c r="DMC20" s="1195"/>
      <c r="DMD20" s="1196"/>
      <c r="DME20" s="1196"/>
      <c r="DMF20" s="1196"/>
      <c r="DMH20" s="1198"/>
      <c r="DMI20" s="1193"/>
      <c r="DMJ20" s="1194"/>
      <c r="DMK20" s="1195"/>
      <c r="DML20" s="1195"/>
      <c r="DMM20" s="1195"/>
      <c r="DMN20" s="1196"/>
      <c r="DMO20" s="1196"/>
      <c r="DMP20" s="1196"/>
      <c r="DMR20" s="1198"/>
      <c r="DMS20" s="1193"/>
      <c r="DMT20" s="1194"/>
      <c r="DMU20" s="1195"/>
      <c r="DMV20" s="1195"/>
      <c r="DMW20" s="1195"/>
      <c r="DMX20" s="1196"/>
      <c r="DMY20" s="1196"/>
      <c r="DMZ20" s="1196"/>
      <c r="DNB20" s="1198"/>
      <c r="DNC20" s="1193"/>
      <c r="DND20" s="1194"/>
      <c r="DNE20" s="1195"/>
      <c r="DNF20" s="1195"/>
      <c r="DNG20" s="1195"/>
      <c r="DNH20" s="1196"/>
      <c r="DNI20" s="1196"/>
      <c r="DNJ20" s="1196"/>
      <c r="DNL20" s="1198"/>
      <c r="DNM20" s="1193"/>
      <c r="DNN20" s="1194"/>
      <c r="DNO20" s="1195"/>
      <c r="DNP20" s="1195"/>
      <c r="DNQ20" s="1195"/>
      <c r="DNR20" s="1196"/>
      <c r="DNS20" s="1196"/>
      <c r="DNT20" s="1196"/>
      <c r="DNV20" s="1198"/>
      <c r="DNW20" s="1193"/>
      <c r="DNX20" s="1194"/>
      <c r="DNY20" s="1195"/>
      <c r="DNZ20" s="1195"/>
      <c r="DOA20" s="1195"/>
      <c r="DOB20" s="1196"/>
      <c r="DOC20" s="1196"/>
      <c r="DOD20" s="1196"/>
      <c r="DOF20" s="1198"/>
      <c r="DOG20" s="1193"/>
      <c r="DOH20" s="1194"/>
      <c r="DOI20" s="1195"/>
      <c r="DOJ20" s="1195"/>
      <c r="DOK20" s="1195"/>
      <c r="DOL20" s="1196"/>
      <c r="DOM20" s="1196"/>
      <c r="DON20" s="1196"/>
      <c r="DOP20" s="1198"/>
      <c r="DOQ20" s="1193"/>
      <c r="DOR20" s="1194"/>
      <c r="DOS20" s="1195"/>
      <c r="DOT20" s="1195"/>
      <c r="DOU20" s="1195"/>
      <c r="DOV20" s="1196"/>
      <c r="DOW20" s="1196"/>
      <c r="DOX20" s="1196"/>
      <c r="DOZ20" s="1198"/>
      <c r="DPA20" s="1193"/>
      <c r="DPB20" s="1194"/>
      <c r="DPC20" s="1195"/>
      <c r="DPD20" s="1195"/>
      <c r="DPE20" s="1195"/>
      <c r="DPF20" s="1196"/>
      <c r="DPG20" s="1196"/>
      <c r="DPH20" s="1196"/>
      <c r="DPJ20" s="1198"/>
      <c r="DPK20" s="1193"/>
      <c r="DPL20" s="1194"/>
      <c r="DPM20" s="1195"/>
      <c r="DPN20" s="1195"/>
      <c r="DPO20" s="1195"/>
      <c r="DPP20" s="1196"/>
      <c r="DPQ20" s="1196"/>
      <c r="DPR20" s="1196"/>
      <c r="DPT20" s="1198"/>
      <c r="DPU20" s="1193"/>
      <c r="DPV20" s="1194"/>
      <c r="DPW20" s="1195"/>
      <c r="DPX20" s="1195"/>
      <c r="DPY20" s="1195"/>
      <c r="DPZ20" s="1196"/>
      <c r="DQA20" s="1196"/>
      <c r="DQB20" s="1196"/>
      <c r="DQD20" s="1198"/>
      <c r="DQE20" s="1193"/>
      <c r="DQF20" s="1194"/>
      <c r="DQG20" s="1195"/>
      <c r="DQH20" s="1195"/>
      <c r="DQI20" s="1195"/>
      <c r="DQJ20" s="1196"/>
      <c r="DQK20" s="1196"/>
      <c r="DQL20" s="1196"/>
      <c r="DQN20" s="1198"/>
      <c r="DQO20" s="1193"/>
      <c r="DQP20" s="1194"/>
      <c r="DQQ20" s="1195"/>
      <c r="DQR20" s="1195"/>
      <c r="DQS20" s="1195"/>
      <c r="DQT20" s="1196"/>
      <c r="DQU20" s="1196"/>
      <c r="DQV20" s="1196"/>
      <c r="DQX20" s="1198"/>
      <c r="DQY20" s="1193"/>
      <c r="DQZ20" s="1194"/>
      <c r="DRA20" s="1195"/>
      <c r="DRB20" s="1195"/>
      <c r="DRC20" s="1195"/>
      <c r="DRD20" s="1196"/>
      <c r="DRE20" s="1196"/>
      <c r="DRF20" s="1196"/>
      <c r="DRH20" s="1198"/>
      <c r="DRI20" s="1193"/>
      <c r="DRJ20" s="1194"/>
      <c r="DRK20" s="1195"/>
      <c r="DRL20" s="1195"/>
      <c r="DRM20" s="1195"/>
      <c r="DRN20" s="1196"/>
      <c r="DRO20" s="1196"/>
      <c r="DRP20" s="1196"/>
      <c r="DRR20" s="1198"/>
      <c r="DRS20" s="1193"/>
      <c r="DRT20" s="1194"/>
      <c r="DRU20" s="1195"/>
      <c r="DRV20" s="1195"/>
      <c r="DRW20" s="1195"/>
      <c r="DRX20" s="1196"/>
      <c r="DRY20" s="1196"/>
      <c r="DRZ20" s="1196"/>
      <c r="DSB20" s="1198"/>
      <c r="DSC20" s="1193"/>
      <c r="DSD20" s="1194"/>
      <c r="DSE20" s="1195"/>
      <c r="DSF20" s="1195"/>
      <c r="DSG20" s="1195"/>
      <c r="DSH20" s="1196"/>
      <c r="DSI20" s="1196"/>
      <c r="DSJ20" s="1196"/>
      <c r="DSL20" s="1198"/>
      <c r="DSM20" s="1193"/>
      <c r="DSN20" s="1194"/>
      <c r="DSO20" s="1195"/>
      <c r="DSP20" s="1195"/>
      <c r="DSQ20" s="1195"/>
      <c r="DSR20" s="1196"/>
      <c r="DSS20" s="1196"/>
      <c r="DST20" s="1196"/>
      <c r="DSV20" s="1198"/>
      <c r="DSW20" s="1193"/>
      <c r="DSX20" s="1194"/>
      <c r="DSY20" s="1195"/>
      <c r="DSZ20" s="1195"/>
      <c r="DTA20" s="1195"/>
      <c r="DTB20" s="1196"/>
      <c r="DTC20" s="1196"/>
      <c r="DTD20" s="1196"/>
      <c r="DTF20" s="1198"/>
      <c r="DTG20" s="1193"/>
      <c r="DTH20" s="1194"/>
      <c r="DTI20" s="1195"/>
      <c r="DTJ20" s="1195"/>
      <c r="DTK20" s="1195"/>
      <c r="DTL20" s="1196"/>
      <c r="DTM20" s="1196"/>
      <c r="DTN20" s="1196"/>
      <c r="DTP20" s="1198"/>
      <c r="DTQ20" s="1193"/>
      <c r="DTR20" s="1194"/>
      <c r="DTS20" s="1195"/>
      <c r="DTT20" s="1195"/>
      <c r="DTU20" s="1195"/>
      <c r="DTV20" s="1196"/>
      <c r="DTW20" s="1196"/>
      <c r="DTX20" s="1196"/>
      <c r="DTZ20" s="1198"/>
      <c r="DUA20" s="1193"/>
      <c r="DUB20" s="1194"/>
      <c r="DUC20" s="1195"/>
      <c r="DUD20" s="1195"/>
      <c r="DUE20" s="1195"/>
      <c r="DUF20" s="1196"/>
      <c r="DUG20" s="1196"/>
      <c r="DUH20" s="1196"/>
      <c r="DUJ20" s="1198"/>
      <c r="DUK20" s="1193"/>
      <c r="DUL20" s="1194"/>
      <c r="DUM20" s="1195"/>
      <c r="DUN20" s="1195"/>
      <c r="DUO20" s="1195"/>
      <c r="DUP20" s="1196"/>
      <c r="DUQ20" s="1196"/>
      <c r="DUR20" s="1196"/>
      <c r="DUT20" s="1198"/>
      <c r="DUU20" s="1193"/>
      <c r="DUV20" s="1194"/>
      <c r="DUW20" s="1195"/>
      <c r="DUX20" s="1195"/>
      <c r="DUY20" s="1195"/>
      <c r="DUZ20" s="1196"/>
      <c r="DVA20" s="1196"/>
      <c r="DVB20" s="1196"/>
      <c r="DVD20" s="1198"/>
      <c r="DVE20" s="1193"/>
      <c r="DVF20" s="1194"/>
      <c r="DVG20" s="1195"/>
      <c r="DVH20" s="1195"/>
      <c r="DVI20" s="1195"/>
      <c r="DVJ20" s="1196"/>
      <c r="DVK20" s="1196"/>
      <c r="DVL20" s="1196"/>
      <c r="DVN20" s="1198"/>
      <c r="DVO20" s="1193"/>
      <c r="DVP20" s="1194"/>
      <c r="DVQ20" s="1195"/>
      <c r="DVR20" s="1195"/>
      <c r="DVS20" s="1195"/>
      <c r="DVT20" s="1196"/>
      <c r="DVU20" s="1196"/>
      <c r="DVV20" s="1196"/>
      <c r="DVX20" s="1198"/>
      <c r="DVY20" s="1193"/>
      <c r="DVZ20" s="1194"/>
      <c r="DWA20" s="1195"/>
      <c r="DWB20" s="1195"/>
      <c r="DWC20" s="1195"/>
      <c r="DWD20" s="1196"/>
      <c r="DWE20" s="1196"/>
      <c r="DWF20" s="1196"/>
      <c r="DWH20" s="1198"/>
      <c r="DWI20" s="1193"/>
      <c r="DWJ20" s="1194"/>
      <c r="DWK20" s="1195"/>
      <c r="DWL20" s="1195"/>
      <c r="DWM20" s="1195"/>
      <c r="DWN20" s="1196"/>
      <c r="DWO20" s="1196"/>
      <c r="DWP20" s="1196"/>
      <c r="DWR20" s="1198"/>
      <c r="DWS20" s="1193"/>
      <c r="DWT20" s="1194"/>
      <c r="DWU20" s="1195"/>
      <c r="DWV20" s="1195"/>
      <c r="DWW20" s="1195"/>
      <c r="DWX20" s="1196"/>
      <c r="DWY20" s="1196"/>
      <c r="DWZ20" s="1196"/>
      <c r="DXB20" s="1198"/>
      <c r="DXC20" s="1193"/>
      <c r="DXD20" s="1194"/>
      <c r="DXE20" s="1195"/>
      <c r="DXF20" s="1195"/>
      <c r="DXG20" s="1195"/>
      <c r="DXH20" s="1196"/>
      <c r="DXI20" s="1196"/>
      <c r="DXJ20" s="1196"/>
      <c r="DXL20" s="1198"/>
      <c r="DXM20" s="1193"/>
      <c r="DXN20" s="1194"/>
      <c r="DXO20" s="1195"/>
      <c r="DXP20" s="1195"/>
      <c r="DXQ20" s="1195"/>
      <c r="DXR20" s="1196"/>
      <c r="DXS20" s="1196"/>
      <c r="DXT20" s="1196"/>
      <c r="DXV20" s="1198"/>
      <c r="DXW20" s="1193"/>
      <c r="DXX20" s="1194"/>
      <c r="DXY20" s="1195"/>
      <c r="DXZ20" s="1195"/>
      <c r="DYA20" s="1195"/>
      <c r="DYB20" s="1196"/>
      <c r="DYC20" s="1196"/>
      <c r="DYD20" s="1196"/>
      <c r="DYF20" s="1198"/>
      <c r="DYG20" s="1193"/>
      <c r="DYH20" s="1194"/>
      <c r="DYI20" s="1195"/>
      <c r="DYJ20" s="1195"/>
      <c r="DYK20" s="1195"/>
      <c r="DYL20" s="1196"/>
      <c r="DYM20" s="1196"/>
      <c r="DYN20" s="1196"/>
      <c r="DYP20" s="1198"/>
      <c r="DYQ20" s="1193"/>
      <c r="DYR20" s="1194"/>
      <c r="DYS20" s="1195"/>
      <c r="DYT20" s="1195"/>
      <c r="DYU20" s="1195"/>
      <c r="DYV20" s="1196"/>
      <c r="DYW20" s="1196"/>
      <c r="DYX20" s="1196"/>
      <c r="DYZ20" s="1198"/>
      <c r="DZA20" s="1193"/>
      <c r="DZB20" s="1194"/>
      <c r="DZC20" s="1195"/>
      <c r="DZD20" s="1195"/>
      <c r="DZE20" s="1195"/>
      <c r="DZF20" s="1196"/>
      <c r="DZG20" s="1196"/>
      <c r="DZH20" s="1196"/>
      <c r="DZJ20" s="1198"/>
      <c r="DZK20" s="1193"/>
      <c r="DZL20" s="1194"/>
      <c r="DZM20" s="1195"/>
      <c r="DZN20" s="1195"/>
      <c r="DZO20" s="1195"/>
      <c r="DZP20" s="1196"/>
      <c r="DZQ20" s="1196"/>
      <c r="DZR20" s="1196"/>
      <c r="DZT20" s="1198"/>
      <c r="DZU20" s="1193"/>
      <c r="DZV20" s="1194"/>
      <c r="DZW20" s="1195"/>
      <c r="DZX20" s="1195"/>
      <c r="DZY20" s="1195"/>
      <c r="DZZ20" s="1196"/>
      <c r="EAA20" s="1196"/>
      <c r="EAB20" s="1196"/>
      <c r="EAD20" s="1198"/>
      <c r="EAE20" s="1193"/>
      <c r="EAF20" s="1194"/>
      <c r="EAG20" s="1195"/>
      <c r="EAH20" s="1195"/>
      <c r="EAI20" s="1195"/>
      <c r="EAJ20" s="1196"/>
      <c r="EAK20" s="1196"/>
      <c r="EAL20" s="1196"/>
      <c r="EAN20" s="1198"/>
      <c r="EAO20" s="1193"/>
      <c r="EAP20" s="1194"/>
      <c r="EAQ20" s="1195"/>
      <c r="EAR20" s="1195"/>
      <c r="EAS20" s="1195"/>
      <c r="EAT20" s="1196"/>
      <c r="EAU20" s="1196"/>
      <c r="EAV20" s="1196"/>
      <c r="EAX20" s="1198"/>
      <c r="EAY20" s="1193"/>
      <c r="EAZ20" s="1194"/>
      <c r="EBA20" s="1195"/>
      <c r="EBB20" s="1195"/>
      <c r="EBC20" s="1195"/>
      <c r="EBD20" s="1196"/>
      <c r="EBE20" s="1196"/>
      <c r="EBF20" s="1196"/>
      <c r="EBH20" s="1198"/>
      <c r="EBI20" s="1193"/>
      <c r="EBJ20" s="1194"/>
      <c r="EBK20" s="1195"/>
      <c r="EBL20" s="1195"/>
      <c r="EBM20" s="1195"/>
      <c r="EBN20" s="1196"/>
      <c r="EBO20" s="1196"/>
      <c r="EBP20" s="1196"/>
      <c r="EBR20" s="1198"/>
      <c r="EBS20" s="1193"/>
      <c r="EBT20" s="1194"/>
      <c r="EBU20" s="1195"/>
      <c r="EBV20" s="1195"/>
      <c r="EBW20" s="1195"/>
      <c r="EBX20" s="1196"/>
      <c r="EBY20" s="1196"/>
      <c r="EBZ20" s="1196"/>
      <c r="ECB20" s="1198"/>
      <c r="ECC20" s="1193"/>
      <c r="ECD20" s="1194"/>
      <c r="ECE20" s="1195"/>
      <c r="ECF20" s="1195"/>
      <c r="ECG20" s="1195"/>
      <c r="ECH20" s="1196"/>
      <c r="ECI20" s="1196"/>
      <c r="ECJ20" s="1196"/>
      <c r="ECL20" s="1198"/>
      <c r="ECM20" s="1193"/>
      <c r="ECN20" s="1194"/>
      <c r="ECO20" s="1195"/>
      <c r="ECP20" s="1195"/>
      <c r="ECQ20" s="1195"/>
      <c r="ECR20" s="1196"/>
      <c r="ECS20" s="1196"/>
      <c r="ECT20" s="1196"/>
      <c r="ECV20" s="1198"/>
      <c r="ECW20" s="1193"/>
      <c r="ECX20" s="1194"/>
      <c r="ECY20" s="1195"/>
      <c r="ECZ20" s="1195"/>
      <c r="EDA20" s="1195"/>
      <c r="EDB20" s="1196"/>
      <c r="EDC20" s="1196"/>
      <c r="EDD20" s="1196"/>
      <c r="EDF20" s="1198"/>
      <c r="EDG20" s="1193"/>
      <c r="EDH20" s="1194"/>
      <c r="EDI20" s="1195"/>
      <c r="EDJ20" s="1195"/>
      <c r="EDK20" s="1195"/>
      <c r="EDL20" s="1196"/>
      <c r="EDM20" s="1196"/>
      <c r="EDN20" s="1196"/>
      <c r="EDP20" s="1198"/>
      <c r="EDQ20" s="1193"/>
      <c r="EDR20" s="1194"/>
      <c r="EDS20" s="1195"/>
      <c r="EDT20" s="1195"/>
      <c r="EDU20" s="1195"/>
      <c r="EDV20" s="1196"/>
      <c r="EDW20" s="1196"/>
      <c r="EDX20" s="1196"/>
      <c r="EDZ20" s="1198"/>
      <c r="EEA20" s="1193"/>
      <c r="EEB20" s="1194"/>
      <c r="EEC20" s="1195"/>
      <c r="EED20" s="1195"/>
      <c r="EEE20" s="1195"/>
      <c r="EEF20" s="1196"/>
      <c r="EEG20" s="1196"/>
      <c r="EEH20" s="1196"/>
      <c r="EEJ20" s="1198"/>
      <c r="EEK20" s="1193"/>
      <c r="EEL20" s="1194"/>
      <c r="EEM20" s="1195"/>
      <c r="EEN20" s="1195"/>
      <c r="EEO20" s="1195"/>
      <c r="EEP20" s="1196"/>
      <c r="EEQ20" s="1196"/>
      <c r="EER20" s="1196"/>
      <c r="EET20" s="1198"/>
      <c r="EEU20" s="1193"/>
      <c r="EEV20" s="1194"/>
      <c r="EEW20" s="1195"/>
      <c r="EEX20" s="1195"/>
      <c r="EEY20" s="1195"/>
      <c r="EEZ20" s="1196"/>
      <c r="EFA20" s="1196"/>
      <c r="EFB20" s="1196"/>
      <c r="EFD20" s="1198"/>
      <c r="EFE20" s="1193"/>
      <c r="EFF20" s="1194"/>
      <c r="EFG20" s="1195"/>
      <c r="EFH20" s="1195"/>
      <c r="EFI20" s="1195"/>
      <c r="EFJ20" s="1196"/>
      <c r="EFK20" s="1196"/>
      <c r="EFL20" s="1196"/>
      <c r="EFN20" s="1198"/>
      <c r="EFO20" s="1193"/>
      <c r="EFP20" s="1194"/>
      <c r="EFQ20" s="1195"/>
      <c r="EFR20" s="1195"/>
      <c r="EFS20" s="1195"/>
      <c r="EFT20" s="1196"/>
      <c r="EFU20" s="1196"/>
      <c r="EFV20" s="1196"/>
      <c r="EFX20" s="1198"/>
      <c r="EFY20" s="1193"/>
      <c r="EFZ20" s="1194"/>
      <c r="EGA20" s="1195"/>
      <c r="EGB20" s="1195"/>
      <c r="EGC20" s="1195"/>
      <c r="EGD20" s="1196"/>
      <c r="EGE20" s="1196"/>
      <c r="EGF20" s="1196"/>
      <c r="EGH20" s="1198"/>
      <c r="EGI20" s="1193"/>
      <c r="EGJ20" s="1194"/>
      <c r="EGK20" s="1195"/>
      <c r="EGL20" s="1195"/>
      <c r="EGM20" s="1195"/>
      <c r="EGN20" s="1196"/>
      <c r="EGO20" s="1196"/>
      <c r="EGP20" s="1196"/>
      <c r="EGR20" s="1198"/>
      <c r="EGS20" s="1193"/>
      <c r="EGT20" s="1194"/>
      <c r="EGU20" s="1195"/>
      <c r="EGV20" s="1195"/>
      <c r="EGW20" s="1195"/>
      <c r="EGX20" s="1196"/>
      <c r="EGY20" s="1196"/>
      <c r="EGZ20" s="1196"/>
      <c r="EHB20" s="1198"/>
      <c r="EHC20" s="1193"/>
      <c r="EHD20" s="1194"/>
      <c r="EHE20" s="1195"/>
      <c r="EHF20" s="1195"/>
      <c r="EHG20" s="1195"/>
      <c r="EHH20" s="1196"/>
      <c r="EHI20" s="1196"/>
      <c r="EHJ20" s="1196"/>
      <c r="EHL20" s="1198"/>
      <c r="EHM20" s="1193"/>
      <c r="EHN20" s="1194"/>
      <c r="EHO20" s="1195"/>
      <c r="EHP20" s="1195"/>
      <c r="EHQ20" s="1195"/>
      <c r="EHR20" s="1196"/>
      <c r="EHS20" s="1196"/>
      <c r="EHT20" s="1196"/>
      <c r="EHV20" s="1198"/>
      <c r="EHW20" s="1193"/>
      <c r="EHX20" s="1194"/>
      <c r="EHY20" s="1195"/>
      <c r="EHZ20" s="1195"/>
      <c r="EIA20" s="1195"/>
      <c r="EIB20" s="1196"/>
      <c r="EIC20" s="1196"/>
      <c r="EID20" s="1196"/>
      <c r="EIF20" s="1198"/>
      <c r="EIG20" s="1193"/>
      <c r="EIH20" s="1194"/>
      <c r="EII20" s="1195"/>
      <c r="EIJ20" s="1195"/>
      <c r="EIK20" s="1195"/>
      <c r="EIL20" s="1196"/>
      <c r="EIM20" s="1196"/>
      <c r="EIN20" s="1196"/>
      <c r="EIP20" s="1198"/>
      <c r="EIQ20" s="1193"/>
      <c r="EIR20" s="1194"/>
      <c r="EIS20" s="1195"/>
      <c r="EIT20" s="1195"/>
      <c r="EIU20" s="1195"/>
      <c r="EIV20" s="1196"/>
      <c r="EIW20" s="1196"/>
      <c r="EIX20" s="1196"/>
      <c r="EIZ20" s="1198"/>
      <c r="EJA20" s="1193"/>
      <c r="EJB20" s="1194"/>
      <c r="EJC20" s="1195"/>
      <c r="EJD20" s="1195"/>
      <c r="EJE20" s="1195"/>
      <c r="EJF20" s="1196"/>
      <c r="EJG20" s="1196"/>
      <c r="EJH20" s="1196"/>
      <c r="EJJ20" s="1198"/>
      <c r="EJK20" s="1193"/>
      <c r="EJL20" s="1194"/>
      <c r="EJM20" s="1195"/>
      <c r="EJN20" s="1195"/>
      <c r="EJO20" s="1195"/>
      <c r="EJP20" s="1196"/>
      <c r="EJQ20" s="1196"/>
      <c r="EJR20" s="1196"/>
      <c r="EJT20" s="1198"/>
      <c r="EJU20" s="1193"/>
      <c r="EJV20" s="1194"/>
      <c r="EJW20" s="1195"/>
      <c r="EJX20" s="1195"/>
      <c r="EJY20" s="1195"/>
      <c r="EJZ20" s="1196"/>
      <c r="EKA20" s="1196"/>
      <c r="EKB20" s="1196"/>
      <c r="EKD20" s="1198"/>
      <c r="EKE20" s="1193"/>
      <c r="EKF20" s="1194"/>
      <c r="EKG20" s="1195"/>
      <c r="EKH20" s="1195"/>
      <c r="EKI20" s="1195"/>
      <c r="EKJ20" s="1196"/>
      <c r="EKK20" s="1196"/>
      <c r="EKL20" s="1196"/>
      <c r="EKN20" s="1198"/>
      <c r="EKO20" s="1193"/>
      <c r="EKP20" s="1194"/>
      <c r="EKQ20" s="1195"/>
      <c r="EKR20" s="1195"/>
      <c r="EKS20" s="1195"/>
      <c r="EKT20" s="1196"/>
      <c r="EKU20" s="1196"/>
      <c r="EKV20" s="1196"/>
      <c r="EKX20" s="1198"/>
      <c r="EKY20" s="1193"/>
      <c r="EKZ20" s="1194"/>
      <c r="ELA20" s="1195"/>
      <c r="ELB20" s="1195"/>
      <c r="ELC20" s="1195"/>
      <c r="ELD20" s="1196"/>
      <c r="ELE20" s="1196"/>
      <c r="ELF20" s="1196"/>
      <c r="ELH20" s="1198"/>
      <c r="ELI20" s="1193"/>
      <c r="ELJ20" s="1194"/>
      <c r="ELK20" s="1195"/>
      <c r="ELL20" s="1195"/>
      <c r="ELM20" s="1195"/>
      <c r="ELN20" s="1196"/>
      <c r="ELO20" s="1196"/>
      <c r="ELP20" s="1196"/>
      <c r="ELR20" s="1198"/>
      <c r="ELS20" s="1193"/>
      <c r="ELT20" s="1194"/>
      <c r="ELU20" s="1195"/>
      <c r="ELV20" s="1195"/>
      <c r="ELW20" s="1195"/>
      <c r="ELX20" s="1196"/>
      <c r="ELY20" s="1196"/>
      <c r="ELZ20" s="1196"/>
      <c r="EMB20" s="1198"/>
      <c r="EMC20" s="1193"/>
      <c r="EMD20" s="1194"/>
      <c r="EME20" s="1195"/>
      <c r="EMF20" s="1195"/>
      <c r="EMG20" s="1195"/>
      <c r="EMH20" s="1196"/>
      <c r="EMI20" s="1196"/>
      <c r="EMJ20" s="1196"/>
      <c r="EML20" s="1198"/>
      <c r="EMM20" s="1193"/>
      <c r="EMN20" s="1194"/>
      <c r="EMO20" s="1195"/>
      <c r="EMP20" s="1195"/>
      <c r="EMQ20" s="1195"/>
      <c r="EMR20" s="1196"/>
      <c r="EMS20" s="1196"/>
      <c r="EMT20" s="1196"/>
      <c r="EMV20" s="1198"/>
      <c r="EMW20" s="1193"/>
      <c r="EMX20" s="1194"/>
      <c r="EMY20" s="1195"/>
      <c r="EMZ20" s="1195"/>
      <c r="ENA20" s="1195"/>
      <c r="ENB20" s="1196"/>
      <c r="ENC20" s="1196"/>
      <c r="END20" s="1196"/>
      <c r="ENF20" s="1198"/>
      <c r="ENG20" s="1193"/>
      <c r="ENH20" s="1194"/>
      <c r="ENI20" s="1195"/>
      <c r="ENJ20" s="1195"/>
      <c r="ENK20" s="1195"/>
      <c r="ENL20" s="1196"/>
      <c r="ENM20" s="1196"/>
      <c r="ENN20" s="1196"/>
      <c r="ENP20" s="1198"/>
      <c r="ENQ20" s="1193"/>
      <c r="ENR20" s="1194"/>
      <c r="ENS20" s="1195"/>
      <c r="ENT20" s="1195"/>
      <c r="ENU20" s="1195"/>
      <c r="ENV20" s="1196"/>
      <c r="ENW20" s="1196"/>
      <c r="ENX20" s="1196"/>
      <c r="ENZ20" s="1198"/>
      <c r="EOA20" s="1193"/>
      <c r="EOB20" s="1194"/>
      <c r="EOC20" s="1195"/>
      <c r="EOD20" s="1195"/>
      <c r="EOE20" s="1195"/>
      <c r="EOF20" s="1196"/>
      <c r="EOG20" s="1196"/>
      <c r="EOH20" s="1196"/>
      <c r="EOJ20" s="1198"/>
      <c r="EOK20" s="1193"/>
      <c r="EOL20" s="1194"/>
      <c r="EOM20" s="1195"/>
      <c r="EON20" s="1195"/>
      <c r="EOO20" s="1195"/>
      <c r="EOP20" s="1196"/>
      <c r="EOQ20" s="1196"/>
      <c r="EOR20" s="1196"/>
      <c r="EOT20" s="1198"/>
      <c r="EOU20" s="1193"/>
      <c r="EOV20" s="1194"/>
      <c r="EOW20" s="1195"/>
      <c r="EOX20" s="1195"/>
      <c r="EOY20" s="1195"/>
      <c r="EOZ20" s="1196"/>
      <c r="EPA20" s="1196"/>
      <c r="EPB20" s="1196"/>
      <c r="EPD20" s="1198"/>
      <c r="EPE20" s="1193"/>
      <c r="EPF20" s="1194"/>
      <c r="EPG20" s="1195"/>
      <c r="EPH20" s="1195"/>
      <c r="EPI20" s="1195"/>
      <c r="EPJ20" s="1196"/>
      <c r="EPK20" s="1196"/>
      <c r="EPL20" s="1196"/>
      <c r="EPN20" s="1198"/>
      <c r="EPO20" s="1193"/>
      <c r="EPP20" s="1194"/>
      <c r="EPQ20" s="1195"/>
      <c r="EPR20" s="1195"/>
      <c r="EPS20" s="1195"/>
      <c r="EPT20" s="1196"/>
      <c r="EPU20" s="1196"/>
      <c r="EPV20" s="1196"/>
      <c r="EPX20" s="1198"/>
      <c r="EPY20" s="1193"/>
      <c r="EPZ20" s="1194"/>
      <c r="EQA20" s="1195"/>
      <c r="EQB20" s="1195"/>
      <c r="EQC20" s="1195"/>
      <c r="EQD20" s="1196"/>
      <c r="EQE20" s="1196"/>
      <c r="EQF20" s="1196"/>
      <c r="EQH20" s="1198"/>
      <c r="EQI20" s="1193"/>
      <c r="EQJ20" s="1194"/>
      <c r="EQK20" s="1195"/>
      <c r="EQL20" s="1195"/>
      <c r="EQM20" s="1195"/>
      <c r="EQN20" s="1196"/>
      <c r="EQO20" s="1196"/>
      <c r="EQP20" s="1196"/>
      <c r="EQR20" s="1198"/>
      <c r="EQS20" s="1193"/>
      <c r="EQT20" s="1194"/>
      <c r="EQU20" s="1195"/>
      <c r="EQV20" s="1195"/>
      <c r="EQW20" s="1195"/>
      <c r="EQX20" s="1196"/>
      <c r="EQY20" s="1196"/>
      <c r="EQZ20" s="1196"/>
      <c r="ERB20" s="1198"/>
      <c r="ERC20" s="1193"/>
      <c r="ERD20" s="1194"/>
      <c r="ERE20" s="1195"/>
      <c r="ERF20" s="1195"/>
      <c r="ERG20" s="1195"/>
      <c r="ERH20" s="1196"/>
      <c r="ERI20" s="1196"/>
      <c r="ERJ20" s="1196"/>
      <c r="ERL20" s="1198"/>
      <c r="ERM20" s="1193"/>
      <c r="ERN20" s="1194"/>
      <c r="ERO20" s="1195"/>
      <c r="ERP20" s="1195"/>
      <c r="ERQ20" s="1195"/>
      <c r="ERR20" s="1196"/>
      <c r="ERS20" s="1196"/>
      <c r="ERT20" s="1196"/>
      <c r="ERV20" s="1198"/>
      <c r="ERW20" s="1193"/>
      <c r="ERX20" s="1194"/>
      <c r="ERY20" s="1195"/>
      <c r="ERZ20" s="1195"/>
      <c r="ESA20" s="1195"/>
      <c r="ESB20" s="1196"/>
      <c r="ESC20" s="1196"/>
      <c r="ESD20" s="1196"/>
      <c r="ESF20" s="1198"/>
      <c r="ESG20" s="1193"/>
      <c r="ESH20" s="1194"/>
      <c r="ESI20" s="1195"/>
      <c r="ESJ20" s="1195"/>
      <c r="ESK20" s="1195"/>
      <c r="ESL20" s="1196"/>
      <c r="ESM20" s="1196"/>
      <c r="ESN20" s="1196"/>
      <c r="ESP20" s="1198"/>
      <c r="ESQ20" s="1193"/>
      <c r="ESR20" s="1194"/>
      <c r="ESS20" s="1195"/>
      <c r="EST20" s="1195"/>
      <c r="ESU20" s="1195"/>
      <c r="ESV20" s="1196"/>
      <c r="ESW20" s="1196"/>
      <c r="ESX20" s="1196"/>
      <c r="ESZ20" s="1198"/>
      <c r="ETA20" s="1193"/>
      <c r="ETB20" s="1194"/>
      <c r="ETC20" s="1195"/>
      <c r="ETD20" s="1195"/>
      <c r="ETE20" s="1195"/>
      <c r="ETF20" s="1196"/>
      <c r="ETG20" s="1196"/>
      <c r="ETH20" s="1196"/>
      <c r="ETJ20" s="1198"/>
      <c r="ETK20" s="1193"/>
      <c r="ETL20" s="1194"/>
      <c r="ETM20" s="1195"/>
      <c r="ETN20" s="1195"/>
      <c r="ETO20" s="1195"/>
      <c r="ETP20" s="1196"/>
      <c r="ETQ20" s="1196"/>
      <c r="ETR20" s="1196"/>
      <c r="ETT20" s="1198"/>
      <c r="ETU20" s="1193"/>
      <c r="ETV20" s="1194"/>
      <c r="ETW20" s="1195"/>
      <c r="ETX20" s="1195"/>
      <c r="ETY20" s="1195"/>
      <c r="ETZ20" s="1196"/>
      <c r="EUA20" s="1196"/>
      <c r="EUB20" s="1196"/>
      <c r="EUD20" s="1198"/>
      <c r="EUE20" s="1193"/>
      <c r="EUF20" s="1194"/>
      <c r="EUG20" s="1195"/>
      <c r="EUH20" s="1195"/>
      <c r="EUI20" s="1195"/>
      <c r="EUJ20" s="1196"/>
      <c r="EUK20" s="1196"/>
      <c r="EUL20" s="1196"/>
      <c r="EUN20" s="1198"/>
      <c r="EUO20" s="1193"/>
      <c r="EUP20" s="1194"/>
      <c r="EUQ20" s="1195"/>
      <c r="EUR20" s="1195"/>
      <c r="EUS20" s="1195"/>
      <c r="EUT20" s="1196"/>
      <c r="EUU20" s="1196"/>
      <c r="EUV20" s="1196"/>
      <c r="EUX20" s="1198"/>
      <c r="EUY20" s="1193"/>
      <c r="EUZ20" s="1194"/>
      <c r="EVA20" s="1195"/>
      <c r="EVB20" s="1195"/>
      <c r="EVC20" s="1195"/>
      <c r="EVD20" s="1196"/>
      <c r="EVE20" s="1196"/>
      <c r="EVF20" s="1196"/>
      <c r="EVH20" s="1198"/>
      <c r="EVI20" s="1193"/>
      <c r="EVJ20" s="1194"/>
      <c r="EVK20" s="1195"/>
      <c r="EVL20" s="1195"/>
      <c r="EVM20" s="1195"/>
      <c r="EVN20" s="1196"/>
      <c r="EVO20" s="1196"/>
      <c r="EVP20" s="1196"/>
      <c r="EVR20" s="1198"/>
      <c r="EVS20" s="1193"/>
      <c r="EVT20" s="1194"/>
      <c r="EVU20" s="1195"/>
      <c r="EVV20" s="1195"/>
      <c r="EVW20" s="1195"/>
      <c r="EVX20" s="1196"/>
      <c r="EVY20" s="1196"/>
      <c r="EVZ20" s="1196"/>
      <c r="EWB20" s="1198"/>
      <c r="EWC20" s="1193"/>
      <c r="EWD20" s="1194"/>
      <c r="EWE20" s="1195"/>
      <c r="EWF20" s="1195"/>
      <c r="EWG20" s="1195"/>
      <c r="EWH20" s="1196"/>
      <c r="EWI20" s="1196"/>
      <c r="EWJ20" s="1196"/>
      <c r="EWL20" s="1198"/>
      <c r="EWM20" s="1193"/>
      <c r="EWN20" s="1194"/>
      <c r="EWO20" s="1195"/>
      <c r="EWP20" s="1195"/>
      <c r="EWQ20" s="1195"/>
      <c r="EWR20" s="1196"/>
      <c r="EWS20" s="1196"/>
      <c r="EWT20" s="1196"/>
      <c r="EWV20" s="1198"/>
      <c r="EWW20" s="1193"/>
      <c r="EWX20" s="1194"/>
      <c r="EWY20" s="1195"/>
      <c r="EWZ20" s="1195"/>
      <c r="EXA20" s="1195"/>
      <c r="EXB20" s="1196"/>
      <c r="EXC20" s="1196"/>
      <c r="EXD20" s="1196"/>
      <c r="EXF20" s="1198"/>
      <c r="EXG20" s="1193"/>
      <c r="EXH20" s="1194"/>
      <c r="EXI20" s="1195"/>
      <c r="EXJ20" s="1195"/>
      <c r="EXK20" s="1195"/>
      <c r="EXL20" s="1196"/>
      <c r="EXM20" s="1196"/>
      <c r="EXN20" s="1196"/>
      <c r="EXP20" s="1198"/>
      <c r="EXQ20" s="1193"/>
      <c r="EXR20" s="1194"/>
      <c r="EXS20" s="1195"/>
      <c r="EXT20" s="1195"/>
      <c r="EXU20" s="1195"/>
      <c r="EXV20" s="1196"/>
      <c r="EXW20" s="1196"/>
      <c r="EXX20" s="1196"/>
      <c r="EXZ20" s="1198"/>
      <c r="EYA20" s="1193"/>
      <c r="EYB20" s="1194"/>
      <c r="EYC20" s="1195"/>
      <c r="EYD20" s="1195"/>
      <c r="EYE20" s="1195"/>
      <c r="EYF20" s="1196"/>
      <c r="EYG20" s="1196"/>
      <c r="EYH20" s="1196"/>
      <c r="EYJ20" s="1198"/>
      <c r="EYK20" s="1193"/>
      <c r="EYL20" s="1194"/>
      <c r="EYM20" s="1195"/>
      <c r="EYN20" s="1195"/>
      <c r="EYO20" s="1195"/>
      <c r="EYP20" s="1196"/>
      <c r="EYQ20" s="1196"/>
      <c r="EYR20" s="1196"/>
      <c r="EYT20" s="1198"/>
      <c r="EYU20" s="1193"/>
      <c r="EYV20" s="1194"/>
      <c r="EYW20" s="1195"/>
      <c r="EYX20" s="1195"/>
      <c r="EYY20" s="1195"/>
      <c r="EYZ20" s="1196"/>
      <c r="EZA20" s="1196"/>
      <c r="EZB20" s="1196"/>
      <c r="EZD20" s="1198"/>
      <c r="EZE20" s="1193"/>
      <c r="EZF20" s="1194"/>
      <c r="EZG20" s="1195"/>
      <c r="EZH20" s="1195"/>
      <c r="EZI20" s="1195"/>
      <c r="EZJ20" s="1196"/>
      <c r="EZK20" s="1196"/>
      <c r="EZL20" s="1196"/>
      <c r="EZN20" s="1198"/>
      <c r="EZO20" s="1193"/>
      <c r="EZP20" s="1194"/>
      <c r="EZQ20" s="1195"/>
      <c r="EZR20" s="1195"/>
      <c r="EZS20" s="1195"/>
      <c r="EZT20" s="1196"/>
      <c r="EZU20" s="1196"/>
      <c r="EZV20" s="1196"/>
      <c r="EZX20" s="1198"/>
      <c r="EZY20" s="1193"/>
      <c r="EZZ20" s="1194"/>
      <c r="FAA20" s="1195"/>
      <c r="FAB20" s="1195"/>
      <c r="FAC20" s="1195"/>
      <c r="FAD20" s="1196"/>
      <c r="FAE20" s="1196"/>
      <c r="FAF20" s="1196"/>
      <c r="FAH20" s="1198"/>
      <c r="FAI20" s="1193"/>
      <c r="FAJ20" s="1194"/>
      <c r="FAK20" s="1195"/>
      <c r="FAL20" s="1195"/>
      <c r="FAM20" s="1195"/>
      <c r="FAN20" s="1196"/>
      <c r="FAO20" s="1196"/>
      <c r="FAP20" s="1196"/>
      <c r="FAR20" s="1198"/>
      <c r="FAS20" s="1193"/>
      <c r="FAT20" s="1194"/>
      <c r="FAU20" s="1195"/>
      <c r="FAV20" s="1195"/>
      <c r="FAW20" s="1195"/>
      <c r="FAX20" s="1196"/>
      <c r="FAY20" s="1196"/>
      <c r="FAZ20" s="1196"/>
      <c r="FBB20" s="1198"/>
      <c r="FBC20" s="1193"/>
      <c r="FBD20" s="1194"/>
      <c r="FBE20" s="1195"/>
      <c r="FBF20" s="1195"/>
      <c r="FBG20" s="1195"/>
      <c r="FBH20" s="1196"/>
      <c r="FBI20" s="1196"/>
      <c r="FBJ20" s="1196"/>
      <c r="FBL20" s="1198"/>
      <c r="FBM20" s="1193"/>
      <c r="FBN20" s="1194"/>
      <c r="FBO20" s="1195"/>
      <c r="FBP20" s="1195"/>
      <c r="FBQ20" s="1195"/>
      <c r="FBR20" s="1196"/>
      <c r="FBS20" s="1196"/>
      <c r="FBT20" s="1196"/>
      <c r="FBV20" s="1198"/>
      <c r="FBW20" s="1193"/>
      <c r="FBX20" s="1194"/>
      <c r="FBY20" s="1195"/>
      <c r="FBZ20" s="1195"/>
      <c r="FCA20" s="1195"/>
      <c r="FCB20" s="1196"/>
      <c r="FCC20" s="1196"/>
      <c r="FCD20" s="1196"/>
      <c r="FCF20" s="1198"/>
      <c r="FCG20" s="1193"/>
      <c r="FCH20" s="1194"/>
      <c r="FCI20" s="1195"/>
      <c r="FCJ20" s="1195"/>
      <c r="FCK20" s="1195"/>
      <c r="FCL20" s="1196"/>
      <c r="FCM20" s="1196"/>
      <c r="FCN20" s="1196"/>
      <c r="FCP20" s="1198"/>
      <c r="FCQ20" s="1193"/>
      <c r="FCR20" s="1194"/>
      <c r="FCS20" s="1195"/>
      <c r="FCT20" s="1195"/>
      <c r="FCU20" s="1195"/>
      <c r="FCV20" s="1196"/>
      <c r="FCW20" s="1196"/>
      <c r="FCX20" s="1196"/>
      <c r="FCZ20" s="1198"/>
      <c r="FDA20" s="1193"/>
      <c r="FDB20" s="1194"/>
      <c r="FDC20" s="1195"/>
      <c r="FDD20" s="1195"/>
      <c r="FDE20" s="1195"/>
      <c r="FDF20" s="1196"/>
      <c r="FDG20" s="1196"/>
      <c r="FDH20" s="1196"/>
      <c r="FDJ20" s="1198"/>
      <c r="FDK20" s="1193"/>
      <c r="FDL20" s="1194"/>
      <c r="FDM20" s="1195"/>
      <c r="FDN20" s="1195"/>
      <c r="FDO20" s="1195"/>
      <c r="FDP20" s="1196"/>
      <c r="FDQ20" s="1196"/>
      <c r="FDR20" s="1196"/>
      <c r="FDT20" s="1198"/>
      <c r="FDU20" s="1193"/>
      <c r="FDV20" s="1194"/>
      <c r="FDW20" s="1195"/>
      <c r="FDX20" s="1195"/>
      <c r="FDY20" s="1195"/>
      <c r="FDZ20" s="1196"/>
      <c r="FEA20" s="1196"/>
      <c r="FEB20" s="1196"/>
      <c r="FED20" s="1198"/>
      <c r="FEE20" s="1193"/>
      <c r="FEF20" s="1194"/>
      <c r="FEG20" s="1195"/>
      <c r="FEH20" s="1195"/>
      <c r="FEI20" s="1195"/>
      <c r="FEJ20" s="1196"/>
      <c r="FEK20" s="1196"/>
      <c r="FEL20" s="1196"/>
      <c r="FEN20" s="1198"/>
      <c r="FEO20" s="1193"/>
      <c r="FEP20" s="1194"/>
      <c r="FEQ20" s="1195"/>
      <c r="FER20" s="1195"/>
      <c r="FES20" s="1195"/>
      <c r="FET20" s="1196"/>
      <c r="FEU20" s="1196"/>
      <c r="FEV20" s="1196"/>
      <c r="FEX20" s="1198"/>
      <c r="FEY20" s="1193"/>
      <c r="FEZ20" s="1194"/>
      <c r="FFA20" s="1195"/>
      <c r="FFB20" s="1195"/>
      <c r="FFC20" s="1195"/>
      <c r="FFD20" s="1196"/>
      <c r="FFE20" s="1196"/>
      <c r="FFF20" s="1196"/>
      <c r="FFH20" s="1198"/>
      <c r="FFI20" s="1193"/>
      <c r="FFJ20" s="1194"/>
      <c r="FFK20" s="1195"/>
      <c r="FFL20" s="1195"/>
      <c r="FFM20" s="1195"/>
      <c r="FFN20" s="1196"/>
      <c r="FFO20" s="1196"/>
      <c r="FFP20" s="1196"/>
      <c r="FFR20" s="1198"/>
      <c r="FFS20" s="1193"/>
      <c r="FFT20" s="1194"/>
      <c r="FFU20" s="1195"/>
      <c r="FFV20" s="1195"/>
      <c r="FFW20" s="1195"/>
      <c r="FFX20" s="1196"/>
      <c r="FFY20" s="1196"/>
      <c r="FFZ20" s="1196"/>
      <c r="FGB20" s="1198"/>
      <c r="FGC20" s="1193"/>
      <c r="FGD20" s="1194"/>
      <c r="FGE20" s="1195"/>
      <c r="FGF20" s="1195"/>
      <c r="FGG20" s="1195"/>
      <c r="FGH20" s="1196"/>
      <c r="FGI20" s="1196"/>
      <c r="FGJ20" s="1196"/>
      <c r="FGL20" s="1198"/>
      <c r="FGM20" s="1193"/>
      <c r="FGN20" s="1194"/>
      <c r="FGO20" s="1195"/>
      <c r="FGP20" s="1195"/>
      <c r="FGQ20" s="1195"/>
      <c r="FGR20" s="1196"/>
      <c r="FGS20" s="1196"/>
      <c r="FGT20" s="1196"/>
      <c r="FGV20" s="1198"/>
      <c r="FGW20" s="1193"/>
      <c r="FGX20" s="1194"/>
      <c r="FGY20" s="1195"/>
      <c r="FGZ20" s="1195"/>
      <c r="FHA20" s="1195"/>
      <c r="FHB20" s="1196"/>
      <c r="FHC20" s="1196"/>
      <c r="FHD20" s="1196"/>
      <c r="FHF20" s="1198"/>
      <c r="FHG20" s="1193"/>
      <c r="FHH20" s="1194"/>
      <c r="FHI20" s="1195"/>
      <c r="FHJ20" s="1195"/>
      <c r="FHK20" s="1195"/>
      <c r="FHL20" s="1196"/>
      <c r="FHM20" s="1196"/>
      <c r="FHN20" s="1196"/>
      <c r="FHP20" s="1198"/>
      <c r="FHQ20" s="1193"/>
      <c r="FHR20" s="1194"/>
      <c r="FHS20" s="1195"/>
      <c r="FHT20" s="1195"/>
      <c r="FHU20" s="1195"/>
      <c r="FHV20" s="1196"/>
      <c r="FHW20" s="1196"/>
      <c r="FHX20" s="1196"/>
      <c r="FHZ20" s="1198"/>
      <c r="FIA20" s="1193"/>
      <c r="FIB20" s="1194"/>
      <c r="FIC20" s="1195"/>
      <c r="FID20" s="1195"/>
      <c r="FIE20" s="1195"/>
      <c r="FIF20" s="1196"/>
      <c r="FIG20" s="1196"/>
      <c r="FIH20" s="1196"/>
      <c r="FIJ20" s="1198"/>
      <c r="FIK20" s="1193"/>
      <c r="FIL20" s="1194"/>
      <c r="FIM20" s="1195"/>
      <c r="FIN20" s="1195"/>
      <c r="FIO20" s="1195"/>
      <c r="FIP20" s="1196"/>
      <c r="FIQ20" s="1196"/>
      <c r="FIR20" s="1196"/>
      <c r="FIT20" s="1198"/>
      <c r="FIU20" s="1193"/>
      <c r="FIV20" s="1194"/>
      <c r="FIW20" s="1195"/>
      <c r="FIX20" s="1195"/>
      <c r="FIY20" s="1195"/>
      <c r="FIZ20" s="1196"/>
      <c r="FJA20" s="1196"/>
      <c r="FJB20" s="1196"/>
      <c r="FJD20" s="1198"/>
      <c r="FJE20" s="1193"/>
      <c r="FJF20" s="1194"/>
      <c r="FJG20" s="1195"/>
      <c r="FJH20" s="1195"/>
      <c r="FJI20" s="1195"/>
      <c r="FJJ20" s="1196"/>
      <c r="FJK20" s="1196"/>
      <c r="FJL20" s="1196"/>
      <c r="FJN20" s="1198"/>
      <c r="FJO20" s="1193"/>
      <c r="FJP20" s="1194"/>
      <c r="FJQ20" s="1195"/>
      <c r="FJR20" s="1195"/>
      <c r="FJS20" s="1195"/>
      <c r="FJT20" s="1196"/>
      <c r="FJU20" s="1196"/>
      <c r="FJV20" s="1196"/>
      <c r="FJX20" s="1198"/>
      <c r="FJY20" s="1193"/>
      <c r="FJZ20" s="1194"/>
      <c r="FKA20" s="1195"/>
      <c r="FKB20" s="1195"/>
      <c r="FKC20" s="1195"/>
      <c r="FKD20" s="1196"/>
      <c r="FKE20" s="1196"/>
      <c r="FKF20" s="1196"/>
      <c r="FKH20" s="1198"/>
      <c r="FKI20" s="1193"/>
      <c r="FKJ20" s="1194"/>
      <c r="FKK20" s="1195"/>
      <c r="FKL20" s="1195"/>
      <c r="FKM20" s="1195"/>
      <c r="FKN20" s="1196"/>
      <c r="FKO20" s="1196"/>
      <c r="FKP20" s="1196"/>
      <c r="FKR20" s="1198"/>
      <c r="FKS20" s="1193"/>
      <c r="FKT20" s="1194"/>
      <c r="FKU20" s="1195"/>
      <c r="FKV20" s="1195"/>
      <c r="FKW20" s="1195"/>
      <c r="FKX20" s="1196"/>
      <c r="FKY20" s="1196"/>
      <c r="FKZ20" s="1196"/>
      <c r="FLB20" s="1198"/>
      <c r="FLC20" s="1193"/>
      <c r="FLD20" s="1194"/>
      <c r="FLE20" s="1195"/>
      <c r="FLF20" s="1195"/>
      <c r="FLG20" s="1195"/>
      <c r="FLH20" s="1196"/>
      <c r="FLI20" s="1196"/>
      <c r="FLJ20" s="1196"/>
      <c r="FLL20" s="1198"/>
      <c r="FLM20" s="1193"/>
      <c r="FLN20" s="1194"/>
      <c r="FLO20" s="1195"/>
      <c r="FLP20" s="1195"/>
      <c r="FLQ20" s="1195"/>
      <c r="FLR20" s="1196"/>
      <c r="FLS20" s="1196"/>
      <c r="FLT20" s="1196"/>
      <c r="FLV20" s="1198"/>
      <c r="FLW20" s="1193"/>
      <c r="FLX20" s="1194"/>
      <c r="FLY20" s="1195"/>
      <c r="FLZ20" s="1195"/>
      <c r="FMA20" s="1195"/>
      <c r="FMB20" s="1196"/>
      <c r="FMC20" s="1196"/>
      <c r="FMD20" s="1196"/>
      <c r="FMF20" s="1198"/>
      <c r="FMG20" s="1193"/>
      <c r="FMH20" s="1194"/>
      <c r="FMI20" s="1195"/>
      <c r="FMJ20" s="1195"/>
      <c r="FMK20" s="1195"/>
      <c r="FML20" s="1196"/>
      <c r="FMM20" s="1196"/>
      <c r="FMN20" s="1196"/>
      <c r="FMP20" s="1198"/>
      <c r="FMQ20" s="1193"/>
      <c r="FMR20" s="1194"/>
      <c r="FMS20" s="1195"/>
      <c r="FMT20" s="1195"/>
      <c r="FMU20" s="1195"/>
      <c r="FMV20" s="1196"/>
      <c r="FMW20" s="1196"/>
      <c r="FMX20" s="1196"/>
      <c r="FMZ20" s="1198"/>
      <c r="FNA20" s="1193"/>
      <c r="FNB20" s="1194"/>
      <c r="FNC20" s="1195"/>
      <c r="FND20" s="1195"/>
      <c r="FNE20" s="1195"/>
      <c r="FNF20" s="1196"/>
      <c r="FNG20" s="1196"/>
      <c r="FNH20" s="1196"/>
      <c r="FNJ20" s="1198"/>
      <c r="FNK20" s="1193"/>
      <c r="FNL20" s="1194"/>
      <c r="FNM20" s="1195"/>
      <c r="FNN20" s="1195"/>
      <c r="FNO20" s="1195"/>
      <c r="FNP20" s="1196"/>
      <c r="FNQ20" s="1196"/>
      <c r="FNR20" s="1196"/>
      <c r="FNT20" s="1198"/>
      <c r="FNU20" s="1193"/>
      <c r="FNV20" s="1194"/>
      <c r="FNW20" s="1195"/>
      <c r="FNX20" s="1195"/>
      <c r="FNY20" s="1195"/>
      <c r="FNZ20" s="1196"/>
      <c r="FOA20" s="1196"/>
      <c r="FOB20" s="1196"/>
      <c r="FOD20" s="1198"/>
      <c r="FOE20" s="1193"/>
      <c r="FOF20" s="1194"/>
      <c r="FOG20" s="1195"/>
      <c r="FOH20" s="1195"/>
      <c r="FOI20" s="1195"/>
      <c r="FOJ20" s="1196"/>
      <c r="FOK20" s="1196"/>
      <c r="FOL20" s="1196"/>
      <c r="FON20" s="1198"/>
      <c r="FOO20" s="1193"/>
      <c r="FOP20" s="1194"/>
      <c r="FOQ20" s="1195"/>
      <c r="FOR20" s="1195"/>
      <c r="FOS20" s="1195"/>
      <c r="FOT20" s="1196"/>
      <c r="FOU20" s="1196"/>
      <c r="FOV20" s="1196"/>
      <c r="FOX20" s="1198"/>
      <c r="FOY20" s="1193"/>
      <c r="FOZ20" s="1194"/>
      <c r="FPA20" s="1195"/>
      <c r="FPB20" s="1195"/>
      <c r="FPC20" s="1195"/>
      <c r="FPD20" s="1196"/>
      <c r="FPE20" s="1196"/>
      <c r="FPF20" s="1196"/>
      <c r="FPH20" s="1198"/>
      <c r="FPI20" s="1193"/>
      <c r="FPJ20" s="1194"/>
      <c r="FPK20" s="1195"/>
      <c r="FPL20" s="1195"/>
      <c r="FPM20" s="1195"/>
      <c r="FPN20" s="1196"/>
      <c r="FPO20" s="1196"/>
      <c r="FPP20" s="1196"/>
      <c r="FPR20" s="1198"/>
      <c r="FPS20" s="1193"/>
      <c r="FPT20" s="1194"/>
      <c r="FPU20" s="1195"/>
      <c r="FPV20" s="1195"/>
      <c r="FPW20" s="1195"/>
      <c r="FPX20" s="1196"/>
      <c r="FPY20" s="1196"/>
      <c r="FPZ20" s="1196"/>
      <c r="FQB20" s="1198"/>
      <c r="FQC20" s="1193"/>
      <c r="FQD20" s="1194"/>
      <c r="FQE20" s="1195"/>
      <c r="FQF20" s="1195"/>
      <c r="FQG20" s="1195"/>
      <c r="FQH20" s="1196"/>
      <c r="FQI20" s="1196"/>
      <c r="FQJ20" s="1196"/>
      <c r="FQL20" s="1198"/>
      <c r="FQM20" s="1193"/>
      <c r="FQN20" s="1194"/>
      <c r="FQO20" s="1195"/>
      <c r="FQP20" s="1195"/>
      <c r="FQQ20" s="1195"/>
      <c r="FQR20" s="1196"/>
      <c r="FQS20" s="1196"/>
      <c r="FQT20" s="1196"/>
      <c r="FQV20" s="1198"/>
      <c r="FQW20" s="1193"/>
      <c r="FQX20" s="1194"/>
      <c r="FQY20" s="1195"/>
      <c r="FQZ20" s="1195"/>
      <c r="FRA20" s="1195"/>
      <c r="FRB20" s="1196"/>
      <c r="FRC20" s="1196"/>
      <c r="FRD20" s="1196"/>
      <c r="FRF20" s="1198"/>
      <c r="FRG20" s="1193"/>
      <c r="FRH20" s="1194"/>
      <c r="FRI20" s="1195"/>
      <c r="FRJ20" s="1195"/>
      <c r="FRK20" s="1195"/>
      <c r="FRL20" s="1196"/>
      <c r="FRM20" s="1196"/>
      <c r="FRN20" s="1196"/>
      <c r="FRP20" s="1198"/>
      <c r="FRQ20" s="1193"/>
      <c r="FRR20" s="1194"/>
      <c r="FRS20" s="1195"/>
      <c r="FRT20" s="1195"/>
      <c r="FRU20" s="1195"/>
      <c r="FRV20" s="1196"/>
      <c r="FRW20" s="1196"/>
      <c r="FRX20" s="1196"/>
      <c r="FRZ20" s="1198"/>
      <c r="FSA20" s="1193"/>
      <c r="FSB20" s="1194"/>
      <c r="FSC20" s="1195"/>
      <c r="FSD20" s="1195"/>
      <c r="FSE20" s="1195"/>
      <c r="FSF20" s="1196"/>
      <c r="FSG20" s="1196"/>
      <c r="FSH20" s="1196"/>
      <c r="FSJ20" s="1198"/>
      <c r="FSK20" s="1193"/>
      <c r="FSL20" s="1194"/>
      <c r="FSM20" s="1195"/>
      <c r="FSN20" s="1195"/>
      <c r="FSO20" s="1195"/>
      <c r="FSP20" s="1196"/>
      <c r="FSQ20" s="1196"/>
      <c r="FSR20" s="1196"/>
      <c r="FST20" s="1198"/>
      <c r="FSU20" s="1193"/>
      <c r="FSV20" s="1194"/>
      <c r="FSW20" s="1195"/>
      <c r="FSX20" s="1195"/>
      <c r="FSY20" s="1195"/>
      <c r="FSZ20" s="1196"/>
      <c r="FTA20" s="1196"/>
      <c r="FTB20" s="1196"/>
      <c r="FTD20" s="1198"/>
      <c r="FTE20" s="1193"/>
      <c r="FTF20" s="1194"/>
      <c r="FTG20" s="1195"/>
      <c r="FTH20" s="1195"/>
      <c r="FTI20" s="1195"/>
      <c r="FTJ20" s="1196"/>
      <c r="FTK20" s="1196"/>
      <c r="FTL20" s="1196"/>
      <c r="FTN20" s="1198"/>
      <c r="FTO20" s="1193"/>
      <c r="FTP20" s="1194"/>
      <c r="FTQ20" s="1195"/>
      <c r="FTR20" s="1195"/>
      <c r="FTS20" s="1195"/>
      <c r="FTT20" s="1196"/>
      <c r="FTU20" s="1196"/>
      <c r="FTV20" s="1196"/>
      <c r="FTX20" s="1198"/>
      <c r="FTY20" s="1193"/>
      <c r="FTZ20" s="1194"/>
      <c r="FUA20" s="1195"/>
      <c r="FUB20" s="1195"/>
      <c r="FUC20" s="1195"/>
      <c r="FUD20" s="1196"/>
      <c r="FUE20" s="1196"/>
      <c r="FUF20" s="1196"/>
      <c r="FUH20" s="1198"/>
      <c r="FUI20" s="1193"/>
      <c r="FUJ20" s="1194"/>
      <c r="FUK20" s="1195"/>
      <c r="FUL20" s="1195"/>
      <c r="FUM20" s="1195"/>
      <c r="FUN20" s="1196"/>
      <c r="FUO20" s="1196"/>
      <c r="FUP20" s="1196"/>
      <c r="FUR20" s="1198"/>
      <c r="FUS20" s="1193"/>
      <c r="FUT20" s="1194"/>
      <c r="FUU20" s="1195"/>
      <c r="FUV20" s="1195"/>
      <c r="FUW20" s="1195"/>
      <c r="FUX20" s="1196"/>
      <c r="FUY20" s="1196"/>
      <c r="FUZ20" s="1196"/>
      <c r="FVB20" s="1198"/>
      <c r="FVC20" s="1193"/>
      <c r="FVD20" s="1194"/>
      <c r="FVE20" s="1195"/>
      <c r="FVF20" s="1195"/>
      <c r="FVG20" s="1195"/>
      <c r="FVH20" s="1196"/>
      <c r="FVI20" s="1196"/>
      <c r="FVJ20" s="1196"/>
      <c r="FVL20" s="1198"/>
      <c r="FVM20" s="1193"/>
      <c r="FVN20" s="1194"/>
      <c r="FVO20" s="1195"/>
      <c r="FVP20" s="1195"/>
      <c r="FVQ20" s="1195"/>
      <c r="FVR20" s="1196"/>
      <c r="FVS20" s="1196"/>
      <c r="FVT20" s="1196"/>
      <c r="FVV20" s="1198"/>
      <c r="FVW20" s="1193"/>
      <c r="FVX20" s="1194"/>
      <c r="FVY20" s="1195"/>
      <c r="FVZ20" s="1195"/>
      <c r="FWA20" s="1195"/>
      <c r="FWB20" s="1196"/>
      <c r="FWC20" s="1196"/>
      <c r="FWD20" s="1196"/>
      <c r="FWF20" s="1198"/>
      <c r="FWG20" s="1193"/>
      <c r="FWH20" s="1194"/>
      <c r="FWI20" s="1195"/>
      <c r="FWJ20" s="1195"/>
      <c r="FWK20" s="1195"/>
      <c r="FWL20" s="1196"/>
      <c r="FWM20" s="1196"/>
      <c r="FWN20" s="1196"/>
      <c r="FWP20" s="1198"/>
      <c r="FWQ20" s="1193"/>
      <c r="FWR20" s="1194"/>
      <c r="FWS20" s="1195"/>
      <c r="FWT20" s="1195"/>
      <c r="FWU20" s="1195"/>
      <c r="FWV20" s="1196"/>
      <c r="FWW20" s="1196"/>
      <c r="FWX20" s="1196"/>
      <c r="FWZ20" s="1198"/>
      <c r="FXA20" s="1193"/>
      <c r="FXB20" s="1194"/>
      <c r="FXC20" s="1195"/>
      <c r="FXD20" s="1195"/>
      <c r="FXE20" s="1195"/>
      <c r="FXF20" s="1196"/>
      <c r="FXG20" s="1196"/>
      <c r="FXH20" s="1196"/>
      <c r="FXJ20" s="1198"/>
      <c r="FXK20" s="1193"/>
      <c r="FXL20" s="1194"/>
      <c r="FXM20" s="1195"/>
      <c r="FXN20" s="1195"/>
      <c r="FXO20" s="1195"/>
      <c r="FXP20" s="1196"/>
      <c r="FXQ20" s="1196"/>
      <c r="FXR20" s="1196"/>
      <c r="FXT20" s="1198"/>
      <c r="FXU20" s="1193"/>
      <c r="FXV20" s="1194"/>
      <c r="FXW20" s="1195"/>
      <c r="FXX20" s="1195"/>
      <c r="FXY20" s="1195"/>
      <c r="FXZ20" s="1196"/>
      <c r="FYA20" s="1196"/>
      <c r="FYB20" s="1196"/>
      <c r="FYD20" s="1198"/>
      <c r="FYE20" s="1193"/>
      <c r="FYF20" s="1194"/>
      <c r="FYG20" s="1195"/>
      <c r="FYH20" s="1195"/>
      <c r="FYI20" s="1195"/>
      <c r="FYJ20" s="1196"/>
      <c r="FYK20" s="1196"/>
      <c r="FYL20" s="1196"/>
      <c r="FYN20" s="1198"/>
      <c r="FYO20" s="1193"/>
      <c r="FYP20" s="1194"/>
      <c r="FYQ20" s="1195"/>
      <c r="FYR20" s="1195"/>
      <c r="FYS20" s="1195"/>
      <c r="FYT20" s="1196"/>
      <c r="FYU20" s="1196"/>
      <c r="FYV20" s="1196"/>
      <c r="FYX20" s="1198"/>
      <c r="FYY20" s="1193"/>
      <c r="FYZ20" s="1194"/>
      <c r="FZA20" s="1195"/>
      <c r="FZB20" s="1195"/>
      <c r="FZC20" s="1195"/>
      <c r="FZD20" s="1196"/>
      <c r="FZE20" s="1196"/>
      <c r="FZF20" s="1196"/>
      <c r="FZH20" s="1198"/>
      <c r="FZI20" s="1193"/>
      <c r="FZJ20" s="1194"/>
      <c r="FZK20" s="1195"/>
      <c r="FZL20" s="1195"/>
      <c r="FZM20" s="1195"/>
      <c r="FZN20" s="1196"/>
      <c r="FZO20" s="1196"/>
      <c r="FZP20" s="1196"/>
      <c r="FZR20" s="1198"/>
      <c r="FZS20" s="1193"/>
      <c r="FZT20" s="1194"/>
      <c r="FZU20" s="1195"/>
      <c r="FZV20" s="1195"/>
      <c r="FZW20" s="1195"/>
      <c r="FZX20" s="1196"/>
      <c r="FZY20" s="1196"/>
      <c r="FZZ20" s="1196"/>
      <c r="GAB20" s="1198"/>
      <c r="GAC20" s="1193"/>
      <c r="GAD20" s="1194"/>
      <c r="GAE20" s="1195"/>
      <c r="GAF20" s="1195"/>
      <c r="GAG20" s="1195"/>
      <c r="GAH20" s="1196"/>
      <c r="GAI20" s="1196"/>
      <c r="GAJ20" s="1196"/>
      <c r="GAL20" s="1198"/>
      <c r="GAM20" s="1193"/>
      <c r="GAN20" s="1194"/>
      <c r="GAO20" s="1195"/>
      <c r="GAP20" s="1195"/>
      <c r="GAQ20" s="1195"/>
      <c r="GAR20" s="1196"/>
      <c r="GAS20" s="1196"/>
      <c r="GAT20" s="1196"/>
      <c r="GAV20" s="1198"/>
      <c r="GAW20" s="1193"/>
      <c r="GAX20" s="1194"/>
      <c r="GAY20" s="1195"/>
      <c r="GAZ20" s="1195"/>
      <c r="GBA20" s="1195"/>
      <c r="GBB20" s="1196"/>
      <c r="GBC20" s="1196"/>
      <c r="GBD20" s="1196"/>
      <c r="GBF20" s="1198"/>
      <c r="GBG20" s="1193"/>
      <c r="GBH20" s="1194"/>
      <c r="GBI20" s="1195"/>
      <c r="GBJ20" s="1195"/>
      <c r="GBK20" s="1195"/>
      <c r="GBL20" s="1196"/>
      <c r="GBM20" s="1196"/>
      <c r="GBN20" s="1196"/>
      <c r="GBP20" s="1198"/>
      <c r="GBQ20" s="1193"/>
      <c r="GBR20" s="1194"/>
      <c r="GBS20" s="1195"/>
      <c r="GBT20" s="1195"/>
      <c r="GBU20" s="1195"/>
      <c r="GBV20" s="1196"/>
      <c r="GBW20" s="1196"/>
      <c r="GBX20" s="1196"/>
      <c r="GBZ20" s="1198"/>
      <c r="GCA20" s="1193"/>
      <c r="GCB20" s="1194"/>
      <c r="GCC20" s="1195"/>
      <c r="GCD20" s="1195"/>
      <c r="GCE20" s="1195"/>
      <c r="GCF20" s="1196"/>
      <c r="GCG20" s="1196"/>
      <c r="GCH20" s="1196"/>
      <c r="GCJ20" s="1198"/>
      <c r="GCK20" s="1193"/>
      <c r="GCL20" s="1194"/>
      <c r="GCM20" s="1195"/>
      <c r="GCN20" s="1195"/>
      <c r="GCO20" s="1195"/>
      <c r="GCP20" s="1196"/>
      <c r="GCQ20" s="1196"/>
      <c r="GCR20" s="1196"/>
      <c r="GCT20" s="1198"/>
      <c r="GCU20" s="1193"/>
      <c r="GCV20" s="1194"/>
      <c r="GCW20" s="1195"/>
      <c r="GCX20" s="1195"/>
      <c r="GCY20" s="1195"/>
      <c r="GCZ20" s="1196"/>
      <c r="GDA20" s="1196"/>
      <c r="GDB20" s="1196"/>
      <c r="GDD20" s="1198"/>
      <c r="GDE20" s="1193"/>
      <c r="GDF20" s="1194"/>
      <c r="GDG20" s="1195"/>
      <c r="GDH20" s="1195"/>
      <c r="GDI20" s="1195"/>
      <c r="GDJ20" s="1196"/>
      <c r="GDK20" s="1196"/>
      <c r="GDL20" s="1196"/>
      <c r="GDN20" s="1198"/>
      <c r="GDO20" s="1193"/>
      <c r="GDP20" s="1194"/>
      <c r="GDQ20" s="1195"/>
      <c r="GDR20" s="1195"/>
      <c r="GDS20" s="1195"/>
      <c r="GDT20" s="1196"/>
      <c r="GDU20" s="1196"/>
      <c r="GDV20" s="1196"/>
      <c r="GDX20" s="1198"/>
      <c r="GDY20" s="1193"/>
      <c r="GDZ20" s="1194"/>
      <c r="GEA20" s="1195"/>
      <c r="GEB20" s="1195"/>
      <c r="GEC20" s="1195"/>
      <c r="GED20" s="1196"/>
      <c r="GEE20" s="1196"/>
      <c r="GEF20" s="1196"/>
      <c r="GEH20" s="1198"/>
      <c r="GEI20" s="1193"/>
      <c r="GEJ20" s="1194"/>
      <c r="GEK20" s="1195"/>
      <c r="GEL20" s="1195"/>
      <c r="GEM20" s="1195"/>
      <c r="GEN20" s="1196"/>
      <c r="GEO20" s="1196"/>
      <c r="GEP20" s="1196"/>
      <c r="GER20" s="1198"/>
      <c r="GES20" s="1193"/>
      <c r="GET20" s="1194"/>
      <c r="GEU20" s="1195"/>
      <c r="GEV20" s="1195"/>
      <c r="GEW20" s="1195"/>
      <c r="GEX20" s="1196"/>
      <c r="GEY20" s="1196"/>
      <c r="GEZ20" s="1196"/>
      <c r="GFB20" s="1198"/>
      <c r="GFC20" s="1193"/>
      <c r="GFD20" s="1194"/>
      <c r="GFE20" s="1195"/>
      <c r="GFF20" s="1195"/>
      <c r="GFG20" s="1195"/>
      <c r="GFH20" s="1196"/>
      <c r="GFI20" s="1196"/>
      <c r="GFJ20" s="1196"/>
      <c r="GFL20" s="1198"/>
      <c r="GFM20" s="1193"/>
      <c r="GFN20" s="1194"/>
      <c r="GFO20" s="1195"/>
      <c r="GFP20" s="1195"/>
      <c r="GFQ20" s="1195"/>
      <c r="GFR20" s="1196"/>
      <c r="GFS20" s="1196"/>
      <c r="GFT20" s="1196"/>
      <c r="GFV20" s="1198"/>
      <c r="GFW20" s="1193"/>
      <c r="GFX20" s="1194"/>
      <c r="GFY20" s="1195"/>
      <c r="GFZ20" s="1195"/>
      <c r="GGA20" s="1195"/>
      <c r="GGB20" s="1196"/>
      <c r="GGC20" s="1196"/>
      <c r="GGD20" s="1196"/>
      <c r="GGF20" s="1198"/>
      <c r="GGG20" s="1193"/>
      <c r="GGH20" s="1194"/>
      <c r="GGI20" s="1195"/>
      <c r="GGJ20" s="1195"/>
      <c r="GGK20" s="1195"/>
      <c r="GGL20" s="1196"/>
      <c r="GGM20" s="1196"/>
      <c r="GGN20" s="1196"/>
      <c r="GGP20" s="1198"/>
      <c r="GGQ20" s="1193"/>
      <c r="GGR20" s="1194"/>
      <c r="GGS20" s="1195"/>
      <c r="GGT20" s="1195"/>
      <c r="GGU20" s="1195"/>
      <c r="GGV20" s="1196"/>
      <c r="GGW20" s="1196"/>
      <c r="GGX20" s="1196"/>
      <c r="GGZ20" s="1198"/>
      <c r="GHA20" s="1193"/>
      <c r="GHB20" s="1194"/>
      <c r="GHC20" s="1195"/>
      <c r="GHD20" s="1195"/>
      <c r="GHE20" s="1195"/>
      <c r="GHF20" s="1196"/>
      <c r="GHG20" s="1196"/>
      <c r="GHH20" s="1196"/>
      <c r="GHJ20" s="1198"/>
      <c r="GHK20" s="1193"/>
      <c r="GHL20" s="1194"/>
      <c r="GHM20" s="1195"/>
      <c r="GHN20" s="1195"/>
      <c r="GHO20" s="1195"/>
      <c r="GHP20" s="1196"/>
      <c r="GHQ20" s="1196"/>
      <c r="GHR20" s="1196"/>
      <c r="GHT20" s="1198"/>
      <c r="GHU20" s="1193"/>
      <c r="GHV20" s="1194"/>
      <c r="GHW20" s="1195"/>
      <c r="GHX20" s="1195"/>
      <c r="GHY20" s="1195"/>
      <c r="GHZ20" s="1196"/>
      <c r="GIA20" s="1196"/>
      <c r="GIB20" s="1196"/>
      <c r="GID20" s="1198"/>
      <c r="GIE20" s="1193"/>
      <c r="GIF20" s="1194"/>
      <c r="GIG20" s="1195"/>
      <c r="GIH20" s="1195"/>
      <c r="GII20" s="1195"/>
      <c r="GIJ20" s="1196"/>
      <c r="GIK20" s="1196"/>
      <c r="GIL20" s="1196"/>
      <c r="GIN20" s="1198"/>
      <c r="GIO20" s="1193"/>
      <c r="GIP20" s="1194"/>
      <c r="GIQ20" s="1195"/>
      <c r="GIR20" s="1195"/>
      <c r="GIS20" s="1195"/>
      <c r="GIT20" s="1196"/>
      <c r="GIU20" s="1196"/>
      <c r="GIV20" s="1196"/>
      <c r="GIX20" s="1198"/>
      <c r="GIY20" s="1193"/>
      <c r="GIZ20" s="1194"/>
      <c r="GJA20" s="1195"/>
      <c r="GJB20" s="1195"/>
      <c r="GJC20" s="1195"/>
      <c r="GJD20" s="1196"/>
      <c r="GJE20" s="1196"/>
      <c r="GJF20" s="1196"/>
      <c r="GJH20" s="1198"/>
      <c r="GJI20" s="1193"/>
      <c r="GJJ20" s="1194"/>
      <c r="GJK20" s="1195"/>
      <c r="GJL20" s="1195"/>
      <c r="GJM20" s="1195"/>
      <c r="GJN20" s="1196"/>
      <c r="GJO20" s="1196"/>
      <c r="GJP20" s="1196"/>
      <c r="GJR20" s="1198"/>
      <c r="GJS20" s="1193"/>
      <c r="GJT20" s="1194"/>
      <c r="GJU20" s="1195"/>
      <c r="GJV20" s="1195"/>
      <c r="GJW20" s="1195"/>
      <c r="GJX20" s="1196"/>
      <c r="GJY20" s="1196"/>
      <c r="GJZ20" s="1196"/>
      <c r="GKB20" s="1198"/>
      <c r="GKC20" s="1193"/>
      <c r="GKD20" s="1194"/>
      <c r="GKE20" s="1195"/>
      <c r="GKF20" s="1195"/>
      <c r="GKG20" s="1195"/>
      <c r="GKH20" s="1196"/>
      <c r="GKI20" s="1196"/>
      <c r="GKJ20" s="1196"/>
      <c r="GKL20" s="1198"/>
      <c r="GKM20" s="1193"/>
      <c r="GKN20" s="1194"/>
      <c r="GKO20" s="1195"/>
      <c r="GKP20" s="1195"/>
      <c r="GKQ20" s="1195"/>
      <c r="GKR20" s="1196"/>
      <c r="GKS20" s="1196"/>
      <c r="GKT20" s="1196"/>
      <c r="GKV20" s="1198"/>
      <c r="GKW20" s="1193"/>
      <c r="GKX20" s="1194"/>
      <c r="GKY20" s="1195"/>
      <c r="GKZ20" s="1195"/>
      <c r="GLA20" s="1195"/>
      <c r="GLB20" s="1196"/>
      <c r="GLC20" s="1196"/>
      <c r="GLD20" s="1196"/>
      <c r="GLF20" s="1198"/>
      <c r="GLG20" s="1193"/>
      <c r="GLH20" s="1194"/>
      <c r="GLI20" s="1195"/>
      <c r="GLJ20" s="1195"/>
      <c r="GLK20" s="1195"/>
      <c r="GLL20" s="1196"/>
      <c r="GLM20" s="1196"/>
      <c r="GLN20" s="1196"/>
      <c r="GLP20" s="1198"/>
      <c r="GLQ20" s="1193"/>
      <c r="GLR20" s="1194"/>
      <c r="GLS20" s="1195"/>
      <c r="GLT20" s="1195"/>
      <c r="GLU20" s="1195"/>
      <c r="GLV20" s="1196"/>
      <c r="GLW20" s="1196"/>
      <c r="GLX20" s="1196"/>
      <c r="GLZ20" s="1198"/>
      <c r="GMA20" s="1193"/>
      <c r="GMB20" s="1194"/>
      <c r="GMC20" s="1195"/>
      <c r="GMD20" s="1195"/>
      <c r="GME20" s="1195"/>
      <c r="GMF20" s="1196"/>
      <c r="GMG20" s="1196"/>
      <c r="GMH20" s="1196"/>
      <c r="GMJ20" s="1198"/>
      <c r="GMK20" s="1193"/>
      <c r="GML20" s="1194"/>
      <c r="GMM20" s="1195"/>
      <c r="GMN20" s="1195"/>
      <c r="GMO20" s="1195"/>
      <c r="GMP20" s="1196"/>
      <c r="GMQ20" s="1196"/>
      <c r="GMR20" s="1196"/>
      <c r="GMT20" s="1198"/>
      <c r="GMU20" s="1193"/>
      <c r="GMV20" s="1194"/>
      <c r="GMW20" s="1195"/>
      <c r="GMX20" s="1195"/>
      <c r="GMY20" s="1195"/>
      <c r="GMZ20" s="1196"/>
      <c r="GNA20" s="1196"/>
      <c r="GNB20" s="1196"/>
      <c r="GND20" s="1198"/>
      <c r="GNE20" s="1193"/>
      <c r="GNF20" s="1194"/>
      <c r="GNG20" s="1195"/>
      <c r="GNH20" s="1195"/>
      <c r="GNI20" s="1195"/>
      <c r="GNJ20" s="1196"/>
      <c r="GNK20" s="1196"/>
      <c r="GNL20" s="1196"/>
      <c r="GNN20" s="1198"/>
      <c r="GNO20" s="1193"/>
      <c r="GNP20" s="1194"/>
      <c r="GNQ20" s="1195"/>
      <c r="GNR20" s="1195"/>
      <c r="GNS20" s="1195"/>
      <c r="GNT20" s="1196"/>
      <c r="GNU20" s="1196"/>
      <c r="GNV20" s="1196"/>
      <c r="GNX20" s="1198"/>
      <c r="GNY20" s="1193"/>
      <c r="GNZ20" s="1194"/>
      <c r="GOA20" s="1195"/>
      <c r="GOB20" s="1195"/>
      <c r="GOC20" s="1195"/>
      <c r="GOD20" s="1196"/>
      <c r="GOE20" s="1196"/>
      <c r="GOF20" s="1196"/>
      <c r="GOH20" s="1198"/>
      <c r="GOI20" s="1193"/>
      <c r="GOJ20" s="1194"/>
      <c r="GOK20" s="1195"/>
      <c r="GOL20" s="1195"/>
      <c r="GOM20" s="1195"/>
      <c r="GON20" s="1196"/>
      <c r="GOO20" s="1196"/>
      <c r="GOP20" s="1196"/>
      <c r="GOR20" s="1198"/>
      <c r="GOS20" s="1193"/>
      <c r="GOT20" s="1194"/>
      <c r="GOU20" s="1195"/>
      <c r="GOV20" s="1195"/>
      <c r="GOW20" s="1195"/>
      <c r="GOX20" s="1196"/>
      <c r="GOY20" s="1196"/>
      <c r="GOZ20" s="1196"/>
      <c r="GPB20" s="1198"/>
      <c r="GPC20" s="1193"/>
      <c r="GPD20" s="1194"/>
      <c r="GPE20" s="1195"/>
      <c r="GPF20" s="1195"/>
      <c r="GPG20" s="1195"/>
      <c r="GPH20" s="1196"/>
      <c r="GPI20" s="1196"/>
      <c r="GPJ20" s="1196"/>
      <c r="GPL20" s="1198"/>
      <c r="GPM20" s="1193"/>
      <c r="GPN20" s="1194"/>
      <c r="GPO20" s="1195"/>
      <c r="GPP20" s="1195"/>
      <c r="GPQ20" s="1195"/>
      <c r="GPR20" s="1196"/>
      <c r="GPS20" s="1196"/>
      <c r="GPT20" s="1196"/>
      <c r="GPV20" s="1198"/>
      <c r="GPW20" s="1193"/>
      <c r="GPX20" s="1194"/>
      <c r="GPY20" s="1195"/>
      <c r="GPZ20" s="1195"/>
      <c r="GQA20" s="1195"/>
      <c r="GQB20" s="1196"/>
      <c r="GQC20" s="1196"/>
      <c r="GQD20" s="1196"/>
      <c r="GQF20" s="1198"/>
      <c r="GQG20" s="1193"/>
      <c r="GQH20" s="1194"/>
      <c r="GQI20" s="1195"/>
      <c r="GQJ20" s="1195"/>
      <c r="GQK20" s="1195"/>
      <c r="GQL20" s="1196"/>
      <c r="GQM20" s="1196"/>
      <c r="GQN20" s="1196"/>
      <c r="GQP20" s="1198"/>
      <c r="GQQ20" s="1193"/>
      <c r="GQR20" s="1194"/>
      <c r="GQS20" s="1195"/>
      <c r="GQT20" s="1195"/>
      <c r="GQU20" s="1195"/>
      <c r="GQV20" s="1196"/>
      <c r="GQW20" s="1196"/>
      <c r="GQX20" s="1196"/>
      <c r="GQZ20" s="1198"/>
      <c r="GRA20" s="1193"/>
      <c r="GRB20" s="1194"/>
      <c r="GRC20" s="1195"/>
      <c r="GRD20" s="1195"/>
      <c r="GRE20" s="1195"/>
      <c r="GRF20" s="1196"/>
      <c r="GRG20" s="1196"/>
      <c r="GRH20" s="1196"/>
      <c r="GRJ20" s="1198"/>
      <c r="GRK20" s="1193"/>
      <c r="GRL20" s="1194"/>
      <c r="GRM20" s="1195"/>
      <c r="GRN20" s="1195"/>
      <c r="GRO20" s="1195"/>
      <c r="GRP20" s="1196"/>
      <c r="GRQ20" s="1196"/>
      <c r="GRR20" s="1196"/>
      <c r="GRT20" s="1198"/>
      <c r="GRU20" s="1193"/>
      <c r="GRV20" s="1194"/>
      <c r="GRW20" s="1195"/>
      <c r="GRX20" s="1195"/>
      <c r="GRY20" s="1195"/>
      <c r="GRZ20" s="1196"/>
      <c r="GSA20" s="1196"/>
      <c r="GSB20" s="1196"/>
      <c r="GSD20" s="1198"/>
      <c r="GSE20" s="1193"/>
      <c r="GSF20" s="1194"/>
      <c r="GSG20" s="1195"/>
      <c r="GSH20" s="1195"/>
      <c r="GSI20" s="1195"/>
      <c r="GSJ20" s="1196"/>
      <c r="GSK20" s="1196"/>
      <c r="GSL20" s="1196"/>
      <c r="GSN20" s="1198"/>
      <c r="GSO20" s="1193"/>
      <c r="GSP20" s="1194"/>
      <c r="GSQ20" s="1195"/>
      <c r="GSR20" s="1195"/>
      <c r="GSS20" s="1195"/>
      <c r="GST20" s="1196"/>
      <c r="GSU20" s="1196"/>
      <c r="GSV20" s="1196"/>
      <c r="GSX20" s="1198"/>
      <c r="GSY20" s="1193"/>
      <c r="GSZ20" s="1194"/>
      <c r="GTA20" s="1195"/>
      <c r="GTB20" s="1195"/>
      <c r="GTC20" s="1195"/>
      <c r="GTD20" s="1196"/>
      <c r="GTE20" s="1196"/>
      <c r="GTF20" s="1196"/>
      <c r="GTH20" s="1198"/>
      <c r="GTI20" s="1193"/>
      <c r="GTJ20" s="1194"/>
      <c r="GTK20" s="1195"/>
      <c r="GTL20" s="1195"/>
      <c r="GTM20" s="1195"/>
      <c r="GTN20" s="1196"/>
      <c r="GTO20" s="1196"/>
      <c r="GTP20" s="1196"/>
      <c r="GTR20" s="1198"/>
      <c r="GTS20" s="1193"/>
      <c r="GTT20" s="1194"/>
      <c r="GTU20" s="1195"/>
      <c r="GTV20" s="1195"/>
      <c r="GTW20" s="1195"/>
      <c r="GTX20" s="1196"/>
      <c r="GTY20" s="1196"/>
      <c r="GTZ20" s="1196"/>
      <c r="GUB20" s="1198"/>
      <c r="GUC20" s="1193"/>
      <c r="GUD20" s="1194"/>
      <c r="GUE20" s="1195"/>
      <c r="GUF20" s="1195"/>
      <c r="GUG20" s="1195"/>
      <c r="GUH20" s="1196"/>
      <c r="GUI20" s="1196"/>
      <c r="GUJ20" s="1196"/>
      <c r="GUL20" s="1198"/>
      <c r="GUM20" s="1193"/>
      <c r="GUN20" s="1194"/>
      <c r="GUO20" s="1195"/>
      <c r="GUP20" s="1195"/>
      <c r="GUQ20" s="1195"/>
      <c r="GUR20" s="1196"/>
      <c r="GUS20" s="1196"/>
      <c r="GUT20" s="1196"/>
      <c r="GUV20" s="1198"/>
      <c r="GUW20" s="1193"/>
      <c r="GUX20" s="1194"/>
      <c r="GUY20" s="1195"/>
      <c r="GUZ20" s="1195"/>
      <c r="GVA20" s="1195"/>
      <c r="GVB20" s="1196"/>
      <c r="GVC20" s="1196"/>
      <c r="GVD20" s="1196"/>
      <c r="GVF20" s="1198"/>
      <c r="GVG20" s="1193"/>
      <c r="GVH20" s="1194"/>
      <c r="GVI20" s="1195"/>
      <c r="GVJ20" s="1195"/>
      <c r="GVK20" s="1195"/>
      <c r="GVL20" s="1196"/>
      <c r="GVM20" s="1196"/>
      <c r="GVN20" s="1196"/>
      <c r="GVP20" s="1198"/>
      <c r="GVQ20" s="1193"/>
      <c r="GVR20" s="1194"/>
      <c r="GVS20" s="1195"/>
      <c r="GVT20" s="1195"/>
      <c r="GVU20" s="1195"/>
      <c r="GVV20" s="1196"/>
      <c r="GVW20" s="1196"/>
      <c r="GVX20" s="1196"/>
      <c r="GVZ20" s="1198"/>
      <c r="GWA20" s="1193"/>
      <c r="GWB20" s="1194"/>
      <c r="GWC20" s="1195"/>
      <c r="GWD20" s="1195"/>
      <c r="GWE20" s="1195"/>
      <c r="GWF20" s="1196"/>
      <c r="GWG20" s="1196"/>
      <c r="GWH20" s="1196"/>
      <c r="GWJ20" s="1198"/>
      <c r="GWK20" s="1193"/>
      <c r="GWL20" s="1194"/>
      <c r="GWM20" s="1195"/>
      <c r="GWN20" s="1195"/>
      <c r="GWO20" s="1195"/>
      <c r="GWP20" s="1196"/>
      <c r="GWQ20" s="1196"/>
      <c r="GWR20" s="1196"/>
      <c r="GWT20" s="1198"/>
      <c r="GWU20" s="1193"/>
      <c r="GWV20" s="1194"/>
      <c r="GWW20" s="1195"/>
      <c r="GWX20" s="1195"/>
      <c r="GWY20" s="1195"/>
      <c r="GWZ20" s="1196"/>
      <c r="GXA20" s="1196"/>
      <c r="GXB20" s="1196"/>
      <c r="GXD20" s="1198"/>
      <c r="GXE20" s="1193"/>
      <c r="GXF20" s="1194"/>
      <c r="GXG20" s="1195"/>
      <c r="GXH20" s="1195"/>
      <c r="GXI20" s="1195"/>
      <c r="GXJ20" s="1196"/>
      <c r="GXK20" s="1196"/>
      <c r="GXL20" s="1196"/>
      <c r="GXN20" s="1198"/>
      <c r="GXO20" s="1193"/>
      <c r="GXP20" s="1194"/>
      <c r="GXQ20" s="1195"/>
      <c r="GXR20" s="1195"/>
      <c r="GXS20" s="1195"/>
      <c r="GXT20" s="1196"/>
      <c r="GXU20" s="1196"/>
      <c r="GXV20" s="1196"/>
      <c r="GXX20" s="1198"/>
      <c r="GXY20" s="1193"/>
      <c r="GXZ20" s="1194"/>
      <c r="GYA20" s="1195"/>
      <c r="GYB20" s="1195"/>
      <c r="GYC20" s="1195"/>
      <c r="GYD20" s="1196"/>
      <c r="GYE20" s="1196"/>
      <c r="GYF20" s="1196"/>
      <c r="GYH20" s="1198"/>
      <c r="GYI20" s="1193"/>
      <c r="GYJ20" s="1194"/>
      <c r="GYK20" s="1195"/>
      <c r="GYL20" s="1195"/>
      <c r="GYM20" s="1195"/>
      <c r="GYN20" s="1196"/>
      <c r="GYO20" s="1196"/>
      <c r="GYP20" s="1196"/>
      <c r="GYR20" s="1198"/>
      <c r="GYS20" s="1193"/>
      <c r="GYT20" s="1194"/>
      <c r="GYU20" s="1195"/>
      <c r="GYV20" s="1195"/>
      <c r="GYW20" s="1195"/>
      <c r="GYX20" s="1196"/>
      <c r="GYY20" s="1196"/>
      <c r="GYZ20" s="1196"/>
      <c r="GZB20" s="1198"/>
      <c r="GZC20" s="1193"/>
      <c r="GZD20" s="1194"/>
      <c r="GZE20" s="1195"/>
      <c r="GZF20" s="1195"/>
      <c r="GZG20" s="1195"/>
      <c r="GZH20" s="1196"/>
      <c r="GZI20" s="1196"/>
      <c r="GZJ20" s="1196"/>
      <c r="GZL20" s="1198"/>
      <c r="GZM20" s="1193"/>
      <c r="GZN20" s="1194"/>
      <c r="GZO20" s="1195"/>
      <c r="GZP20" s="1195"/>
      <c r="GZQ20" s="1195"/>
      <c r="GZR20" s="1196"/>
      <c r="GZS20" s="1196"/>
      <c r="GZT20" s="1196"/>
      <c r="GZV20" s="1198"/>
      <c r="GZW20" s="1193"/>
      <c r="GZX20" s="1194"/>
      <c r="GZY20" s="1195"/>
      <c r="GZZ20" s="1195"/>
      <c r="HAA20" s="1195"/>
      <c r="HAB20" s="1196"/>
      <c r="HAC20" s="1196"/>
      <c r="HAD20" s="1196"/>
      <c r="HAF20" s="1198"/>
      <c r="HAG20" s="1193"/>
      <c r="HAH20" s="1194"/>
      <c r="HAI20" s="1195"/>
      <c r="HAJ20" s="1195"/>
      <c r="HAK20" s="1195"/>
      <c r="HAL20" s="1196"/>
      <c r="HAM20" s="1196"/>
      <c r="HAN20" s="1196"/>
      <c r="HAP20" s="1198"/>
      <c r="HAQ20" s="1193"/>
      <c r="HAR20" s="1194"/>
      <c r="HAS20" s="1195"/>
      <c r="HAT20" s="1195"/>
      <c r="HAU20" s="1195"/>
      <c r="HAV20" s="1196"/>
      <c r="HAW20" s="1196"/>
      <c r="HAX20" s="1196"/>
      <c r="HAZ20" s="1198"/>
      <c r="HBA20" s="1193"/>
      <c r="HBB20" s="1194"/>
      <c r="HBC20" s="1195"/>
      <c r="HBD20" s="1195"/>
      <c r="HBE20" s="1195"/>
      <c r="HBF20" s="1196"/>
      <c r="HBG20" s="1196"/>
      <c r="HBH20" s="1196"/>
      <c r="HBJ20" s="1198"/>
      <c r="HBK20" s="1193"/>
      <c r="HBL20" s="1194"/>
      <c r="HBM20" s="1195"/>
      <c r="HBN20" s="1195"/>
      <c r="HBO20" s="1195"/>
      <c r="HBP20" s="1196"/>
      <c r="HBQ20" s="1196"/>
      <c r="HBR20" s="1196"/>
      <c r="HBT20" s="1198"/>
      <c r="HBU20" s="1193"/>
      <c r="HBV20" s="1194"/>
      <c r="HBW20" s="1195"/>
      <c r="HBX20" s="1195"/>
      <c r="HBY20" s="1195"/>
      <c r="HBZ20" s="1196"/>
      <c r="HCA20" s="1196"/>
      <c r="HCB20" s="1196"/>
      <c r="HCD20" s="1198"/>
      <c r="HCE20" s="1193"/>
      <c r="HCF20" s="1194"/>
      <c r="HCG20" s="1195"/>
      <c r="HCH20" s="1195"/>
      <c r="HCI20" s="1195"/>
      <c r="HCJ20" s="1196"/>
      <c r="HCK20" s="1196"/>
      <c r="HCL20" s="1196"/>
      <c r="HCN20" s="1198"/>
      <c r="HCO20" s="1193"/>
      <c r="HCP20" s="1194"/>
      <c r="HCQ20" s="1195"/>
      <c r="HCR20" s="1195"/>
      <c r="HCS20" s="1195"/>
      <c r="HCT20" s="1196"/>
      <c r="HCU20" s="1196"/>
      <c r="HCV20" s="1196"/>
      <c r="HCX20" s="1198"/>
      <c r="HCY20" s="1193"/>
      <c r="HCZ20" s="1194"/>
      <c r="HDA20" s="1195"/>
      <c r="HDB20" s="1195"/>
      <c r="HDC20" s="1195"/>
      <c r="HDD20" s="1196"/>
      <c r="HDE20" s="1196"/>
      <c r="HDF20" s="1196"/>
      <c r="HDH20" s="1198"/>
      <c r="HDI20" s="1193"/>
      <c r="HDJ20" s="1194"/>
      <c r="HDK20" s="1195"/>
      <c r="HDL20" s="1195"/>
      <c r="HDM20" s="1195"/>
      <c r="HDN20" s="1196"/>
      <c r="HDO20" s="1196"/>
      <c r="HDP20" s="1196"/>
      <c r="HDR20" s="1198"/>
      <c r="HDS20" s="1193"/>
      <c r="HDT20" s="1194"/>
      <c r="HDU20" s="1195"/>
      <c r="HDV20" s="1195"/>
      <c r="HDW20" s="1195"/>
      <c r="HDX20" s="1196"/>
      <c r="HDY20" s="1196"/>
      <c r="HDZ20" s="1196"/>
      <c r="HEB20" s="1198"/>
      <c r="HEC20" s="1193"/>
      <c r="HED20" s="1194"/>
      <c r="HEE20" s="1195"/>
      <c r="HEF20" s="1195"/>
      <c r="HEG20" s="1195"/>
      <c r="HEH20" s="1196"/>
      <c r="HEI20" s="1196"/>
      <c r="HEJ20" s="1196"/>
      <c r="HEL20" s="1198"/>
      <c r="HEM20" s="1193"/>
      <c r="HEN20" s="1194"/>
      <c r="HEO20" s="1195"/>
      <c r="HEP20" s="1195"/>
      <c r="HEQ20" s="1195"/>
      <c r="HER20" s="1196"/>
      <c r="HES20" s="1196"/>
      <c r="HET20" s="1196"/>
      <c r="HEV20" s="1198"/>
      <c r="HEW20" s="1193"/>
      <c r="HEX20" s="1194"/>
      <c r="HEY20" s="1195"/>
      <c r="HEZ20" s="1195"/>
      <c r="HFA20" s="1195"/>
      <c r="HFB20" s="1196"/>
      <c r="HFC20" s="1196"/>
      <c r="HFD20" s="1196"/>
      <c r="HFF20" s="1198"/>
      <c r="HFG20" s="1193"/>
      <c r="HFH20" s="1194"/>
      <c r="HFI20" s="1195"/>
      <c r="HFJ20" s="1195"/>
      <c r="HFK20" s="1195"/>
      <c r="HFL20" s="1196"/>
      <c r="HFM20" s="1196"/>
      <c r="HFN20" s="1196"/>
      <c r="HFP20" s="1198"/>
      <c r="HFQ20" s="1193"/>
      <c r="HFR20" s="1194"/>
      <c r="HFS20" s="1195"/>
      <c r="HFT20" s="1195"/>
      <c r="HFU20" s="1195"/>
      <c r="HFV20" s="1196"/>
      <c r="HFW20" s="1196"/>
      <c r="HFX20" s="1196"/>
      <c r="HFZ20" s="1198"/>
      <c r="HGA20" s="1193"/>
      <c r="HGB20" s="1194"/>
      <c r="HGC20" s="1195"/>
      <c r="HGD20" s="1195"/>
      <c r="HGE20" s="1195"/>
      <c r="HGF20" s="1196"/>
      <c r="HGG20" s="1196"/>
      <c r="HGH20" s="1196"/>
      <c r="HGJ20" s="1198"/>
      <c r="HGK20" s="1193"/>
      <c r="HGL20" s="1194"/>
      <c r="HGM20" s="1195"/>
      <c r="HGN20" s="1195"/>
      <c r="HGO20" s="1195"/>
      <c r="HGP20" s="1196"/>
      <c r="HGQ20" s="1196"/>
      <c r="HGR20" s="1196"/>
      <c r="HGT20" s="1198"/>
      <c r="HGU20" s="1193"/>
      <c r="HGV20" s="1194"/>
      <c r="HGW20" s="1195"/>
      <c r="HGX20" s="1195"/>
      <c r="HGY20" s="1195"/>
      <c r="HGZ20" s="1196"/>
      <c r="HHA20" s="1196"/>
      <c r="HHB20" s="1196"/>
      <c r="HHD20" s="1198"/>
      <c r="HHE20" s="1193"/>
      <c r="HHF20" s="1194"/>
      <c r="HHG20" s="1195"/>
      <c r="HHH20" s="1195"/>
      <c r="HHI20" s="1195"/>
      <c r="HHJ20" s="1196"/>
      <c r="HHK20" s="1196"/>
      <c r="HHL20" s="1196"/>
      <c r="HHN20" s="1198"/>
      <c r="HHO20" s="1193"/>
      <c r="HHP20" s="1194"/>
      <c r="HHQ20" s="1195"/>
      <c r="HHR20" s="1195"/>
      <c r="HHS20" s="1195"/>
      <c r="HHT20" s="1196"/>
      <c r="HHU20" s="1196"/>
      <c r="HHV20" s="1196"/>
      <c r="HHX20" s="1198"/>
      <c r="HHY20" s="1193"/>
      <c r="HHZ20" s="1194"/>
      <c r="HIA20" s="1195"/>
      <c r="HIB20" s="1195"/>
      <c r="HIC20" s="1195"/>
      <c r="HID20" s="1196"/>
      <c r="HIE20" s="1196"/>
      <c r="HIF20" s="1196"/>
      <c r="HIH20" s="1198"/>
      <c r="HII20" s="1193"/>
      <c r="HIJ20" s="1194"/>
      <c r="HIK20" s="1195"/>
      <c r="HIL20" s="1195"/>
      <c r="HIM20" s="1195"/>
      <c r="HIN20" s="1196"/>
      <c r="HIO20" s="1196"/>
      <c r="HIP20" s="1196"/>
      <c r="HIR20" s="1198"/>
      <c r="HIS20" s="1193"/>
      <c r="HIT20" s="1194"/>
      <c r="HIU20" s="1195"/>
      <c r="HIV20" s="1195"/>
      <c r="HIW20" s="1195"/>
      <c r="HIX20" s="1196"/>
      <c r="HIY20" s="1196"/>
      <c r="HIZ20" s="1196"/>
      <c r="HJB20" s="1198"/>
      <c r="HJC20" s="1193"/>
      <c r="HJD20" s="1194"/>
      <c r="HJE20" s="1195"/>
      <c r="HJF20" s="1195"/>
      <c r="HJG20" s="1195"/>
      <c r="HJH20" s="1196"/>
      <c r="HJI20" s="1196"/>
      <c r="HJJ20" s="1196"/>
      <c r="HJL20" s="1198"/>
      <c r="HJM20" s="1193"/>
      <c r="HJN20" s="1194"/>
      <c r="HJO20" s="1195"/>
      <c r="HJP20" s="1195"/>
      <c r="HJQ20" s="1195"/>
      <c r="HJR20" s="1196"/>
      <c r="HJS20" s="1196"/>
      <c r="HJT20" s="1196"/>
      <c r="HJV20" s="1198"/>
      <c r="HJW20" s="1193"/>
      <c r="HJX20" s="1194"/>
      <c r="HJY20" s="1195"/>
      <c r="HJZ20" s="1195"/>
      <c r="HKA20" s="1195"/>
      <c r="HKB20" s="1196"/>
      <c r="HKC20" s="1196"/>
      <c r="HKD20" s="1196"/>
      <c r="HKF20" s="1198"/>
      <c r="HKG20" s="1193"/>
      <c r="HKH20" s="1194"/>
      <c r="HKI20" s="1195"/>
      <c r="HKJ20" s="1195"/>
      <c r="HKK20" s="1195"/>
      <c r="HKL20" s="1196"/>
      <c r="HKM20" s="1196"/>
      <c r="HKN20" s="1196"/>
      <c r="HKP20" s="1198"/>
      <c r="HKQ20" s="1193"/>
      <c r="HKR20" s="1194"/>
      <c r="HKS20" s="1195"/>
      <c r="HKT20" s="1195"/>
      <c r="HKU20" s="1195"/>
      <c r="HKV20" s="1196"/>
      <c r="HKW20" s="1196"/>
      <c r="HKX20" s="1196"/>
      <c r="HKZ20" s="1198"/>
      <c r="HLA20" s="1193"/>
      <c r="HLB20" s="1194"/>
      <c r="HLC20" s="1195"/>
      <c r="HLD20" s="1195"/>
      <c r="HLE20" s="1195"/>
      <c r="HLF20" s="1196"/>
      <c r="HLG20" s="1196"/>
      <c r="HLH20" s="1196"/>
      <c r="HLJ20" s="1198"/>
      <c r="HLK20" s="1193"/>
      <c r="HLL20" s="1194"/>
      <c r="HLM20" s="1195"/>
      <c r="HLN20" s="1195"/>
      <c r="HLO20" s="1195"/>
      <c r="HLP20" s="1196"/>
      <c r="HLQ20" s="1196"/>
      <c r="HLR20" s="1196"/>
      <c r="HLT20" s="1198"/>
      <c r="HLU20" s="1193"/>
      <c r="HLV20" s="1194"/>
      <c r="HLW20" s="1195"/>
      <c r="HLX20" s="1195"/>
      <c r="HLY20" s="1195"/>
      <c r="HLZ20" s="1196"/>
      <c r="HMA20" s="1196"/>
      <c r="HMB20" s="1196"/>
      <c r="HMD20" s="1198"/>
      <c r="HME20" s="1193"/>
      <c r="HMF20" s="1194"/>
      <c r="HMG20" s="1195"/>
      <c r="HMH20" s="1195"/>
      <c r="HMI20" s="1195"/>
      <c r="HMJ20" s="1196"/>
      <c r="HMK20" s="1196"/>
      <c r="HML20" s="1196"/>
      <c r="HMN20" s="1198"/>
      <c r="HMO20" s="1193"/>
      <c r="HMP20" s="1194"/>
      <c r="HMQ20" s="1195"/>
      <c r="HMR20" s="1195"/>
      <c r="HMS20" s="1195"/>
      <c r="HMT20" s="1196"/>
      <c r="HMU20" s="1196"/>
      <c r="HMV20" s="1196"/>
      <c r="HMX20" s="1198"/>
      <c r="HMY20" s="1193"/>
      <c r="HMZ20" s="1194"/>
      <c r="HNA20" s="1195"/>
      <c r="HNB20" s="1195"/>
      <c r="HNC20" s="1195"/>
      <c r="HND20" s="1196"/>
      <c r="HNE20" s="1196"/>
      <c r="HNF20" s="1196"/>
      <c r="HNH20" s="1198"/>
      <c r="HNI20" s="1193"/>
      <c r="HNJ20" s="1194"/>
      <c r="HNK20" s="1195"/>
      <c r="HNL20" s="1195"/>
      <c r="HNM20" s="1195"/>
      <c r="HNN20" s="1196"/>
      <c r="HNO20" s="1196"/>
      <c r="HNP20" s="1196"/>
      <c r="HNR20" s="1198"/>
      <c r="HNS20" s="1193"/>
      <c r="HNT20" s="1194"/>
      <c r="HNU20" s="1195"/>
      <c r="HNV20" s="1195"/>
      <c r="HNW20" s="1195"/>
      <c r="HNX20" s="1196"/>
      <c r="HNY20" s="1196"/>
      <c r="HNZ20" s="1196"/>
      <c r="HOB20" s="1198"/>
      <c r="HOC20" s="1193"/>
      <c r="HOD20" s="1194"/>
      <c r="HOE20" s="1195"/>
      <c r="HOF20" s="1195"/>
      <c r="HOG20" s="1195"/>
      <c r="HOH20" s="1196"/>
      <c r="HOI20" s="1196"/>
      <c r="HOJ20" s="1196"/>
      <c r="HOL20" s="1198"/>
      <c r="HOM20" s="1193"/>
      <c r="HON20" s="1194"/>
      <c r="HOO20" s="1195"/>
      <c r="HOP20" s="1195"/>
      <c r="HOQ20" s="1195"/>
      <c r="HOR20" s="1196"/>
      <c r="HOS20" s="1196"/>
      <c r="HOT20" s="1196"/>
      <c r="HOV20" s="1198"/>
      <c r="HOW20" s="1193"/>
      <c r="HOX20" s="1194"/>
      <c r="HOY20" s="1195"/>
      <c r="HOZ20" s="1195"/>
      <c r="HPA20" s="1195"/>
      <c r="HPB20" s="1196"/>
      <c r="HPC20" s="1196"/>
      <c r="HPD20" s="1196"/>
      <c r="HPF20" s="1198"/>
      <c r="HPG20" s="1193"/>
      <c r="HPH20" s="1194"/>
      <c r="HPI20" s="1195"/>
      <c r="HPJ20" s="1195"/>
      <c r="HPK20" s="1195"/>
      <c r="HPL20" s="1196"/>
      <c r="HPM20" s="1196"/>
      <c r="HPN20" s="1196"/>
      <c r="HPP20" s="1198"/>
      <c r="HPQ20" s="1193"/>
      <c r="HPR20" s="1194"/>
      <c r="HPS20" s="1195"/>
      <c r="HPT20" s="1195"/>
      <c r="HPU20" s="1195"/>
      <c r="HPV20" s="1196"/>
      <c r="HPW20" s="1196"/>
      <c r="HPX20" s="1196"/>
      <c r="HPZ20" s="1198"/>
      <c r="HQA20" s="1193"/>
      <c r="HQB20" s="1194"/>
      <c r="HQC20" s="1195"/>
      <c r="HQD20" s="1195"/>
      <c r="HQE20" s="1195"/>
      <c r="HQF20" s="1196"/>
      <c r="HQG20" s="1196"/>
      <c r="HQH20" s="1196"/>
      <c r="HQJ20" s="1198"/>
      <c r="HQK20" s="1193"/>
      <c r="HQL20" s="1194"/>
      <c r="HQM20" s="1195"/>
      <c r="HQN20" s="1195"/>
      <c r="HQO20" s="1195"/>
      <c r="HQP20" s="1196"/>
      <c r="HQQ20" s="1196"/>
      <c r="HQR20" s="1196"/>
      <c r="HQT20" s="1198"/>
      <c r="HQU20" s="1193"/>
      <c r="HQV20" s="1194"/>
      <c r="HQW20" s="1195"/>
      <c r="HQX20" s="1195"/>
      <c r="HQY20" s="1195"/>
      <c r="HQZ20" s="1196"/>
      <c r="HRA20" s="1196"/>
      <c r="HRB20" s="1196"/>
      <c r="HRD20" s="1198"/>
      <c r="HRE20" s="1193"/>
      <c r="HRF20" s="1194"/>
      <c r="HRG20" s="1195"/>
      <c r="HRH20" s="1195"/>
      <c r="HRI20" s="1195"/>
      <c r="HRJ20" s="1196"/>
      <c r="HRK20" s="1196"/>
      <c r="HRL20" s="1196"/>
      <c r="HRN20" s="1198"/>
      <c r="HRO20" s="1193"/>
      <c r="HRP20" s="1194"/>
      <c r="HRQ20" s="1195"/>
      <c r="HRR20" s="1195"/>
      <c r="HRS20" s="1195"/>
      <c r="HRT20" s="1196"/>
      <c r="HRU20" s="1196"/>
      <c r="HRV20" s="1196"/>
      <c r="HRX20" s="1198"/>
      <c r="HRY20" s="1193"/>
      <c r="HRZ20" s="1194"/>
      <c r="HSA20" s="1195"/>
      <c r="HSB20" s="1195"/>
      <c r="HSC20" s="1195"/>
      <c r="HSD20" s="1196"/>
      <c r="HSE20" s="1196"/>
      <c r="HSF20" s="1196"/>
      <c r="HSH20" s="1198"/>
      <c r="HSI20" s="1193"/>
      <c r="HSJ20" s="1194"/>
      <c r="HSK20" s="1195"/>
      <c r="HSL20" s="1195"/>
      <c r="HSM20" s="1195"/>
      <c r="HSN20" s="1196"/>
      <c r="HSO20" s="1196"/>
      <c r="HSP20" s="1196"/>
      <c r="HSR20" s="1198"/>
      <c r="HSS20" s="1193"/>
      <c r="HST20" s="1194"/>
      <c r="HSU20" s="1195"/>
      <c r="HSV20" s="1195"/>
      <c r="HSW20" s="1195"/>
      <c r="HSX20" s="1196"/>
      <c r="HSY20" s="1196"/>
      <c r="HSZ20" s="1196"/>
      <c r="HTB20" s="1198"/>
      <c r="HTC20" s="1193"/>
      <c r="HTD20" s="1194"/>
      <c r="HTE20" s="1195"/>
      <c r="HTF20" s="1195"/>
      <c r="HTG20" s="1195"/>
      <c r="HTH20" s="1196"/>
      <c r="HTI20" s="1196"/>
      <c r="HTJ20" s="1196"/>
      <c r="HTL20" s="1198"/>
      <c r="HTM20" s="1193"/>
      <c r="HTN20" s="1194"/>
      <c r="HTO20" s="1195"/>
      <c r="HTP20" s="1195"/>
      <c r="HTQ20" s="1195"/>
      <c r="HTR20" s="1196"/>
      <c r="HTS20" s="1196"/>
      <c r="HTT20" s="1196"/>
      <c r="HTV20" s="1198"/>
      <c r="HTW20" s="1193"/>
      <c r="HTX20" s="1194"/>
      <c r="HTY20" s="1195"/>
      <c r="HTZ20" s="1195"/>
      <c r="HUA20" s="1195"/>
      <c r="HUB20" s="1196"/>
      <c r="HUC20" s="1196"/>
      <c r="HUD20" s="1196"/>
      <c r="HUF20" s="1198"/>
      <c r="HUG20" s="1193"/>
      <c r="HUH20" s="1194"/>
      <c r="HUI20" s="1195"/>
      <c r="HUJ20" s="1195"/>
      <c r="HUK20" s="1195"/>
      <c r="HUL20" s="1196"/>
      <c r="HUM20" s="1196"/>
      <c r="HUN20" s="1196"/>
      <c r="HUP20" s="1198"/>
      <c r="HUQ20" s="1193"/>
      <c r="HUR20" s="1194"/>
      <c r="HUS20" s="1195"/>
      <c r="HUT20" s="1195"/>
      <c r="HUU20" s="1195"/>
      <c r="HUV20" s="1196"/>
      <c r="HUW20" s="1196"/>
      <c r="HUX20" s="1196"/>
      <c r="HUZ20" s="1198"/>
      <c r="HVA20" s="1193"/>
      <c r="HVB20" s="1194"/>
      <c r="HVC20" s="1195"/>
      <c r="HVD20" s="1195"/>
      <c r="HVE20" s="1195"/>
      <c r="HVF20" s="1196"/>
      <c r="HVG20" s="1196"/>
      <c r="HVH20" s="1196"/>
      <c r="HVJ20" s="1198"/>
      <c r="HVK20" s="1193"/>
      <c r="HVL20" s="1194"/>
      <c r="HVM20" s="1195"/>
      <c r="HVN20" s="1195"/>
      <c r="HVO20" s="1195"/>
      <c r="HVP20" s="1196"/>
      <c r="HVQ20" s="1196"/>
      <c r="HVR20" s="1196"/>
      <c r="HVT20" s="1198"/>
      <c r="HVU20" s="1193"/>
      <c r="HVV20" s="1194"/>
      <c r="HVW20" s="1195"/>
      <c r="HVX20" s="1195"/>
      <c r="HVY20" s="1195"/>
      <c r="HVZ20" s="1196"/>
      <c r="HWA20" s="1196"/>
      <c r="HWB20" s="1196"/>
      <c r="HWD20" s="1198"/>
      <c r="HWE20" s="1193"/>
      <c r="HWF20" s="1194"/>
      <c r="HWG20" s="1195"/>
      <c r="HWH20" s="1195"/>
      <c r="HWI20" s="1195"/>
      <c r="HWJ20" s="1196"/>
      <c r="HWK20" s="1196"/>
      <c r="HWL20" s="1196"/>
      <c r="HWN20" s="1198"/>
      <c r="HWO20" s="1193"/>
      <c r="HWP20" s="1194"/>
      <c r="HWQ20" s="1195"/>
      <c r="HWR20" s="1195"/>
      <c r="HWS20" s="1195"/>
      <c r="HWT20" s="1196"/>
      <c r="HWU20" s="1196"/>
      <c r="HWV20" s="1196"/>
      <c r="HWX20" s="1198"/>
      <c r="HWY20" s="1193"/>
      <c r="HWZ20" s="1194"/>
      <c r="HXA20" s="1195"/>
      <c r="HXB20" s="1195"/>
      <c r="HXC20" s="1195"/>
      <c r="HXD20" s="1196"/>
      <c r="HXE20" s="1196"/>
      <c r="HXF20" s="1196"/>
      <c r="HXH20" s="1198"/>
      <c r="HXI20" s="1193"/>
      <c r="HXJ20" s="1194"/>
      <c r="HXK20" s="1195"/>
      <c r="HXL20" s="1195"/>
      <c r="HXM20" s="1195"/>
      <c r="HXN20" s="1196"/>
      <c r="HXO20" s="1196"/>
      <c r="HXP20" s="1196"/>
      <c r="HXR20" s="1198"/>
      <c r="HXS20" s="1193"/>
      <c r="HXT20" s="1194"/>
      <c r="HXU20" s="1195"/>
      <c r="HXV20" s="1195"/>
      <c r="HXW20" s="1195"/>
      <c r="HXX20" s="1196"/>
      <c r="HXY20" s="1196"/>
      <c r="HXZ20" s="1196"/>
      <c r="HYB20" s="1198"/>
      <c r="HYC20" s="1193"/>
      <c r="HYD20" s="1194"/>
      <c r="HYE20" s="1195"/>
      <c r="HYF20" s="1195"/>
      <c r="HYG20" s="1195"/>
      <c r="HYH20" s="1196"/>
      <c r="HYI20" s="1196"/>
      <c r="HYJ20" s="1196"/>
      <c r="HYL20" s="1198"/>
      <c r="HYM20" s="1193"/>
      <c r="HYN20" s="1194"/>
      <c r="HYO20" s="1195"/>
      <c r="HYP20" s="1195"/>
      <c r="HYQ20" s="1195"/>
      <c r="HYR20" s="1196"/>
      <c r="HYS20" s="1196"/>
      <c r="HYT20" s="1196"/>
      <c r="HYV20" s="1198"/>
      <c r="HYW20" s="1193"/>
      <c r="HYX20" s="1194"/>
      <c r="HYY20" s="1195"/>
      <c r="HYZ20" s="1195"/>
      <c r="HZA20" s="1195"/>
      <c r="HZB20" s="1196"/>
      <c r="HZC20" s="1196"/>
      <c r="HZD20" s="1196"/>
      <c r="HZF20" s="1198"/>
      <c r="HZG20" s="1193"/>
      <c r="HZH20" s="1194"/>
      <c r="HZI20" s="1195"/>
      <c r="HZJ20" s="1195"/>
      <c r="HZK20" s="1195"/>
      <c r="HZL20" s="1196"/>
      <c r="HZM20" s="1196"/>
      <c r="HZN20" s="1196"/>
      <c r="HZP20" s="1198"/>
      <c r="HZQ20" s="1193"/>
      <c r="HZR20" s="1194"/>
      <c r="HZS20" s="1195"/>
      <c r="HZT20" s="1195"/>
      <c r="HZU20" s="1195"/>
      <c r="HZV20" s="1196"/>
      <c r="HZW20" s="1196"/>
      <c r="HZX20" s="1196"/>
      <c r="HZZ20" s="1198"/>
      <c r="IAA20" s="1193"/>
      <c r="IAB20" s="1194"/>
      <c r="IAC20" s="1195"/>
      <c r="IAD20" s="1195"/>
      <c r="IAE20" s="1195"/>
      <c r="IAF20" s="1196"/>
      <c r="IAG20" s="1196"/>
      <c r="IAH20" s="1196"/>
      <c r="IAJ20" s="1198"/>
      <c r="IAK20" s="1193"/>
      <c r="IAL20" s="1194"/>
      <c r="IAM20" s="1195"/>
      <c r="IAN20" s="1195"/>
      <c r="IAO20" s="1195"/>
      <c r="IAP20" s="1196"/>
      <c r="IAQ20" s="1196"/>
      <c r="IAR20" s="1196"/>
      <c r="IAT20" s="1198"/>
      <c r="IAU20" s="1193"/>
      <c r="IAV20" s="1194"/>
      <c r="IAW20" s="1195"/>
      <c r="IAX20" s="1195"/>
      <c r="IAY20" s="1195"/>
      <c r="IAZ20" s="1196"/>
      <c r="IBA20" s="1196"/>
      <c r="IBB20" s="1196"/>
      <c r="IBD20" s="1198"/>
      <c r="IBE20" s="1193"/>
      <c r="IBF20" s="1194"/>
      <c r="IBG20" s="1195"/>
      <c r="IBH20" s="1195"/>
      <c r="IBI20" s="1195"/>
      <c r="IBJ20" s="1196"/>
      <c r="IBK20" s="1196"/>
      <c r="IBL20" s="1196"/>
      <c r="IBN20" s="1198"/>
      <c r="IBO20" s="1193"/>
      <c r="IBP20" s="1194"/>
      <c r="IBQ20" s="1195"/>
      <c r="IBR20" s="1195"/>
      <c r="IBS20" s="1195"/>
      <c r="IBT20" s="1196"/>
      <c r="IBU20" s="1196"/>
      <c r="IBV20" s="1196"/>
      <c r="IBX20" s="1198"/>
      <c r="IBY20" s="1193"/>
      <c r="IBZ20" s="1194"/>
      <c r="ICA20" s="1195"/>
      <c r="ICB20" s="1195"/>
      <c r="ICC20" s="1195"/>
      <c r="ICD20" s="1196"/>
      <c r="ICE20" s="1196"/>
      <c r="ICF20" s="1196"/>
      <c r="ICH20" s="1198"/>
      <c r="ICI20" s="1193"/>
      <c r="ICJ20" s="1194"/>
      <c r="ICK20" s="1195"/>
      <c r="ICL20" s="1195"/>
      <c r="ICM20" s="1195"/>
      <c r="ICN20" s="1196"/>
      <c r="ICO20" s="1196"/>
      <c r="ICP20" s="1196"/>
      <c r="ICR20" s="1198"/>
      <c r="ICS20" s="1193"/>
      <c r="ICT20" s="1194"/>
      <c r="ICU20" s="1195"/>
      <c r="ICV20" s="1195"/>
      <c r="ICW20" s="1195"/>
      <c r="ICX20" s="1196"/>
      <c r="ICY20" s="1196"/>
      <c r="ICZ20" s="1196"/>
      <c r="IDB20" s="1198"/>
      <c r="IDC20" s="1193"/>
      <c r="IDD20" s="1194"/>
      <c r="IDE20" s="1195"/>
      <c r="IDF20" s="1195"/>
      <c r="IDG20" s="1195"/>
      <c r="IDH20" s="1196"/>
      <c r="IDI20" s="1196"/>
      <c r="IDJ20" s="1196"/>
      <c r="IDL20" s="1198"/>
      <c r="IDM20" s="1193"/>
      <c r="IDN20" s="1194"/>
      <c r="IDO20" s="1195"/>
      <c r="IDP20" s="1195"/>
      <c r="IDQ20" s="1195"/>
      <c r="IDR20" s="1196"/>
      <c r="IDS20" s="1196"/>
      <c r="IDT20" s="1196"/>
      <c r="IDV20" s="1198"/>
      <c r="IDW20" s="1193"/>
      <c r="IDX20" s="1194"/>
      <c r="IDY20" s="1195"/>
      <c r="IDZ20" s="1195"/>
      <c r="IEA20" s="1195"/>
      <c r="IEB20" s="1196"/>
      <c r="IEC20" s="1196"/>
      <c r="IED20" s="1196"/>
      <c r="IEF20" s="1198"/>
      <c r="IEG20" s="1193"/>
      <c r="IEH20" s="1194"/>
      <c r="IEI20" s="1195"/>
      <c r="IEJ20" s="1195"/>
      <c r="IEK20" s="1195"/>
      <c r="IEL20" s="1196"/>
      <c r="IEM20" s="1196"/>
      <c r="IEN20" s="1196"/>
      <c r="IEP20" s="1198"/>
      <c r="IEQ20" s="1193"/>
      <c r="IER20" s="1194"/>
      <c r="IES20" s="1195"/>
      <c r="IET20" s="1195"/>
      <c r="IEU20" s="1195"/>
      <c r="IEV20" s="1196"/>
      <c r="IEW20" s="1196"/>
      <c r="IEX20" s="1196"/>
      <c r="IEZ20" s="1198"/>
      <c r="IFA20" s="1193"/>
      <c r="IFB20" s="1194"/>
      <c r="IFC20" s="1195"/>
      <c r="IFD20" s="1195"/>
      <c r="IFE20" s="1195"/>
      <c r="IFF20" s="1196"/>
      <c r="IFG20" s="1196"/>
      <c r="IFH20" s="1196"/>
      <c r="IFJ20" s="1198"/>
      <c r="IFK20" s="1193"/>
      <c r="IFL20" s="1194"/>
      <c r="IFM20" s="1195"/>
      <c r="IFN20" s="1195"/>
      <c r="IFO20" s="1195"/>
      <c r="IFP20" s="1196"/>
      <c r="IFQ20" s="1196"/>
      <c r="IFR20" s="1196"/>
      <c r="IFT20" s="1198"/>
      <c r="IFU20" s="1193"/>
      <c r="IFV20" s="1194"/>
      <c r="IFW20" s="1195"/>
      <c r="IFX20" s="1195"/>
      <c r="IFY20" s="1195"/>
      <c r="IFZ20" s="1196"/>
      <c r="IGA20" s="1196"/>
      <c r="IGB20" s="1196"/>
      <c r="IGD20" s="1198"/>
      <c r="IGE20" s="1193"/>
      <c r="IGF20" s="1194"/>
      <c r="IGG20" s="1195"/>
      <c r="IGH20" s="1195"/>
      <c r="IGI20" s="1195"/>
      <c r="IGJ20" s="1196"/>
      <c r="IGK20" s="1196"/>
      <c r="IGL20" s="1196"/>
      <c r="IGN20" s="1198"/>
      <c r="IGO20" s="1193"/>
      <c r="IGP20" s="1194"/>
      <c r="IGQ20" s="1195"/>
      <c r="IGR20" s="1195"/>
      <c r="IGS20" s="1195"/>
      <c r="IGT20" s="1196"/>
      <c r="IGU20" s="1196"/>
      <c r="IGV20" s="1196"/>
      <c r="IGX20" s="1198"/>
      <c r="IGY20" s="1193"/>
      <c r="IGZ20" s="1194"/>
      <c r="IHA20" s="1195"/>
      <c r="IHB20" s="1195"/>
      <c r="IHC20" s="1195"/>
      <c r="IHD20" s="1196"/>
      <c r="IHE20" s="1196"/>
      <c r="IHF20" s="1196"/>
      <c r="IHH20" s="1198"/>
      <c r="IHI20" s="1193"/>
      <c r="IHJ20" s="1194"/>
      <c r="IHK20" s="1195"/>
      <c r="IHL20" s="1195"/>
      <c r="IHM20" s="1195"/>
      <c r="IHN20" s="1196"/>
      <c r="IHO20" s="1196"/>
      <c r="IHP20" s="1196"/>
      <c r="IHR20" s="1198"/>
      <c r="IHS20" s="1193"/>
      <c r="IHT20" s="1194"/>
      <c r="IHU20" s="1195"/>
      <c r="IHV20" s="1195"/>
      <c r="IHW20" s="1195"/>
      <c r="IHX20" s="1196"/>
      <c r="IHY20" s="1196"/>
      <c r="IHZ20" s="1196"/>
      <c r="IIB20" s="1198"/>
      <c r="IIC20" s="1193"/>
      <c r="IID20" s="1194"/>
      <c r="IIE20" s="1195"/>
      <c r="IIF20" s="1195"/>
      <c r="IIG20" s="1195"/>
      <c r="IIH20" s="1196"/>
      <c r="III20" s="1196"/>
      <c r="IIJ20" s="1196"/>
      <c r="IIL20" s="1198"/>
      <c r="IIM20" s="1193"/>
      <c r="IIN20" s="1194"/>
      <c r="IIO20" s="1195"/>
      <c r="IIP20" s="1195"/>
      <c r="IIQ20" s="1195"/>
      <c r="IIR20" s="1196"/>
      <c r="IIS20" s="1196"/>
      <c r="IIT20" s="1196"/>
      <c r="IIV20" s="1198"/>
      <c r="IIW20" s="1193"/>
      <c r="IIX20" s="1194"/>
      <c r="IIY20" s="1195"/>
      <c r="IIZ20" s="1195"/>
      <c r="IJA20" s="1195"/>
      <c r="IJB20" s="1196"/>
      <c r="IJC20" s="1196"/>
      <c r="IJD20" s="1196"/>
      <c r="IJF20" s="1198"/>
      <c r="IJG20" s="1193"/>
      <c r="IJH20" s="1194"/>
      <c r="IJI20" s="1195"/>
      <c r="IJJ20" s="1195"/>
      <c r="IJK20" s="1195"/>
      <c r="IJL20" s="1196"/>
      <c r="IJM20" s="1196"/>
      <c r="IJN20" s="1196"/>
      <c r="IJP20" s="1198"/>
      <c r="IJQ20" s="1193"/>
      <c r="IJR20" s="1194"/>
      <c r="IJS20" s="1195"/>
      <c r="IJT20" s="1195"/>
      <c r="IJU20" s="1195"/>
      <c r="IJV20" s="1196"/>
      <c r="IJW20" s="1196"/>
      <c r="IJX20" s="1196"/>
      <c r="IJZ20" s="1198"/>
      <c r="IKA20" s="1193"/>
      <c r="IKB20" s="1194"/>
      <c r="IKC20" s="1195"/>
      <c r="IKD20" s="1195"/>
      <c r="IKE20" s="1195"/>
      <c r="IKF20" s="1196"/>
      <c r="IKG20" s="1196"/>
      <c r="IKH20" s="1196"/>
      <c r="IKJ20" s="1198"/>
      <c r="IKK20" s="1193"/>
      <c r="IKL20" s="1194"/>
      <c r="IKM20" s="1195"/>
      <c r="IKN20" s="1195"/>
      <c r="IKO20" s="1195"/>
      <c r="IKP20" s="1196"/>
      <c r="IKQ20" s="1196"/>
      <c r="IKR20" s="1196"/>
      <c r="IKT20" s="1198"/>
      <c r="IKU20" s="1193"/>
      <c r="IKV20" s="1194"/>
      <c r="IKW20" s="1195"/>
      <c r="IKX20" s="1195"/>
      <c r="IKY20" s="1195"/>
      <c r="IKZ20" s="1196"/>
      <c r="ILA20" s="1196"/>
      <c r="ILB20" s="1196"/>
      <c r="ILD20" s="1198"/>
      <c r="ILE20" s="1193"/>
      <c r="ILF20" s="1194"/>
      <c r="ILG20" s="1195"/>
      <c r="ILH20" s="1195"/>
      <c r="ILI20" s="1195"/>
      <c r="ILJ20" s="1196"/>
      <c r="ILK20" s="1196"/>
      <c r="ILL20" s="1196"/>
      <c r="ILN20" s="1198"/>
      <c r="ILO20" s="1193"/>
      <c r="ILP20" s="1194"/>
      <c r="ILQ20" s="1195"/>
      <c r="ILR20" s="1195"/>
      <c r="ILS20" s="1195"/>
      <c r="ILT20" s="1196"/>
      <c r="ILU20" s="1196"/>
      <c r="ILV20" s="1196"/>
      <c r="ILX20" s="1198"/>
      <c r="ILY20" s="1193"/>
      <c r="ILZ20" s="1194"/>
      <c r="IMA20" s="1195"/>
      <c r="IMB20" s="1195"/>
      <c r="IMC20" s="1195"/>
      <c r="IMD20" s="1196"/>
      <c r="IME20" s="1196"/>
      <c r="IMF20" s="1196"/>
      <c r="IMH20" s="1198"/>
      <c r="IMI20" s="1193"/>
      <c r="IMJ20" s="1194"/>
      <c r="IMK20" s="1195"/>
      <c r="IML20" s="1195"/>
      <c r="IMM20" s="1195"/>
      <c r="IMN20" s="1196"/>
      <c r="IMO20" s="1196"/>
      <c r="IMP20" s="1196"/>
      <c r="IMR20" s="1198"/>
      <c r="IMS20" s="1193"/>
      <c r="IMT20" s="1194"/>
      <c r="IMU20" s="1195"/>
      <c r="IMV20" s="1195"/>
      <c r="IMW20" s="1195"/>
      <c r="IMX20" s="1196"/>
      <c r="IMY20" s="1196"/>
      <c r="IMZ20" s="1196"/>
      <c r="INB20" s="1198"/>
      <c r="INC20" s="1193"/>
      <c r="IND20" s="1194"/>
      <c r="INE20" s="1195"/>
      <c r="INF20" s="1195"/>
      <c r="ING20" s="1195"/>
      <c r="INH20" s="1196"/>
      <c r="INI20" s="1196"/>
      <c r="INJ20" s="1196"/>
      <c r="INL20" s="1198"/>
      <c r="INM20" s="1193"/>
      <c r="INN20" s="1194"/>
      <c r="INO20" s="1195"/>
      <c r="INP20" s="1195"/>
      <c r="INQ20" s="1195"/>
      <c r="INR20" s="1196"/>
      <c r="INS20" s="1196"/>
      <c r="INT20" s="1196"/>
      <c r="INV20" s="1198"/>
      <c r="INW20" s="1193"/>
      <c r="INX20" s="1194"/>
      <c r="INY20" s="1195"/>
      <c r="INZ20" s="1195"/>
      <c r="IOA20" s="1195"/>
      <c r="IOB20" s="1196"/>
      <c r="IOC20" s="1196"/>
      <c r="IOD20" s="1196"/>
      <c r="IOF20" s="1198"/>
      <c r="IOG20" s="1193"/>
      <c r="IOH20" s="1194"/>
      <c r="IOI20" s="1195"/>
      <c r="IOJ20" s="1195"/>
      <c r="IOK20" s="1195"/>
      <c r="IOL20" s="1196"/>
      <c r="IOM20" s="1196"/>
      <c r="ION20" s="1196"/>
      <c r="IOP20" s="1198"/>
      <c r="IOQ20" s="1193"/>
      <c r="IOR20" s="1194"/>
      <c r="IOS20" s="1195"/>
      <c r="IOT20" s="1195"/>
      <c r="IOU20" s="1195"/>
      <c r="IOV20" s="1196"/>
      <c r="IOW20" s="1196"/>
      <c r="IOX20" s="1196"/>
      <c r="IOZ20" s="1198"/>
      <c r="IPA20" s="1193"/>
      <c r="IPB20" s="1194"/>
      <c r="IPC20" s="1195"/>
      <c r="IPD20" s="1195"/>
      <c r="IPE20" s="1195"/>
      <c r="IPF20" s="1196"/>
      <c r="IPG20" s="1196"/>
      <c r="IPH20" s="1196"/>
      <c r="IPJ20" s="1198"/>
      <c r="IPK20" s="1193"/>
      <c r="IPL20" s="1194"/>
      <c r="IPM20" s="1195"/>
      <c r="IPN20" s="1195"/>
      <c r="IPO20" s="1195"/>
      <c r="IPP20" s="1196"/>
      <c r="IPQ20" s="1196"/>
      <c r="IPR20" s="1196"/>
      <c r="IPT20" s="1198"/>
      <c r="IPU20" s="1193"/>
      <c r="IPV20" s="1194"/>
      <c r="IPW20" s="1195"/>
      <c r="IPX20" s="1195"/>
      <c r="IPY20" s="1195"/>
      <c r="IPZ20" s="1196"/>
      <c r="IQA20" s="1196"/>
      <c r="IQB20" s="1196"/>
      <c r="IQD20" s="1198"/>
      <c r="IQE20" s="1193"/>
      <c r="IQF20" s="1194"/>
      <c r="IQG20" s="1195"/>
      <c r="IQH20" s="1195"/>
      <c r="IQI20" s="1195"/>
      <c r="IQJ20" s="1196"/>
      <c r="IQK20" s="1196"/>
      <c r="IQL20" s="1196"/>
      <c r="IQN20" s="1198"/>
      <c r="IQO20" s="1193"/>
      <c r="IQP20" s="1194"/>
      <c r="IQQ20" s="1195"/>
      <c r="IQR20" s="1195"/>
      <c r="IQS20" s="1195"/>
      <c r="IQT20" s="1196"/>
      <c r="IQU20" s="1196"/>
      <c r="IQV20" s="1196"/>
      <c r="IQX20" s="1198"/>
      <c r="IQY20" s="1193"/>
      <c r="IQZ20" s="1194"/>
      <c r="IRA20" s="1195"/>
      <c r="IRB20" s="1195"/>
      <c r="IRC20" s="1195"/>
      <c r="IRD20" s="1196"/>
      <c r="IRE20" s="1196"/>
      <c r="IRF20" s="1196"/>
      <c r="IRH20" s="1198"/>
      <c r="IRI20" s="1193"/>
      <c r="IRJ20" s="1194"/>
      <c r="IRK20" s="1195"/>
      <c r="IRL20" s="1195"/>
      <c r="IRM20" s="1195"/>
      <c r="IRN20" s="1196"/>
      <c r="IRO20" s="1196"/>
      <c r="IRP20" s="1196"/>
      <c r="IRR20" s="1198"/>
      <c r="IRS20" s="1193"/>
      <c r="IRT20" s="1194"/>
      <c r="IRU20" s="1195"/>
      <c r="IRV20" s="1195"/>
      <c r="IRW20" s="1195"/>
      <c r="IRX20" s="1196"/>
      <c r="IRY20" s="1196"/>
      <c r="IRZ20" s="1196"/>
      <c r="ISB20" s="1198"/>
      <c r="ISC20" s="1193"/>
      <c r="ISD20" s="1194"/>
      <c r="ISE20" s="1195"/>
      <c r="ISF20" s="1195"/>
      <c r="ISG20" s="1195"/>
      <c r="ISH20" s="1196"/>
      <c r="ISI20" s="1196"/>
      <c r="ISJ20" s="1196"/>
      <c r="ISL20" s="1198"/>
      <c r="ISM20" s="1193"/>
      <c r="ISN20" s="1194"/>
      <c r="ISO20" s="1195"/>
      <c r="ISP20" s="1195"/>
      <c r="ISQ20" s="1195"/>
      <c r="ISR20" s="1196"/>
      <c r="ISS20" s="1196"/>
      <c r="IST20" s="1196"/>
      <c r="ISV20" s="1198"/>
      <c r="ISW20" s="1193"/>
      <c r="ISX20" s="1194"/>
      <c r="ISY20" s="1195"/>
      <c r="ISZ20" s="1195"/>
      <c r="ITA20" s="1195"/>
      <c r="ITB20" s="1196"/>
      <c r="ITC20" s="1196"/>
      <c r="ITD20" s="1196"/>
      <c r="ITF20" s="1198"/>
      <c r="ITG20" s="1193"/>
      <c r="ITH20" s="1194"/>
      <c r="ITI20" s="1195"/>
      <c r="ITJ20" s="1195"/>
      <c r="ITK20" s="1195"/>
      <c r="ITL20" s="1196"/>
      <c r="ITM20" s="1196"/>
      <c r="ITN20" s="1196"/>
      <c r="ITP20" s="1198"/>
      <c r="ITQ20" s="1193"/>
      <c r="ITR20" s="1194"/>
      <c r="ITS20" s="1195"/>
      <c r="ITT20" s="1195"/>
      <c r="ITU20" s="1195"/>
      <c r="ITV20" s="1196"/>
      <c r="ITW20" s="1196"/>
      <c r="ITX20" s="1196"/>
      <c r="ITZ20" s="1198"/>
      <c r="IUA20" s="1193"/>
      <c r="IUB20" s="1194"/>
      <c r="IUC20" s="1195"/>
      <c r="IUD20" s="1195"/>
      <c r="IUE20" s="1195"/>
      <c r="IUF20" s="1196"/>
      <c r="IUG20" s="1196"/>
      <c r="IUH20" s="1196"/>
      <c r="IUJ20" s="1198"/>
      <c r="IUK20" s="1193"/>
      <c r="IUL20" s="1194"/>
      <c r="IUM20" s="1195"/>
      <c r="IUN20" s="1195"/>
      <c r="IUO20" s="1195"/>
      <c r="IUP20" s="1196"/>
      <c r="IUQ20" s="1196"/>
      <c r="IUR20" s="1196"/>
      <c r="IUT20" s="1198"/>
      <c r="IUU20" s="1193"/>
      <c r="IUV20" s="1194"/>
      <c r="IUW20" s="1195"/>
      <c r="IUX20" s="1195"/>
      <c r="IUY20" s="1195"/>
      <c r="IUZ20" s="1196"/>
      <c r="IVA20" s="1196"/>
      <c r="IVB20" s="1196"/>
      <c r="IVD20" s="1198"/>
      <c r="IVE20" s="1193"/>
      <c r="IVF20" s="1194"/>
      <c r="IVG20" s="1195"/>
      <c r="IVH20" s="1195"/>
      <c r="IVI20" s="1195"/>
      <c r="IVJ20" s="1196"/>
      <c r="IVK20" s="1196"/>
      <c r="IVL20" s="1196"/>
      <c r="IVN20" s="1198"/>
      <c r="IVO20" s="1193"/>
      <c r="IVP20" s="1194"/>
      <c r="IVQ20" s="1195"/>
      <c r="IVR20" s="1195"/>
      <c r="IVS20" s="1195"/>
      <c r="IVT20" s="1196"/>
      <c r="IVU20" s="1196"/>
      <c r="IVV20" s="1196"/>
      <c r="IVX20" s="1198"/>
      <c r="IVY20" s="1193"/>
      <c r="IVZ20" s="1194"/>
      <c r="IWA20" s="1195"/>
      <c r="IWB20" s="1195"/>
      <c r="IWC20" s="1195"/>
      <c r="IWD20" s="1196"/>
      <c r="IWE20" s="1196"/>
      <c r="IWF20" s="1196"/>
      <c r="IWH20" s="1198"/>
      <c r="IWI20" s="1193"/>
      <c r="IWJ20" s="1194"/>
      <c r="IWK20" s="1195"/>
      <c r="IWL20" s="1195"/>
      <c r="IWM20" s="1195"/>
      <c r="IWN20" s="1196"/>
      <c r="IWO20" s="1196"/>
      <c r="IWP20" s="1196"/>
      <c r="IWR20" s="1198"/>
      <c r="IWS20" s="1193"/>
      <c r="IWT20" s="1194"/>
      <c r="IWU20" s="1195"/>
      <c r="IWV20" s="1195"/>
      <c r="IWW20" s="1195"/>
      <c r="IWX20" s="1196"/>
      <c r="IWY20" s="1196"/>
      <c r="IWZ20" s="1196"/>
      <c r="IXB20" s="1198"/>
      <c r="IXC20" s="1193"/>
      <c r="IXD20" s="1194"/>
      <c r="IXE20" s="1195"/>
      <c r="IXF20" s="1195"/>
      <c r="IXG20" s="1195"/>
      <c r="IXH20" s="1196"/>
      <c r="IXI20" s="1196"/>
      <c r="IXJ20" s="1196"/>
      <c r="IXL20" s="1198"/>
      <c r="IXM20" s="1193"/>
      <c r="IXN20" s="1194"/>
      <c r="IXO20" s="1195"/>
      <c r="IXP20" s="1195"/>
      <c r="IXQ20" s="1195"/>
      <c r="IXR20" s="1196"/>
      <c r="IXS20" s="1196"/>
      <c r="IXT20" s="1196"/>
      <c r="IXV20" s="1198"/>
      <c r="IXW20" s="1193"/>
      <c r="IXX20" s="1194"/>
      <c r="IXY20" s="1195"/>
      <c r="IXZ20" s="1195"/>
      <c r="IYA20" s="1195"/>
      <c r="IYB20" s="1196"/>
      <c r="IYC20" s="1196"/>
      <c r="IYD20" s="1196"/>
      <c r="IYF20" s="1198"/>
      <c r="IYG20" s="1193"/>
      <c r="IYH20" s="1194"/>
      <c r="IYI20" s="1195"/>
      <c r="IYJ20" s="1195"/>
      <c r="IYK20" s="1195"/>
      <c r="IYL20" s="1196"/>
      <c r="IYM20" s="1196"/>
      <c r="IYN20" s="1196"/>
      <c r="IYP20" s="1198"/>
      <c r="IYQ20" s="1193"/>
      <c r="IYR20" s="1194"/>
      <c r="IYS20" s="1195"/>
      <c r="IYT20" s="1195"/>
      <c r="IYU20" s="1195"/>
      <c r="IYV20" s="1196"/>
      <c r="IYW20" s="1196"/>
      <c r="IYX20" s="1196"/>
      <c r="IYZ20" s="1198"/>
      <c r="IZA20" s="1193"/>
      <c r="IZB20" s="1194"/>
      <c r="IZC20" s="1195"/>
      <c r="IZD20" s="1195"/>
      <c r="IZE20" s="1195"/>
      <c r="IZF20" s="1196"/>
      <c r="IZG20" s="1196"/>
      <c r="IZH20" s="1196"/>
      <c r="IZJ20" s="1198"/>
      <c r="IZK20" s="1193"/>
      <c r="IZL20" s="1194"/>
      <c r="IZM20" s="1195"/>
      <c r="IZN20" s="1195"/>
      <c r="IZO20" s="1195"/>
      <c r="IZP20" s="1196"/>
      <c r="IZQ20" s="1196"/>
      <c r="IZR20" s="1196"/>
      <c r="IZT20" s="1198"/>
      <c r="IZU20" s="1193"/>
      <c r="IZV20" s="1194"/>
      <c r="IZW20" s="1195"/>
      <c r="IZX20" s="1195"/>
      <c r="IZY20" s="1195"/>
      <c r="IZZ20" s="1196"/>
      <c r="JAA20" s="1196"/>
      <c r="JAB20" s="1196"/>
      <c r="JAD20" s="1198"/>
      <c r="JAE20" s="1193"/>
      <c r="JAF20" s="1194"/>
      <c r="JAG20" s="1195"/>
      <c r="JAH20" s="1195"/>
      <c r="JAI20" s="1195"/>
      <c r="JAJ20" s="1196"/>
      <c r="JAK20" s="1196"/>
      <c r="JAL20" s="1196"/>
      <c r="JAN20" s="1198"/>
      <c r="JAO20" s="1193"/>
      <c r="JAP20" s="1194"/>
      <c r="JAQ20" s="1195"/>
      <c r="JAR20" s="1195"/>
      <c r="JAS20" s="1195"/>
      <c r="JAT20" s="1196"/>
      <c r="JAU20" s="1196"/>
      <c r="JAV20" s="1196"/>
      <c r="JAX20" s="1198"/>
      <c r="JAY20" s="1193"/>
      <c r="JAZ20" s="1194"/>
      <c r="JBA20" s="1195"/>
      <c r="JBB20" s="1195"/>
      <c r="JBC20" s="1195"/>
      <c r="JBD20" s="1196"/>
      <c r="JBE20" s="1196"/>
      <c r="JBF20" s="1196"/>
      <c r="JBH20" s="1198"/>
      <c r="JBI20" s="1193"/>
      <c r="JBJ20" s="1194"/>
      <c r="JBK20" s="1195"/>
      <c r="JBL20" s="1195"/>
      <c r="JBM20" s="1195"/>
      <c r="JBN20" s="1196"/>
      <c r="JBO20" s="1196"/>
      <c r="JBP20" s="1196"/>
      <c r="JBR20" s="1198"/>
      <c r="JBS20" s="1193"/>
      <c r="JBT20" s="1194"/>
      <c r="JBU20" s="1195"/>
      <c r="JBV20" s="1195"/>
      <c r="JBW20" s="1195"/>
      <c r="JBX20" s="1196"/>
      <c r="JBY20" s="1196"/>
      <c r="JBZ20" s="1196"/>
      <c r="JCB20" s="1198"/>
      <c r="JCC20" s="1193"/>
      <c r="JCD20" s="1194"/>
      <c r="JCE20" s="1195"/>
      <c r="JCF20" s="1195"/>
      <c r="JCG20" s="1195"/>
      <c r="JCH20" s="1196"/>
      <c r="JCI20" s="1196"/>
      <c r="JCJ20" s="1196"/>
      <c r="JCL20" s="1198"/>
      <c r="JCM20" s="1193"/>
      <c r="JCN20" s="1194"/>
      <c r="JCO20" s="1195"/>
      <c r="JCP20" s="1195"/>
      <c r="JCQ20" s="1195"/>
      <c r="JCR20" s="1196"/>
      <c r="JCS20" s="1196"/>
      <c r="JCT20" s="1196"/>
      <c r="JCV20" s="1198"/>
      <c r="JCW20" s="1193"/>
      <c r="JCX20" s="1194"/>
      <c r="JCY20" s="1195"/>
      <c r="JCZ20" s="1195"/>
      <c r="JDA20" s="1195"/>
      <c r="JDB20" s="1196"/>
      <c r="JDC20" s="1196"/>
      <c r="JDD20" s="1196"/>
      <c r="JDF20" s="1198"/>
      <c r="JDG20" s="1193"/>
      <c r="JDH20" s="1194"/>
      <c r="JDI20" s="1195"/>
      <c r="JDJ20" s="1195"/>
      <c r="JDK20" s="1195"/>
      <c r="JDL20" s="1196"/>
      <c r="JDM20" s="1196"/>
      <c r="JDN20" s="1196"/>
      <c r="JDP20" s="1198"/>
      <c r="JDQ20" s="1193"/>
      <c r="JDR20" s="1194"/>
      <c r="JDS20" s="1195"/>
      <c r="JDT20" s="1195"/>
      <c r="JDU20" s="1195"/>
      <c r="JDV20" s="1196"/>
      <c r="JDW20" s="1196"/>
      <c r="JDX20" s="1196"/>
      <c r="JDZ20" s="1198"/>
      <c r="JEA20" s="1193"/>
      <c r="JEB20" s="1194"/>
      <c r="JEC20" s="1195"/>
      <c r="JED20" s="1195"/>
      <c r="JEE20" s="1195"/>
      <c r="JEF20" s="1196"/>
      <c r="JEG20" s="1196"/>
      <c r="JEH20" s="1196"/>
      <c r="JEJ20" s="1198"/>
      <c r="JEK20" s="1193"/>
      <c r="JEL20" s="1194"/>
      <c r="JEM20" s="1195"/>
      <c r="JEN20" s="1195"/>
      <c r="JEO20" s="1195"/>
      <c r="JEP20" s="1196"/>
      <c r="JEQ20" s="1196"/>
      <c r="JER20" s="1196"/>
      <c r="JET20" s="1198"/>
      <c r="JEU20" s="1193"/>
      <c r="JEV20" s="1194"/>
      <c r="JEW20" s="1195"/>
      <c r="JEX20" s="1195"/>
      <c r="JEY20" s="1195"/>
      <c r="JEZ20" s="1196"/>
      <c r="JFA20" s="1196"/>
      <c r="JFB20" s="1196"/>
      <c r="JFD20" s="1198"/>
      <c r="JFE20" s="1193"/>
      <c r="JFF20" s="1194"/>
      <c r="JFG20" s="1195"/>
      <c r="JFH20" s="1195"/>
      <c r="JFI20" s="1195"/>
      <c r="JFJ20" s="1196"/>
      <c r="JFK20" s="1196"/>
      <c r="JFL20" s="1196"/>
      <c r="JFN20" s="1198"/>
      <c r="JFO20" s="1193"/>
      <c r="JFP20" s="1194"/>
      <c r="JFQ20" s="1195"/>
      <c r="JFR20" s="1195"/>
      <c r="JFS20" s="1195"/>
      <c r="JFT20" s="1196"/>
      <c r="JFU20" s="1196"/>
      <c r="JFV20" s="1196"/>
      <c r="JFX20" s="1198"/>
      <c r="JFY20" s="1193"/>
      <c r="JFZ20" s="1194"/>
      <c r="JGA20" s="1195"/>
      <c r="JGB20" s="1195"/>
      <c r="JGC20" s="1195"/>
      <c r="JGD20" s="1196"/>
      <c r="JGE20" s="1196"/>
      <c r="JGF20" s="1196"/>
      <c r="JGH20" s="1198"/>
      <c r="JGI20" s="1193"/>
      <c r="JGJ20" s="1194"/>
      <c r="JGK20" s="1195"/>
      <c r="JGL20" s="1195"/>
      <c r="JGM20" s="1195"/>
      <c r="JGN20" s="1196"/>
      <c r="JGO20" s="1196"/>
      <c r="JGP20" s="1196"/>
      <c r="JGR20" s="1198"/>
      <c r="JGS20" s="1193"/>
      <c r="JGT20" s="1194"/>
      <c r="JGU20" s="1195"/>
      <c r="JGV20" s="1195"/>
      <c r="JGW20" s="1195"/>
      <c r="JGX20" s="1196"/>
      <c r="JGY20" s="1196"/>
      <c r="JGZ20" s="1196"/>
      <c r="JHB20" s="1198"/>
      <c r="JHC20" s="1193"/>
      <c r="JHD20" s="1194"/>
      <c r="JHE20" s="1195"/>
      <c r="JHF20" s="1195"/>
      <c r="JHG20" s="1195"/>
      <c r="JHH20" s="1196"/>
      <c r="JHI20" s="1196"/>
      <c r="JHJ20" s="1196"/>
      <c r="JHL20" s="1198"/>
      <c r="JHM20" s="1193"/>
      <c r="JHN20" s="1194"/>
      <c r="JHO20" s="1195"/>
      <c r="JHP20" s="1195"/>
      <c r="JHQ20" s="1195"/>
      <c r="JHR20" s="1196"/>
      <c r="JHS20" s="1196"/>
      <c r="JHT20" s="1196"/>
      <c r="JHV20" s="1198"/>
      <c r="JHW20" s="1193"/>
      <c r="JHX20" s="1194"/>
      <c r="JHY20" s="1195"/>
      <c r="JHZ20" s="1195"/>
      <c r="JIA20" s="1195"/>
      <c r="JIB20" s="1196"/>
      <c r="JIC20" s="1196"/>
      <c r="JID20" s="1196"/>
      <c r="JIF20" s="1198"/>
      <c r="JIG20" s="1193"/>
      <c r="JIH20" s="1194"/>
      <c r="JII20" s="1195"/>
      <c r="JIJ20" s="1195"/>
      <c r="JIK20" s="1195"/>
      <c r="JIL20" s="1196"/>
      <c r="JIM20" s="1196"/>
      <c r="JIN20" s="1196"/>
      <c r="JIP20" s="1198"/>
      <c r="JIQ20" s="1193"/>
      <c r="JIR20" s="1194"/>
      <c r="JIS20" s="1195"/>
      <c r="JIT20" s="1195"/>
      <c r="JIU20" s="1195"/>
      <c r="JIV20" s="1196"/>
      <c r="JIW20" s="1196"/>
      <c r="JIX20" s="1196"/>
      <c r="JIZ20" s="1198"/>
      <c r="JJA20" s="1193"/>
      <c r="JJB20" s="1194"/>
      <c r="JJC20" s="1195"/>
      <c r="JJD20" s="1195"/>
      <c r="JJE20" s="1195"/>
      <c r="JJF20" s="1196"/>
      <c r="JJG20" s="1196"/>
      <c r="JJH20" s="1196"/>
      <c r="JJJ20" s="1198"/>
      <c r="JJK20" s="1193"/>
      <c r="JJL20" s="1194"/>
      <c r="JJM20" s="1195"/>
      <c r="JJN20" s="1195"/>
      <c r="JJO20" s="1195"/>
      <c r="JJP20" s="1196"/>
      <c r="JJQ20" s="1196"/>
      <c r="JJR20" s="1196"/>
      <c r="JJT20" s="1198"/>
      <c r="JJU20" s="1193"/>
      <c r="JJV20" s="1194"/>
      <c r="JJW20" s="1195"/>
      <c r="JJX20" s="1195"/>
      <c r="JJY20" s="1195"/>
      <c r="JJZ20" s="1196"/>
      <c r="JKA20" s="1196"/>
      <c r="JKB20" s="1196"/>
      <c r="JKD20" s="1198"/>
      <c r="JKE20" s="1193"/>
      <c r="JKF20" s="1194"/>
      <c r="JKG20" s="1195"/>
      <c r="JKH20" s="1195"/>
      <c r="JKI20" s="1195"/>
      <c r="JKJ20" s="1196"/>
      <c r="JKK20" s="1196"/>
      <c r="JKL20" s="1196"/>
      <c r="JKN20" s="1198"/>
      <c r="JKO20" s="1193"/>
      <c r="JKP20" s="1194"/>
      <c r="JKQ20" s="1195"/>
      <c r="JKR20" s="1195"/>
      <c r="JKS20" s="1195"/>
      <c r="JKT20" s="1196"/>
      <c r="JKU20" s="1196"/>
      <c r="JKV20" s="1196"/>
      <c r="JKX20" s="1198"/>
      <c r="JKY20" s="1193"/>
      <c r="JKZ20" s="1194"/>
      <c r="JLA20" s="1195"/>
      <c r="JLB20" s="1195"/>
      <c r="JLC20" s="1195"/>
      <c r="JLD20" s="1196"/>
      <c r="JLE20" s="1196"/>
      <c r="JLF20" s="1196"/>
      <c r="JLH20" s="1198"/>
      <c r="JLI20" s="1193"/>
      <c r="JLJ20" s="1194"/>
      <c r="JLK20" s="1195"/>
      <c r="JLL20" s="1195"/>
      <c r="JLM20" s="1195"/>
      <c r="JLN20" s="1196"/>
      <c r="JLO20" s="1196"/>
      <c r="JLP20" s="1196"/>
      <c r="JLR20" s="1198"/>
      <c r="JLS20" s="1193"/>
      <c r="JLT20" s="1194"/>
      <c r="JLU20" s="1195"/>
      <c r="JLV20" s="1195"/>
      <c r="JLW20" s="1195"/>
      <c r="JLX20" s="1196"/>
      <c r="JLY20" s="1196"/>
      <c r="JLZ20" s="1196"/>
      <c r="JMB20" s="1198"/>
      <c r="JMC20" s="1193"/>
      <c r="JMD20" s="1194"/>
      <c r="JME20" s="1195"/>
      <c r="JMF20" s="1195"/>
      <c r="JMG20" s="1195"/>
      <c r="JMH20" s="1196"/>
      <c r="JMI20" s="1196"/>
      <c r="JMJ20" s="1196"/>
      <c r="JML20" s="1198"/>
      <c r="JMM20" s="1193"/>
      <c r="JMN20" s="1194"/>
      <c r="JMO20" s="1195"/>
      <c r="JMP20" s="1195"/>
      <c r="JMQ20" s="1195"/>
      <c r="JMR20" s="1196"/>
      <c r="JMS20" s="1196"/>
      <c r="JMT20" s="1196"/>
      <c r="JMV20" s="1198"/>
      <c r="JMW20" s="1193"/>
      <c r="JMX20" s="1194"/>
      <c r="JMY20" s="1195"/>
      <c r="JMZ20" s="1195"/>
      <c r="JNA20" s="1195"/>
      <c r="JNB20" s="1196"/>
      <c r="JNC20" s="1196"/>
      <c r="JND20" s="1196"/>
      <c r="JNF20" s="1198"/>
      <c r="JNG20" s="1193"/>
      <c r="JNH20" s="1194"/>
      <c r="JNI20" s="1195"/>
      <c r="JNJ20" s="1195"/>
      <c r="JNK20" s="1195"/>
      <c r="JNL20" s="1196"/>
      <c r="JNM20" s="1196"/>
      <c r="JNN20" s="1196"/>
      <c r="JNP20" s="1198"/>
      <c r="JNQ20" s="1193"/>
      <c r="JNR20" s="1194"/>
      <c r="JNS20" s="1195"/>
      <c r="JNT20" s="1195"/>
      <c r="JNU20" s="1195"/>
      <c r="JNV20" s="1196"/>
      <c r="JNW20" s="1196"/>
      <c r="JNX20" s="1196"/>
      <c r="JNZ20" s="1198"/>
      <c r="JOA20" s="1193"/>
      <c r="JOB20" s="1194"/>
      <c r="JOC20" s="1195"/>
      <c r="JOD20" s="1195"/>
      <c r="JOE20" s="1195"/>
      <c r="JOF20" s="1196"/>
      <c r="JOG20" s="1196"/>
      <c r="JOH20" s="1196"/>
      <c r="JOJ20" s="1198"/>
      <c r="JOK20" s="1193"/>
      <c r="JOL20" s="1194"/>
      <c r="JOM20" s="1195"/>
      <c r="JON20" s="1195"/>
      <c r="JOO20" s="1195"/>
      <c r="JOP20" s="1196"/>
      <c r="JOQ20" s="1196"/>
      <c r="JOR20" s="1196"/>
      <c r="JOT20" s="1198"/>
      <c r="JOU20" s="1193"/>
      <c r="JOV20" s="1194"/>
      <c r="JOW20" s="1195"/>
      <c r="JOX20" s="1195"/>
      <c r="JOY20" s="1195"/>
      <c r="JOZ20" s="1196"/>
      <c r="JPA20" s="1196"/>
      <c r="JPB20" s="1196"/>
      <c r="JPD20" s="1198"/>
      <c r="JPE20" s="1193"/>
      <c r="JPF20" s="1194"/>
      <c r="JPG20" s="1195"/>
      <c r="JPH20" s="1195"/>
      <c r="JPI20" s="1195"/>
      <c r="JPJ20" s="1196"/>
      <c r="JPK20" s="1196"/>
      <c r="JPL20" s="1196"/>
      <c r="JPN20" s="1198"/>
      <c r="JPO20" s="1193"/>
      <c r="JPP20" s="1194"/>
      <c r="JPQ20" s="1195"/>
      <c r="JPR20" s="1195"/>
      <c r="JPS20" s="1195"/>
      <c r="JPT20" s="1196"/>
      <c r="JPU20" s="1196"/>
      <c r="JPV20" s="1196"/>
      <c r="JPX20" s="1198"/>
      <c r="JPY20" s="1193"/>
      <c r="JPZ20" s="1194"/>
      <c r="JQA20" s="1195"/>
      <c r="JQB20" s="1195"/>
      <c r="JQC20" s="1195"/>
      <c r="JQD20" s="1196"/>
      <c r="JQE20" s="1196"/>
      <c r="JQF20" s="1196"/>
      <c r="JQH20" s="1198"/>
      <c r="JQI20" s="1193"/>
      <c r="JQJ20" s="1194"/>
      <c r="JQK20" s="1195"/>
      <c r="JQL20" s="1195"/>
      <c r="JQM20" s="1195"/>
      <c r="JQN20" s="1196"/>
      <c r="JQO20" s="1196"/>
      <c r="JQP20" s="1196"/>
      <c r="JQR20" s="1198"/>
      <c r="JQS20" s="1193"/>
      <c r="JQT20" s="1194"/>
      <c r="JQU20" s="1195"/>
      <c r="JQV20" s="1195"/>
      <c r="JQW20" s="1195"/>
      <c r="JQX20" s="1196"/>
      <c r="JQY20" s="1196"/>
      <c r="JQZ20" s="1196"/>
      <c r="JRB20" s="1198"/>
      <c r="JRC20" s="1193"/>
      <c r="JRD20" s="1194"/>
      <c r="JRE20" s="1195"/>
      <c r="JRF20" s="1195"/>
      <c r="JRG20" s="1195"/>
      <c r="JRH20" s="1196"/>
      <c r="JRI20" s="1196"/>
      <c r="JRJ20" s="1196"/>
      <c r="JRL20" s="1198"/>
      <c r="JRM20" s="1193"/>
      <c r="JRN20" s="1194"/>
      <c r="JRO20" s="1195"/>
      <c r="JRP20" s="1195"/>
      <c r="JRQ20" s="1195"/>
      <c r="JRR20" s="1196"/>
      <c r="JRS20" s="1196"/>
      <c r="JRT20" s="1196"/>
      <c r="JRV20" s="1198"/>
      <c r="JRW20" s="1193"/>
      <c r="JRX20" s="1194"/>
      <c r="JRY20" s="1195"/>
      <c r="JRZ20" s="1195"/>
      <c r="JSA20" s="1195"/>
      <c r="JSB20" s="1196"/>
      <c r="JSC20" s="1196"/>
      <c r="JSD20" s="1196"/>
      <c r="JSF20" s="1198"/>
      <c r="JSG20" s="1193"/>
      <c r="JSH20" s="1194"/>
      <c r="JSI20" s="1195"/>
      <c r="JSJ20" s="1195"/>
      <c r="JSK20" s="1195"/>
      <c r="JSL20" s="1196"/>
      <c r="JSM20" s="1196"/>
      <c r="JSN20" s="1196"/>
      <c r="JSP20" s="1198"/>
      <c r="JSQ20" s="1193"/>
      <c r="JSR20" s="1194"/>
      <c r="JSS20" s="1195"/>
      <c r="JST20" s="1195"/>
      <c r="JSU20" s="1195"/>
      <c r="JSV20" s="1196"/>
      <c r="JSW20" s="1196"/>
      <c r="JSX20" s="1196"/>
      <c r="JSZ20" s="1198"/>
      <c r="JTA20" s="1193"/>
      <c r="JTB20" s="1194"/>
      <c r="JTC20" s="1195"/>
      <c r="JTD20" s="1195"/>
      <c r="JTE20" s="1195"/>
      <c r="JTF20" s="1196"/>
      <c r="JTG20" s="1196"/>
      <c r="JTH20" s="1196"/>
      <c r="JTJ20" s="1198"/>
      <c r="JTK20" s="1193"/>
      <c r="JTL20" s="1194"/>
      <c r="JTM20" s="1195"/>
      <c r="JTN20" s="1195"/>
      <c r="JTO20" s="1195"/>
      <c r="JTP20" s="1196"/>
      <c r="JTQ20" s="1196"/>
      <c r="JTR20" s="1196"/>
      <c r="JTT20" s="1198"/>
      <c r="JTU20" s="1193"/>
      <c r="JTV20" s="1194"/>
      <c r="JTW20" s="1195"/>
      <c r="JTX20" s="1195"/>
      <c r="JTY20" s="1195"/>
      <c r="JTZ20" s="1196"/>
      <c r="JUA20" s="1196"/>
      <c r="JUB20" s="1196"/>
      <c r="JUD20" s="1198"/>
      <c r="JUE20" s="1193"/>
      <c r="JUF20" s="1194"/>
      <c r="JUG20" s="1195"/>
      <c r="JUH20" s="1195"/>
      <c r="JUI20" s="1195"/>
      <c r="JUJ20" s="1196"/>
      <c r="JUK20" s="1196"/>
      <c r="JUL20" s="1196"/>
      <c r="JUN20" s="1198"/>
      <c r="JUO20" s="1193"/>
      <c r="JUP20" s="1194"/>
      <c r="JUQ20" s="1195"/>
      <c r="JUR20" s="1195"/>
      <c r="JUS20" s="1195"/>
      <c r="JUT20" s="1196"/>
      <c r="JUU20" s="1196"/>
      <c r="JUV20" s="1196"/>
      <c r="JUX20" s="1198"/>
      <c r="JUY20" s="1193"/>
      <c r="JUZ20" s="1194"/>
      <c r="JVA20" s="1195"/>
      <c r="JVB20" s="1195"/>
      <c r="JVC20" s="1195"/>
      <c r="JVD20" s="1196"/>
      <c r="JVE20" s="1196"/>
      <c r="JVF20" s="1196"/>
      <c r="JVH20" s="1198"/>
      <c r="JVI20" s="1193"/>
      <c r="JVJ20" s="1194"/>
      <c r="JVK20" s="1195"/>
      <c r="JVL20" s="1195"/>
      <c r="JVM20" s="1195"/>
      <c r="JVN20" s="1196"/>
      <c r="JVO20" s="1196"/>
      <c r="JVP20" s="1196"/>
      <c r="JVR20" s="1198"/>
      <c r="JVS20" s="1193"/>
      <c r="JVT20" s="1194"/>
      <c r="JVU20" s="1195"/>
      <c r="JVV20" s="1195"/>
      <c r="JVW20" s="1195"/>
      <c r="JVX20" s="1196"/>
      <c r="JVY20" s="1196"/>
      <c r="JVZ20" s="1196"/>
      <c r="JWB20" s="1198"/>
      <c r="JWC20" s="1193"/>
      <c r="JWD20" s="1194"/>
      <c r="JWE20" s="1195"/>
      <c r="JWF20" s="1195"/>
      <c r="JWG20" s="1195"/>
      <c r="JWH20" s="1196"/>
      <c r="JWI20" s="1196"/>
      <c r="JWJ20" s="1196"/>
      <c r="JWL20" s="1198"/>
      <c r="JWM20" s="1193"/>
      <c r="JWN20" s="1194"/>
      <c r="JWO20" s="1195"/>
      <c r="JWP20" s="1195"/>
      <c r="JWQ20" s="1195"/>
      <c r="JWR20" s="1196"/>
      <c r="JWS20" s="1196"/>
      <c r="JWT20" s="1196"/>
      <c r="JWV20" s="1198"/>
      <c r="JWW20" s="1193"/>
      <c r="JWX20" s="1194"/>
      <c r="JWY20" s="1195"/>
      <c r="JWZ20" s="1195"/>
      <c r="JXA20" s="1195"/>
      <c r="JXB20" s="1196"/>
      <c r="JXC20" s="1196"/>
      <c r="JXD20" s="1196"/>
      <c r="JXF20" s="1198"/>
      <c r="JXG20" s="1193"/>
      <c r="JXH20" s="1194"/>
      <c r="JXI20" s="1195"/>
      <c r="JXJ20" s="1195"/>
      <c r="JXK20" s="1195"/>
      <c r="JXL20" s="1196"/>
      <c r="JXM20" s="1196"/>
      <c r="JXN20" s="1196"/>
      <c r="JXP20" s="1198"/>
      <c r="JXQ20" s="1193"/>
      <c r="JXR20" s="1194"/>
      <c r="JXS20" s="1195"/>
      <c r="JXT20" s="1195"/>
      <c r="JXU20" s="1195"/>
      <c r="JXV20" s="1196"/>
      <c r="JXW20" s="1196"/>
      <c r="JXX20" s="1196"/>
      <c r="JXZ20" s="1198"/>
      <c r="JYA20" s="1193"/>
      <c r="JYB20" s="1194"/>
      <c r="JYC20" s="1195"/>
      <c r="JYD20" s="1195"/>
      <c r="JYE20" s="1195"/>
      <c r="JYF20" s="1196"/>
      <c r="JYG20" s="1196"/>
      <c r="JYH20" s="1196"/>
      <c r="JYJ20" s="1198"/>
      <c r="JYK20" s="1193"/>
      <c r="JYL20" s="1194"/>
      <c r="JYM20" s="1195"/>
      <c r="JYN20" s="1195"/>
      <c r="JYO20" s="1195"/>
      <c r="JYP20" s="1196"/>
      <c r="JYQ20" s="1196"/>
      <c r="JYR20" s="1196"/>
      <c r="JYT20" s="1198"/>
      <c r="JYU20" s="1193"/>
      <c r="JYV20" s="1194"/>
      <c r="JYW20" s="1195"/>
      <c r="JYX20" s="1195"/>
      <c r="JYY20" s="1195"/>
      <c r="JYZ20" s="1196"/>
      <c r="JZA20" s="1196"/>
      <c r="JZB20" s="1196"/>
      <c r="JZD20" s="1198"/>
      <c r="JZE20" s="1193"/>
      <c r="JZF20" s="1194"/>
      <c r="JZG20" s="1195"/>
      <c r="JZH20" s="1195"/>
      <c r="JZI20" s="1195"/>
      <c r="JZJ20" s="1196"/>
      <c r="JZK20" s="1196"/>
      <c r="JZL20" s="1196"/>
      <c r="JZN20" s="1198"/>
      <c r="JZO20" s="1193"/>
      <c r="JZP20" s="1194"/>
      <c r="JZQ20" s="1195"/>
      <c r="JZR20" s="1195"/>
      <c r="JZS20" s="1195"/>
      <c r="JZT20" s="1196"/>
      <c r="JZU20" s="1196"/>
      <c r="JZV20" s="1196"/>
      <c r="JZX20" s="1198"/>
      <c r="JZY20" s="1193"/>
      <c r="JZZ20" s="1194"/>
      <c r="KAA20" s="1195"/>
      <c r="KAB20" s="1195"/>
      <c r="KAC20" s="1195"/>
      <c r="KAD20" s="1196"/>
      <c r="KAE20" s="1196"/>
      <c r="KAF20" s="1196"/>
      <c r="KAH20" s="1198"/>
      <c r="KAI20" s="1193"/>
      <c r="KAJ20" s="1194"/>
      <c r="KAK20" s="1195"/>
      <c r="KAL20" s="1195"/>
      <c r="KAM20" s="1195"/>
      <c r="KAN20" s="1196"/>
      <c r="KAO20" s="1196"/>
      <c r="KAP20" s="1196"/>
      <c r="KAR20" s="1198"/>
      <c r="KAS20" s="1193"/>
      <c r="KAT20" s="1194"/>
      <c r="KAU20" s="1195"/>
      <c r="KAV20" s="1195"/>
      <c r="KAW20" s="1195"/>
      <c r="KAX20" s="1196"/>
      <c r="KAY20" s="1196"/>
      <c r="KAZ20" s="1196"/>
      <c r="KBB20" s="1198"/>
      <c r="KBC20" s="1193"/>
      <c r="KBD20" s="1194"/>
      <c r="KBE20" s="1195"/>
      <c r="KBF20" s="1195"/>
      <c r="KBG20" s="1195"/>
      <c r="KBH20" s="1196"/>
      <c r="KBI20" s="1196"/>
      <c r="KBJ20" s="1196"/>
      <c r="KBL20" s="1198"/>
      <c r="KBM20" s="1193"/>
      <c r="KBN20" s="1194"/>
      <c r="KBO20" s="1195"/>
      <c r="KBP20" s="1195"/>
      <c r="KBQ20" s="1195"/>
      <c r="KBR20" s="1196"/>
      <c r="KBS20" s="1196"/>
      <c r="KBT20" s="1196"/>
      <c r="KBV20" s="1198"/>
      <c r="KBW20" s="1193"/>
      <c r="KBX20" s="1194"/>
      <c r="KBY20" s="1195"/>
      <c r="KBZ20" s="1195"/>
      <c r="KCA20" s="1195"/>
      <c r="KCB20" s="1196"/>
      <c r="KCC20" s="1196"/>
      <c r="KCD20" s="1196"/>
      <c r="KCF20" s="1198"/>
      <c r="KCG20" s="1193"/>
      <c r="KCH20" s="1194"/>
      <c r="KCI20" s="1195"/>
      <c r="KCJ20" s="1195"/>
      <c r="KCK20" s="1195"/>
      <c r="KCL20" s="1196"/>
      <c r="KCM20" s="1196"/>
      <c r="KCN20" s="1196"/>
      <c r="KCP20" s="1198"/>
      <c r="KCQ20" s="1193"/>
      <c r="KCR20" s="1194"/>
      <c r="KCS20" s="1195"/>
      <c r="KCT20" s="1195"/>
      <c r="KCU20" s="1195"/>
      <c r="KCV20" s="1196"/>
      <c r="KCW20" s="1196"/>
      <c r="KCX20" s="1196"/>
      <c r="KCZ20" s="1198"/>
      <c r="KDA20" s="1193"/>
      <c r="KDB20" s="1194"/>
      <c r="KDC20" s="1195"/>
      <c r="KDD20" s="1195"/>
      <c r="KDE20" s="1195"/>
      <c r="KDF20" s="1196"/>
      <c r="KDG20" s="1196"/>
      <c r="KDH20" s="1196"/>
      <c r="KDJ20" s="1198"/>
      <c r="KDK20" s="1193"/>
      <c r="KDL20" s="1194"/>
      <c r="KDM20" s="1195"/>
      <c r="KDN20" s="1195"/>
      <c r="KDO20" s="1195"/>
      <c r="KDP20" s="1196"/>
      <c r="KDQ20" s="1196"/>
      <c r="KDR20" s="1196"/>
      <c r="KDT20" s="1198"/>
      <c r="KDU20" s="1193"/>
      <c r="KDV20" s="1194"/>
      <c r="KDW20" s="1195"/>
      <c r="KDX20" s="1195"/>
      <c r="KDY20" s="1195"/>
      <c r="KDZ20" s="1196"/>
      <c r="KEA20" s="1196"/>
      <c r="KEB20" s="1196"/>
      <c r="KED20" s="1198"/>
      <c r="KEE20" s="1193"/>
      <c r="KEF20" s="1194"/>
      <c r="KEG20" s="1195"/>
      <c r="KEH20" s="1195"/>
      <c r="KEI20" s="1195"/>
      <c r="KEJ20" s="1196"/>
      <c r="KEK20" s="1196"/>
      <c r="KEL20" s="1196"/>
      <c r="KEN20" s="1198"/>
      <c r="KEO20" s="1193"/>
      <c r="KEP20" s="1194"/>
      <c r="KEQ20" s="1195"/>
      <c r="KER20" s="1195"/>
      <c r="KES20" s="1195"/>
      <c r="KET20" s="1196"/>
      <c r="KEU20" s="1196"/>
      <c r="KEV20" s="1196"/>
      <c r="KEX20" s="1198"/>
      <c r="KEY20" s="1193"/>
      <c r="KEZ20" s="1194"/>
      <c r="KFA20" s="1195"/>
      <c r="KFB20" s="1195"/>
      <c r="KFC20" s="1195"/>
      <c r="KFD20" s="1196"/>
      <c r="KFE20" s="1196"/>
      <c r="KFF20" s="1196"/>
      <c r="KFH20" s="1198"/>
      <c r="KFI20" s="1193"/>
      <c r="KFJ20" s="1194"/>
      <c r="KFK20" s="1195"/>
      <c r="KFL20" s="1195"/>
      <c r="KFM20" s="1195"/>
      <c r="KFN20" s="1196"/>
      <c r="KFO20" s="1196"/>
      <c r="KFP20" s="1196"/>
      <c r="KFR20" s="1198"/>
      <c r="KFS20" s="1193"/>
      <c r="KFT20" s="1194"/>
      <c r="KFU20" s="1195"/>
      <c r="KFV20" s="1195"/>
      <c r="KFW20" s="1195"/>
      <c r="KFX20" s="1196"/>
      <c r="KFY20" s="1196"/>
      <c r="KFZ20" s="1196"/>
      <c r="KGB20" s="1198"/>
      <c r="KGC20" s="1193"/>
      <c r="KGD20" s="1194"/>
      <c r="KGE20" s="1195"/>
      <c r="KGF20" s="1195"/>
      <c r="KGG20" s="1195"/>
      <c r="KGH20" s="1196"/>
      <c r="KGI20" s="1196"/>
      <c r="KGJ20" s="1196"/>
      <c r="KGL20" s="1198"/>
      <c r="KGM20" s="1193"/>
      <c r="KGN20" s="1194"/>
      <c r="KGO20" s="1195"/>
      <c r="KGP20" s="1195"/>
      <c r="KGQ20" s="1195"/>
      <c r="KGR20" s="1196"/>
      <c r="KGS20" s="1196"/>
      <c r="KGT20" s="1196"/>
      <c r="KGV20" s="1198"/>
      <c r="KGW20" s="1193"/>
      <c r="KGX20" s="1194"/>
      <c r="KGY20" s="1195"/>
      <c r="KGZ20" s="1195"/>
      <c r="KHA20" s="1195"/>
      <c r="KHB20" s="1196"/>
      <c r="KHC20" s="1196"/>
      <c r="KHD20" s="1196"/>
      <c r="KHF20" s="1198"/>
      <c r="KHG20" s="1193"/>
      <c r="KHH20" s="1194"/>
      <c r="KHI20" s="1195"/>
      <c r="KHJ20" s="1195"/>
      <c r="KHK20" s="1195"/>
      <c r="KHL20" s="1196"/>
      <c r="KHM20" s="1196"/>
      <c r="KHN20" s="1196"/>
      <c r="KHP20" s="1198"/>
      <c r="KHQ20" s="1193"/>
      <c r="KHR20" s="1194"/>
      <c r="KHS20" s="1195"/>
      <c r="KHT20" s="1195"/>
      <c r="KHU20" s="1195"/>
      <c r="KHV20" s="1196"/>
      <c r="KHW20" s="1196"/>
      <c r="KHX20" s="1196"/>
      <c r="KHZ20" s="1198"/>
      <c r="KIA20" s="1193"/>
      <c r="KIB20" s="1194"/>
      <c r="KIC20" s="1195"/>
      <c r="KID20" s="1195"/>
      <c r="KIE20" s="1195"/>
      <c r="KIF20" s="1196"/>
      <c r="KIG20" s="1196"/>
      <c r="KIH20" s="1196"/>
      <c r="KIJ20" s="1198"/>
      <c r="KIK20" s="1193"/>
      <c r="KIL20" s="1194"/>
      <c r="KIM20" s="1195"/>
      <c r="KIN20" s="1195"/>
      <c r="KIO20" s="1195"/>
      <c r="KIP20" s="1196"/>
      <c r="KIQ20" s="1196"/>
      <c r="KIR20" s="1196"/>
      <c r="KIT20" s="1198"/>
      <c r="KIU20" s="1193"/>
      <c r="KIV20" s="1194"/>
      <c r="KIW20" s="1195"/>
      <c r="KIX20" s="1195"/>
      <c r="KIY20" s="1195"/>
      <c r="KIZ20" s="1196"/>
      <c r="KJA20" s="1196"/>
      <c r="KJB20" s="1196"/>
      <c r="KJD20" s="1198"/>
      <c r="KJE20" s="1193"/>
      <c r="KJF20" s="1194"/>
      <c r="KJG20" s="1195"/>
      <c r="KJH20" s="1195"/>
      <c r="KJI20" s="1195"/>
      <c r="KJJ20" s="1196"/>
      <c r="KJK20" s="1196"/>
      <c r="KJL20" s="1196"/>
      <c r="KJN20" s="1198"/>
      <c r="KJO20" s="1193"/>
      <c r="KJP20" s="1194"/>
      <c r="KJQ20" s="1195"/>
      <c r="KJR20" s="1195"/>
      <c r="KJS20" s="1195"/>
      <c r="KJT20" s="1196"/>
      <c r="KJU20" s="1196"/>
      <c r="KJV20" s="1196"/>
      <c r="KJX20" s="1198"/>
      <c r="KJY20" s="1193"/>
      <c r="KJZ20" s="1194"/>
      <c r="KKA20" s="1195"/>
      <c r="KKB20" s="1195"/>
      <c r="KKC20" s="1195"/>
      <c r="KKD20" s="1196"/>
      <c r="KKE20" s="1196"/>
      <c r="KKF20" s="1196"/>
      <c r="KKH20" s="1198"/>
      <c r="KKI20" s="1193"/>
      <c r="KKJ20" s="1194"/>
      <c r="KKK20" s="1195"/>
      <c r="KKL20" s="1195"/>
      <c r="KKM20" s="1195"/>
      <c r="KKN20" s="1196"/>
      <c r="KKO20" s="1196"/>
      <c r="KKP20" s="1196"/>
      <c r="KKR20" s="1198"/>
      <c r="KKS20" s="1193"/>
      <c r="KKT20" s="1194"/>
      <c r="KKU20" s="1195"/>
      <c r="KKV20" s="1195"/>
      <c r="KKW20" s="1195"/>
      <c r="KKX20" s="1196"/>
      <c r="KKY20" s="1196"/>
      <c r="KKZ20" s="1196"/>
      <c r="KLB20" s="1198"/>
      <c r="KLC20" s="1193"/>
      <c r="KLD20" s="1194"/>
      <c r="KLE20" s="1195"/>
      <c r="KLF20" s="1195"/>
      <c r="KLG20" s="1195"/>
      <c r="KLH20" s="1196"/>
      <c r="KLI20" s="1196"/>
      <c r="KLJ20" s="1196"/>
      <c r="KLL20" s="1198"/>
      <c r="KLM20" s="1193"/>
      <c r="KLN20" s="1194"/>
      <c r="KLO20" s="1195"/>
      <c r="KLP20" s="1195"/>
      <c r="KLQ20" s="1195"/>
      <c r="KLR20" s="1196"/>
      <c r="KLS20" s="1196"/>
      <c r="KLT20" s="1196"/>
      <c r="KLV20" s="1198"/>
      <c r="KLW20" s="1193"/>
      <c r="KLX20" s="1194"/>
      <c r="KLY20" s="1195"/>
      <c r="KLZ20" s="1195"/>
      <c r="KMA20" s="1195"/>
      <c r="KMB20" s="1196"/>
      <c r="KMC20" s="1196"/>
      <c r="KMD20" s="1196"/>
      <c r="KMF20" s="1198"/>
      <c r="KMG20" s="1193"/>
      <c r="KMH20" s="1194"/>
      <c r="KMI20" s="1195"/>
      <c r="KMJ20" s="1195"/>
      <c r="KMK20" s="1195"/>
      <c r="KML20" s="1196"/>
      <c r="KMM20" s="1196"/>
      <c r="KMN20" s="1196"/>
      <c r="KMP20" s="1198"/>
      <c r="KMQ20" s="1193"/>
      <c r="KMR20" s="1194"/>
      <c r="KMS20" s="1195"/>
      <c r="KMT20" s="1195"/>
      <c r="KMU20" s="1195"/>
      <c r="KMV20" s="1196"/>
      <c r="KMW20" s="1196"/>
      <c r="KMX20" s="1196"/>
      <c r="KMZ20" s="1198"/>
      <c r="KNA20" s="1193"/>
      <c r="KNB20" s="1194"/>
      <c r="KNC20" s="1195"/>
      <c r="KND20" s="1195"/>
      <c r="KNE20" s="1195"/>
      <c r="KNF20" s="1196"/>
      <c r="KNG20" s="1196"/>
      <c r="KNH20" s="1196"/>
      <c r="KNJ20" s="1198"/>
      <c r="KNK20" s="1193"/>
      <c r="KNL20" s="1194"/>
      <c r="KNM20" s="1195"/>
      <c r="KNN20" s="1195"/>
      <c r="KNO20" s="1195"/>
      <c r="KNP20" s="1196"/>
      <c r="KNQ20" s="1196"/>
      <c r="KNR20" s="1196"/>
      <c r="KNT20" s="1198"/>
      <c r="KNU20" s="1193"/>
      <c r="KNV20" s="1194"/>
      <c r="KNW20" s="1195"/>
      <c r="KNX20" s="1195"/>
      <c r="KNY20" s="1195"/>
      <c r="KNZ20" s="1196"/>
      <c r="KOA20" s="1196"/>
      <c r="KOB20" s="1196"/>
      <c r="KOD20" s="1198"/>
      <c r="KOE20" s="1193"/>
      <c r="KOF20" s="1194"/>
      <c r="KOG20" s="1195"/>
      <c r="KOH20" s="1195"/>
      <c r="KOI20" s="1195"/>
      <c r="KOJ20" s="1196"/>
      <c r="KOK20" s="1196"/>
      <c r="KOL20" s="1196"/>
      <c r="KON20" s="1198"/>
      <c r="KOO20" s="1193"/>
      <c r="KOP20" s="1194"/>
      <c r="KOQ20" s="1195"/>
      <c r="KOR20" s="1195"/>
      <c r="KOS20" s="1195"/>
      <c r="KOT20" s="1196"/>
      <c r="KOU20" s="1196"/>
      <c r="KOV20" s="1196"/>
      <c r="KOX20" s="1198"/>
      <c r="KOY20" s="1193"/>
      <c r="KOZ20" s="1194"/>
      <c r="KPA20" s="1195"/>
      <c r="KPB20" s="1195"/>
      <c r="KPC20" s="1195"/>
      <c r="KPD20" s="1196"/>
      <c r="KPE20" s="1196"/>
      <c r="KPF20" s="1196"/>
      <c r="KPH20" s="1198"/>
      <c r="KPI20" s="1193"/>
      <c r="KPJ20" s="1194"/>
      <c r="KPK20" s="1195"/>
      <c r="KPL20" s="1195"/>
      <c r="KPM20" s="1195"/>
      <c r="KPN20" s="1196"/>
      <c r="KPO20" s="1196"/>
      <c r="KPP20" s="1196"/>
      <c r="KPR20" s="1198"/>
      <c r="KPS20" s="1193"/>
      <c r="KPT20" s="1194"/>
      <c r="KPU20" s="1195"/>
      <c r="KPV20" s="1195"/>
      <c r="KPW20" s="1195"/>
      <c r="KPX20" s="1196"/>
      <c r="KPY20" s="1196"/>
      <c r="KPZ20" s="1196"/>
      <c r="KQB20" s="1198"/>
      <c r="KQC20" s="1193"/>
      <c r="KQD20" s="1194"/>
      <c r="KQE20" s="1195"/>
      <c r="KQF20" s="1195"/>
      <c r="KQG20" s="1195"/>
      <c r="KQH20" s="1196"/>
      <c r="KQI20" s="1196"/>
      <c r="KQJ20" s="1196"/>
      <c r="KQL20" s="1198"/>
      <c r="KQM20" s="1193"/>
      <c r="KQN20" s="1194"/>
      <c r="KQO20" s="1195"/>
      <c r="KQP20" s="1195"/>
      <c r="KQQ20" s="1195"/>
      <c r="KQR20" s="1196"/>
      <c r="KQS20" s="1196"/>
      <c r="KQT20" s="1196"/>
      <c r="KQV20" s="1198"/>
      <c r="KQW20" s="1193"/>
      <c r="KQX20" s="1194"/>
      <c r="KQY20" s="1195"/>
      <c r="KQZ20" s="1195"/>
      <c r="KRA20" s="1195"/>
      <c r="KRB20" s="1196"/>
      <c r="KRC20" s="1196"/>
      <c r="KRD20" s="1196"/>
      <c r="KRF20" s="1198"/>
      <c r="KRG20" s="1193"/>
      <c r="KRH20" s="1194"/>
      <c r="KRI20" s="1195"/>
      <c r="KRJ20" s="1195"/>
      <c r="KRK20" s="1195"/>
      <c r="KRL20" s="1196"/>
      <c r="KRM20" s="1196"/>
      <c r="KRN20" s="1196"/>
      <c r="KRP20" s="1198"/>
      <c r="KRQ20" s="1193"/>
      <c r="KRR20" s="1194"/>
      <c r="KRS20" s="1195"/>
      <c r="KRT20" s="1195"/>
      <c r="KRU20" s="1195"/>
      <c r="KRV20" s="1196"/>
      <c r="KRW20" s="1196"/>
      <c r="KRX20" s="1196"/>
      <c r="KRZ20" s="1198"/>
      <c r="KSA20" s="1193"/>
      <c r="KSB20" s="1194"/>
      <c r="KSC20" s="1195"/>
      <c r="KSD20" s="1195"/>
      <c r="KSE20" s="1195"/>
      <c r="KSF20" s="1196"/>
      <c r="KSG20" s="1196"/>
      <c r="KSH20" s="1196"/>
      <c r="KSJ20" s="1198"/>
      <c r="KSK20" s="1193"/>
      <c r="KSL20" s="1194"/>
      <c r="KSM20" s="1195"/>
      <c r="KSN20" s="1195"/>
      <c r="KSO20" s="1195"/>
      <c r="KSP20" s="1196"/>
      <c r="KSQ20" s="1196"/>
      <c r="KSR20" s="1196"/>
      <c r="KST20" s="1198"/>
      <c r="KSU20" s="1193"/>
      <c r="KSV20" s="1194"/>
      <c r="KSW20" s="1195"/>
      <c r="KSX20" s="1195"/>
      <c r="KSY20" s="1195"/>
      <c r="KSZ20" s="1196"/>
      <c r="KTA20" s="1196"/>
      <c r="KTB20" s="1196"/>
      <c r="KTD20" s="1198"/>
      <c r="KTE20" s="1193"/>
      <c r="KTF20" s="1194"/>
      <c r="KTG20" s="1195"/>
      <c r="KTH20" s="1195"/>
      <c r="KTI20" s="1195"/>
      <c r="KTJ20" s="1196"/>
      <c r="KTK20" s="1196"/>
      <c r="KTL20" s="1196"/>
      <c r="KTN20" s="1198"/>
      <c r="KTO20" s="1193"/>
      <c r="KTP20" s="1194"/>
      <c r="KTQ20" s="1195"/>
      <c r="KTR20" s="1195"/>
      <c r="KTS20" s="1195"/>
      <c r="KTT20" s="1196"/>
      <c r="KTU20" s="1196"/>
      <c r="KTV20" s="1196"/>
      <c r="KTX20" s="1198"/>
      <c r="KTY20" s="1193"/>
      <c r="KTZ20" s="1194"/>
      <c r="KUA20" s="1195"/>
      <c r="KUB20" s="1195"/>
      <c r="KUC20" s="1195"/>
      <c r="KUD20" s="1196"/>
      <c r="KUE20" s="1196"/>
      <c r="KUF20" s="1196"/>
      <c r="KUH20" s="1198"/>
      <c r="KUI20" s="1193"/>
      <c r="KUJ20" s="1194"/>
      <c r="KUK20" s="1195"/>
      <c r="KUL20" s="1195"/>
      <c r="KUM20" s="1195"/>
      <c r="KUN20" s="1196"/>
      <c r="KUO20" s="1196"/>
      <c r="KUP20" s="1196"/>
      <c r="KUR20" s="1198"/>
      <c r="KUS20" s="1193"/>
      <c r="KUT20" s="1194"/>
      <c r="KUU20" s="1195"/>
      <c r="KUV20" s="1195"/>
      <c r="KUW20" s="1195"/>
      <c r="KUX20" s="1196"/>
      <c r="KUY20" s="1196"/>
      <c r="KUZ20" s="1196"/>
      <c r="KVB20" s="1198"/>
      <c r="KVC20" s="1193"/>
      <c r="KVD20" s="1194"/>
      <c r="KVE20" s="1195"/>
      <c r="KVF20" s="1195"/>
      <c r="KVG20" s="1195"/>
      <c r="KVH20" s="1196"/>
      <c r="KVI20" s="1196"/>
      <c r="KVJ20" s="1196"/>
      <c r="KVL20" s="1198"/>
      <c r="KVM20" s="1193"/>
      <c r="KVN20" s="1194"/>
      <c r="KVO20" s="1195"/>
      <c r="KVP20" s="1195"/>
      <c r="KVQ20" s="1195"/>
      <c r="KVR20" s="1196"/>
      <c r="KVS20" s="1196"/>
      <c r="KVT20" s="1196"/>
      <c r="KVV20" s="1198"/>
      <c r="KVW20" s="1193"/>
      <c r="KVX20" s="1194"/>
      <c r="KVY20" s="1195"/>
      <c r="KVZ20" s="1195"/>
      <c r="KWA20" s="1195"/>
      <c r="KWB20" s="1196"/>
      <c r="KWC20" s="1196"/>
      <c r="KWD20" s="1196"/>
      <c r="KWF20" s="1198"/>
      <c r="KWG20" s="1193"/>
      <c r="KWH20" s="1194"/>
      <c r="KWI20" s="1195"/>
      <c r="KWJ20" s="1195"/>
      <c r="KWK20" s="1195"/>
      <c r="KWL20" s="1196"/>
      <c r="KWM20" s="1196"/>
      <c r="KWN20" s="1196"/>
      <c r="KWP20" s="1198"/>
      <c r="KWQ20" s="1193"/>
      <c r="KWR20" s="1194"/>
      <c r="KWS20" s="1195"/>
      <c r="KWT20" s="1195"/>
      <c r="KWU20" s="1195"/>
      <c r="KWV20" s="1196"/>
      <c r="KWW20" s="1196"/>
      <c r="KWX20" s="1196"/>
      <c r="KWZ20" s="1198"/>
      <c r="KXA20" s="1193"/>
      <c r="KXB20" s="1194"/>
      <c r="KXC20" s="1195"/>
      <c r="KXD20" s="1195"/>
      <c r="KXE20" s="1195"/>
      <c r="KXF20" s="1196"/>
      <c r="KXG20" s="1196"/>
      <c r="KXH20" s="1196"/>
      <c r="KXJ20" s="1198"/>
      <c r="KXK20" s="1193"/>
      <c r="KXL20" s="1194"/>
      <c r="KXM20" s="1195"/>
      <c r="KXN20" s="1195"/>
      <c r="KXO20" s="1195"/>
      <c r="KXP20" s="1196"/>
      <c r="KXQ20" s="1196"/>
      <c r="KXR20" s="1196"/>
      <c r="KXT20" s="1198"/>
      <c r="KXU20" s="1193"/>
      <c r="KXV20" s="1194"/>
      <c r="KXW20" s="1195"/>
      <c r="KXX20" s="1195"/>
      <c r="KXY20" s="1195"/>
      <c r="KXZ20" s="1196"/>
      <c r="KYA20" s="1196"/>
      <c r="KYB20" s="1196"/>
      <c r="KYD20" s="1198"/>
      <c r="KYE20" s="1193"/>
      <c r="KYF20" s="1194"/>
      <c r="KYG20" s="1195"/>
      <c r="KYH20" s="1195"/>
      <c r="KYI20" s="1195"/>
      <c r="KYJ20" s="1196"/>
      <c r="KYK20" s="1196"/>
      <c r="KYL20" s="1196"/>
      <c r="KYN20" s="1198"/>
      <c r="KYO20" s="1193"/>
      <c r="KYP20" s="1194"/>
      <c r="KYQ20" s="1195"/>
      <c r="KYR20" s="1195"/>
      <c r="KYS20" s="1195"/>
      <c r="KYT20" s="1196"/>
      <c r="KYU20" s="1196"/>
      <c r="KYV20" s="1196"/>
      <c r="KYX20" s="1198"/>
      <c r="KYY20" s="1193"/>
      <c r="KYZ20" s="1194"/>
      <c r="KZA20" s="1195"/>
      <c r="KZB20" s="1195"/>
      <c r="KZC20" s="1195"/>
      <c r="KZD20" s="1196"/>
      <c r="KZE20" s="1196"/>
      <c r="KZF20" s="1196"/>
      <c r="KZH20" s="1198"/>
      <c r="KZI20" s="1193"/>
      <c r="KZJ20" s="1194"/>
      <c r="KZK20" s="1195"/>
      <c r="KZL20" s="1195"/>
      <c r="KZM20" s="1195"/>
      <c r="KZN20" s="1196"/>
      <c r="KZO20" s="1196"/>
      <c r="KZP20" s="1196"/>
      <c r="KZR20" s="1198"/>
      <c r="KZS20" s="1193"/>
      <c r="KZT20" s="1194"/>
      <c r="KZU20" s="1195"/>
      <c r="KZV20" s="1195"/>
      <c r="KZW20" s="1195"/>
      <c r="KZX20" s="1196"/>
      <c r="KZY20" s="1196"/>
      <c r="KZZ20" s="1196"/>
      <c r="LAB20" s="1198"/>
      <c r="LAC20" s="1193"/>
      <c r="LAD20" s="1194"/>
      <c r="LAE20" s="1195"/>
      <c r="LAF20" s="1195"/>
      <c r="LAG20" s="1195"/>
      <c r="LAH20" s="1196"/>
      <c r="LAI20" s="1196"/>
      <c r="LAJ20" s="1196"/>
      <c r="LAL20" s="1198"/>
      <c r="LAM20" s="1193"/>
      <c r="LAN20" s="1194"/>
      <c r="LAO20" s="1195"/>
      <c r="LAP20" s="1195"/>
      <c r="LAQ20" s="1195"/>
      <c r="LAR20" s="1196"/>
      <c r="LAS20" s="1196"/>
      <c r="LAT20" s="1196"/>
      <c r="LAV20" s="1198"/>
      <c r="LAW20" s="1193"/>
      <c r="LAX20" s="1194"/>
      <c r="LAY20" s="1195"/>
      <c r="LAZ20" s="1195"/>
      <c r="LBA20" s="1195"/>
      <c r="LBB20" s="1196"/>
      <c r="LBC20" s="1196"/>
      <c r="LBD20" s="1196"/>
      <c r="LBF20" s="1198"/>
      <c r="LBG20" s="1193"/>
      <c r="LBH20" s="1194"/>
      <c r="LBI20" s="1195"/>
      <c r="LBJ20" s="1195"/>
      <c r="LBK20" s="1195"/>
      <c r="LBL20" s="1196"/>
      <c r="LBM20" s="1196"/>
      <c r="LBN20" s="1196"/>
      <c r="LBP20" s="1198"/>
      <c r="LBQ20" s="1193"/>
      <c r="LBR20" s="1194"/>
      <c r="LBS20" s="1195"/>
      <c r="LBT20" s="1195"/>
      <c r="LBU20" s="1195"/>
      <c r="LBV20" s="1196"/>
      <c r="LBW20" s="1196"/>
      <c r="LBX20" s="1196"/>
      <c r="LBZ20" s="1198"/>
      <c r="LCA20" s="1193"/>
      <c r="LCB20" s="1194"/>
      <c r="LCC20" s="1195"/>
      <c r="LCD20" s="1195"/>
      <c r="LCE20" s="1195"/>
      <c r="LCF20" s="1196"/>
      <c r="LCG20" s="1196"/>
      <c r="LCH20" s="1196"/>
      <c r="LCJ20" s="1198"/>
      <c r="LCK20" s="1193"/>
      <c r="LCL20" s="1194"/>
      <c r="LCM20" s="1195"/>
      <c r="LCN20" s="1195"/>
      <c r="LCO20" s="1195"/>
      <c r="LCP20" s="1196"/>
      <c r="LCQ20" s="1196"/>
      <c r="LCR20" s="1196"/>
      <c r="LCT20" s="1198"/>
      <c r="LCU20" s="1193"/>
      <c r="LCV20" s="1194"/>
      <c r="LCW20" s="1195"/>
      <c r="LCX20" s="1195"/>
      <c r="LCY20" s="1195"/>
      <c r="LCZ20" s="1196"/>
      <c r="LDA20" s="1196"/>
      <c r="LDB20" s="1196"/>
      <c r="LDD20" s="1198"/>
      <c r="LDE20" s="1193"/>
      <c r="LDF20" s="1194"/>
      <c r="LDG20" s="1195"/>
      <c r="LDH20" s="1195"/>
      <c r="LDI20" s="1195"/>
      <c r="LDJ20" s="1196"/>
      <c r="LDK20" s="1196"/>
      <c r="LDL20" s="1196"/>
      <c r="LDN20" s="1198"/>
      <c r="LDO20" s="1193"/>
      <c r="LDP20" s="1194"/>
      <c r="LDQ20" s="1195"/>
      <c r="LDR20" s="1195"/>
      <c r="LDS20" s="1195"/>
      <c r="LDT20" s="1196"/>
      <c r="LDU20" s="1196"/>
      <c r="LDV20" s="1196"/>
      <c r="LDX20" s="1198"/>
      <c r="LDY20" s="1193"/>
      <c r="LDZ20" s="1194"/>
      <c r="LEA20" s="1195"/>
      <c r="LEB20" s="1195"/>
      <c r="LEC20" s="1195"/>
      <c r="LED20" s="1196"/>
      <c r="LEE20" s="1196"/>
      <c r="LEF20" s="1196"/>
      <c r="LEH20" s="1198"/>
      <c r="LEI20" s="1193"/>
      <c r="LEJ20" s="1194"/>
      <c r="LEK20" s="1195"/>
      <c r="LEL20" s="1195"/>
      <c r="LEM20" s="1195"/>
      <c r="LEN20" s="1196"/>
      <c r="LEO20" s="1196"/>
      <c r="LEP20" s="1196"/>
      <c r="LER20" s="1198"/>
      <c r="LES20" s="1193"/>
      <c r="LET20" s="1194"/>
      <c r="LEU20" s="1195"/>
      <c r="LEV20" s="1195"/>
      <c r="LEW20" s="1195"/>
      <c r="LEX20" s="1196"/>
      <c r="LEY20" s="1196"/>
      <c r="LEZ20" s="1196"/>
      <c r="LFB20" s="1198"/>
      <c r="LFC20" s="1193"/>
      <c r="LFD20" s="1194"/>
      <c r="LFE20" s="1195"/>
      <c r="LFF20" s="1195"/>
      <c r="LFG20" s="1195"/>
      <c r="LFH20" s="1196"/>
      <c r="LFI20" s="1196"/>
      <c r="LFJ20" s="1196"/>
      <c r="LFL20" s="1198"/>
      <c r="LFM20" s="1193"/>
      <c r="LFN20" s="1194"/>
      <c r="LFO20" s="1195"/>
      <c r="LFP20" s="1195"/>
      <c r="LFQ20" s="1195"/>
      <c r="LFR20" s="1196"/>
      <c r="LFS20" s="1196"/>
      <c r="LFT20" s="1196"/>
      <c r="LFV20" s="1198"/>
      <c r="LFW20" s="1193"/>
      <c r="LFX20" s="1194"/>
      <c r="LFY20" s="1195"/>
      <c r="LFZ20" s="1195"/>
      <c r="LGA20" s="1195"/>
      <c r="LGB20" s="1196"/>
      <c r="LGC20" s="1196"/>
      <c r="LGD20" s="1196"/>
      <c r="LGF20" s="1198"/>
      <c r="LGG20" s="1193"/>
      <c r="LGH20" s="1194"/>
      <c r="LGI20" s="1195"/>
      <c r="LGJ20" s="1195"/>
      <c r="LGK20" s="1195"/>
      <c r="LGL20" s="1196"/>
      <c r="LGM20" s="1196"/>
      <c r="LGN20" s="1196"/>
      <c r="LGP20" s="1198"/>
      <c r="LGQ20" s="1193"/>
      <c r="LGR20" s="1194"/>
      <c r="LGS20" s="1195"/>
      <c r="LGT20" s="1195"/>
      <c r="LGU20" s="1195"/>
      <c r="LGV20" s="1196"/>
      <c r="LGW20" s="1196"/>
      <c r="LGX20" s="1196"/>
      <c r="LGZ20" s="1198"/>
      <c r="LHA20" s="1193"/>
      <c r="LHB20" s="1194"/>
      <c r="LHC20" s="1195"/>
      <c r="LHD20" s="1195"/>
      <c r="LHE20" s="1195"/>
      <c r="LHF20" s="1196"/>
      <c r="LHG20" s="1196"/>
      <c r="LHH20" s="1196"/>
      <c r="LHJ20" s="1198"/>
      <c r="LHK20" s="1193"/>
      <c r="LHL20" s="1194"/>
      <c r="LHM20" s="1195"/>
      <c r="LHN20" s="1195"/>
      <c r="LHO20" s="1195"/>
      <c r="LHP20" s="1196"/>
      <c r="LHQ20" s="1196"/>
      <c r="LHR20" s="1196"/>
      <c r="LHT20" s="1198"/>
      <c r="LHU20" s="1193"/>
      <c r="LHV20" s="1194"/>
      <c r="LHW20" s="1195"/>
      <c r="LHX20" s="1195"/>
      <c r="LHY20" s="1195"/>
      <c r="LHZ20" s="1196"/>
      <c r="LIA20" s="1196"/>
      <c r="LIB20" s="1196"/>
      <c r="LID20" s="1198"/>
      <c r="LIE20" s="1193"/>
      <c r="LIF20" s="1194"/>
      <c r="LIG20" s="1195"/>
      <c r="LIH20" s="1195"/>
      <c r="LII20" s="1195"/>
      <c r="LIJ20" s="1196"/>
      <c r="LIK20" s="1196"/>
      <c r="LIL20" s="1196"/>
      <c r="LIN20" s="1198"/>
      <c r="LIO20" s="1193"/>
      <c r="LIP20" s="1194"/>
      <c r="LIQ20" s="1195"/>
      <c r="LIR20" s="1195"/>
      <c r="LIS20" s="1195"/>
      <c r="LIT20" s="1196"/>
      <c r="LIU20" s="1196"/>
      <c r="LIV20" s="1196"/>
      <c r="LIX20" s="1198"/>
      <c r="LIY20" s="1193"/>
      <c r="LIZ20" s="1194"/>
      <c r="LJA20" s="1195"/>
      <c r="LJB20" s="1195"/>
      <c r="LJC20" s="1195"/>
      <c r="LJD20" s="1196"/>
      <c r="LJE20" s="1196"/>
      <c r="LJF20" s="1196"/>
      <c r="LJH20" s="1198"/>
      <c r="LJI20" s="1193"/>
      <c r="LJJ20" s="1194"/>
      <c r="LJK20" s="1195"/>
      <c r="LJL20" s="1195"/>
      <c r="LJM20" s="1195"/>
      <c r="LJN20" s="1196"/>
      <c r="LJO20" s="1196"/>
      <c r="LJP20" s="1196"/>
      <c r="LJR20" s="1198"/>
      <c r="LJS20" s="1193"/>
      <c r="LJT20" s="1194"/>
      <c r="LJU20" s="1195"/>
      <c r="LJV20" s="1195"/>
      <c r="LJW20" s="1195"/>
      <c r="LJX20" s="1196"/>
      <c r="LJY20" s="1196"/>
      <c r="LJZ20" s="1196"/>
      <c r="LKB20" s="1198"/>
      <c r="LKC20" s="1193"/>
      <c r="LKD20" s="1194"/>
      <c r="LKE20" s="1195"/>
      <c r="LKF20" s="1195"/>
      <c r="LKG20" s="1195"/>
      <c r="LKH20" s="1196"/>
      <c r="LKI20" s="1196"/>
      <c r="LKJ20" s="1196"/>
      <c r="LKL20" s="1198"/>
      <c r="LKM20" s="1193"/>
      <c r="LKN20" s="1194"/>
      <c r="LKO20" s="1195"/>
      <c r="LKP20" s="1195"/>
      <c r="LKQ20" s="1195"/>
      <c r="LKR20" s="1196"/>
      <c r="LKS20" s="1196"/>
      <c r="LKT20" s="1196"/>
      <c r="LKV20" s="1198"/>
      <c r="LKW20" s="1193"/>
      <c r="LKX20" s="1194"/>
      <c r="LKY20" s="1195"/>
      <c r="LKZ20" s="1195"/>
      <c r="LLA20" s="1195"/>
      <c r="LLB20" s="1196"/>
      <c r="LLC20" s="1196"/>
      <c r="LLD20" s="1196"/>
      <c r="LLF20" s="1198"/>
      <c r="LLG20" s="1193"/>
      <c r="LLH20" s="1194"/>
      <c r="LLI20" s="1195"/>
      <c r="LLJ20" s="1195"/>
      <c r="LLK20" s="1195"/>
      <c r="LLL20" s="1196"/>
      <c r="LLM20" s="1196"/>
      <c r="LLN20" s="1196"/>
      <c r="LLP20" s="1198"/>
      <c r="LLQ20" s="1193"/>
      <c r="LLR20" s="1194"/>
      <c r="LLS20" s="1195"/>
      <c r="LLT20" s="1195"/>
      <c r="LLU20" s="1195"/>
      <c r="LLV20" s="1196"/>
      <c r="LLW20" s="1196"/>
      <c r="LLX20" s="1196"/>
      <c r="LLZ20" s="1198"/>
      <c r="LMA20" s="1193"/>
      <c r="LMB20" s="1194"/>
      <c r="LMC20" s="1195"/>
      <c r="LMD20" s="1195"/>
      <c r="LME20" s="1195"/>
      <c r="LMF20" s="1196"/>
      <c r="LMG20" s="1196"/>
      <c r="LMH20" s="1196"/>
      <c r="LMJ20" s="1198"/>
      <c r="LMK20" s="1193"/>
      <c r="LML20" s="1194"/>
      <c r="LMM20" s="1195"/>
      <c r="LMN20" s="1195"/>
      <c r="LMO20" s="1195"/>
      <c r="LMP20" s="1196"/>
      <c r="LMQ20" s="1196"/>
      <c r="LMR20" s="1196"/>
      <c r="LMT20" s="1198"/>
      <c r="LMU20" s="1193"/>
      <c r="LMV20" s="1194"/>
      <c r="LMW20" s="1195"/>
      <c r="LMX20" s="1195"/>
      <c r="LMY20" s="1195"/>
      <c r="LMZ20" s="1196"/>
      <c r="LNA20" s="1196"/>
      <c r="LNB20" s="1196"/>
      <c r="LND20" s="1198"/>
      <c r="LNE20" s="1193"/>
      <c r="LNF20" s="1194"/>
      <c r="LNG20" s="1195"/>
      <c r="LNH20" s="1195"/>
      <c r="LNI20" s="1195"/>
      <c r="LNJ20" s="1196"/>
      <c r="LNK20" s="1196"/>
      <c r="LNL20" s="1196"/>
      <c r="LNN20" s="1198"/>
      <c r="LNO20" s="1193"/>
      <c r="LNP20" s="1194"/>
      <c r="LNQ20" s="1195"/>
      <c r="LNR20" s="1195"/>
      <c r="LNS20" s="1195"/>
      <c r="LNT20" s="1196"/>
      <c r="LNU20" s="1196"/>
      <c r="LNV20" s="1196"/>
      <c r="LNX20" s="1198"/>
      <c r="LNY20" s="1193"/>
      <c r="LNZ20" s="1194"/>
      <c r="LOA20" s="1195"/>
      <c r="LOB20" s="1195"/>
      <c r="LOC20" s="1195"/>
      <c r="LOD20" s="1196"/>
      <c r="LOE20" s="1196"/>
      <c r="LOF20" s="1196"/>
      <c r="LOH20" s="1198"/>
      <c r="LOI20" s="1193"/>
      <c r="LOJ20" s="1194"/>
      <c r="LOK20" s="1195"/>
      <c r="LOL20" s="1195"/>
      <c r="LOM20" s="1195"/>
      <c r="LON20" s="1196"/>
      <c r="LOO20" s="1196"/>
      <c r="LOP20" s="1196"/>
      <c r="LOR20" s="1198"/>
      <c r="LOS20" s="1193"/>
      <c r="LOT20" s="1194"/>
      <c r="LOU20" s="1195"/>
      <c r="LOV20" s="1195"/>
      <c r="LOW20" s="1195"/>
      <c r="LOX20" s="1196"/>
      <c r="LOY20" s="1196"/>
      <c r="LOZ20" s="1196"/>
      <c r="LPB20" s="1198"/>
      <c r="LPC20" s="1193"/>
      <c r="LPD20" s="1194"/>
      <c r="LPE20" s="1195"/>
      <c r="LPF20" s="1195"/>
      <c r="LPG20" s="1195"/>
      <c r="LPH20" s="1196"/>
      <c r="LPI20" s="1196"/>
      <c r="LPJ20" s="1196"/>
      <c r="LPL20" s="1198"/>
      <c r="LPM20" s="1193"/>
      <c r="LPN20" s="1194"/>
      <c r="LPO20" s="1195"/>
      <c r="LPP20" s="1195"/>
      <c r="LPQ20" s="1195"/>
      <c r="LPR20" s="1196"/>
      <c r="LPS20" s="1196"/>
      <c r="LPT20" s="1196"/>
      <c r="LPV20" s="1198"/>
      <c r="LPW20" s="1193"/>
      <c r="LPX20" s="1194"/>
      <c r="LPY20" s="1195"/>
      <c r="LPZ20" s="1195"/>
      <c r="LQA20" s="1195"/>
      <c r="LQB20" s="1196"/>
      <c r="LQC20" s="1196"/>
      <c r="LQD20" s="1196"/>
      <c r="LQF20" s="1198"/>
      <c r="LQG20" s="1193"/>
      <c r="LQH20" s="1194"/>
      <c r="LQI20" s="1195"/>
      <c r="LQJ20" s="1195"/>
      <c r="LQK20" s="1195"/>
      <c r="LQL20" s="1196"/>
      <c r="LQM20" s="1196"/>
      <c r="LQN20" s="1196"/>
      <c r="LQP20" s="1198"/>
      <c r="LQQ20" s="1193"/>
      <c r="LQR20" s="1194"/>
      <c r="LQS20" s="1195"/>
      <c r="LQT20" s="1195"/>
      <c r="LQU20" s="1195"/>
      <c r="LQV20" s="1196"/>
      <c r="LQW20" s="1196"/>
      <c r="LQX20" s="1196"/>
      <c r="LQZ20" s="1198"/>
      <c r="LRA20" s="1193"/>
      <c r="LRB20" s="1194"/>
      <c r="LRC20" s="1195"/>
      <c r="LRD20" s="1195"/>
      <c r="LRE20" s="1195"/>
      <c r="LRF20" s="1196"/>
      <c r="LRG20" s="1196"/>
      <c r="LRH20" s="1196"/>
      <c r="LRJ20" s="1198"/>
      <c r="LRK20" s="1193"/>
      <c r="LRL20" s="1194"/>
      <c r="LRM20" s="1195"/>
      <c r="LRN20" s="1195"/>
      <c r="LRO20" s="1195"/>
      <c r="LRP20" s="1196"/>
      <c r="LRQ20" s="1196"/>
      <c r="LRR20" s="1196"/>
      <c r="LRT20" s="1198"/>
      <c r="LRU20" s="1193"/>
      <c r="LRV20" s="1194"/>
      <c r="LRW20" s="1195"/>
      <c r="LRX20" s="1195"/>
      <c r="LRY20" s="1195"/>
      <c r="LRZ20" s="1196"/>
      <c r="LSA20" s="1196"/>
      <c r="LSB20" s="1196"/>
      <c r="LSD20" s="1198"/>
      <c r="LSE20" s="1193"/>
      <c r="LSF20" s="1194"/>
      <c r="LSG20" s="1195"/>
      <c r="LSH20" s="1195"/>
      <c r="LSI20" s="1195"/>
      <c r="LSJ20" s="1196"/>
      <c r="LSK20" s="1196"/>
      <c r="LSL20" s="1196"/>
      <c r="LSN20" s="1198"/>
      <c r="LSO20" s="1193"/>
      <c r="LSP20" s="1194"/>
      <c r="LSQ20" s="1195"/>
      <c r="LSR20" s="1195"/>
      <c r="LSS20" s="1195"/>
      <c r="LST20" s="1196"/>
      <c r="LSU20" s="1196"/>
      <c r="LSV20" s="1196"/>
      <c r="LSX20" s="1198"/>
      <c r="LSY20" s="1193"/>
      <c r="LSZ20" s="1194"/>
      <c r="LTA20" s="1195"/>
      <c r="LTB20" s="1195"/>
      <c r="LTC20" s="1195"/>
      <c r="LTD20" s="1196"/>
      <c r="LTE20" s="1196"/>
      <c r="LTF20" s="1196"/>
      <c r="LTH20" s="1198"/>
      <c r="LTI20" s="1193"/>
      <c r="LTJ20" s="1194"/>
      <c r="LTK20" s="1195"/>
      <c r="LTL20" s="1195"/>
      <c r="LTM20" s="1195"/>
      <c r="LTN20" s="1196"/>
      <c r="LTO20" s="1196"/>
      <c r="LTP20" s="1196"/>
      <c r="LTR20" s="1198"/>
      <c r="LTS20" s="1193"/>
      <c r="LTT20" s="1194"/>
      <c r="LTU20" s="1195"/>
      <c r="LTV20" s="1195"/>
      <c r="LTW20" s="1195"/>
      <c r="LTX20" s="1196"/>
      <c r="LTY20" s="1196"/>
      <c r="LTZ20" s="1196"/>
      <c r="LUB20" s="1198"/>
      <c r="LUC20" s="1193"/>
      <c r="LUD20" s="1194"/>
      <c r="LUE20" s="1195"/>
      <c r="LUF20" s="1195"/>
      <c r="LUG20" s="1195"/>
      <c r="LUH20" s="1196"/>
      <c r="LUI20" s="1196"/>
      <c r="LUJ20" s="1196"/>
      <c r="LUL20" s="1198"/>
      <c r="LUM20" s="1193"/>
      <c r="LUN20" s="1194"/>
      <c r="LUO20" s="1195"/>
      <c r="LUP20" s="1195"/>
      <c r="LUQ20" s="1195"/>
      <c r="LUR20" s="1196"/>
      <c r="LUS20" s="1196"/>
      <c r="LUT20" s="1196"/>
      <c r="LUV20" s="1198"/>
      <c r="LUW20" s="1193"/>
      <c r="LUX20" s="1194"/>
      <c r="LUY20" s="1195"/>
      <c r="LUZ20" s="1195"/>
      <c r="LVA20" s="1195"/>
      <c r="LVB20" s="1196"/>
      <c r="LVC20" s="1196"/>
      <c r="LVD20" s="1196"/>
      <c r="LVF20" s="1198"/>
      <c r="LVG20" s="1193"/>
      <c r="LVH20" s="1194"/>
      <c r="LVI20" s="1195"/>
      <c r="LVJ20" s="1195"/>
      <c r="LVK20" s="1195"/>
      <c r="LVL20" s="1196"/>
      <c r="LVM20" s="1196"/>
      <c r="LVN20" s="1196"/>
      <c r="LVP20" s="1198"/>
      <c r="LVQ20" s="1193"/>
      <c r="LVR20" s="1194"/>
      <c r="LVS20" s="1195"/>
      <c r="LVT20" s="1195"/>
      <c r="LVU20" s="1195"/>
      <c r="LVV20" s="1196"/>
      <c r="LVW20" s="1196"/>
      <c r="LVX20" s="1196"/>
      <c r="LVZ20" s="1198"/>
      <c r="LWA20" s="1193"/>
      <c r="LWB20" s="1194"/>
      <c r="LWC20" s="1195"/>
      <c r="LWD20" s="1195"/>
      <c r="LWE20" s="1195"/>
      <c r="LWF20" s="1196"/>
      <c r="LWG20" s="1196"/>
      <c r="LWH20" s="1196"/>
      <c r="LWJ20" s="1198"/>
      <c r="LWK20" s="1193"/>
      <c r="LWL20" s="1194"/>
      <c r="LWM20" s="1195"/>
      <c r="LWN20" s="1195"/>
      <c r="LWO20" s="1195"/>
      <c r="LWP20" s="1196"/>
      <c r="LWQ20" s="1196"/>
      <c r="LWR20" s="1196"/>
      <c r="LWT20" s="1198"/>
      <c r="LWU20" s="1193"/>
      <c r="LWV20" s="1194"/>
      <c r="LWW20" s="1195"/>
      <c r="LWX20" s="1195"/>
      <c r="LWY20" s="1195"/>
      <c r="LWZ20" s="1196"/>
      <c r="LXA20" s="1196"/>
      <c r="LXB20" s="1196"/>
      <c r="LXD20" s="1198"/>
      <c r="LXE20" s="1193"/>
      <c r="LXF20" s="1194"/>
      <c r="LXG20" s="1195"/>
      <c r="LXH20" s="1195"/>
      <c r="LXI20" s="1195"/>
      <c r="LXJ20" s="1196"/>
      <c r="LXK20" s="1196"/>
      <c r="LXL20" s="1196"/>
      <c r="LXN20" s="1198"/>
      <c r="LXO20" s="1193"/>
      <c r="LXP20" s="1194"/>
      <c r="LXQ20" s="1195"/>
      <c r="LXR20" s="1195"/>
      <c r="LXS20" s="1195"/>
      <c r="LXT20" s="1196"/>
      <c r="LXU20" s="1196"/>
      <c r="LXV20" s="1196"/>
      <c r="LXX20" s="1198"/>
      <c r="LXY20" s="1193"/>
      <c r="LXZ20" s="1194"/>
      <c r="LYA20" s="1195"/>
      <c r="LYB20" s="1195"/>
      <c r="LYC20" s="1195"/>
      <c r="LYD20" s="1196"/>
      <c r="LYE20" s="1196"/>
      <c r="LYF20" s="1196"/>
      <c r="LYH20" s="1198"/>
      <c r="LYI20" s="1193"/>
      <c r="LYJ20" s="1194"/>
      <c r="LYK20" s="1195"/>
      <c r="LYL20" s="1195"/>
      <c r="LYM20" s="1195"/>
      <c r="LYN20" s="1196"/>
      <c r="LYO20" s="1196"/>
      <c r="LYP20" s="1196"/>
      <c r="LYR20" s="1198"/>
      <c r="LYS20" s="1193"/>
      <c r="LYT20" s="1194"/>
      <c r="LYU20" s="1195"/>
      <c r="LYV20" s="1195"/>
      <c r="LYW20" s="1195"/>
      <c r="LYX20" s="1196"/>
      <c r="LYY20" s="1196"/>
      <c r="LYZ20" s="1196"/>
      <c r="LZB20" s="1198"/>
      <c r="LZC20" s="1193"/>
      <c r="LZD20" s="1194"/>
      <c r="LZE20" s="1195"/>
      <c r="LZF20" s="1195"/>
      <c r="LZG20" s="1195"/>
      <c r="LZH20" s="1196"/>
      <c r="LZI20" s="1196"/>
      <c r="LZJ20" s="1196"/>
      <c r="LZL20" s="1198"/>
      <c r="LZM20" s="1193"/>
      <c r="LZN20" s="1194"/>
      <c r="LZO20" s="1195"/>
      <c r="LZP20" s="1195"/>
      <c r="LZQ20" s="1195"/>
      <c r="LZR20" s="1196"/>
      <c r="LZS20" s="1196"/>
      <c r="LZT20" s="1196"/>
      <c r="LZV20" s="1198"/>
      <c r="LZW20" s="1193"/>
      <c r="LZX20" s="1194"/>
      <c r="LZY20" s="1195"/>
      <c r="LZZ20" s="1195"/>
      <c r="MAA20" s="1195"/>
      <c r="MAB20" s="1196"/>
      <c r="MAC20" s="1196"/>
      <c r="MAD20" s="1196"/>
      <c r="MAF20" s="1198"/>
      <c r="MAG20" s="1193"/>
      <c r="MAH20" s="1194"/>
      <c r="MAI20" s="1195"/>
      <c r="MAJ20" s="1195"/>
      <c r="MAK20" s="1195"/>
      <c r="MAL20" s="1196"/>
      <c r="MAM20" s="1196"/>
      <c r="MAN20" s="1196"/>
      <c r="MAP20" s="1198"/>
      <c r="MAQ20" s="1193"/>
      <c r="MAR20" s="1194"/>
      <c r="MAS20" s="1195"/>
      <c r="MAT20" s="1195"/>
      <c r="MAU20" s="1195"/>
      <c r="MAV20" s="1196"/>
      <c r="MAW20" s="1196"/>
      <c r="MAX20" s="1196"/>
      <c r="MAZ20" s="1198"/>
      <c r="MBA20" s="1193"/>
      <c r="MBB20" s="1194"/>
      <c r="MBC20" s="1195"/>
      <c r="MBD20" s="1195"/>
      <c r="MBE20" s="1195"/>
      <c r="MBF20" s="1196"/>
      <c r="MBG20" s="1196"/>
      <c r="MBH20" s="1196"/>
      <c r="MBJ20" s="1198"/>
      <c r="MBK20" s="1193"/>
      <c r="MBL20" s="1194"/>
      <c r="MBM20" s="1195"/>
      <c r="MBN20" s="1195"/>
      <c r="MBO20" s="1195"/>
      <c r="MBP20" s="1196"/>
      <c r="MBQ20" s="1196"/>
      <c r="MBR20" s="1196"/>
      <c r="MBT20" s="1198"/>
      <c r="MBU20" s="1193"/>
      <c r="MBV20" s="1194"/>
      <c r="MBW20" s="1195"/>
      <c r="MBX20" s="1195"/>
      <c r="MBY20" s="1195"/>
      <c r="MBZ20" s="1196"/>
      <c r="MCA20" s="1196"/>
      <c r="MCB20" s="1196"/>
      <c r="MCD20" s="1198"/>
      <c r="MCE20" s="1193"/>
      <c r="MCF20" s="1194"/>
      <c r="MCG20" s="1195"/>
      <c r="MCH20" s="1195"/>
      <c r="MCI20" s="1195"/>
      <c r="MCJ20" s="1196"/>
      <c r="MCK20" s="1196"/>
      <c r="MCL20" s="1196"/>
      <c r="MCN20" s="1198"/>
      <c r="MCO20" s="1193"/>
      <c r="MCP20" s="1194"/>
      <c r="MCQ20" s="1195"/>
      <c r="MCR20" s="1195"/>
      <c r="MCS20" s="1195"/>
      <c r="MCT20" s="1196"/>
      <c r="MCU20" s="1196"/>
      <c r="MCV20" s="1196"/>
      <c r="MCX20" s="1198"/>
      <c r="MCY20" s="1193"/>
      <c r="MCZ20" s="1194"/>
      <c r="MDA20" s="1195"/>
      <c r="MDB20" s="1195"/>
      <c r="MDC20" s="1195"/>
      <c r="MDD20" s="1196"/>
      <c r="MDE20" s="1196"/>
      <c r="MDF20" s="1196"/>
      <c r="MDH20" s="1198"/>
      <c r="MDI20" s="1193"/>
      <c r="MDJ20" s="1194"/>
      <c r="MDK20" s="1195"/>
      <c r="MDL20" s="1195"/>
      <c r="MDM20" s="1195"/>
      <c r="MDN20" s="1196"/>
      <c r="MDO20" s="1196"/>
      <c r="MDP20" s="1196"/>
      <c r="MDR20" s="1198"/>
      <c r="MDS20" s="1193"/>
      <c r="MDT20" s="1194"/>
      <c r="MDU20" s="1195"/>
      <c r="MDV20" s="1195"/>
      <c r="MDW20" s="1195"/>
      <c r="MDX20" s="1196"/>
      <c r="MDY20" s="1196"/>
      <c r="MDZ20" s="1196"/>
      <c r="MEB20" s="1198"/>
      <c r="MEC20" s="1193"/>
      <c r="MED20" s="1194"/>
      <c r="MEE20" s="1195"/>
      <c r="MEF20" s="1195"/>
      <c r="MEG20" s="1195"/>
      <c r="MEH20" s="1196"/>
      <c r="MEI20" s="1196"/>
      <c r="MEJ20" s="1196"/>
      <c r="MEL20" s="1198"/>
      <c r="MEM20" s="1193"/>
      <c r="MEN20" s="1194"/>
      <c r="MEO20" s="1195"/>
      <c r="MEP20" s="1195"/>
      <c r="MEQ20" s="1195"/>
      <c r="MER20" s="1196"/>
      <c r="MES20" s="1196"/>
      <c r="MET20" s="1196"/>
      <c r="MEV20" s="1198"/>
      <c r="MEW20" s="1193"/>
      <c r="MEX20" s="1194"/>
      <c r="MEY20" s="1195"/>
      <c r="MEZ20" s="1195"/>
      <c r="MFA20" s="1195"/>
      <c r="MFB20" s="1196"/>
      <c r="MFC20" s="1196"/>
      <c r="MFD20" s="1196"/>
      <c r="MFF20" s="1198"/>
      <c r="MFG20" s="1193"/>
      <c r="MFH20" s="1194"/>
      <c r="MFI20" s="1195"/>
      <c r="MFJ20" s="1195"/>
      <c r="MFK20" s="1195"/>
      <c r="MFL20" s="1196"/>
      <c r="MFM20" s="1196"/>
      <c r="MFN20" s="1196"/>
      <c r="MFP20" s="1198"/>
      <c r="MFQ20" s="1193"/>
      <c r="MFR20" s="1194"/>
      <c r="MFS20" s="1195"/>
      <c r="MFT20" s="1195"/>
      <c r="MFU20" s="1195"/>
      <c r="MFV20" s="1196"/>
      <c r="MFW20" s="1196"/>
      <c r="MFX20" s="1196"/>
      <c r="MFZ20" s="1198"/>
      <c r="MGA20" s="1193"/>
      <c r="MGB20" s="1194"/>
      <c r="MGC20" s="1195"/>
      <c r="MGD20" s="1195"/>
      <c r="MGE20" s="1195"/>
      <c r="MGF20" s="1196"/>
      <c r="MGG20" s="1196"/>
      <c r="MGH20" s="1196"/>
      <c r="MGJ20" s="1198"/>
      <c r="MGK20" s="1193"/>
      <c r="MGL20" s="1194"/>
      <c r="MGM20" s="1195"/>
      <c r="MGN20" s="1195"/>
      <c r="MGO20" s="1195"/>
      <c r="MGP20" s="1196"/>
      <c r="MGQ20" s="1196"/>
      <c r="MGR20" s="1196"/>
      <c r="MGT20" s="1198"/>
      <c r="MGU20" s="1193"/>
      <c r="MGV20" s="1194"/>
      <c r="MGW20" s="1195"/>
      <c r="MGX20" s="1195"/>
      <c r="MGY20" s="1195"/>
      <c r="MGZ20" s="1196"/>
      <c r="MHA20" s="1196"/>
      <c r="MHB20" s="1196"/>
      <c r="MHD20" s="1198"/>
      <c r="MHE20" s="1193"/>
      <c r="MHF20" s="1194"/>
      <c r="MHG20" s="1195"/>
      <c r="MHH20" s="1195"/>
      <c r="MHI20" s="1195"/>
      <c r="MHJ20" s="1196"/>
      <c r="MHK20" s="1196"/>
      <c r="MHL20" s="1196"/>
      <c r="MHN20" s="1198"/>
      <c r="MHO20" s="1193"/>
      <c r="MHP20" s="1194"/>
      <c r="MHQ20" s="1195"/>
      <c r="MHR20" s="1195"/>
      <c r="MHS20" s="1195"/>
      <c r="MHT20" s="1196"/>
      <c r="MHU20" s="1196"/>
      <c r="MHV20" s="1196"/>
      <c r="MHX20" s="1198"/>
      <c r="MHY20" s="1193"/>
      <c r="MHZ20" s="1194"/>
      <c r="MIA20" s="1195"/>
      <c r="MIB20" s="1195"/>
      <c r="MIC20" s="1195"/>
      <c r="MID20" s="1196"/>
      <c r="MIE20" s="1196"/>
      <c r="MIF20" s="1196"/>
      <c r="MIH20" s="1198"/>
      <c r="MII20" s="1193"/>
      <c r="MIJ20" s="1194"/>
      <c r="MIK20" s="1195"/>
      <c r="MIL20" s="1195"/>
      <c r="MIM20" s="1195"/>
      <c r="MIN20" s="1196"/>
      <c r="MIO20" s="1196"/>
      <c r="MIP20" s="1196"/>
      <c r="MIR20" s="1198"/>
      <c r="MIS20" s="1193"/>
      <c r="MIT20" s="1194"/>
      <c r="MIU20" s="1195"/>
      <c r="MIV20" s="1195"/>
      <c r="MIW20" s="1195"/>
      <c r="MIX20" s="1196"/>
      <c r="MIY20" s="1196"/>
      <c r="MIZ20" s="1196"/>
      <c r="MJB20" s="1198"/>
      <c r="MJC20" s="1193"/>
      <c r="MJD20" s="1194"/>
      <c r="MJE20" s="1195"/>
      <c r="MJF20" s="1195"/>
      <c r="MJG20" s="1195"/>
      <c r="MJH20" s="1196"/>
      <c r="MJI20" s="1196"/>
      <c r="MJJ20" s="1196"/>
      <c r="MJL20" s="1198"/>
      <c r="MJM20" s="1193"/>
      <c r="MJN20" s="1194"/>
      <c r="MJO20" s="1195"/>
      <c r="MJP20" s="1195"/>
      <c r="MJQ20" s="1195"/>
      <c r="MJR20" s="1196"/>
      <c r="MJS20" s="1196"/>
      <c r="MJT20" s="1196"/>
      <c r="MJV20" s="1198"/>
      <c r="MJW20" s="1193"/>
      <c r="MJX20" s="1194"/>
      <c r="MJY20" s="1195"/>
      <c r="MJZ20" s="1195"/>
      <c r="MKA20" s="1195"/>
      <c r="MKB20" s="1196"/>
      <c r="MKC20" s="1196"/>
      <c r="MKD20" s="1196"/>
      <c r="MKF20" s="1198"/>
      <c r="MKG20" s="1193"/>
      <c r="MKH20" s="1194"/>
      <c r="MKI20" s="1195"/>
      <c r="MKJ20" s="1195"/>
      <c r="MKK20" s="1195"/>
      <c r="MKL20" s="1196"/>
      <c r="MKM20" s="1196"/>
      <c r="MKN20" s="1196"/>
      <c r="MKP20" s="1198"/>
      <c r="MKQ20" s="1193"/>
      <c r="MKR20" s="1194"/>
      <c r="MKS20" s="1195"/>
      <c r="MKT20" s="1195"/>
      <c r="MKU20" s="1195"/>
      <c r="MKV20" s="1196"/>
      <c r="MKW20" s="1196"/>
      <c r="MKX20" s="1196"/>
      <c r="MKZ20" s="1198"/>
      <c r="MLA20" s="1193"/>
      <c r="MLB20" s="1194"/>
      <c r="MLC20" s="1195"/>
      <c r="MLD20" s="1195"/>
      <c r="MLE20" s="1195"/>
      <c r="MLF20" s="1196"/>
      <c r="MLG20" s="1196"/>
      <c r="MLH20" s="1196"/>
      <c r="MLJ20" s="1198"/>
      <c r="MLK20" s="1193"/>
      <c r="MLL20" s="1194"/>
      <c r="MLM20" s="1195"/>
      <c r="MLN20" s="1195"/>
      <c r="MLO20" s="1195"/>
      <c r="MLP20" s="1196"/>
      <c r="MLQ20" s="1196"/>
      <c r="MLR20" s="1196"/>
      <c r="MLT20" s="1198"/>
      <c r="MLU20" s="1193"/>
      <c r="MLV20" s="1194"/>
      <c r="MLW20" s="1195"/>
      <c r="MLX20" s="1195"/>
      <c r="MLY20" s="1195"/>
      <c r="MLZ20" s="1196"/>
      <c r="MMA20" s="1196"/>
      <c r="MMB20" s="1196"/>
      <c r="MMD20" s="1198"/>
      <c r="MME20" s="1193"/>
      <c r="MMF20" s="1194"/>
      <c r="MMG20" s="1195"/>
      <c r="MMH20" s="1195"/>
      <c r="MMI20" s="1195"/>
      <c r="MMJ20" s="1196"/>
      <c r="MMK20" s="1196"/>
      <c r="MML20" s="1196"/>
      <c r="MMN20" s="1198"/>
      <c r="MMO20" s="1193"/>
      <c r="MMP20" s="1194"/>
      <c r="MMQ20" s="1195"/>
      <c r="MMR20" s="1195"/>
      <c r="MMS20" s="1195"/>
      <c r="MMT20" s="1196"/>
      <c r="MMU20" s="1196"/>
      <c r="MMV20" s="1196"/>
      <c r="MMX20" s="1198"/>
      <c r="MMY20" s="1193"/>
      <c r="MMZ20" s="1194"/>
      <c r="MNA20" s="1195"/>
      <c r="MNB20" s="1195"/>
      <c r="MNC20" s="1195"/>
      <c r="MND20" s="1196"/>
      <c r="MNE20" s="1196"/>
      <c r="MNF20" s="1196"/>
      <c r="MNH20" s="1198"/>
      <c r="MNI20" s="1193"/>
      <c r="MNJ20" s="1194"/>
      <c r="MNK20" s="1195"/>
      <c r="MNL20" s="1195"/>
      <c r="MNM20" s="1195"/>
      <c r="MNN20" s="1196"/>
      <c r="MNO20" s="1196"/>
      <c r="MNP20" s="1196"/>
      <c r="MNR20" s="1198"/>
      <c r="MNS20" s="1193"/>
      <c r="MNT20" s="1194"/>
      <c r="MNU20" s="1195"/>
      <c r="MNV20" s="1195"/>
      <c r="MNW20" s="1195"/>
      <c r="MNX20" s="1196"/>
      <c r="MNY20" s="1196"/>
      <c r="MNZ20" s="1196"/>
      <c r="MOB20" s="1198"/>
      <c r="MOC20" s="1193"/>
      <c r="MOD20" s="1194"/>
      <c r="MOE20" s="1195"/>
      <c r="MOF20" s="1195"/>
      <c r="MOG20" s="1195"/>
      <c r="MOH20" s="1196"/>
      <c r="MOI20" s="1196"/>
      <c r="MOJ20" s="1196"/>
      <c r="MOL20" s="1198"/>
      <c r="MOM20" s="1193"/>
      <c r="MON20" s="1194"/>
      <c r="MOO20" s="1195"/>
      <c r="MOP20" s="1195"/>
      <c r="MOQ20" s="1195"/>
      <c r="MOR20" s="1196"/>
      <c r="MOS20" s="1196"/>
      <c r="MOT20" s="1196"/>
      <c r="MOV20" s="1198"/>
      <c r="MOW20" s="1193"/>
      <c r="MOX20" s="1194"/>
      <c r="MOY20" s="1195"/>
      <c r="MOZ20" s="1195"/>
      <c r="MPA20" s="1195"/>
      <c r="MPB20" s="1196"/>
      <c r="MPC20" s="1196"/>
      <c r="MPD20" s="1196"/>
      <c r="MPF20" s="1198"/>
      <c r="MPG20" s="1193"/>
      <c r="MPH20" s="1194"/>
      <c r="MPI20" s="1195"/>
      <c r="MPJ20" s="1195"/>
      <c r="MPK20" s="1195"/>
      <c r="MPL20" s="1196"/>
      <c r="MPM20" s="1196"/>
      <c r="MPN20" s="1196"/>
      <c r="MPP20" s="1198"/>
      <c r="MPQ20" s="1193"/>
      <c r="MPR20" s="1194"/>
      <c r="MPS20" s="1195"/>
      <c r="MPT20" s="1195"/>
      <c r="MPU20" s="1195"/>
      <c r="MPV20" s="1196"/>
      <c r="MPW20" s="1196"/>
      <c r="MPX20" s="1196"/>
      <c r="MPZ20" s="1198"/>
      <c r="MQA20" s="1193"/>
      <c r="MQB20" s="1194"/>
      <c r="MQC20" s="1195"/>
      <c r="MQD20" s="1195"/>
      <c r="MQE20" s="1195"/>
      <c r="MQF20" s="1196"/>
      <c r="MQG20" s="1196"/>
      <c r="MQH20" s="1196"/>
      <c r="MQJ20" s="1198"/>
      <c r="MQK20" s="1193"/>
      <c r="MQL20" s="1194"/>
      <c r="MQM20" s="1195"/>
      <c r="MQN20" s="1195"/>
      <c r="MQO20" s="1195"/>
      <c r="MQP20" s="1196"/>
      <c r="MQQ20" s="1196"/>
      <c r="MQR20" s="1196"/>
      <c r="MQT20" s="1198"/>
      <c r="MQU20" s="1193"/>
      <c r="MQV20" s="1194"/>
      <c r="MQW20" s="1195"/>
      <c r="MQX20" s="1195"/>
      <c r="MQY20" s="1195"/>
      <c r="MQZ20" s="1196"/>
      <c r="MRA20" s="1196"/>
      <c r="MRB20" s="1196"/>
      <c r="MRD20" s="1198"/>
      <c r="MRE20" s="1193"/>
      <c r="MRF20" s="1194"/>
      <c r="MRG20" s="1195"/>
      <c r="MRH20" s="1195"/>
      <c r="MRI20" s="1195"/>
      <c r="MRJ20" s="1196"/>
      <c r="MRK20" s="1196"/>
      <c r="MRL20" s="1196"/>
      <c r="MRN20" s="1198"/>
      <c r="MRO20" s="1193"/>
      <c r="MRP20" s="1194"/>
      <c r="MRQ20" s="1195"/>
      <c r="MRR20" s="1195"/>
      <c r="MRS20" s="1195"/>
      <c r="MRT20" s="1196"/>
      <c r="MRU20" s="1196"/>
      <c r="MRV20" s="1196"/>
      <c r="MRX20" s="1198"/>
      <c r="MRY20" s="1193"/>
      <c r="MRZ20" s="1194"/>
      <c r="MSA20" s="1195"/>
      <c r="MSB20" s="1195"/>
      <c r="MSC20" s="1195"/>
      <c r="MSD20" s="1196"/>
      <c r="MSE20" s="1196"/>
      <c r="MSF20" s="1196"/>
      <c r="MSH20" s="1198"/>
      <c r="MSI20" s="1193"/>
      <c r="MSJ20" s="1194"/>
      <c r="MSK20" s="1195"/>
      <c r="MSL20" s="1195"/>
      <c r="MSM20" s="1195"/>
      <c r="MSN20" s="1196"/>
      <c r="MSO20" s="1196"/>
      <c r="MSP20" s="1196"/>
      <c r="MSR20" s="1198"/>
      <c r="MSS20" s="1193"/>
      <c r="MST20" s="1194"/>
      <c r="MSU20" s="1195"/>
      <c r="MSV20" s="1195"/>
      <c r="MSW20" s="1195"/>
      <c r="MSX20" s="1196"/>
      <c r="MSY20" s="1196"/>
      <c r="MSZ20" s="1196"/>
      <c r="MTB20" s="1198"/>
      <c r="MTC20" s="1193"/>
      <c r="MTD20" s="1194"/>
      <c r="MTE20" s="1195"/>
      <c r="MTF20" s="1195"/>
      <c r="MTG20" s="1195"/>
      <c r="MTH20" s="1196"/>
      <c r="MTI20" s="1196"/>
      <c r="MTJ20" s="1196"/>
      <c r="MTL20" s="1198"/>
      <c r="MTM20" s="1193"/>
      <c r="MTN20" s="1194"/>
      <c r="MTO20" s="1195"/>
      <c r="MTP20" s="1195"/>
      <c r="MTQ20" s="1195"/>
      <c r="MTR20" s="1196"/>
      <c r="MTS20" s="1196"/>
      <c r="MTT20" s="1196"/>
      <c r="MTV20" s="1198"/>
      <c r="MTW20" s="1193"/>
      <c r="MTX20" s="1194"/>
      <c r="MTY20" s="1195"/>
      <c r="MTZ20" s="1195"/>
      <c r="MUA20" s="1195"/>
      <c r="MUB20" s="1196"/>
      <c r="MUC20" s="1196"/>
      <c r="MUD20" s="1196"/>
      <c r="MUF20" s="1198"/>
      <c r="MUG20" s="1193"/>
      <c r="MUH20" s="1194"/>
      <c r="MUI20" s="1195"/>
      <c r="MUJ20" s="1195"/>
      <c r="MUK20" s="1195"/>
      <c r="MUL20" s="1196"/>
      <c r="MUM20" s="1196"/>
      <c r="MUN20" s="1196"/>
      <c r="MUP20" s="1198"/>
      <c r="MUQ20" s="1193"/>
      <c r="MUR20" s="1194"/>
      <c r="MUS20" s="1195"/>
      <c r="MUT20" s="1195"/>
      <c r="MUU20" s="1195"/>
      <c r="MUV20" s="1196"/>
      <c r="MUW20" s="1196"/>
      <c r="MUX20" s="1196"/>
      <c r="MUZ20" s="1198"/>
      <c r="MVA20" s="1193"/>
      <c r="MVB20" s="1194"/>
      <c r="MVC20" s="1195"/>
      <c r="MVD20" s="1195"/>
      <c r="MVE20" s="1195"/>
      <c r="MVF20" s="1196"/>
      <c r="MVG20" s="1196"/>
      <c r="MVH20" s="1196"/>
      <c r="MVJ20" s="1198"/>
      <c r="MVK20" s="1193"/>
      <c r="MVL20" s="1194"/>
      <c r="MVM20" s="1195"/>
      <c r="MVN20" s="1195"/>
      <c r="MVO20" s="1195"/>
      <c r="MVP20" s="1196"/>
      <c r="MVQ20" s="1196"/>
      <c r="MVR20" s="1196"/>
      <c r="MVT20" s="1198"/>
      <c r="MVU20" s="1193"/>
      <c r="MVV20" s="1194"/>
      <c r="MVW20" s="1195"/>
      <c r="MVX20" s="1195"/>
      <c r="MVY20" s="1195"/>
      <c r="MVZ20" s="1196"/>
      <c r="MWA20" s="1196"/>
      <c r="MWB20" s="1196"/>
      <c r="MWD20" s="1198"/>
      <c r="MWE20" s="1193"/>
      <c r="MWF20" s="1194"/>
      <c r="MWG20" s="1195"/>
      <c r="MWH20" s="1195"/>
      <c r="MWI20" s="1195"/>
      <c r="MWJ20" s="1196"/>
      <c r="MWK20" s="1196"/>
      <c r="MWL20" s="1196"/>
      <c r="MWN20" s="1198"/>
      <c r="MWO20" s="1193"/>
      <c r="MWP20" s="1194"/>
      <c r="MWQ20" s="1195"/>
      <c r="MWR20" s="1195"/>
      <c r="MWS20" s="1195"/>
      <c r="MWT20" s="1196"/>
      <c r="MWU20" s="1196"/>
      <c r="MWV20" s="1196"/>
      <c r="MWX20" s="1198"/>
      <c r="MWY20" s="1193"/>
      <c r="MWZ20" s="1194"/>
      <c r="MXA20" s="1195"/>
      <c r="MXB20" s="1195"/>
      <c r="MXC20" s="1195"/>
      <c r="MXD20" s="1196"/>
      <c r="MXE20" s="1196"/>
      <c r="MXF20" s="1196"/>
      <c r="MXH20" s="1198"/>
      <c r="MXI20" s="1193"/>
      <c r="MXJ20" s="1194"/>
      <c r="MXK20" s="1195"/>
      <c r="MXL20" s="1195"/>
      <c r="MXM20" s="1195"/>
      <c r="MXN20" s="1196"/>
      <c r="MXO20" s="1196"/>
      <c r="MXP20" s="1196"/>
      <c r="MXR20" s="1198"/>
      <c r="MXS20" s="1193"/>
      <c r="MXT20" s="1194"/>
      <c r="MXU20" s="1195"/>
      <c r="MXV20" s="1195"/>
      <c r="MXW20" s="1195"/>
      <c r="MXX20" s="1196"/>
      <c r="MXY20" s="1196"/>
      <c r="MXZ20" s="1196"/>
      <c r="MYB20" s="1198"/>
      <c r="MYC20" s="1193"/>
      <c r="MYD20" s="1194"/>
      <c r="MYE20" s="1195"/>
      <c r="MYF20" s="1195"/>
      <c r="MYG20" s="1195"/>
      <c r="MYH20" s="1196"/>
      <c r="MYI20" s="1196"/>
      <c r="MYJ20" s="1196"/>
      <c r="MYL20" s="1198"/>
      <c r="MYM20" s="1193"/>
      <c r="MYN20" s="1194"/>
      <c r="MYO20" s="1195"/>
      <c r="MYP20" s="1195"/>
      <c r="MYQ20" s="1195"/>
      <c r="MYR20" s="1196"/>
      <c r="MYS20" s="1196"/>
      <c r="MYT20" s="1196"/>
      <c r="MYV20" s="1198"/>
      <c r="MYW20" s="1193"/>
      <c r="MYX20" s="1194"/>
      <c r="MYY20" s="1195"/>
      <c r="MYZ20" s="1195"/>
      <c r="MZA20" s="1195"/>
      <c r="MZB20" s="1196"/>
      <c r="MZC20" s="1196"/>
      <c r="MZD20" s="1196"/>
      <c r="MZF20" s="1198"/>
      <c r="MZG20" s="1193"/>
      <c r="MZH20" s="1194"/>
      <c r="MZI20" s="1195"/>
      <c r="MZJ20" s="1195"/>
      <c r="MZK20" s="1195"/>
      <c r="MZL20" s="1196"/>
      <c r="MZM20" s="1196"/>
      <c r="MZN20" s="1196"/>
      <c r="MZP20" s="1198"/>
      <c r="MZQ20" s="1193"/>
      <c r="MZR20" s="1194"/>
      <c r="MZS20" s="1195"/>
      <c r="MZT20" s="1195"/>
      <c r="MZU20" s="1195"/>
      <c r="MZV20" s="1196"/>
      <c r="MZW20" s="1196"/>
      <c r="MZX20" s="1196"/>
      <c r="MZZ20" s="1198"/>
      <c r="NAA20" s="1193"/>
      <c r="NAB20" s="1194"/>
      <c r="NAC20" s="1195"/>
      <c r="NAD20" s="1195"/>
      <c r="NAE20" s="1195"/>
      <c r="NAF20" s="1196"/>
      <c r="NAG20" s="1196"/>
      <c r="NAH20" s="1196"/>
      <c r="NAJ20" s="1198"/>
      <c r="NAK20" s="1193"/>
      <c r="NAL20" s="1194"/>
      <c r="NAM20" s="1195"/>
      <c r="NAN20" s="1195"/>
      <c r="NAO20" s="1195"/>
      <c r="NAP20" s="1196"/>
      <c r="NAQ20" s="1196"/>
      <c r="NAR20" s="1196"/>
      <c r="NAT20" s="1198"/>
      <c r="NAU20" s="1193"/>
      <c r="NAV20" s="1194"/>
      <c r="NAW20" s="1195"/>
      <c r="NAX20" s="1195"/>
      <c r="NAY20" s="1195"/>
      <c r="NAZ20" s="1196"/>
      <c r="NBA20" s="1196"/>
      <c r="NBB20" s="1196"/>
      <c r="NBD20" s="1198"/>
      <c r="NBE20" s="1193"/>
      <c r="NBF20" s="1194"/>
      <c r="NBG20" s="1195"/>
      <c r="NBH20" s="1195"/>
      <c r="NBI20" s="1195"/>
      <c r="NBJ20" s="1196"/>
      <c r="NBK20" s="1196"/>
      <c r="NBL20" s="1196"/>
      <c r="NBN20" s="1198"/>
      <c r="NBO20" s="1193"/>
      <c r="NBP20" s="1194"/>
      <c r="NBQ20" s="1195"/>
      <c r="NBR20" s="1195"/>
      <c r="NBS20" s="1195"/>
      <c r="NBT20" s="1196"/>
      <c r="NBU20" s="1196"/>
      <c r="NBV20" s="1196"/>
      <c r="NBX20" s="1198"/>
      <c r="NBY20" s="1193"/>
      <c r="NBZ20" s="1194"/>
      <c r="NCA20" s="1195"/>
      <c r="NCB20" s="1195"/>
      <c r="NCC20" s="1195"/>
      <c r="NCD20" s="1196"/>
      <c r="NCE20" s="1196"/>
      <c r="NCF20" s="1196"/>
      <c r="NCH20" s="1198"/>
      <c r="NCI20" s="1193"/>
      <c r="NCJ20" s="1194"/>
      <c r="NCK20" s="1195"/>
      <c r="NCL20" s="1195"/>
      <c r="NCM20" s="1195"/>
      <c r="NCN20" s="1196"/>
      <c r="NCO20" s="1196"/>
      <c r="NCP20" s="1196"/>
      <c r="NCR20" s="1198"/>
      <c r="NCS20" s="1193"/>
      <c r="NCT20" s="1194"/>
      <c r="NCU20" s="1195"/>
      <c r="NCV20" s="1195"/>
      <c r="NCW20" s="1195"/>
      <c r="NCX20" s="1196"/>
      <c r="NCY20" s="1196"/>
      <c r="NCZ20" s="1196"/>
      <c r="NDB20" s="1198"/>
      <c r="NDC20" s="1193"/>
      <c r="NDD20" s="1194"/>
      <c r="NDE20" s="1195"/>
      <c r="NDF20" s="1195"/>
      <c r="NDG20" s="1195"/>
      <c r="NDH20" s="1196"/>
      <c r="NDI20" s="1196"/>
      <c r="NDJ20" s="1196"/>
      <c r="NDL20" s="1198"/>
      <c r="NDM20" s="1193"/>
      <c r="NDN20" s="1194"/>
      <c r="NDO20" s="1195"/>
      <c r="NDP20" s="1195"/>
      <c r="NDQ20" s="1195"/>
      <c r="NDR20" s="1196"/>
      <c r="NDS20" s="1196"/>
      <c r="NDT20" s="1196"/>
      <c r="NDV20" s="1198"/>
      <c r="NDW20" s="1193"/>
      <c r="NDX20" s="1194"/>
      <c r="NDY20" s="1195"/>
      <c r="NDZ20" s="1195"/>
      <c r="NEA20" s="1195"/>
      <c r="NEB20" s="1196"/>
      <c r="NEC20" s="1196"/>
      <c r="NED20" s="1196"/>
      <c r="NEF20" s="1198"/>
      <c r="NEG20" s="1193"/>
      <c r="NEH20" s="1194"/>
      <c r="NEI20" s="1195"/>
      <c r="NEJ20" s="1195"/>
      <c r="NEK20" s="1195"/>
      <c r="NEL20" s="1196"/>
      <c r="NEM20" s="1196"/>
      <c r="NEN20" s="1196"/>
      <c r="NEP20" s="1198"/>
      <c r="NEQ20" s="1193"/>
      <c r="NER20" s="1194"/>
      <c r="NES20" s="1195"/>
      <c r="NET20" s="1195"/>
      <c r="NEU20" s="1195"/>
      <c r="NEV20" s="1196"/>
      <c r="NEW20" s="1196"/>
      <c r="NEX20" s="1196"/>
      <c r="NEZ20" s="1198"/>
      <c r="NFA20" s="1193"/>
      <c r="NFB20" s="1194"/>
      <c r="NFC20" s="1195"/>
      <c r="NFD20" s="1195"/>
      <c r="NFE20" s="1195"/>
      <c r="NFF20" s="1196"/>
      <c r="NFG20" s="1196"/>
      <c r="NFH20" s="1196"/>
      <c r="NFJ20" s="1198"/>
      <c r="NFK20" s="1193"/>
      <c r="NFL20" s="1194"/>
      <c r="NFM20" s="1195"/>
      <c r="NFN20" s="1195"/>
      <c r="NFO20" s="1195"/>
      <c r="NFP20" s="1196"/>
      <c r="NFQ20" s="1196"/>
      <c r="NFR20" s="1196"/>
      <c r="NFT20" s="1198"/>
      <c r="NFU20" s="1193"/>
      <c r="NFV20" s="1194"/>
      <c r="NFW20" s="1195"/>
      <c r="NFX20" s="1195"/>
      <c r="NFY20" s="1195"/>
      <c r="NFZ20" s="1196"/>
      <c r="NGA20" s="1196"/>
      <c r="NGB20" s="1196"/>
      <c r="NGD20" s="1198"/>
      <c r="NGE20" s="1193"/>
      <c r="NGF20" s="1194"/>
      <c r="NGG20" s="1195"/>
      <c r="NGH20" s="1195"/>
      <c r="NGI20" s="1195"/>
      <c r="NGJ20" s="1196"/>
      <c r="NGK20" s="1196"/>
      <c r="NGL20" s="1196"/>
      <c r="NGN20" s="1198"/>
      <c r="NGO20" s="1193"/>
      <c r="NGP20" s="1194"/>
      <c r="NGQ20" s="1195"/>
      <c r="NGR20" s="1195"/>
      <c r="NGS20" s="1195"/>
      <c r="NGT20" s="1196"/>
      <c r="NGU20" s="1196"/>
      <c r="NGV20" s="1196"/>
      <c r="NGX20" s="1198"/>
      <c r="NGY20" s="1193"/>
      <c r="NGZ20" s="1194"/>
      <c r="NHA20" s="1195"/>
      <c r="NHB20" s="1195"/>
      <c r="NHC20" s="1195"/>
      <c r="NHD20" s="1196"/>
      <c r="NHE20" s="1196"/>
      <c r="NHF20" s="1196"/>
      <c r="NHH20" s="1198"/>
      <c r="NHI20" s="1193"/>
      <c r="NHJ20" s="1194"/>
      <c r="NHK20" s="1195"/>
      <c r="NHL20" s="1195"/>
      <c r="NHM20" s="1195"/>
      <c r="NHN20" s="1196"/>
      <c r="NHO20" s="1196"/>
      <c r="NHP20" s="1196"/>
      <c r="NHR20" s="1198"/>
      <c r="NHS20" s="1193"/>
      <c r="NHT20" s="1194"/>
      <c r="NHU20" s="1195"/>
      <c r="NHV20" s="1195"/>
      <c r="NHW20" s="1195"/>
      <c r="NHX20" s="1196"/>
      <c r="NHY20" s="1196"/>
      <c r="NHZ20" s="1196"/>
      <c r="NIB20" s="1198"/>
      <c r="NIC20" s="1193"/>
      <c r="NID20" s="1194"/>
      <c r="NIE20" s="1195"/>
      <c r="NIF20" s="1195"/>
      <c r="NIG20" s="1195"/>
      <c r="NIH20" s="1196"/>
      <c r="NII20" s="1196"/>
      <c r="NIJ20" s="1196"/>
      <c r="NIL20" s="1198"/>
      <c r="NIM20" s="1193"/>
      <c r="NIN20" s="1194"/>
      <c r="NIO20" s="1195"/>
      <c r="NIP20" s="1195"/>
      <c r="NIQ20" s="1195"/>
      <c r="NIR20" s="1196"/>
      <c r="NIS20" s="1196"/>
      <c r="NIT20" s="1196"/>
      <c r="NIV20" s="1198"/>
      <c r="NIW20" s="1193"/>
      <c r="NIX20" s="1194"/>
      <c r="NIY20" s="1195"/>
      <c r="NIZ20" s="1195"/>
      <c r="NJA20" s="1195"/>
      <c r="NJB20" s="1196"/>
      <c r="NJC20" s="1196"/>
      <c r="NJD20" s="1196"/>
      <c r="NJF20" s="1198"/>
      <c r="NJG20" s="1193"/>
      <c r="NJH20" s="1194"/>
      <c r="NJI20" s="1195"/>
      <c r="NJJ20" s="1195"/>
      <c r="NJK20" s="1195"/>
      <c r="NJL20" s="1196"/>
      <c r="NJM20" s="1196"/>
      <c r="NJN20" s="1196"/>
      <c r="NJP20" s="1198"/>
      <c r="NJQ20" s="1193"/>
      <c r="NJR20" s="1194"/>
      <c r="NJS20" s="1195"/>
      <c r="NJT20" s="1195"/>
      <c r="NJU20" s="1195"/>
      <c r="NJV20" s="1196"/>
      <c r="NJW20" s="1196"/>
      <c r="NJX20" s="1196"/>
      <c r="NJZ20" s="1198"/>
      <c r="NKA20" s="1193"/>
      <c r="NKB20" s="1194"/>
      <c r="NKC20" s="1195"/>
      <c r="NKD20" s="1195"/>
      <c r="NKE20" s="1195"/>
      <c r="NKF20" s="1196"/>
      <c r="NKG20" s="1196"/>
      <c r="NKH20" s="1196"/>
      <c r="NKJ20" s="1198"/>
      <c r="NKK20" s="1193"/>
      <c r="NKL20" s="1194"/>
      <c r="NKM20" s="1195"/>
      <c r="NKN20" s="1195"/>
      <c r="NKO20" s="1195"/>
      <c r="NKP20" s="1196"/>
      <c r="NKQ20" s="1196"/>
      <c r="NKR20" s="1196"/>
      <c r="NKT20" s="1198"/>
      <c r="NKU20" s="1193"/>
      <c r="NKV20" s="1194"/>
      <c r="NKW20" s="1195"/>
      <c r="NKX20" s="1195"/>
      <c r="NKY20" s="1195"/>
      <c r="NKZ20" s="1196"/>
      <c r="NLA20" s="1196"/>
      <c r="NLB20" s="1196"/>
      <c r="NLD20" s="1198"/>
      <c r="NLE20" s="1193"/>
      <c r="NLF20" s="1194"/>
      <c r="NLG20" s="1195"/>
      <c r="NLH20" s="1195"/>
      <c r="NLI20" s="1195"/>
      <c r="NLJ20" s="1196"/>
      <c r="NLK20" s="1196"/>
      <c r="NLL20" s="1196"/>
      <c r="NLN20" s="1198"/>
      <c r="NLO20" s="1193"/>
      <c r="NLP20" s="1194"/>
      <c r="NLQ20" s="1195"/>
      <c r="NLR20" s="1195"/>
      <c r="NLS20" s="1195"/>
      <c r="NLT20" s="1196"/>
      <c r="NLU20" s="1196"/>
      <c r="NLV20" s="1196"/>
      <c r="NLX20" s="1198"/>
      <c r="NLY20" s="1193"/>
      <c r="NLZ20" s="1194"/>
      <c r="NMA20" s="1195"/>
      <c r="NMB20" s="1195"/>
      <c r="NMC20" s="1195"/>
      <c r="NMD20" s="1196"/>
      <c r="NME20" s="1196"/>
      <c r="NMF20" s="1196"/>
      <c r="NMH20" s="1198"/>
      <c r="NMI20" s="1193"/>
      <c r="NMJ20" s="1194"/>
      <c r="NMK20" s="1195"/>
      <c r="NML20" s="1195"/>
      <c r="NMM20" s="1195"/>
      <c r="NMN20" s="1196"/>
      <c r="NMO20" s="1196"/>
      <c r="NMP20" s="1196"/>
      <c r="NMR20" s="1198"/>
      <c r="NMS20" s="1193"/>
      <c r="NMT20" s="1194"/>
      <c r="NMU20" s="1195"/>
      <c r="NMV20" s="1195"/>
      <c r="NMW20" s="1195"/>
      <c r="NMX20" s="1196"/>
      <c r="NMY20" s="1196"/>
      <c r="NMZ20" s="1196"/>
      <c r="NNB20" s="1198"/>
      <c r="NNC20" s="1193"/>
      <c r="NND20" s="1194"/>
      <c r="NNE20" s="1195"/>
      <c r="NNF20" s="1195"/>
      <c r="NNG20" s="1195"/>
      <c r="NNH20" s="1196"/>
      <c r="NNI20" s="1196"/>
      <c r="NNJ20" s="1196"/>
      <c r="NNL20" s="1198"/>
      <c r="NNM20" s="1193"/>
      <c r="NNN20" s="1194"/>
      <c r="NNO20" s="1195"/>
      <c r="NNP20" s="1195"/>
      <c r="NNQ20" s="1195"/>
      <c r="NNR20" s="1196"/>
      <c r="NNS20" s="1196"/>
      <c r="NNT20" s="1196"/>
      <c r="NNV20" s="1198"/>
      <c r="NNW20" s="1193"/>
      <c r="NNX20" s="1194"/>
      <c r="NNY20" s="1195"/>
      <c r="NNZ20" s="1195"/>
      <c r="NOA20" s="1195"/>
      <c r="NOB20" s="1196"/>
      <c r="NOC20" s="1196"/>
      <c r="NOD20" s="1196"/>
      <c r="NOF20" s="1198"/>
      <c r="NOG20" s="1193"/>
      <c r="NOH20" s="1194"/>
      <c r="NOI20" s="1195"/>
      <c r="NOJ20" s="1195"/>
      <c r="NOK20" s="1195"/>
      <c r="NOL20" s="1196"/>
      <c r="NOM20" s="1196"/>
      <c r="NON20" s="1196"/>
      <c r="NOP20" s="1198"/>
      <c r="NOQ20" s="1193"/>
      <c r="NOR20" s="1194"/>
      <c r="NOS20" s="1195"/>
      <c r="NOT20" s="1195"/>
      <c r="NOU20" s="1195"/>
      <c r="NOV20" s="1196"/>
      <c r="NOW20" s="1196"/>
      <c r="NOX20" s="1196"/>
      <c r="NOZ20" s="1198"/>
      <c r="NPA20" s="1193"/>
      <c r="NPB20" s="1194"/>
      <c r="NPC20" s="1195"/>
      <c r="NPD20" s="1195"/>
      <c r="NPE20" s="1195"/>
      <c r="NPF20" s="1196"/>
      <c r="NPG20" s="1196"/>
      <c r="NPH20" s="1196"/>
      <c r="NPJ20" s="1198"/>
      <c r="NPK20" s="1193"/>
      <c r="NPL20" s="1194"/>
      <c r="NPM20" s="1195"/>
      <c r="NPN20" s="1195"/>
      <c r="NPO20" s="1195"/>
      <c r="NPP20" s="1196"/>
      <c r="NPQ20" s="1196"/>
      <c r="NPR20" s="1196"/>
      <c r="NPT20" s="1198"/>
      <c r="NPU20" s="1193"/>
      <c r="NPV20" s="1194"/>
      <c r="NPW20" s="1195"/>
      <c r="NPX20" s="1195"/>
      <c r="NPY20" s="1195"/>
      <c r="NPZ20" s="1196"/>
      <c r="NQA20" s="1196"/>
      <c r="NQB20" s="1196"/>
      <c r="NQD20" s="1198"/>
      <c r="NQE20" s="1193"/>
      <c r="NQF20" s="1194"/>
      <c r="NQG20" s="1195"/>
      <c r="NQH20" s="1195"/>
      <c r="NQI20" s="1195"/>
      <c r="NQJ20" s="1196"/>
      <c r="NQK20" s="1196"/>
      <c r="NQL20" s="1196"/>
      <c r="NQN20" s="1198"/>
      <c r="NQO20" s="1193"/>
      <c r="NQP20" s="1194"/>
      <c r="NQQ20" s="1195"/>
      <c r="NQR20" s="1195"/>
      <c r="NQS20" s="1195"/>
      <c r="NQT20" s="1196"/>
      <c r="NQU20" s="1196"/>
      <c r="NQV20" s="1196"/>
      <c r="NQX20" s="1198"/>
      <c r="NQY20" s="1193"/>
      <c r="NQZ20" s="1194"/>
      <c r="NRA20" s="1195"/>
      <c r="NRB20" s="1195"/>
      <c r="NRC20" s="1195"/>
      <c r="NRD20" s="1196"/>
      <c r="NRE20" s="1196"/>
      <c r="NRF20" s="1196"/>
      <c r="NRH20" s="1198"/>
      <c r="NRI20" s="1193"/>
      <c r="NRJ20" s="1194"/>
      <c r="NRK20" s="1195"/>
      <c r="NRL20" s="1195"/>
      <c r="NRM20" s="1195"/>
      <c r="NRN20" s="1196"/>
      <c r="NRO20" s="1196"/>
      <c r="NRP20" s="1196"/>
      <c r="NRR20" s="1198"/>
      <c r="NRS20" s="1193"/>
      <c r="NRT20" s="1194"/>
      <c r="NRU20" s="1195"/>
      <c r="NRV20" s="1195"/>
      <c r="NRW20" s="1195"/>
      <c r="NRX20" s="1196"/>
      <c r="NRY20" s="1196"/>
      <c r="NRZ20" s="1196"/>
      <c r="NSB20" s="1198"/>
      <c r="NSC20" s="1193"/>
      <c r="NSD20" s="1194"/>
      <c r="NSE20" s="1195"/>
      <c r="NSF20" s="1195"/>
      <c r="NSG20" s="1195"/>
      <c r="NSH20" s="1196"/>
      <c r="NSI20" s="1196"/>
      <c r="NSJ20" s="1196"/>
      <c r="NSL20" s="1198"/>
      <c r="NSM20" s="1193"/>
      <c r="NSN20" s="1194"/>
      <c r="NSO20" s="1195"/>
      <c r="NSP20" s="1195"/>
      <c r="NSQ20" s="1195"/>
      <c r="NSR20" s="1196"/>
      <c r="NSS20" s="1196"/>
      <c r="NST20" s="1196"/>
      <c r="NSV20" s="1198"/>
      <c r="NSW20" s="1193"/>
      <c r="NSX20" s="1194"/>
      <c r="NSY20" s="1195"/>
      <c r="NSZ20" s="1195"/>
      <c r="NTA20" s="1195"/>
      <c r="NTB20" s="1196"/>
      <c r="NTC20" s="1196"/>
      <c r="NTD20" s="1196"/>
      <c r="NTF20" s="1198"/>
      <c r="NTG20" s="1193"/>
      <c r="NTH20" s="1194"/>
      <c r="NTI20" s="1195"/>
      <c r="NTJ20" s="1195"/>
      <c r="NTK20" s="1195"/>
      <c r="NTL20" s="1196"/>
      <c r="NTM20" s="1196"/>
      <c r="NTN20" s="1196"/>
      <c r="NTP20" s="1198"/>
      <c r="NTQ20" s="1193"/>
      <c r="NTR20" s="1194"/>
      <c r="NTS20" s="1195"/>
      <c r="NTT20" s="1195"/>
      <c r="NTU20" s="1195"/>
      <c r="NTV20" s="1196"/>
      <c r="NTW20" s="1196"/>
      <c r="NTX20" s="1196"/>
      <c r="NTZ20" s="1198"/>
      <c r="NUA20" s="1193"/>
      <c r="NUB20" s="1194"/>
      <c r="NUC20" s="1195"/>
      <c r="NUD20" s="1195"/>
      <c r="NUE20" s="1195"/>
      <c r="NUF20" s="1196"/>
      <c r="NUG20" s="1196"/>
      <c r="NUH20" s="1196"/>
      <c r="NUJ20" s="1198"/>
      <c r="NUK20" s="1193"/>
      <c r="NUL20" s="1194"/>
      <c r="NUM20" s="1195"/>
      <c r="NUN20" s="1195"/>
      <c r="NUO20" s="1195"/>
      <c r="NUP20" s="1196"/>
      <c r="NUQ20" s="1196"/>
      <c r="NUR20" s="1196"/>
      <c r="NUT20" s="1198"/>
      <c r="NUU20" s="1193"/>
      <c r="NUV20" s="1194"/>
      <c r="NUW20" s="1195"/>
      <c r="NUX20" s="1195"/>
      <c r="NUY20" s="1195"/>
      <c r="NUZ20" s="1196"/>
      <c r="NVA20" s="1196"/>
      <c r="NVB20" s="1196"/>
      <c r="NVD20" s="1198"/>
      <c r="NVE20" s="1193"/>
      <c r="NVF20" s="1194"/>
      <c r="NVG20" s="1195"/>
      <c r="NVH20" s="1195"/>
      <c r="NVI20" s="1195"/>
      <c r="NVJ20" s="1196"/>
      <c r="NVK20" s="1196"/>
      <c r="NVL20" s="1196"/>
      <c r="NVN20" s="1198"/>
      <c r="NVO20" s="1193"/>
      <c r="NVP20" s="1194"/>
      <c r="NVQ20" s="1195"/>
      <c r="NVR20" s="1195"/>
      <c r="NVS20" s="1195"/>
      <c r="NVT20" s="1196"/>
      <c r="NVU20" s="1196"/>
      <c r="NVV20" s="1196"/>
      <c r="NVX20" s="1198"/>
      <c r="NVY20" s="1193"/>
      <c r="NVZ20" s="1194"/>
      <c r="NWA20" s="1195"/>
      <c r="NWB20" s="1195"/>
      <c r="NWC20" s="1195"/>
      <c r="NWD20" s="1196"/>
      <c r="NWE20" s="1196"/>
      <c r="NWF20" s="1196"/>
      <c r="NWH20" s="1198"/>
      <c r="NWI20" s="1193"/>
      <c r="NWJ20" s="1194"/>
      <c r="NWK20" s="1195"/>
      <c r="NWL20" s="1195"/>
      <c r="NWM20" s="1195"/>
      <c r="NWN20" s="1196"/>
      <c r="NWO20" s="1196"/>
      <c r="NWP20" s="1196"/>
      <c r="NWR20" s="1198"/>
      <c r="NWS20" s="1193"/>
      <c r="NWT20" s="1194"/>
      <c r="NWU20" s="1195"/>
      <c r="NWV20" s="1195"/>
      <c r="NWW20" s="1195"/>
      <c r="NWX20" s="1196"/>
      <c r="NWY20" s="1196"/>
      <c r="NWZ20" s="1196"/>
      <c r="NXB20" s="1198"/>
      <c r="NXC20" s="1193"/>
      <c r="NXD20" s="1194"/>
      <c r="NXE20" s="1195"/>
      <c r="NXF20" s="1195"/>
      <c r="NXG20" s="1195"/>
      <c r="NXH20" s="1196"/>
      <c r="NXI20" s="1196"/>
      <c r="NXJ20" s="1196"/>
      <c r="NXL20" s="1198"/>
      <c r="NXM20" s="1193"/>
      <c r="NXN20" s="1194"/>
      <c r="NXO20" s="1195"/>
      <c r="NXP20" s="1195"/>
      <c r="NXQ20" s="1195"/>
      <c r="NXR20" s="1196"/>
      <c r="NXS20" s="1196"/>
      <c r="NXT20" s="1196"/>
      <c r="NXV20" s="1198"/>
      <c r="NXW20" s="1193"/>
      <c r="NXX20" s="1194"/>
      <c r="NXY20" s="1195"/>
      <c r="NXZ20" s="1195"/>
      <c r="NYA20" s="1195"/>
      <c r="NYB20" s="1196"/>
      <c r="NYC20" s="1196"/>
      <c r="NYD20" s="1196"/>
      <c r="NYF20" s="1198"/>
      <c r="NYG20" s="1193"/>
      <c r="NYH20" s="1194"/>
      <c r="NYI20" s="1195"/>
      <c r="NYJ20" s="1195"/>
      <c r="NYK20" s="1195"/>
      <c r="NYL20" s="1196"/>
      <c r="NYM20" s="1196"/>
      <c r="NYN20" s="1196"/>
      <c r="NYP20" s="1198"/>
      <c r="NYQ20" s="1193"/>
      <c r="NYR20" s="1194"/>
      <c r="NYS20" s="1195"/>
      <c r="NYT20" s="1195"/>
      <c r="NYU20" s="1195"/>
      <c r="NYV20" s="1196"/>
      <c r="NYW20" s="1196"/>
      <c r="NYX20" s="1196"/>
      <c r="NYZ20" s="1198"/>
      <c r="NZA20" s="1193"/>
      <c r="NZB20" s="1194"/>
      <c r="NZC20" s="1195"/>
      <c r="NZD20" s="1195"/>
      <c r="NZE20" s="1195"/>
      <c r="NZF20" s="1196"/>
      <c r="NZG20" s="1196"/>
      <c r="NZH20" s="1196"/>
      <c r="NZJ20" s="1198"/>
      <c r="NZK20" s="1193"/>
      <c r="NZL20" s="1194"/>
      <c r="NZM20" s="1195"/>
      <c r="NZN20" s="1195"/>
      <c r="NZO20" s="1195"/>
      <c r="NZP20" s="1196"/>
      <c r="NZQ20" s="1196"/>
      <c r="NZR20" s="1196"/>
      <c r="NZT20" s="1198"/>
      <c r="NZU20" s="1193"/>
      <c r="NZV20" s="1194"/>
      <c r="NZW20" s="1195"/>
      <c r="NZX20" s="1195"/>
      <c r="NZY20" s="1195"/>
      <c r="NZZ20" s="1196"/>
      <c r="OAA20" s="1196"/>
      <c r="OAB20" s="1196"/>
      <c r="OAD20" s="1198"/>
      <c r="OAE20" s="1193"/>
      <c r="OAF20" s="1194"/>
      <c r="OAG20" s="1195"/>
      <c r="OAH20" s="1195"/>
      <c r="OAI20" s="1195"/>
      <c r="OAJ20" s="1196"/>
      <c r="OAK20" s="1196"/>
      <c r="OAL20" s="1196"/>
      <c r="OAN20" s="1198"/>
      <c r="OAO20" s="1193"/>
      <c r="OAP20" s="1194"/>
      <c r="OAQ20" s="1195"/>
      <c r="OAR20" s="1195"/>
      <c r="OAS20" s="1195"/>
      <c r="OAT20" s="1196"/>
      <c r="OAU20" s="1196"/>
      <c r="OAV20" s="1196"/>
      <c r="OAX20" s="1198"/>
      <c r="OAY20" s="1193"/>
      <c r="OAZ20" s="1194"/>
      <c r="OBA20" s="1195"/>
      <c r="OBB20" s="1195"/>
      <c r="OBC20" s="1195"/>
      <c r="OBD20" s="1196"/>
      <c r="OBE20" s="1196"/>
      <c r="OBF20" s="1196"/>
      <c r="OBH20" s="1198"/>
      <c r="OBI20" s="1193"/>
      <c r="OBJ20" s="1194"/>
      <c r="OBK20" s="1195"/>
      <c r="OBL20" s="1195"/>
      <c r="OBM20" s="1195"/>
      <c r="OBN20" s="1196"/>
      <c r="OBO20" s="1196"/>
      <c r="OBP20" s="1196"/>
      <c r="OBR20" s="1198"/>
      <c r="OBS20" s="1193"/>
      <c r="OBT20" s="1194"/>
      <c r="OBU20" s="1195"/>
      <c r="OBV20" s="1195"/>
      <c r="OBW20" s="1195"/>
      <c r="OBX20" s="1196"/>
      <c r="OBY20" s="1196"/>
      <c r="OBZ20" s="1196"/>
      <c r="OCB20" s="1198"/>
      <c r="OCC20" s="1193"/>
      <c r="OCD20" s="1194"/>
      <c r="OCE20" s="1195"/>
      <c r="OCF20" s="1195"/>
      <c r="OCG20" s="1195"/>
      <c r="OCH20" s="1196"/>
      <c r="OCI20" s="1196"/>
      <c r="OCJ20" s="1196"/>
      <c r="OCL20" s="1198"/>
      <c r="OCM20" s="1193"/>
      <c r="OCN20" s="1194"/>
      <c r="OCO20" s="1195"/>
      <c r="OCP20" s="1195"/>
      <c r="OCQ20" s="1195"/>
      <c r="OCR20" s="1196"/>
      <c r="OCS20" s="1196"/>
      <c r="OCT20" s="1196"/>
      <c r="OCV20" s="1198"/>
      <c r="OCW20" s="1193"/>
      <c r="OCX20" s="1194"/>
      <c r="OCY20" s="1195"/>
      <c r="OCZ20" s="1195"/>
      <c r="ODA20" s="1195"/>
      <c r="ODB20" s="1196"/>
      <c r="ODC20" s="1196"/>
      <c r="ODD20" s="1196"/>
      <c r="ODF20" s="1198"/>
      <c r="ODG20" s="1193"/>
      <c r="ODH20" s="1194"/>
      <c r="ODI20" s="1195"/>
      <c r="ODJ20" s="1195"/>
      <c r="ODK20" s="1195"/>
      <c r="ODL20" s="1196"/>
      <c r="ODM20" s="1196"/>
      <c r="ODN20" s="1196"/>
      <c r="ODP20" s="1198"/>
      <c r="ODQ20" s="1193"/>
      <c r="ODR20" s="1194"/>
      <c r="ODS20" s="1195"/>
      <c r="ODT20" s="1195"/>
      <c r="ODU20" s="1195"/>
      <c r="ODV20" s="1196"/>
      <c r="ODW20" s="1196"/>
      <c r="ODX20" s="1196"/>
      <c r="ODZ20" s="1198"/>
      <c r="OEA20" s="1193"/>
      <c r="OEB20" s="1194"/>
      <c r="OEC20" s="1195"/>
      <c r="OED20" s="1195"/>
      <c r="OEE20" s="1195"/>
      <c r="OEF20" s="1196"/>
      <c r="OEG20" s="1196"/>
      <c r="OEH20" s="1196"/>
      <c r="OEJ20" s="1198"/>
      <c r="OEK20" s="1193"/>
      <c r="OEL20" s="1194"/>
      <c r="OEM20" s="1195"/>
      <c r="OEN20" s="1195"/>
      <c r="OEO20" s="1195"/>
      <c r="OEP20" s="1196"/>
      <c r="OEQ20" s="1196"/>
      <c r="OER20" s="1196"/>
      <c r="OET20" s="1198"/>
      <c r="OEU20" s="1193"/>
      <c r="OEV20" s="1194"/>
      <c r="OEW20" s="1195"/>
      <c r="OEX20" s="1195"/>
      <c r="OEY20" s="1195"/>
      <c r="OEZ20" s="1196"/>
      <c r="OFA20" s="1196"/>
      <c r="OFB20" s="1196"/>
      <c r="OFD20" s="1198"/>
      <c r="OFE20" s="1193"/>
      <c r="OFF20" s="1194"/>
      <c r="OFG20" s="1195"/>
      <c r="OFH20" s="1195"/>
      <c r="OFI20" s="1195"/>
      <c r="OFJ20" s="1196"/>
      <c r="OFK20" s="1196"/>
      <c r="OFL20" s="1196"/>
      <c r="OFN20" s="1198"/>
      <c r="OFO20" s="1193"/>
      <c r="OFP20" s="1194"/>
      <c r="OFQ20" s="1195"/>
      <c r="OFR20" s="1195"/>
      <c r="OFS20" s="1195"/>
      <c r="OFT20" s="1196"/>
      <c r="OFU20" s="1196"/>
      <c r="OFV20" s="1196"/>
      <c r="OFX20" s="1198"/>
      <c r="OFY20" s="1193"/>
      <c r="OFZ20" s="1194"/>
      <c r="OGA20" s="1195"/>
      <c r="OGB20" s="1195"/>
      <c r="OGC20" s="1195"/>
      <c r="OGD20" s="1196"/>
      <c r="OGE20" s="1196"/>
      <c r="OGF20" s="1196"/>
      <c r="OGH20" s="1198"/>
      <c r="OGI20" s="1193"/>
      <c r="OGJ20" s="1194"/>
      <c r="OGK20" s="1195"/>
      <c r="OGL20" s="1195"/>
      <c r="OGM20" s="1195"/>
      <c r="OGN20" s="1196"/>
      <c r="OGO20" s="1196"/>
      <c r="OGP20" s="1196"/>
      <c r="OGR20" s="1198"/>
      <c r="OGS20" s="1193"/>
      <c r="OGT20" s="1194"/>
      <c r="OGU20" s="1195"/>
      <c r="OGV20" s="1195"/>
      <c r="OGW20" s="1195"/>
      <c r="OGX20" s="1196"/>
      <c r="OGY20" s="1196"/>
      <c r="OGZ20" s="1196"/>
      <c r="OHB20" s="1198"/>
      <c r="OHC20" s="1193"/>
      <c r="OHD20" s="1194"/>
      <c r="OHE20" s="1195"/>
      <c r="OHF20" s="1195"/>
      <c r="OHG20" s="1195"/>
      <c r="OHH20" s="1196"/>
      <c r="OHI20" s="1196"/>
      <c r="OHJ20" s="1196"/>
      <c r="OHL20" s="1198"/>
      <c r="OHM20" s="1193"/>
      <c r="OHN20" s="1194"/>
      <c r="OHO20" s="1195"/>
      <c r="OHP20" s="1195"/>
      <c r="OHQ20" s="1195"/>
      <c r="OHR20" s="1196"/>
      <c r="OHS20" s="1196"/>
      <c r="OHT20" s="1196"/>
      <c r="OHV20" s="1198"/>
      <c r="OHW20" s="1193"/>
      <c r="OHX20" s="1194"/>
      <c r="OHY20" s="1195"/>
      <c r="OHZ20" s="1195"/>
      <c r="OIA20" s="1195"/>
      <c r="OIB20" s="1196"/>
      <c r="OIC20" s="1196"/>
      <c r="OID20" s="1196"/>
      <c r="OIF20" s="1198"/>
      <c r="OIG20" s="1193"/>
      <c r="OIH20" s="1194"/>
      <c r="OII20" s="1195"/>
      <c r="OIJ20" s="1195"/>
      <c r="OIK20" s="1195"/>
      <c r="OIL20" s="1196"/>
      <c r="OIM20" s="1196"/>
      <c r="OIN20" s="1196"/>
      <c r="OIP20" s="1198"/>
      <c r="OIQ20" s="1193"/>
      <c r="OIR20" s="1194"/>
      <c r="OIS20" s="1195"/>
      <c r="OIT20" s="1195"/>
      <c r="OIU20" s="1195"/>
      <c r="OIV20" s="1196"/>
      <c r="OIW20" s="1196"/>
      <c r="OIX20" s="1196"/>
      <c r="OIZ20" s="1198"/>
      <c r="OJA20" s="1193"/>
      <c r="OJB20" s="1194"/>
      <c r="OJC20" s="1195"/>
      <c r="OJD20" s="1195"/>
      <c r="OJE20" s="1195"/>
      <c r="OJF20" s="1196"/>
      <c r="OJG20" s="1196"/>
      <c r="OJH20" s="1196"/>
      <c r="OJJ20" s="1198"/>
      <c r="OJK20" s="1193"/>
      <c r="OJL20" s="1194"/>
      <c r="OJM20" s="1195"/>
      <c r="OJN20" s="1195"/>
      <c r="OJO20" s="1195"/>
      <c r="OJP20" s="1196"/>
      <c r="OJQ20" s="1196"/>
      <c r="OJR20" s="1196"/>
      <c r="OJT20" s="1198"/>
      <c r="OJU20" s="1193"/>
      <c r="OJV20" s="1194"/>
      <c r="OJW20" s="1195"/>
      <c r="OJX20" s="1195"/>
      <c r="OJY20" s="1195"/>
      <c r="OJZ20" s="1196"/>
      <c r="OKA20" s="1196"/>
      <c r="OKB20" s="1196"/>
      <c r="OKD20" s="1198"/>
      <c r="OKE20" s="1193"/>
      <c r="OKF20" s="1194"/>
      <c r="OKG20" s="1195"/>
      <c r="OKH20" s="1195"/>
      <c r="OKI20" s="1195"/>
      <c r="OKJ20" s="1196"/>
      <c r="OKK20" s="1196"/>
      <c r="OKL20" s="1196"/>
      <c r="OKN20" s="1198"/>
      <c r="OKO20" s="1193"/>
      <c r="OKP20" s="1194"/>
      <c r="OKQ20" s="1195"/>
      <c r="OKR20" s="1195"/>
      <c r="OKS20" s="1195"/>
      <c r="OKT20" s="1196"/>
      <c r="OKU20" s="1196"/>
      <c r="OKV20" s="1196"/>
      <c r="OKX20" s="1198"/>
      <c r="OKY20" s="1193"/>
      <c r="OKZ20" s="1194"/>
      <c r="OLA20" s="1195"/>
      <c r="OLB20" s="1195"/>
      <c r="OLC20" s="1195"/>
      <c r="OLD20" s="1196"/>
      <c r="OLE20" s="1196"/>
      <c r="OLF20" s="1196"/>
      <c r="OLH20" s="1198"/>
      <c r="OLI20" s="1193"/>
      <c r="OLJ20" s="1194"/>
      <c r="OLK20" s="1195"/>
      <c r="OLL20" s="1195"/>
      <c r="OLM20" s="1195"/>
      <c r="OLN20" s="1196"/>
      <c r="OLO20" s="1196"/>
      <c r="OLP20" s="1196"/>
      <c r="OLR20" s="1198"/>
      <c r="OLS20" s="1193"/>
      <c r="OLT20" s="1194"/>
      <c r="OLU20" s="1195"/>
      <c r="OLV20" s="1195"/>
      <c r="OLW20" s="1195"/>
      <c r="OLX20" s="1196"/>
      <c r="OLY20" s="1196"/>
      <c r="OLZ20" s="1196"/>
      <c r="OMB20" s="1198"/>
      <c r="OMC20" s="1193"/>
      <c r="OMD20" s="1194"/>
      <c r="OME20" s="1195"/>
      <c r="OMF20" s="1195"/>
      <c r="OMG20" s="1195"/>
      <c r="OMH20" s="1196"/>
      <c r="OMI20" s="1196"/>
      <c r="OMJ20" s="1196"/>
      <c r="OML20" s="1198"/>
      <c r="OMM20" s="1193"/>
      <c r="OMN20" s="1194"/>
      <c r="OMO20" s="1195"/>
      <c r="OMP20" s="1195"/>
      <c r="OMQ20" s="1195"/>
      <c r="OMR20" s="1196"/>
      <c r="OMS20" s="1196"/>
      <c r="OMT20" s="1196"/>
      <c r="OMV20" s="1198"/>
      <c r="OMW20" s="1193"/>
      <c r="OMX20" s="1194"/>
      <c r="OMY20" s="1195"/>
      <c r="OMZ20" s="1195"/>
      <c r="ONA20" s="1195"/>
      <c r="ONB20" s="1196"/>
      <c r="ONC20" s="1196"/>
      <c r="OND20" s="1196"/>
      <c r="ONF20" s="1198"/>
      <c r="ONG20" s="1193"/>
      <c r="ONH20" s="1194"/>
      <c r="ONI20" s="1195"/>
      <c r="ONJ20" s="1195"/>
      <c r="ONK20" s="1195"/>
      <c r="ONL20" s="1196"/>
      <c r="ONM20" s="1196"/>
      <c r="ONN20" s="1196"/>
      <c r="ONP20" s="1198"/>
      <c r="ONQ20" s="1193"/>
      <c r="ONR20" s="1194"/>
      <c r="ONS20" s="1195"/>
      <c r="ONT20" s="1195"/>
      <c r="ONU20" s="1195"/>
      <c r="ONV20" s="1196"/>
      <c r="ONW20" s="1196"/>
      <c r="ONX20" s="1196"/>
      <c r="ONZ20" s="1198"/>
      <c r="OOA20" s="1193"/>
      <c r="OOB20" s="1194"/>
      <c r="OOC20" s="1195"/>
      <c r="OOD20" s="1195"/>
      <c r="OOE20" s="1195"/>
      <c r="OOF20" s="1196"/>
      <c r="OOG20" s="1196"/>
      <c r="OOH20" s="1196"/>
      <c r="OOJ20" s="1198"/>
      <c r="OOK20" s="1193"/>
      <c r="OOL20" s="1194"/>
      <c r="OOM20" s="1195"/>
      <c r="OON20" s="1195"/>
      <c r="OOO20" s="1195"/>
      <c r="OOP20" s="1196"/>
      <c r="OOQ20" s="1196"/>
      <c r="OOR20" s="1196"/>
      <c r="OOT20" s="1198"/>
      <c r="OOU20" s="1193"/>
      <c r="OOV20" s="1194"/>
      <c r="OOW20" s="1195"/>
      <c r="OOX20" s="1195"/>
      <c r="OOY20" s="1195"/>
      <c r="OOZ20" s="1196"/>
      <c r="OPA20" s="1196"/>
      <c r="OPB20" s="1196"/>
      <c r="OPD20" s="1198"/>
      <c r="OPE20" s="1193"/>
      <c r="OPF20" s="1194"/>
      <c r="OPG20" s="1195"/>
      <c r="OPH20" s="1195"/>
      <c r="OPI20" s="1195"/>
      <c r="OPJ20" s="1196"/>
      <c r="OPK20" s="1196"/>
      <c r="OPL20" s="1196"/>
      <c r="OPN20" s="1198"/>
      <c r="OPO20" s="1193"/>
      <c r="OPP20" s="1194"/>
      <c r="OPQ20" s="1195"/>
      <c r="OPR20" s="1195"/>
      <c r="OPS20" s="1195"/>
      <c r="OPT20" s="1196"/>
      <c r="OPU20" s="1196"/>
      <c r="OPV20" s="1196"/>
      <c r="OPX20" s="1198"/>
      <c r="OPY20" s="1193"/>
      <c r="OPZ20" s="1194"/>
      <c r="OQA20" s="1195"/>
      <c r="OQB20" s="1195"/>
      <c r="OQC20" s="1195"/>
      <c r="OQD20" s="1196"/>
      <c r="OQE20" s="1196"/>
      <c r="OQF20" s="1196"/>
      <c r="OQH20" s="1198"/>
      <c r="OQI20" s="1193"/>
      <c r="OQJ20" s="1194"/>
      <c r="OQK20" s="1195"/>
      <c r="OQL20" s="1195"/>
      <c r="OQM20" s="1195"/>
      <c r="OQN20" s="1196"/>
      <c r="OQO20" s="1196"/>
      <c r="OQP20" s="1196"/>
      <c r="OQR20" s="1198"/>
      <c r="OQS20" s="1193"/>
      <c r="OQT20" s="1194"/>
      <c r="OQU20" s="1195"/>
      <c r="OQV20" s="1195"/>
      <c r="OQW20" s="1195"/>
      <c r="OQX20" s="1196"/>
      <c r="OQY20" s="1196"/>
      <c r="OQZ20" s="1196"/>
      <c r="ORB20" s="1198"/>
      <c r="ORC20" s="1193"/>
      <c r="ORD20" s="1194"/>
      <c r="ORE20" s="1195"/>
      <c r="ORF20" s="1195"/>
      <c r="ORG20" s="1195"/>
      <c r="ORH20" s="1196"/>
      <c r="ORI20" s="1196"/>
      <c r="ORJ20" s="1196"/>
      <c r="ORL20" s="1198"/>
      <c r="ORM20" s="1193"/>
      <c r="ORN20" s="1194"/>
      <c r="ORO20" s="1195"/>
      <c r="ORP20" s="1195"/>
      <c r="ORQ20" s="1195"/>
      <c r="ORR20" s="1196"/>
      <c r="ORS20" s="1196"/>
      <c r="ORT20" s="1196"/>
      <c r="ORV20" s="1198"/>
      <c r="ORW20" s="1193"/>
      <c r="ORX20" s="1194"/>
      <c r="ORY20" s="1195"/>
      <c r="ORZ20" s="1195"/>
      <c r="OSA20" s="1195"/>
      <c r="OSB20" s="1196"/>
      <c r="OSC20" s="1196"/>
      <c r="OSD20" s="1196"/>
      <c r="OSF20" s="1198"/>
      <c r="OSG20" s="1193"/>
      <c r="OSH20" s="1194"/>
      <c r="OSI20" s="1195"/>
      <c r="OSJ20" s="1195"/>
      <c r="OSK20" s="1195"/>
      <c r="OSL20" s="1196"/>
      <c r="OSM20" s="1196"/>
      <c r="OSN20" s="1196"/>
      <c r="OSP20" s="1198"/>
      <c r="OSQ20" s="1193"/>
      <c r="OSR20" s="1194"/>
      <c r="OSS20" s="1195"/>
      <c r="OST20" s="1195"/>
      <c r="OSU20" s="1195"/>
      <c r="OSV20" s="1196"/>
      <c r="OSW20" s="1196"/>
      <c r="OSX20" s="1196"/>
      <c r="OSZ20" s="1198"/>
      <c r="OTA20" s="1193"/>
      <c r="OTB20" s="1194"/>
      <c r="OTC20" s="1195"/>
      <c r="OTD20" s="1195"/>
      <c r="OTE20" s="1195"/>
      <c r="OTF20" s="1196"/>
      <c r="OTG20" s="1196"/>
      <c r="OTH20" s="1196"/>
      <c r="OTJ20" s="1198"/>
      <c r="OTK20" s="1193"/>
      <c r="OTL20" s="1194"/>
      <c r="OTM20" s="1195"/>
      <c r="OTN20" s="1195"/>
      <c r="OTO20" s="1195"/>
      <c r="OTP20" s="1196"/>
      <c r="OTQ20" s="1196"/>
      <c r="OTR20" s="1196"/>
      <c r="OTT20" s="1198"/>
      <c r="OTU20" s="1193"/>
      <c r="OTV20" s="1194"/>
      <c r="OTW20" s="1195"/>
      <c r="OTX20" s="1195"/>
      <c r="OTY20" s="1195"/>
      <c r="OTZ20" s="1196"/>
      <c r="OUA20" s="1196"/>
      <c r="OUB20" s="1196"/>
      <c r="OUD20" s="1198"/>
      <c r="OUE20" s="1193"/>
      <c r="OUF20" s="1194"/>
      <c r="OUG20" s="1195"/>
      <c r="OUH20" s="1195"/>
      <c r="OUI20" s="1195"/>
      <c r="OUJ20" s="1196"/>
      <c r="OUK20" s="1196"/>
      <c r="OUL20" s="1196"/>
      <c r="OUN20" s="1198"/>
      <c r="OUO20" s="1193"/>
      <c r="OUP20" s="1194"/>
      <c r="OUQ20" s="1195"/>
      <c r="OUR20" s="1195"/>
      <c r="OUS20" s="1195"/>
      <c r="OUT20" s="1196"/>
      <c r="OUU20" s="1196"/>
      <c r="OUV20" s="1196"/>
      <c r="OUX20" s="1198"/>
      <c r="OUY20" s="1193"/>
      <c r="OUZ20" s="1194"/>
      <c r="OVA20" s="1195"/>
      <c r="OVB20" s="1195"/>
      <c r="OVC20" s="1195"/>
      <c r="OVD20" s="1196"/>
      <c r="OVE20" s="1196"/>
      <c r="OVF20" s="1196"/>
      <c r="OVH20" s="1198"/>
      <c r="OVI20" s="1193"/>
      <c r="OVJ20" s="1194"/>
      <c r="OVK20" s="1195"/>
      <c r="OVL20" s="1195"/>
      <c r="OVM20" s="1195"/>
      <c r="OVN20" s="1196"/>
      <c r="OVO20" s="1196"/>
      <c r="OVP20" s="1196"/>
      <c r="OVR20" s="1198"/>
      <c r="OVS20" s="1193"/>
      <c r="OVT20" s="1194"/>
      <c r="OVU20" s="1195"/>
      <c r="OVV20" s="1195"/>
      <c r="OVW20" s="1195"/>
      <c r="OVX20" s="1196"/>
      <c r="OVY20" s="1196"/>
      <c r="OVZ20" s="1196"/>
      <c r="OWB20" s="1198"/>
      <c r="OWC20" s="1193"/>
      <c r="OWD20" s="1194"/>
      <c r="OWE20" s="1195"/>
      <c r="OWF20" s="1195"/>
      <c r="OWG20" s="1195"/>
      <c r="OWH20" s="1196"/>
      <c r="OWI20" s="1196"/>
      <c r="OWJ20" s="1196"/>
      <c r="OWL20" s="1198"/>
      <c r="OWM20" s="1193"/>
      <c r="OWN20" s="1194"/>
      <c r="OWO20" s="1195"/>
      <c r="OWP20" s="1195"/>
      <c r="OWQ20" s="1195"/>
      <c r="OWR20" s="1196"/>
      <c r="OWS20" s="1196"/>
      <c r="OWT20" s="1196"/>
      <c r="OWV20" s="1198"/>
      <c r="OWW20" s="1193"/>
      <c r="OWX20" s="1194"/>
      <c r="OWY20" s="1195"/>
      <c r="OWZ20" s="1195"/>
      <c r="OXA20" s="1195"/>
      <c r="OXB20" s="1196"/>
      <c r="OXC20" s="1196"/>
      <c r="OXD20" s="1196"/>
      <c r="OXF20" s="1198"/>
      <c r="OXG20" s="1193"/>
      <c r="OXH20" s="1194"/>
      <c r="OXI20" s="1195"/>
      <c r="OXJ20" s="1195"/>
      <c r="OXK20" s="1195"/>
      <c r="OXL20" s="1196"/>
      <c r="OXM20" s="1196"/>
      <c r="OXN20" s="1196"/>
      <c r="OXP20" s="1198"/>
      <c r="OXQ20" s="1193"/>
      <c r="OXR20" s="1194"/>
      <c r="OXS20" s="1195"/>
      <c r="OXT20" s="1195"/>
      <c r="OXU20" s="1195"/>
      <c r="OXV20" s="1196"/>
      <c r="OXW20" s="1196"/>
      <c r="OXX20" s="1196"/>
      <c r="OXZ20" s="1198"/>
      <c r="OYA20" s="1193"/>
      <c r="OYB20" s="1194"/>
      <c r="OYC20" s="1195"/>
      <c r="OYD20" s="1195"/>
      <c r="OYE20" s="1195"/>
      <c r="OYF20" s="1196"/>
      <c r="OYG20" s="1196"/>
      <c r="OYH20" s="1196"/>
      <c r="OYJ20" s="1198"/>
      <c r="OYK20" s="1193"/>
      <c r="OYL20" s="1194"/>
      <c r="OYM20" s="1195"/>
      <c r="OYN20" s="1195"/>
      <c r="OYO20" s="1195"/>
      <c r="OYP20" s="1196"/>
      <c r="OYQ20" s="1196"/>
      <c r="OYR20" s="1196"/>
      <c r="OYT20" s="1198"/>
      <c r="OYU20" s="1193"/>
      <c r="OYV20" s="1194"/>
      <c r="OYW20" s="1195"/>
      <c r="OYX20" s="1195"/>
      <c r="OYY20" s="1195"/>
      <c r="OYZ20" s="1196"/>
      <c r="OZA20" s="1196"/>
      <c r="OZB20" s="1196"/>
      <c r="OZD20" s="1198"/>
      <c r="OZE20" s="1193"/>
      <c r="OZF20" s="1194"/>
      <c r="OZG20" s="1195"/>
      <c r="OZH20" s="1195"/>
      <c r="OZI20" s="1195"/>
      <c r="OZJ20" s="1196"/>
      <c r="OZK20" s="1196"/>
      <c r="OZL20" s="1196"/>
      <c r="OZN20" s="1198"/>
      <c r="OZO20" s="1193"/>
      <c r="OZP20" s="1194"/>
      <c r="OZQ20" s="1195"/>
      <c r="OZR20" s="1195"/>
      <c r="OZS20" s="1195"/>
      <c r="OZT20" s="1196"/>
      <c r="OZU20" s="1196"/>
      <c r="OZV20" s="1196"/>
      <c r="OZX20" s="1198"/>
      <c r="OZY20" s="1193"/>
      <c r="OZZ20" s="1194"/>
      <c r="PAA20" s="1195"/>
      <c r="PAB20" s="1195"/>
      <c r="PAC20" s="1195"/>
      <c r="PAD20" s="1196"/>
      <c r="PAE20" s="1196"/>
      <c r="PAF20" s="1196"/>
      <c r="PAH20" s="1198"/>
      <c r="PAI20" s="1193"/>
      <c r="PAJ20" s="1194"/>
      <c r="PAK20" s="1195"/>
      <c r="PAL20" s="1195"/>
      <c r="PAM20" s="1195"/>
      <c r="PAN20" s="1196"/>
      <c r="PAO20" s="1196"/>
      <c r="PAP20" s="1196"/>
      <c r="PAR20" s="1198"/>
      <c r="PAS20" s="1193"/>
      <c r="PAT20" s="1194"/>
      <c r="PAU20" s="1195"/>
      <c r="PAV20" s="1195"/>
      <c r="PAW20" s="1195"/>
      <c r="PAX20" s="1196"/>
      <c r="PAY20" s="1196"/>
      <c r="PAZ20" s="1196"/>
      <c r="PBB20" s="1198"/>
      <c r="PBC20" s="1193"/>
      <c r="PBD20" s="1194"/>
      <c r="PBE20" s="1195"/>
      <c r="PBF20" s="1195"/>
      <c r="PBG20" s="1195"/>
      <c r="PBH20" s="1196"/>
      <c r="PBI20" s="1196"/>
      <c r="PBJ20" s="1196"/>
      <c r="PBL20" s="1198"/>
      <c r="PBM20" s="1193"/>
      <c r="PBN20" s="1194"/>
      <c r="PBO20" s="1195"/>
      <c r="PBP20" s="1195"/>
      <c r="PBQ20" s="1195"/>
      <c r="PBR20" s="1196"/>
      <c r="PBS20" s="1196"/>
      <c r="PBT20" s="1196"/>
      <c r="PBV20" s="1198"/>
      <c r="PBW20" s="1193"/>
      <c r="PBX20" s="1194"/>
      <c r="PBY20" s="1195"/>
      <c r="PBZ20" s="1195"/>
      <c r="PCA20" s="1195"/>
      <c r="PCB20" s="1196"/>
      <c r="PCC20" s="1196"/>
      <c r="PCD20" s="1196"/>
      <c r="PCF20" s="1198"/>
      <c r="PCG20" s="1193"/>
      <c r="PCH20" s="1194"/>
      <c r="PCI20" s="1195"/>
      <c r="PCJ20" s="1195"/>
      <c r="PCK20" s="1195"/>
      <c r="PCL20" s="1196"/>
      <c r="PCM20" s="1196"/>
      <c r="PCN20" s="1196"/>
      <c r="PCP20" s="1198"/>
      <c r="PCQ20" s="1193"/>
      <c r="PCR20" s="1194"/>
      <c r="PCS20" s="1195"/>
      <c r="PCT20" s="1195"/>
      <c r="PCU20" s="1195"/>
      <c r="PCV20" s="1196"/>
      <c r="PCW20" s="1196"/>
      <c r="PCX20" s="1196"/>
      <c r="PCZ20" s="1198"/>
      <c r="PDA20" s="1193"/>
      <c r="PDB20" s="1194"/>
      <c r="PDC20" s="1195"/>
      <c r="PDD20" s="1195"/>
      <c r="PDE20" s="1195"/>
      <c r="PDF20" s="1196"/>
      <c r="PDG20" s="1196"/>
      <c r="PDH20" s="1196"/>
      <c r="PDJ20" s="1198"/>
      <c r="PDK20" s="1193"/>
      <c r="PDL20" s="1194"/>
      <c r="PDM20" s="1195"/>
      <c r="PDN20" s="1195"/>
      <c r="PDO20" s="1195"/>
      <c r="PDP20" s="1196"/>
      <c r="PDQ20" s="1196"/>
      <c r="PDR20" s="1196"/>
      <c r="PDT20" s="1198"/>
      <c r="PDU20" s="1193"/>
      <c r="PDV20" s="1194"/>
      <c r="PDW20" s="1195"/>
      <c r="PDX20" s="1195"/>
      <c r="PDY20" s="1195"/>
      <c r="PDZ20" s="1196"/>
      <c r="PEA20" s="1196"/>
      <c r="PEB20" s="1196"/>
      <c r="PED20" s="1198"/>
      <c r="PEE20" s="1193"/>
      <c r="PEF20" s="1194"/>
      <c r="PEG20" s="1195"/>
      <c r="PEH20" s="1195"/>
      <c r="PEI20" s="1195"/>
      <c r="PEJ20" s="1196"/>
      <c r="PEK20" s="1196"/>
      <c r="PEL20" s="1196"/>
      <c r="PEN20" s="1198"/>
      <c r="PEO20" s="1193"/>
      <c r="PEP20" s="1194"/>
      <c r="PEQ20" s="1195"/>
      <c r="PER20" s="1195"/>
      <c r="PES20" s="1195"/>
      <c r="PET20" s="1196"/>
      <c r="PEU20" s="1196"/>
      <c r="PEV20" s="1196"/>
      <c r="PEX20" s="1198"/>
      <c r="PEY20" s="1193"/>
      <c r="PEZ20" s="1194"/>
      <c r="PFA20" s="1195"/>
      <c r="PFB20" s="1195"/>
      <c r="PFC20" s="1195"/>
      <c r="PFD20" s="1196"/>
      <c r="PFE20" s="1196"/>
      <c r="PFF20" s="1196"/>
      <c r="PFH20" s="1198"/>
      <c r="PFI20" s="1193"/>
      <c r="PFJ20" s="1194"/>
      <c r="PFK20" s="1195"/>
      <c r="PFL20" s="1195"/>
      <c r="PFM20" s="1195"/>
      <c r="PFN20" s="1196"/>
      <c r="PFO20" s="1196"/>
      <c r="PFP20" s="1196"/>
      <c r="PFR20" s="1198"/>
      <c r="PFS20" s="1193"/>
      <c r="PFT20" s="1194"/>
      <c r="PFU20" s="1195"/>
      <c r="PFV20" s="1195"/>
      <c r="PFW20" s="1195"/>
      <c r="PFX20" s="1196"/>
      <c r="PFY20" s="1196"/>
      <c r="PFZ20" s="1196"/>
      <c r="PGB20" s="1198"/>
      <c r="PGC20" s="1193"/>
      <c r="PGD20" s="1194"/>
      <c r="PGE20" s="1195"/>
      <c r="PGF20" s="1195"/>
      <c r="PGG20" s="1195"/>
      <c r="PGH20" s="1196"/>
      <c r="PGI20" s="1196"/>
      <c r="PGJ20" s="1196"/>
      <c r="PGL20" s="1198"/>
      <c r="PGM20" s="1193"/>
      <c r="PGN20" s="1194"/>
      <c r="PGO20" s="1195"/>
      <c r="PGP20" s="1195"/>
      <c r="PGQ20" s="1195"/>
      <c r="PGR20" s="1196"/>
      <c r="PGS20" s="1196"/>
      <c r="PGT20" s="1196"/>
      <c r="PGV20" s="1198"/>
      <c r="PGW20" s="1193"/>
      <c r="PGX20" s="1194"/>
      <c r="PGY20" s="1195"/>
      <c r="PGZ20" s="1195"/>
      <c r="PHA20" s="1195"/>
      <c r="PHB20" s="1196"/>
      <c r="PHC20" s="1196"/>
      <c r="PHD20" s="1196"/>
      <c r="PHF20" s="1198"/>
      <c r="PHG20" s="1193"/>
      <c r="PHH20" s="1194"/>
      <c r="PHI20" s="1195"/>
      <c r="PHJ20" s="1195"/>
      <c r="PHK20" s="1195"/>
      <c r="PHL20" s="1196"/>
      <c r="PHM20" s="1196"/>
      <c r="PHN20" s="1196"/>
      <c r="PHP20" s="1198"/>
      <c r="PHQ20" s="1193"/>
      <c r="PHR20" s="1194"/>
      <c r="PHS20" s="1195"/>
      <c r="PHT20" s="1195"/>
      <c r="PHU20" s="1195"/>
      <c r="PHV20" s="1196"/>
      <c r="PHW20" s="1196"/>
      <c r="PHX20" s="1196"/>
      <c r="PHZ20" s="1198"/>
      <c r="PIA20" s="1193"/>
      <c r="PIB20" s="1194"/>
      <c r="PIC20" s="1195"/>
      <c r="PID20" s="1195"/>
      <c r="PIE20" s="1195"/>
      <c r="PIF20" s="1196"/>
      <c r="PIG20" s="1196"/>
      <c r="PIH20" s="1196"/>
      <c r="PIJ20" s="1198"/>
      <c r="PIK20" s="1193"/>
      <c r="PIL20" s="1194"/>
      <c r="PIM20" s="1195"/>
      <c r="PIN20" s="1195"/>
      <c r="PIO20" s="1195"/>
      <c r="PIP20" s="1196"/>
      <c r="PIQ20" s="1196"/>
      <c r="PIR20" s="1196"/>
      <c r="PIT20" s="1198"/>
      <c r="PIU20" s="1193"/>
      <c r="PIV20" s="1194"/>
      <c r="PIW20" s="1195"/>
      <c r="PIX20" s="1195"/>
      <c r="PIY20" s="1195"/>
      <c r="PIZ20" s="1196"/>
      <c r="PJA20" s="1196"/>
      <c r="PJB20" s="1196"/>
      <c r="PJD20" s="1198"/>
      <c r="PJE20" s="1193"/>
      <c r="PJF20" s="1194"/>
      <c r="PJG20" s="1195"/>
      <c r="PJH20" s="1195"/>
      <c r="PJI20" s="1195"/>
      <c r="PJJ20" s="1196"/>
      <c r="PJK20" s="1196"/>
      <c r="PJL20" s="1196"/>
      <c r="PJN20" s="1198"/>
      <c r="PJO20" s="1193"/>
      <c r="PJP20" s="1194"/>
      <c r="PJQ20" s="1195"/>
      <c r="PJR20" s="1195"/>
      <c r="PJS20" s="1195"/>
      <c r="PJT20" s="1196"/>
      <c r="PJU20" s="1196"/>
      <c r="PJV20" s="1196"/>
      <c r="PJX20" s="1198"/>
      <c r="PJY20" s="1193"/>
      <c r="PJZ20" s="1194"/>
      <c r="PKA20" s="1195"/>
      <c r="PKB20" s="1195"/>
      <c r="PKC20" s="1195"/>
      <c r="PKD20" s="1196"/>
      <c r="PKE20" s="1196"/>
      <c r="PKF20" s="1196"/>
      <c r="PKH20" s="1198"/>
      <c r="PKI20" s="1193"/>
      <c r="PKJ20" s="1194"/>
      <c r="PKK20" s="1195"/>
      <c r="PKL20" s="1195"/>
      <c r="PKM20" s="1195"/>
      <c r="PKN20" s="1196"/>
      <c r="PKO20" s="1196"/>
      <c r="PKP20" s="1196"/>
      <c r="PKR20" s="1198"/>
      <c r="PKS20" s="1193"/>
      <c r="PKT20" s="1194"/>
      <c r="PKU20" s="1195"/>
      <c r="PKV20" s="1195"/>
      <c r="PKW20" s="1195"/>
      <c r="PKX20" s="1196"/>
      <c r="PKY20" s="1196"/>
      <c r="PKZ20" s="1196"/>
      <c r="PLB20" s="1198"/>
      <c r="PLC20" s="1193"/>
      <c r="PLD20" s="1194"/>
      <c r="PLE20" s="1195"/>
      <c r="PLF20" s="1195"/>
      <c r="PLG20" s="1195"/>
      <c r="PLH20" s="1196"/>
      <c r="PLI20" s="1196"/>
      <c r="PLJ20" s="1196"/>
      <c r="PLL20" s="1198"/>
      <c r="PLM20" s="1193"/>
      <c r="PLN20" s="1194"/>
      <c r="PLO20" s="1195"/>
      <c r="PLP20" s="1195"/>
      <c r="PLQ20" s="1195"/>
      <c r="PLR20" s="1196"/>
      <c r="PLS20" s="1196"/>
      <c r="PLT20" s="1196"/>
      <c r="PLV20" s="1198"/>
      <c r="PLW20" s="1193"/>
      <c r="PLX20" s="1194"/>
      <c r="PLY20" s="1195"/>
      <c r="PLZ20" s="1195"/>
      <c r="PMA20" s="1195"/>
      <c r="PMB20" s="1196"/>
      <c r="PMC20" s="1196"/>
      <c r="PMD20" s="1196"/>
      <c r="PMF20" s="1198"/>
      <c r="PMG20" s="1193"/>
      <c r="PMH20" s="1194"/>
      <c r="PMI20" s="1195"/>
      <c r="PMJ20" s="1195"/>
      <c r="PMK20" s="1195"/>
      <c r="PML20" s="1196"/>
      <c r="PMM20" s="1196"/>
      <c r="PMN20" s="1196"/>
      <c r="PMP20" s="1198"/>
      <c r="PMQ20" s="1193"/>
      <c r="PMR20" s="1194"/>
      <c r="PMS20" s="1195"/>
      <c r="PMT20" s="1195"/>
      <c r="PMU20" s="1195"/>
      <c r="PMV20" s="1196"/>
      <c r="PMW20" s="1196"/>
      <c r="PMX20" s="1196"/>
      <c r="PMZ20" s="1198"/>
      <c r="PNA20" s="1193"/>
      <c r="PNB20" s="1194"/>
      <c r="PNC20" s="1195"/>
      <c r="PND20" s="1195"/>
      <c r="PNE20" s="1195"/>
      <c r="PNF20" s="1196"/>
      <c r="PNG20" s="1196"/>
      <c r="PNH20" s="1196"/>
      <c r="PNJ20" s="1198"/>
      <c r="PNK20" s="1193"/>
      <c r="PNL20" s="1194"/>
      <c r="PNM20" s="1195"/>
      <c r="PNN20" s="1195"/>
      <c r="PNO20" s="1195"/>
      <c r="PNP20" s="1196"/>
      <c r="PNQ20" s="1196"/>
      <c r="PNR20" s="1196"/>
      <c r="PNT20" s="1198"/>
      <c r="PNU20" s="1193"/>
      <c r="PNV20" s="1194"/>
      <c r="PNW20" s="1195"/>
      <c r="PNX20" s="1195"/>
      <c r="PNY20" s="1195"/>
      <c r="PNZ20" s="1196"/>
      <c r="POA20" s="1196"/>
      <c r="POB20" s="1196"/>
      <c r="POD20" s="1198"/>
      <c r="POE20" s="1193"/>
      <c r="POF20" s="1194"/>
      <c r="POG20" s="1195"/>
      <c r="POH20" s="1195"/>
      <c r="POI20" s="1195"/>
      <c r="POJ20" s="1196"/>
      <c r="POK20" s="1196"/>
      <c r="POL20" s="1196"/>
      <c r="PON20" s="1198"/>
      <c r="POO20" s="1193"/>
      <c r="POP20" s="1194"/>
      <c r="POQ20" s="1195"/>
      <c r="POR20" s="1195"/>
      <c r="POS20" s="1195"/>
      <c r="POT20" s="1196"/>
      <c r="POU20" s="1196"/>
      <c r="POV20" s="1196"/>
      <c r="POX20" s="1198"/>
      <c r="POY20" s="1193"/>
      <c r="POZ20" s="1194"/>
      <c r="PPA20" s="1195"/>
      <c r="PPB20" s="1195"/>
      <c r="PPC20" s="1195"/>
      <c r="PPD20" s="1196"/>
      <c r="PPE20" s="1196"/>
      <c r="PPF20" s="1196"/>
      <c r="PPH20" s="1198"/>
      <c r="PPI20" s="1193"/>
      <c r="PPJ20" s="1194"/>
      <c r="PPK20" s="1195"/>
      <c r="PPL20" s="1195"/>
      <c r="PPM20" s="1195"/>
      <c r="PPN20" s="1196"/>
      <c r="PPO20" s="1196"/>
      <c r="PPP20" s="1196"/>
      <c r="PPR20" s="1198"/>
      <c r="PPS20" s="1193"/>
      <c r="PPT20" s="1194"/>
      <c r="PPU20" s="1195"/>
      <c r="PPV20" s="1195"/>
      <c r="PPW20" s="1195"/>
      <c r="PPX20" s="1196"/>
      <c r="PPY20" s="1196"/>
      <c r="PPZ20" s="1196"/>
      <c r="PQB20" s="1198"/>
      <c r="PQC20" s="1193"/>
      <c r="PQD20" s="1194"/>
      <c r="PQE20" s="1195"/>
      <c r="PQF20" s="1195"/>
      <c r="PQG20" s="1195"/>
      <c r="PQH20" s="1196"/>
      <c r="PQI20" s="1196"/>
      <c r="PQJ20" s="1196"/>
      <c r="PQL20" s="1198"/>
      <c r="PQM20" s="1193"/>
      <c r="PQN20" s="1194"/>
      <c r="PQO20" s="1195"/>
      <c r="PQP20" s="1195"/>
      <c r="PQQ20" s="1195"/>
      <c r="PQR20" s="1196"/>
      <c r="PQS20" s="1196"/>
      <c r="PQT20" s="1196"/>
      <c r="PQV20" s="1198"/>
      <c r="PQW20" s="1193"/>
      <c r="PQX20" s="1194"/>
      <c r="PQY20" s="1195"/>
      <c r="PQZ20" s="1195"/>
      <c r="PRA20" s="1195"/>
      <c r="PRB20" s="1196"/>
      <c r="PRC20" s="1196"/>
      <c r="PRD20" s="1196"/>
      <c r="PRF20" s="1198"/>
      <c r="PRG20" s="1193"/>
      <c r="PRH20" s="1194"/>
      <c r="PRI20" s="1195"/>
      <c r="PRJ20" s="1195"/>
      <c r="PRK20" s="1195"/>
      <c r="PRL20" s="1196"/>
      <c r="PRM20" s="1196"/>
      <c r="PRN20" s="1196"/>
      <c r="PRP20" s="1198"/>
      <c r="PRQ20" s="1193"/>
      <c r="PRR20" s="1194"/>
      <c r="PRS20" s="1195"/>
      <c r="PRT20" s="1195"/>
      <c r="PRU20" s="1195"/>
      <c r="PRV20" s="1196"/>
      <c r="PRW20" s="1196"/>
      <c r="PRX20" s="1196"/>
      <c r="PRZ20" s="1198"/>
      <c r="PSA20" s="1193"/>
      <c r="PSB20" s="1194"/>
      <c r="PSC20" s="1195"/>
      <c r="PSD20" s="1195"/>
      <c r="PSE20" s="1195"/>
      <c r="PSF20" s="1196"/>
      <c r="PSG20" s="1196"/>
      <c r="PSH20" s="1196"/>
      <c r="PSJ20" s="1198"/>
      <c r="PSK20" s="1193"/>
      <c r="PSL20" s="1194"/>
      <c r="PSM20" s="1195"/>
      <c r="PSN20" s="1195"/>
      <c r="PSO20" s="1195"/>
      <c r="PSP20" s="1196"/>
      <c r="PSQ20" s="1196"/>
      <c r="PSR20" s="1196"/>
      <c r="PST20" s="1198"/>
      <c r="PSU20" s="1193"/>
      <c r="PSV20" s="1194"/>
      <c r="PSW20" s="1195"/>
      <c r="PSX20" s="1195"/>
      <c r="PSY20" s="1195"/>
      <c r="PSZ20" s="1196"/>
      <c r="PTA20" s="1196"/>
      <c r="PTB20" s="1196"/>
      <c r="PTD20" s="1198"/>
      <c r="PTE20" s="1193"/>
      <c r="PTF20" s="1194"/>
      <c r="PTG20" s="1195"/>
      <c r="PTH20" s="1195"/>
      <c r="PTI20" s="1195"/>
      <c r="PTJ20" s="1196"/>
      <c r="PTK20" s="1196"/>
      <c r="PTL20" s="1196"/>
      <c r="PTN20" s="1198"/>
      <c r="PTO20" s="1193"/>
      <c r="PTP20" s="1194"/>
      <c r="PTQ20" s="1195"/>
      <c r="PTR20" s="1195"/>
      <c r="PTS20" s="1195"/>
      <c r="PTT20" s="1196"/>
      <c r="PTU20" s="1196"/>
      <c r="PTV20" s="1196"/>
      <c r="PTX20" s="1198"/>
      <c r="PTY20" s="1193"/>
      <c r="PTZ20" s="1194"/>
      <c r="PUA20" s="1195"/>
      <c r="PUB20" s="1195"/>
      <c r="PUC20" s="1195"/>
      <c r="PUD20" s="1196"/>
      <c r="PUE20" s="1196"/>
      <c r="PUF20" s="1196"/>
      <c r="PUH20" s="1198"/>
      <c r="PUI20" s="1193"/>
      <c r="PUJ20" s="1194"/>
      <c r="PUK20" s="1195"/>
      <c r="PUL20" s="1195"/>
      <c r="PUM20" s="1195"/>
      <c r="PUN20" s="1196"/>
      <c r="PUO20" s="1196"/>
      <c r="PUP20" s="1196"/>
      <c r="PUR20" s="1198"/>
      <c r="PUS20" s="1193"/>
      <c r="PUT20" s="1194"/>
      <c r="PUU20" s="1195"/>
      <c r="PUV20" s="1195"/>
      <c r="PUW20" s="1195"/>
      <c r="PUX20" s="1196"/>
      <c r="PUY20" s="1196"/>
      <c r="PUZ20" s="1196"/>
      <c r="PVB20" s="1198"/>
      <c r="PVC20" s="1193"/>
      <c r="PVD20" s="1194"/>
      <c r="PVE20" s="1195"/>
      <c r="PVF20" s="1195"/>
      <c r="PVG20" s="1195"/>
      <c r="PVH20" s="1196"/>
      <c r="PVI20" s="1196"/>
      <c r="PVJ20" s="1196"/>
      <c r="PVL20" s="1198"/>
      <c r="PVM20" s="1193"/>
      <c r="PVN20" s="1194"/>
      <c r="PVO20" s="1195"/>
      <c r="PVP20" s="1195"/>
      <c r="PVQ20" s="1195"/>
      <c r="PVR20" s="1196"/>
      <c r="PVS20" s="1196"/>
      <c r="PVT20" s="1196"/>
      <c r="PVV20" s="1198"/>
      <c r="PVW20" s="1193"/>
      <c r="PVX20" s="1194"/>
      <c r="PVY20" s="1195"/>
      <c r="PVZ20" s="1195"/>
      <c r="PWA20" s="1195"/>
      <c r="PWB20" s="1196"/>
      <c r="PWC20" s="1196"/>
      <c r="PWD20" s="1196"/>
      <c r="PWF20" s="1198"/>
      <c r="PWG20" s="1193"/>
      <c r="PWH20" s="1194"/>
      <c r="PWI20" s="1195"/>
      <c r="PWJ20" s="1195"/>
      <c r="PWK20" s="1195"/>
      <c r="PWL20" s="1196"/>
      <c r="PWM20" s="1196"/>
      <c r="PWN20" s="1196"/>
      <c r="PWP20" s="1198"/>
      <c r="PWQ20" s="1193"/>
      <c r="PWR20" s="1194"/>
      <c r="PWS20" s="1195"/>
      <c r="PWT20" s="1195"/>
      <c r="PWU20" s="1195"/>
      <c r="PWV20" s="1196"/>
      <c r="PWW20" s="1196"/>
      <c r="PWX20" s="1196"/>
      <c r="PWZ20" s="1198"/>
      <c r="PXA20" s="1193"/>
      <c r="PXB20" s="1194"/>
      <c r="PXC20" s="1195"/>
      <c r="PXD20" s="1195"/>
      <c r="PXE20" s="1195"/>
      <c r="PXF20" s="1196"/>
      <c r="PXG20" s="1196"/>
      <c r="PXH20" s="1196"/>
      <c r="PXJ20" s="1198"/>
      <c r="PXK20" s="1193"/>
      <c r="PXL20" s="1194"/>
      <c r="PXM20" s="1195"/>
      <c r="PXN20" s="1195"/>
      <c r="PXO20" s="1195"/>
      <c r="PXP20" s="1196"/>
      <c r="PXQ20" s="1196"/>
      <c r="PXR20" s="1196"/>
      <c r="PXT20" s="1198"/>
      <c r="PXU20" s="1193"/>
      <c r="PXV20" s="1194"/>
      <c r="PXW20" s="1195"/>
      <c r="PXX20" s="1195"/>
      <c r="PXY20" s="1195"/>
      <c r="PXZ20" s="1196"/>
      <c r="PYA20" s="1196"/>
      <c r="PYB20" s="1196"/>
      <c r="PYD20" s="1198"/>
      <c r="PYE20" s="1193"/>
      <c r="PYF20" s="1194"/>
      <c r="PYG20" s="1195"/>
      <c r="PYH20" s="1195"/>
      <c r="PYI20" s="1195"/>
      <c r="PYJ20" s="1196"/>
      <c r="PYK20" s="1196"/>
      <c r="PYL20" s="1196"/>
      <c r="PYN20" s="1198"/>
      <c r="PYO20" s="1193"/>
      <c r="PYP20" s="1194"/>
      <c r="PYQ20" s="1195"/>
      <c r="PYR20" s="1195"/>
      <c r="PYS20" s="1195"/>
      <c r="PYT20" s="1196"/>
      <c r="PYU20" s="1196"/>
      <c r="PYV20" s="1196"/>
      <c r="PYX20" s="1198"/>
      <c r="PYY20" s="1193"/>
      <c r="PYZ20" s="1194"/>
      <c r="PZA20" s="1195"/>
      <c r="PZB20" s="1195"/>
      <c r="PZC20" s="1195"/>
      <c r="PZD20" s="1196"/>
      <c r="PZE20" s="1196"/>
      <c r="PZF20" s="1196"/>
      <c r="PZH20" s="1198"/>
      <c r="PZI20" s="1193"/>
      <c r="PZJ20" s="1194"/>
      <c r="PZK20" s="1195"/>
      <c r="PZL20" s="1195"/>
      <c r="PZM20" s="1195"/>
      <c r="PZN20" s="1196"/>
      <c r="PZO20" s="1196"/>
      <c r="PZP20" s="1196"/>
      <c r="PZR20" s="1198"/>
      <c r="PZS20" s="1193"/>
      <c r="PZT20" s="1194"/>
      <c r="PZU20" s="1195"/>
      <c r="PZV20" s="1195"/>
      <c r="PZW20" s="1195"/>
      <c r="PZX20" s="1196"/>
      <c r="PZY20" s="1196"/>
      <c r="PZZ20" s="1196"/>
      <c r="QAB20" s="1198"/>
      <c r="QAC20" s="1193"/>
      <c r="QAD20" s="1194"/>
      <c r="QAE20" s="1195"/>
      <c r="QAF20" s="1195"/>
      <c r="QAG20" s="1195"/>
      <c r="QAH20" s="1196"/>
      <c r="QAI20" s="1196"/>
      <c r="QAJ20" s="1196"/>
      <c r="QAL20" s="1198"/>
      <c r="QAM20" s="1193"/>
      <c r="QAN20" s="1194"/>
      <c r="QAO20" s="1195"/>
      <c r="QAP20" s="1195"/>
      <c r="QAQ20" s="1195"/>
      <c r="QAR20" s="1196"/>
      <c r="QAS20" s="1196"/>
      <c r="QAT20" s="1196"/>
      <c r="QAV20" s="1198"/>
      <c r="QAW20" s="1193"/>
      <c r="QAX20" s="1194"/>
      <c r="QAY20" s="1195"/>
      <c r="QAZ20" s="1195"/>
      <c r="QBA20" s="1195"/>
      <c r="QBB20" s="1196"/>
      <c r="QBC20" s="1196"/>
      <c r="QBD20" s="1196"/>
      <c r="QBF20" s="1198"/>
      <c r="QBG20" s="1193"/>
      <c r="QBH20" s="1194"/>
      <c r="QBI20" s="1195"/>
      <c r="QBJ20" s="1195"/>
      <c r="QBK20" s="1195"/>
      <c r="QBL20" s="1196"/>
      <c r="QBM20" s="1196"/>
      <c r="QBN20" s="1196"/>
      <c r="QBP20" s="1198"/>
      <c r="QBQ20" s="1193"/>
      <c r="QBR20" s="1194"/>
      <c r="QBS20" s="1195"/>
      <c r="QBT20" s="1195"/>
      <c r="QBU20" s="1195"/>
      <c r="QBV20" s="1196"/>
      <c r="QBW20" s="1196"/>
      <c r="QBX20" s="1196"/>
      <c r="QBZ20" s="1198"/>
      <c r="QCA20" s="1193"/>
      <c r="QCB20" s="1194"/>
      <c r="QCC20" s="1195"/>
      <c r="QCD20" s="1195"/>
      <c r="QCE20" s="1195"/>
      <c r="QCF20" s="1196"/>
      <c r="QCG20" s="1196"/>
      <c r="QCH20" s="1196"/>
      <c r="QCJ20" s="1198"/>
      <c r="QCK20" s="1193"/>
      <c r="QCL20" s="1194"/>
      <c r="QCM20" s="1195"/>
      <c r="QCN20" s="1195"/>
      <c r="QCO20" s="1195"/>
      <c r="QCP20" s="1196"/>
      <c r="QCQ20" s="1196"/>
      <c r="QCR20" s="1196"/>
      <c r="QCT20" s="1198"/>
      <c r="QCU20" s="1193"/>
      <c r="QCV20" s="1194"/>
      <c r="QCW20" s="1195"/>
      <c r="QCX20" s="1195"/>
      <c r="QCY20" s="1195"/>
      <c r="QCZ20" s="1196"/>
      <c r="QDA20" s="1196"/>
      <c r="QDB20" s="1196"/>
      <c r="QDD20" s="1198"/>
      <c r="QDE20" s="1193"/>
      <c r="QDF20" s="1194"/>
      <c r="QDG20" s="1195"/>
      <c r="QDH20" s="1195"/>
      <c r="QDI20" s="1195"/>
      <c r="QDJ20" s="1196"/>
      <c r="QDK20" s="1196"/>
      <c r="QDL20" s="1196"/>
      <c r="QDN20" s="1198"/>
      <c r="QDO20" s="1193"/>
      <c r="QDP20" s="1194"/>
      <c r="QDQ20" s="1195"/>
      <c r="QDR20" s="1195"/>
      <c r="QDS20" s="1195"/>
      <c r="QDT20" s="1196"/>
      <c r="QDU20" s="1196"/>
      <c r="QDV20" s="1196"/>
      <c r="QDX20" s="1198"/>
      <c r="QDY20" s="1193"/>
      <c r="QDZ20" s="1194"/>
      <c r="QEA20" s="1195"/>
      <c r="QEB20" s="1195"/>
      <c r="QEC20" s="1195"/>
      <c r="QED20" s="1196"/>
      <c r="QEE20" s="1196"/>
      <c r="QEF20" s="1196"/>
      <c r="QEH20" s="1198"/>
      <c r="QEI20" s="1193"/>
      <c r="QEJ20" s="1194"/>
      <c r="QEK20" s="1195"/>
      <c r="QEL20" s="1195"/>
      <c r="QEM20" s="1195"/>
      <c r="QEN20" s="1196"/>
      <c r="QEO20" s="1196"/>
      <c r="QEP20" s="1196"/>
      <c r="QER20" s="1198"/>
      <c r="QES20" s="1193"/>
      <c r="QET20" s="1194"/>
      <c r="QEU20" s="1195"/>
      <c r="QEV20" s="1195"/>
      <c r="QEW20" s="1195"/>
      <c r="QEX20" s="1196"/>
      <c r="QEY20" s="1196"/>
      <c r="QEZ20" s="1196"/>
      <c r="QFB20" s="1198"/>
      <c r="QFC20" s="1193"/>
      <c r="QFD20" s="1194"/>
      <c r="QFE20" s="1195"/>
      <c r="QFF20" s="1195"/>
      <c r="QFG20" s="1195"/>
      <c r="QFH20" s="1196"/>
      <c r="QFI20" s="1196"/>
      <c r="QFJ20" s="1196"/>
      <c r="QFL20" s="1198"/>
      <c r="QFM20" s="1193"/>
      <c r="QFN20" s="1194"/>
      <c r="QFO20" s="1195"/>
      <c r="QFP20" s="1195"/>
      <c r="QFQ20" s="1195"/>
      <c r="QFR20" s="1196"/>
      <c r="QFS20" s="1196"/>
      <c r="QFT20" s="1196"/>
      <c r="QFV20" s="1198"/>
      <c r="QFW20" s="1193"/>
      <c r="QFX20" s="1194"/>
      <c r="QFY20" s="1195"/>
      <c r="QFZ20" s="1195"/>
      <c r="QGA20" s="1195"/>
      <c r="QGB20" s="1196"/>
      <c r="QGC20" s="1196"/>
      <c r="QGD20" s="1196"/>
      <c r="QGF20" s="1198"/>
      <c r="QGG20" s="1193"/>
      <c r="QGH20" s="1194"/>
      <c r="QGI20" s="1195"/>
      <c r="QGJ20" s="1195"/>
      <c r="QGK20" s="1195"/>
      <c r="QGL20" s="1196"/>
      <c r="QGM20" s="1196"/>
      <c r="QGN20" s="1196"/>
      <c r="QGP20" s="1198"/>
      <c r="QGQ20" s="1193"/>
      <c r="QGR20" s="1194"/>
      <c r="QGS20" s="1195"/>
      <c r="QGT20" s="1195"/>
      <c r="QGU20" s="1195"/>
      <c r="QGV20" s="1196"/>
      <c r="QGW20" s="1196"/>
      <c r="QGX20" s="1196"/>
      <c r="QGZ20" s="1198"/>
      <c r="QHA20" s="1193"/>
      <c r="QHB20" s="1194"/>
      <c r="QHC20" s="1195"/>
      <c r="QHD20" s="1195"/>
      <c r="QHE20" s="1195"/>
      <c r="QHF20" s="1196"/>
      <c r="QHG20" s="1196"/>
      <c r="QHH20" s="1196"/>
      <c r="QHJ20" s="1198"/>
      <c r="QHK20" s="1193"/>
      <c r="QHL20" s="1194"/>
      <c r="QHM20" s="1195"/>
      <c r="QHN20" s="1195"/>
      <c r="QHO20" s="1195"/>
      <c r="QHP20" s="1196"/>
      <c r="QHQ20" s="1196"/>
      <c r="QHR20" s="1196"/>
      <c r="QHT20" s="1198"/>
      <c r="QHU20" s="1193"/>
      <c r="QHV20" s="1194"/>
      <c r="QHW20" s="1195"/>
      <c r="QHX20" s="1195"/>
      <c r="QHY20" s="1195"/>
      <c r="QHZ20" s="1196"/>
      <c r="QIA20" s="1196"/>
      <c r="QIB20" s="1196"/>
      <c r="QID20" s="1198"/>
      <c r="QIE20" s="1193"/>
      <c r="QIF20" s="1194"/>
      <c r="QIG20" s="1195"/>
      <c r="QIH20" s="1195"/>
      <c r="QII20" s="1195"/>
      <c r="QIJ20" s="1196"/>
      <c r="QIK20" s="1196"/>
      <c r="QIL20" s="1196"/>
      <c r="QIN20" s="1198"/>
      <c r="QIO20" s="1193"/>
      <c r="QIP20" s="1194"/>
      <c r="QIQ20" s="1195"/>
      <c r="QIR20" s="1195"/>
      <c r="QIS20" s="1195"/>
      <c r="QIT20" s="1196"/>
      <c r="QIU20" s="1196"/>
      <c r="QIV20" s="1196"/>
      <c r="QIX20" s="1198"/>
      <c r="QIY20" s="1193"/>
      <c r="QIZ20" s="1194"/>
      <c r="QJA20" s="1195"/>
      <c r="QJB20" s="1195"/>
      <c r="QJC20" s="1195"/>
      <c r="QJD20" s="1196"/>
      <c r="QJE20" s="1196"/>
      <c r="QJF20" s="1196"/>
      <c r="QJH20" s="1198"/>
      <c r="QJI20" s="1193"/>
      <c r="QJJ20" s="1194"/>
      <c r="QJK20" s="1195"/>
      <c r="QJL20" s="1195"/>
      <c r="QJM20" s="1195"/>
      <c r="QJN20" s="1196"/>
      <c r="QJO20" s="1196"/>
      <c r="QJP20" s="1196"/>
      <c r="QJR20" s="1198"/>
      <c r="QJS20" s="1193"/>
      <c r="QJT20" s="1194"/>
      <c r="QJU20" s="1195"/>
      <c r="QJV20" s="1195"/>
      <c r="QJW20" s="1195"/>
      <c r="QJX20" s="1196"/>
      <c r="QJY20" s="1196"/>
      <c r="QJZ20" s="1196"/>
      <c r="QKB20" s="1198"/>
      <c r="QKC20" s="1193"/>
      <c r="QKD20" s="1194"/>
      <c r="QKE20" s="1195"/>
      <c r="QKF20" s="1195"/>
      <c r="QKG20" s="1195"/>
      <c r="QKH20" s="1196"/>
      <c r="QKI20" s="1196"/>
      <c r="QKJ20" s="1196"/>
      <c r="QKL20" s="1198"/>
      <c r="QKM20" s="1193"/>
      <c r="QKN20" s="1194"/>
      <c r="QKO20" s="1195"/>
      <c r="QKP20" s="1195"/>
      <c r="QKQ20" s="1195"/>
      <c r="QKR20" s="1196"/>
      <c r="QKS20" s="1196"/>
      <c r="QKT20" s="1196"/>
      <c r="QKV20" s="1198"/>
      <c r="QKW20" s="1193"/>
      <c r="QKX20" s="1194"/>
      <c r="QKY20" s="1195"/>
      <c r="QKZ20" s="1195"/>
      <c r="QLA20" s="1195"/>
      <c r="QLB20" s="1196"/>
      <c r="QLC20" s="1196"/>
      <c r="QLD20" s="1196"/>
      <c r="QLF20" s="1198"/>
      <c r="QLG20" s="1193"/>
      <c r="QLH20" s="1194"/>
      <c r="QLI20" s="1195"/>
      <c r="QLJ20" s="1195"/>
      <c r="QLK20" s="1195"/>
      <c r="QLL20" s="1196"/>
      <c r="QLM20" s="1196"/>
      <c r="QLN20" s="1196"/>
      <c r="QLP20" s="1198"/>
      <c r="QLQ20" s="1193"/>
      <c r="QLR20" s="1194"/>
      <c r="QLS20" s="1195"/>
      <c r="QLT20" s="1195"/>
      <c r="QLU20" s="1195"/>
      <c r="QLV20" s="1196"/>
      <c r="QLW20" s="1196"/>
      <c r="QLX20" s="1196"/>
      <c r="QLZ20" s="1198"/>
      <c r="QMA20" s="1193"/>
      <c r="QMB20" s="1194"/>
      <c r="QMC20" s="1195"/>
      <c r="QMD20" s="1195"/>
      <c r="QME20" s="1195"/>
      <c r="QMF20" s="1196"/>
      <c r="QMG20" s="1196"/>
      <c r="QMH20" s="1196"/>
      <c r="QMJ20" s="1198"/>
      <c r="QMK20" s="1193"/>
      <c r="QML20" s="1194"/>
      <c r="QMM20" s="1195"/>
      <c r="QMN20" s="1195"/>
      <c r="QMO20" s="1195"/>
      <c r="QMP20" s="1196"/>
      <c r="QMQ20" s="1196"/>
      <c r="QMR20" s="1196"/>
      <c r="QMT20" s="1198"/>
      <c r="QMU20" s="1193"/>
      <c r="QMV20" s="1194"/>
      <c r="QMW20" s="1195"/>
      <c r="QMX20" s="1195"/>
      <c r="QMY20" s="1195"/>
      <c r="QMZ20" s="1196"/>
      <c r="QNA20" s="1196"/>
      <c r="QNB20" s="1196"/>
      <c r="QND20" s="1198"/>
      <c r="QNE20" s="1193"/>
      <c r="QNF20" s="1194"/>
      <c r="QNG20" s="1195"/>
      <c r="QNH20" s="1195"/>
      <c r="QNI20" s="1195"/>
      <c r="QNJ20" s="1196"/>
      <c r="QNK20" s="1196"/>
      <c r="QNL20" s="1196"/>
      <c r="QNN20" s="1198"/>
      <c r="QNO20" s="1193"/>
      <c r="QNP20" s="1194"/>
      <c r="QNQ20" s="1195"/>
      <c r="QNR20" s="1195"/>
      <c r="QNS20" s="1195"/>
      <c r="QNT20" s="1196"/>
      <c r="QNU20" s="1196"/>
      <c r="QNV20" s="1196"/>
      <c r="QNX20" s="1198"/>
      <c r="QNY20" s="1193"/>
      <c r="QNZ20" s="1194"/>
      <c r="QOA20" s="1195"/>
      <c r="QOB20" s="1195"/>
      <c r="QOC20" s="1195"/>
      <c r="QOD20" s="1196"/>
      <c r="QOE20" s="1196"/>
      <c r="QOF20" s="1196"/>
      <c r="QOH20" s="1198"/>
      <c r="QOI20" s="1193"/>
      <c r="QOJ20" s="1194"/>
      <c r="QOK20" s="1195"/>
      <c r="QOL20" s="1195"/>
      <c r="QOM20" s="1195"/>
      <c r="QON20" s="1196"/>
      <c r="QOO20" s="1196"/>
      <c r="QOP20" s="1196"/>
      <c r="QOR20" s="1198"/>
      <c r="QOS20" s="1193"/>
      <c r="QOT20" s="1194"/>
      <c r="QOU20" s="1195"/>
      <c r="QOV20" s="1195"/>
      <c r="QOW20" s="1195"/>
      <c r="QOX20" s="1196"/>
      <c r="QOY20" s="1196"/>
      <c r="QOZ20" s="1196"/>
      <c r="QPB20" s="1198"/>
      <c r="QPC20" s="1193"/>
      <c r="QPD20" s="1194"/>
      <c r="QPE20" s="1195"/>
      <c r="QPF20" s="1195"/>
      <c r="QPG20" s="1195"/>
      <c r="QPH20" s="1196"/>
      <c r="QPI20" s="1196"/>
      <c r="QPJ20" s="1196"/>
      <c r="QPL20" s="1198"/>
      <c r="QPM20" s="1193"/>
      <c r="QPN20" s="1194"/>
      <c r="QPO20" s="1195"/>
      <c r="QPP20" s="1195"/>
      <c r="QPQ20" s="1195"/>
      <c r="QPR20" s="1196"/>
      <c r="QPS20" s="1196"/>
      <c r="QPT20" s="1196"/>
      <c r="QPV20" s="1198"/>
      <c r="QPW20" s="1193"/>
      <c r="QPX20" s="1194"/>
      <c r="QPY20" s="1195"/>
      <c r="QPZ20" s="1195"/>
      <c r="QQA20" s="1195"/>
      <c r="QQB20" s="1196"/>
      <c r="QQC20" s="1196"/>
      <c r="QQD20" s="1196"/>
      <c r="QQF20" s="1198"/>
      <c r="QQG20" s="1193"/>
      <c r="QQH20" s="1194"/>
      <c r="QQI20" s="1195"/>
      <c r="QQJ20" s="1195"/>
      <c r="QQK20" s="1195"/>
      <c r="QQL20" s="1196"/>
      <c r="QQM20" s="1196"/>
      <c r="QQN20" s="1196"/>
      <c r="QQP20" s="1198"/>
      <c r="QQQ20" s="1193"/>
      <c r="QQR20" s="1194"/>
      <c r="QQS20" s="1195"/>
      <c r="QQT20" s="1195"/>
      <c r="QQU20" s="1195"/>
      <c r="QQV20" s="1196"/>
      <c r="QQW20" s="1196"/>
      <c r="QQX20" s="1196"/>
      <c r="QQZ20" s="1198"/>
      <c r="QRA20" s="1193"/>
      <c r="QRB20" s="1194"/>
      <c r="QRC20" s="1195"/>
      <c r="QRD20" s="1195"/>
      <c r="QRE20" s="1195"/>
      <c r="QRF20" s="1196"/>
      <c r="QRG20" s="1196"/>
      <c r="QRH20" s="1196"/>
      <c r="QRJ20" s="1198"/>
      <c r="QRK20" s="1193"/>
      <c r="QRL20" s="1194"/>
      <c r="QRM20" s="1195"/>
      <c r="QRN20" s="1195"/>
      <c r="QRO20" s="1195"/>
      <c r="QRP20" s="1196"/>
      <c r="QRQ20" s="1196"/>
      <c r="QRR20" s="1196"/>
      <c r="QRT20" s="1198"/>
      <c r="QRU20" s="1193"/>
      <c r="QRV20" s="1194"/>
      <c r="QRW20" s="1195"/>
      <c r="QRX20" s="1195"/>
      <c r="QRY20" s="1195"/>
      <c r="QRZ20" s="1196"/>
      <c r="QSA20" s="1196"/>
      <c r="QSB20" s="1196"/>
      <c r="QSD20" s="1198"/>
      <c r="QSE20" s="1193"/>
      <c r="QSF20" s="1194"/>
      <c r="QSG20" s="1195"/>
      <c r="QSH20" s="1195"/>
      <c r="QSI20" s="1195"/>
      <c r="QSJ20" s="1196"/>
      <c r="QSK20" s="1196"/>
      <c r="QSL20" s="1196"/>
      <c r="QSN20" s="1198"/>
      <c r="QSO20" s="1193"/>
      <c r="QSP20" s="1194"/>
      <c r="QSQ20" s="1195"/>
      <c r="QSR20" s="1195"/>
      <c r="QSS20" s="1195"/>
      <c r="QST20" s="1196"/>
      <c r="QSU20" s="1196"/>
      <c r="QSV20" s="1196"/>
      <c r="QSX20" s="1198"/>
      <c r="QSY20" s="1193"/>
      <c r="QSZ20" s="1194"/>
      <c r="QTA20" s="1195"/>
      <c r="QTB20" s="1195"/>
      <c r="QTC20" s="1195"/>
      <c r="QTD20" s="1196"/>
      <c r="QTE20" s="1196"/>
      <c r="QTF20" s="1196"/>
      <c r="QTH20" s="1198"/>
      <c r="QTI20" s="1193"/>
      <c r="QTJ20" s="1194"/>
      <c r="QTK20" s="1195"/>
      <c r="QTL20" s="1195"/>
      <c r="QTM20" s="1195"/>
      <c r="QTN20" s="1196"/>
      <c r="QTO20" s="1196"/>
      <c r="QTP20" s="1196"/>
      <c r="QTR20" s="1198"/>
      <c r="QTS20" s="1193"/>
      <c r="QTT20" s="1194"/>
      <c r="QTU20" s="1195"/>
      <c r="QTV20" s="1195"/>
      <c r="QTW20" s="1195"/>
      <c r="QTX20" s="1196"/>
      <c r="QTY20" s="1196"/>
      <c r="QTZ20" s="1196"/>
      <c r="QUB20" s="1198"/>
      <c r="QUC20" s="1193"/>
      <c r="QUD20" s="1194"/>
      <c r="QUE20" s="1195"/>
      <c r="QUF20" s="1195"/>
      <c r="QUG20" s="1195"/>
      <c r="QUH20" s="1196"/>
      <c r="QUI20" s="1196"/>
      <c r="QUJ20" s="1196"/>
      <c r="QUL20" s="1198"/>
      <c r="QUM20" s="1193"/>
      <c r="QUN20" s="1194"/>
      <c r="QUO20" s="1195"/>
      <c r="QUP20" s="1195"/>
      <c r="QUQ20" s="1195"/>
      <c r="QUR20" s="1196"/>
      <c r="QUS20" s="1196"/>
      <c r="QUT20" s="1196"/>
      <c r="QUV20" s="1198"/>
      <c r="QUW20" s="1193"/>
      <c r="QUX20" s="1194"/>
      <c r="QUY20" s="1195"/>
      <c r="QUZ20" s="1195"/>
      <c r="QVA20" s="1195"/>
      <c r="QVB20" s="1196"/>
      <c r="QVC20" s="1196"/>
      <c r="QVD20" s="1196"/>
      <c r="QVF20" s="1198"/>
      <c r="QVG20" s="1193"/>
      <c r="QVH20" s="1194"/>
      <c r="QVI20" s="1195"/>
      <c r="QVJ20" s="1195"/>
      <c r="QVK20" s="1195"/>
      <c r="QVL20" s="1196"/>
      <c r="QVM20" s="1196"/>
      <c r="QVN20" s="1196"/>
      <c r="QVP20" s="1198"/>
      <c r="QVQ20" s="1193"/>
      <c r="QVR20" s="1194"/>
      <c r="QVS20" s="1195"/>
      <c r="QVT20" s="1195"/>
      <c r="QVU20" s="1195"/>
      <c r="QVV20" s="1196"/>
      <c r="QVW20" s="1196"/>
      <c r="QVX20" s="1196"/>
      <c r="QVZ20" s="1198"/>
      <c r="QWA20" s="1193"/>
      <c r="QWB20" s="1194"/>
      <c r="QWC20" s="1195"/>
      <c r="QWD20" s="1195"/>
      <c r="QWE20" s="1195"/>
      <c r="QWF20" s="1196"/>
      <c r="QWG20" s="1196"/>
      <c r="QWH20" s="1196"/>
      <c r="QWJ20" s="1198"/>
      <c r="QWK20" s="1193"/>
      <c r="QWL20" s="1194"/>
      <c r="QWM20" s="1195"/>
      <c r="QWN20" s="1195"/>
      <c r="QWO20" s="1195"/>
      <c r="QWP20" s="1196"/>
      <c r="QWQ20" s="1196"/>
      <c r="QWR20" s="1196"/>
      <c r="QWT20" s="1198"/>
      <c r="QWU20" s="1193"/>
      <c r="QWV20" s="1194"/>
      <c r="QWW20" s="1195"/>
      <c r="QWX20" s="1195"/>
      <c r="QWY20" s="1195"/>
      <c r="QWZ20" s="1196"/>
      <c r="QXA20" s="1196"/>
      <c r="QXB20" s="1196"/>
      <c r="QXD20" s="1198"/>
      <c r="QXE20" s="1193"/>
      <c r="QXF20" s="1194"/>
      <c r="QXG20" s="1195"/>
      <c r="QXH20" s="1195"/>
      <c r="QXI20" s="1195"/>
      <c r="QXJ20" s="1196"/>
      <c r="QXK20" s="1196"/>
      <c r="QXL20" s="1196"/>
      <c r="QXN20" s="1198"/>
      <c r="QXO20" s="1193"/>
      <c r="QXP20" s="1194"/>
      <c r="QXQ20" s="1195"/>
      <c r="QXR20" s="1195"/>
      <c r="QXS20" s="1195"/>
      <c r="QXT20" s="1196"/>
      <c r="QXU20" s="1196"/>
      <c r="QXV20" s="1196"/>
      <c r="QXX20" s="1198"/>
      <c r="QXY20" s="1193"/>
      <c r="QXZ20" s="1194"/>
      <c r="QYA20" s="1195"/>
      <c r="QYB20" s="1195"/>
      <c r="QYC20" s="1195"/>
      <c r="QYD20" s="1196"/>
      <c r="QYE20" s="1196"/>
      <c r="QYF20" s="1196"/>
      <c r="QYH20" s="1198"/>
      <c r="QYI20" s="1193"/>
      <c r="QYJ20" s="1194"/>
      <c r="QYK20" s="1195"/>
      <c r="QYL20" s="1195"/>
      <c r="QYM20" s="1195"/>
      <c r="QYN20" s="1196"/>
      <c r="QYO20" s="1196"/>
      <c r="QYP20" s="1196"/>
      <c r="QYR20" s="1198"/>
      <c r="QYS20" s="1193"/>
      <c r="QYT20" s="1194"/>
      <c r="QYU20" s="1195"/>
      <c r="QYV20" s="1195"/>
      <c r="QYW20" s="1195"/>
      <c r="QYX20" s="1196"/>
      <c r="QYY20" s="1196"/>
      <c r="QYZ20" s="1196"/>
      <c r="QZB20" s="1198"/>
      <c r="QZC20" s="1193"/>
      <c r="QZD20" s="1194"/>
      <c r="QZE20" s="1195"/>
      <c r="QZF20" s="1195"/>
      <c r="QZG20" s="1195"/>
      <c r="QZH20" s="1196"/>
      <c r="QZI20" s="1196"/>
      <c r="QZJ20" s="1196"/>
      <c r="QZL20" s="1198"/>
      <c r="QZM20" s="1193"/>
      <c r="QZN20" s="1194"/>
      <c r="QZO20" s="1195"/>
      <c r="QZP20" s="1195"/>
      <c r="QZQ20" s="1195"/>
      <c r="QZR20" s="1196"/>
      <c r="QZS20" s="1196"/>
      <c r="QZT20" s="1196"/>
      <c r="QZV20" s="1198"/>
      <c r="QZW20" s="1193"/>
      <c r="QZX20" s="1194"/>
      <c r="QZY20" s="1195"/>
      <c r="QZZ20" s="1195"/>
      <c r="RAA20" s="1195"/>
      <c r="RAB20" s="1196"/>
      <c r="RAC20" s="1196"/>
      <c r="RAD20" s="1196"/>
      <c r="RAF20" s="1198"/>
      <c r="RAG20" s="1193"/>
      <c r="RAH20" s="1194"/>
      <c r="RAI20" s="1195"/>
      <c r="RAJ20" s="1195"/>
      <c r="RAK20" s="1195"/>
      <c r="RAL20" s="1196"/>
      <c r="RAM20" s="1196"/>
      <c r="RAN20" s="1196"/>
      <c r="RAP20" s="1198"/>
      <c r="RAQ20" s="1193"/>
      <c r="RAR20" s="1194"/>
      <c r="RAS20" s="1195"/>
      <c r="RAT20" s="1195"/>
      <c r="RAU20" s="1195"/>
      <c r="RAV20" s="1196"/>
      <c r="RAW20" s="1196"/>
      <c r="RAX20" s="1196"/>
      <c r="RAZ20" s="1198"/>
      <c r="RBA20" s="1193"/>
      <c r="RBB20" s="1194"/>
      <c r="RBC20" s="1195"/>
      <c r="RBD20" s="1195"/>
      <c r="RBE20" s="1195"/>
      <c r="RBF20" s="1196"/>
      <c r="RBG20" s="1196"/>
      <c r="RBH20" s="1196"/>
      <c r="RBJ20" s="1198"/>
      <c r="RBK20" s="1193"/>
      <c r="RBL20" s="1194"/>
      <c r="RBM20" s="1195"/>
      <c r="RBN20" s="1195"/>
      <c r="RBO20" s="1195"/>
      <c r="RBP20" s="1196"/>
      <c r="RBQ20" s="1196"/>
      <c r="RBR20" s="1196"/>
      <c r="RBT20" s="1198"/>
      <c r="RBU20" s="1193"/>
      <c r="RBV20" s="1194"/>
      <c r="RBW20" s="1195"/>
      <c r="RBX20" s="1195"/>
      <c r="RBY20" s="1195"/>
      <c r="RBZ20" s="1196"/>
      <c r="RCA20" s="1196"/>
      <c r="RCB20" s="1196"/>
      <c r="RCD20" s="1198"/>
      <c r="RCE20" s="1193"/>
      <c r="RCF20" s="1194"/>
      <c r="RCG20" s="1195"/>
      <c r="RCH20" s="1195"/>
      <c r="RCI20" s="1195"/>
      <c r="RCJ20" s="1196"/>
      <c r="RCK20" s="1196"/>
      <c r="RCL20" s="1196"/>
      <c r="RCN20" s="1198"/>
      <c r="RCO20" s="1193"/>
      <c r="RCP20" s="1194"/>
      <c r="RCQ20" s="1195"/>
      <c r="RCR20" s="1195"/>
      <c r="RCS20" s="1195"/>
      <c r="RCT20" s="1196"/>
      <c r="RCU20" s="1196"/>
      <c r="RCV20" s="1196"/>
      <c r="RCX20" s="1198"/>
      <c r="RCY20" s="1193"/>
      <c r="RCZ20" s="1194"/>
      <c r="RDA20" s="1195"/>
      <c r="RDB20" s="1195"/>
      <c r="RDC20" s="1195"/>
      <c r="RDD20" s="1196"/>
      <c r="RDE20" s="1196"/>
      <c r="RDF20" s="1196"/>
      <c r="RDH20" s="1198"/>
      <c r="RDI20" s="1193"/>
      <c r="RDJ20" s="1194"/>
      <c r="RDK20" s="1195"/>
      <c r="RDL20" s="1195"/>
      <c r="RDM20" s="1195"/>
      <c r="RDN20" s="1196"/>
      <c r="RDO20" s="1196"/>
      <c r="RDP20" s="1196"/>
      <c r="RDR20" s="1198"/>
      <c r="RDS20" s="1193"/>
      <c r="RDT20" s="1194"/>
      <c r="RDU20" s="1195"/>
      <c r="RDV20" s="1195"/>
      <c r="RDW20" s="1195"/>
      <c r="RDX20" s="1196"/>
      <c r="RDY20" s="1196"/>
      <c r="RDZ20" s="1196"/>
      <c r="REB20" s="1198"/>
      <c r="REC20" s="1193"/>
      <c r="RED20" s="1194"/>
      <c r="REE20" s="1195"/>
      <c r="REF20" s="1195"/>
      <c r="REG20" s="1195"/>
      <c r="REH20" s="1196"/>
      <c r="REI20" s="1196"/>
      <c r="REJ20" s="1196"/>
      <c r="REL20" s="1198"/>
      <c r="REM20" s="1193"/>
      <c r="REN20" s="1194"/>
      <c r="REO20" s="1195"/>
      <c r="REP20" s="1195"/>
      <c r="REQ20" s="1195"/>
      <c r="RER20" s="1196"/>
      <c r="RES20" s="1196"/>
      <c r="RET20" s="1196"/>
      <c r="REV20" s="1198"/>
      <c r="REW20" s="1193"/>
      <c r="REX20" s="1194"/>
      <c r="REY20" s="1195"/>
      <c r="REZ20" s="1195"/>
      <c r="RFA20" s="1195"/>
      <c r="RFB20" s="1196"/>
      <c r="RFC20" s="1196"/>
      <c r="RFD20" s="1196"/>
      <c r="RFF20" s="1198"/>
      <c r="RFG20" s="1193"/>
      <c r="RFH20" s="1194"/>
      <c r="RFI20" s="1195"/>
      <c r="RFJ20" s="1195"/>
      <c r="RFK20" s="1195"/>
      <c r="RFL20" s="1196"/>
      <c r="RFM20" s="1196"/>
      <c r="RFN20" s="1196"/>
      <c r="RFP20" s="1198"/>
      <c r="RFQ20" s="1193"/>
      <c r="RFR20" s="1194"/>
      <c r="RFS20" s="1195"/>
      <c r="RFT20" s="1195"/>
      <c r="RFU20" s="1195"/>
      <c r="RFV20" s="1196"/>
      <c r="RFW20" s="1196"/>
      <c r="RFX20" s="1196"/>
      <c r="RFZ20" s="1198"/>
      <c r="RGA20" s="1193"/>
      <c r="RGB20" s="1194"/>
      <c r="RGC20" s="1195"/>
      <c r="RGD20" s="1195"/>
      <c r="RGE20" s="1195"/>
      <c r="RGF20" s="1196"/>
      <c r="RGG20" s="1196"/>
      <c r="RGH20" s="1196"/>
      <c r="RGJ20" s="1198"/>
      <c r="RGK20" s="1193"/>
      <c r="RGL20" s="1194"/>
      <c r="RGM20" s="1195"/>
      <c r="RGN20" s="1195"/>
      <c r="RGO20" s="1195"/>
      <c r="RGP20" s="1196"/>
      <c r="RGQ20" s="1196"/>
      <c r="RGR20" s="1196"/>
      <c r="RGT20" s="1198"/>
      <c r="RGU20" s="1193"/>
      <c r="RGV20" s="1194"/>
      <c r="RGW20" s="1195"/>
      <c r="RGX20" s="1195"/>
      <c r="RGY20" s="1195"/>
      <c r="RGZ20" s="1196"/>
      <c r="RHA20" s="1196"/>
      <c r="RHB20" s="1196"/>
      <c r="RHD20" s="1198"/>
      <c r="RHE20" s="1193"/>
      <c r="RHF20" s="1194"/>
      <c r="RHG20" s="1195"/>
      <c r="RHH20" s="1195"/>
      <c r="RHI20" s="1195"/>
      <c r="RHJ20" s="1196"/>
      <c r="RHK20" s="1196"/>
      <c r="RHL20" s="1196"/>
      <c r="RHN20" s="1198"/>
      <c r="RHO20" s="1193"/>
      <c r="RHP20" s="1194"/>
      <c r="RHQ20" s="1195"/>
      <c r="RHR20" s="1195"/>
      <c r="RHS20" s="1195"/>
      <c r="RHT20" s="1196"/>
      <c r="RHU20" s="1196"/>
      <c r="RHV20" s="1196"/>
      <c r="RHX20" s="1198"/>
      <c r="RHY20" s="1193"/>
      <c r="RHZ20" s="1194"/>
      <c r="RIA20" s="1195"/>
      <c r="RIB20" s="1195"/>
      <c r="RIC20" s="1195"/>
      <c r="RID20" s="1196"/>
      <c r="RIE20" s="1196"/>
      <c r="RIF20" s="1196"/>
      <c r="RIH20" s="1198"/>
      <c r="RII20" s="1193"/>
      <c r="RIJ20" s="1194"/>
      <c r="RIK20" s="1195"/>
      <c r="RIL20" s="1195"/>
      <c r="RIM20" s="1195"/>
      <c r="RIN20" s="1196"/>
      <c r="RIO20" s="1196"/>
      <c r="RIP20" s="1196"/>
      <c r="RIR20" s="1198"/>
      <c r="RIS20" s="1193"/>
      <c r="RIT20" s="1194"/>
      <c r="RIU20" s="1195"/>
      <c r="RIV20" s="1195"/>
      <c r="RIW20" s="1195"/>
      <c r="RIX20" s="1196"/>
      <c r="RIY20" s="1196"/>
      <c r="RIZ20" s="1196"/>
      <c r="RJB20" s="1198"/>
      <c r="RJC20" s="1193"/>
      <c r="RJD20" s="1194"/>
      <c r="RJE20" s="1195"/>
      <c r="RJF20" s="1195"/>
      <c r="RJG20" s="1195"/>
      <c r="RJH20" s="1196"/>
      <c r="RJI20" s="1196"/>
      <c r="RJJ20" s="1196"/>
      <c r="RJL20" s="1198"/>
      <c r="RJM20" s="1193"/>
      <c r="RJN20" s="1194"/>
      <c r="RJO20" s="1195"/>
      <c r="RJP20" s="1195"/>
      <c r="RJQ20" s="1195"/>
      <c r="RJR20" s="1196"/>
      <c r="RJS20" s="1196"/>
      <c r="RJT20" s="1196"/>
      <c r="RJV20" s="1198"/>
      <c r="RJW20" s="1193"/>
      <c r="RJX20" s="1194"/>
      <c r="RJY20" s="1195"/>
      <c r="RJZ20" s="1195"/>
      <c r="RKA20" s="1195"/>
      <c r="RKB20" s="1196"/>
      <c r="RKC20" s="1196"/>
      <c r="RKD20" s="1196"/>
      <c r="RKF20" s="1198"/>
      <c r="RKG20" s="1193"/>
      <c r="RKH20" s="1194"/>
      <c r="RKI20" s="1195"/>
      <c r="RKJ20" s="1195"/>
      <c r="RKK20" s="1195"/>
      <c r="RKL20" s="1196"/>
      <c r="RKM20" s="1196"/>
      <c r="RKN20" s="1196"/>
      <c r="RKP20" s="1198"/>
      <c r="RKQ20" s="1193"/>
      <c r="RKR20" s="1194"/>
      <c r="RKS20" s="1195"/>
      <c r="RKT20" s="1195"/>
      <c r="RKU20" s="1195"/>
      <c r="RKV20" s="1196"/>
      <c r="RKW20" s="1196"/>
      <c r="RKX20" s="1196"/>
      <c r="RKZ20" s="1198"/>
      <c r="RLA20" s="1193"/>
      <c r="RLB20" s="1194"/>
      <c r="RLC20" s="1195"/>
      <c r="RLD20" s="1195"/>
      <c r="RLE20" s="1195"/>
      <c r="RLF20" s="1196"/>
      <c r="RLG20" s="1196"/>
      <c r="RLH20" s="1196"/>
      <c r="RLJ20" s="1198"/>
      <c r="RLK20" s="1193"/>
      <c r="RLL20" s="1194"/>
      <c r="RLM20" s="1195"/>
      <c r="RLN20" s="1195"/>
      <c r="RLO20" s="1195"/>
      <c r="RLP20" s="1196"/>
      <c r="RLQ20" s="1196"/>
      <c r="RLR20" s="1196"/>
      <c r="RLT20" s="1198"/>
      <c r="RLU20" s="1193"/>
      <c r="RLV20" s="1194"/>
      <c r="RLW20" s="1195"/>
      <c r="RLX20" s="1195"/>
      <c r="RLY20" s="1195"/>
      <c r="RLZ20" s="1196"/>
      <c r="RMA20" s="1196"/>
      <c r="RMB20" s="1196"/>
      <c r="RMD20" s="1198"/>
      <c r="RME20" s="1193"/>
      <c r="RMF20" s="1194"/>
      <c r="RMG20" s="1195"/>
      <c r="RMH20" s="1195"/>
      <c r="RMI20" s="1195"/>
      <c r="RMJ20" s="1196"/>
      <c r="RMK20" s="1196"/>
      <c r="RML20" s="1196"/>
      <c r="RMN20" s="1198"/>
      <c r="RMO20" s="1193"/>
      <c r="RMP20" s="1194"/>
      <c r="RMQ20" s="1195"/>
      <c r="RMR20" s="1195"/>
      <c r="RMS20" s="1195"/>
      <c r="RMT20" s="1196"/>
      <c r="RMU20" s="1196"/>
      <c r="RMV20" s="1196"/>
      <c r="RMX20" s="1198"/>
      <c r="RMY20" s="1193"/>
      <c r="RMZ20" s="1194"/>
      <c r="RNA20" s="1195"/>
      <c r="RNB20" s="1195"/>
      <c r="RNC20" s="1195"/>
      <c r="RND20" s="1196"/>
      <c r="RNE20" s="1196"/>
      <c r="RNF20" s="1196"/>
      <c r="RNH20" s="1198"/>
      <c r="RNI20" s="1193"/>
      <c r="RNJ20" s="1194"/>
      <c r="RNK20" s="1195"/>
      <c r="RNL20" s="1195"/>
      <c r="RNM20" s="1195"/>
      <c r="RNN20" s="1196"/>
      <c r="RNO20" s="1196"/>
      <c r="RNP20" s="1196"/>
      <c r="RNR20" s="1198"/>
      <c r="RNS20" s="1193"/>
      <c r="RNT20" s="1194"/>
      <c r="RNU20" s="1195"/>
      <c r="RNV20" s="1195"/>
      <c r="RNW20" s="1195"/>
      <c r="RNX20" s="1196"/>
      <c r="RNY20" s="1196"/>
      <c r="RNZ20" s="1196"/>
      <c r="ROB20" s="1198"/>
      <c r="ROC20" s="1193"/>
      <c r="ROD20" s="1194"/>
      <c r="ROE20" s="1195"/>
      <c r="ROF20" s="1195"/>
      <c r="ROG20" s="1195"/>
      <c r="ROH20" s="1196"/>
      <c r="ROI20" s="1196"/>
      <c r="ROJ20" s="1196"/>
      <c r="ROL20" s="1198"/>
      <c r="ROM20" s="1193"/>
      <c r="RON20" s="1194"/>
      <c r="ROO20" s="1195"/>
      <c r="ROP20" s="1195"/>
      <c r="ROQ20" s="1195"/>
      <c r="ROR20" s="1196"/>
      <c r="ROS20" s="1196"/>
      <c r="ROT20" s="1196"/>
      <c r="ROV20" s="1198"/>
      <c r="ROW20" s="1193"/>
      <c r="ROX20" s="1194"/>
      <c r="ROY20" s="1195"/>
      <c r="ROZ20" s="1195"/>
      <c r="RPA20" s="1195"/>
      <c r="RPB20" s="1196"/>
      <c r="RPC20" s="1196"/>
      <c r="RPD20" s="1196"/>
      <c r="RPF20" s="1198"/>
      <c r="RPG20" s="1193"/>
      <c r="RPH20" s="1194"/>
      <c r="RPI20" s="1195"/>
      <c r="RPJ20" s="1195"/>
      <c r="RPK20" s="1195"/>
      <c r="RPL20" s="1196"/>
      <c r="RPM20" s="1196"/>
      <c r="RPN20" s="1196"/>
      <c r="RPP20" s="1198"/>
      <c r="RPQ20" s="1193"/>
      <c r="RPR20" s="1194"/>
      <c r="RPS20" s="1195"/>
      <c r="RPT20" s="1195"/>
      <c r="RPU20" s="1195"/>
      <c r="RPV20" s="1196"/>
      <c r="RPW20" s="1196"/>
      <c r="RPX20" s="1196"/>
      <c r="RPZ20" s="1198"/>
      <c r="RQA20" s="1193"/>
      <c r="RQB20" s="1194"/>
      <c r="RQC20" s="1195"/>
      <c r="RQD20" s="1195"/>
      <c r="RQE20" s="1195"/>
      <c r="RQF20" s="1196"/>
      <c r="RQG20" s="1196"/>
      <c r="RQH20" s="1196"/>
      <c r="RQJ20" s="1198"/>
      <c r="RQK20" s="1193"/>
      <c r="RQL20" s="1194"/>
      <c r="RQM20" s="1195"/>
      <c r="RQN20" s="1195"/>
      <c r="RQO20" s="1195"/>
      <c r="RQP20" s="1196"/>
      <c r="RQQ20" s="1196"/>
      <c r="RQR20" s="1196"/>
      <c r="RQT20" s="1198"/>
      <c r="RQU20" s="1193"/>
      <c r="RQV20" s="1194"/>
      <c r="RQW20" s="1195"/>
      <c r="RQX20" s="1195"/>
      <c r="RQY20" s="1195"/>
      <c r="RQZ20" s="1196"/>
      <c r="RRA20" s="1196"/>
      <c r="RRB20" s="1196"/>
      <c r="RRD20" s="1198"/>
      <c r="RRE20" s="1193"/>
      <c r="RRF20" s="1194"/>
      <c r="RRG20" s="1195"/>
      <c r="RRH20" s="1195"/>
      <c r="RRI20" s="1195"/>
      <c r="RRJ20" s="1196"/>
      <c r="RRK20" s="1196"/>
      <c r="RRL20" s="1196"/>
      <c r="RRN20" s="1198"/>
      <c r="RRO20" s="1193"/>
      <c r="RRP20" s="1194"/>
      <c r="RRQ20" s="1195"/>
      <c r="RRR20" s="1195"/>
      <c r="RRS20" s="1195"/>
      <c r="RRT20" s="1196"/>
      <c r="RRU20" s="1196"/>
      <c r="RRV20" s="1196"/>
      <c r="RRX20" s="1198"/>
      <c r="RRY20" s="1193"/>
      <c r="RRZ20" s="1194"/>
      <c r="RSA20" s="1195"/>
      <c r="RSB20" s="1195"/>
      <c r="RSC20" s="1195"/>
      <c r="RSD20" s="1196"/>
      <c r="RSE20" s="1196"/>
      <c r="RSF20" s="1196"/>
      <c r="RSH20" s="1198"/>
      <c r="RSI20" s="1193"/>
      <c r="RSJ20" s="1194"/>
      <c r="RSK20" s="1195"/>
      <c r="RSL20" s="1195"/>
      <c r="RSM20" s="1195"/>
      <c r="RSN20" s="1196"/>
      <c r="RSO20" s="1196"/>
      <c r="RSP20" s="1196"/>
      <c r="RSR20" s="1198"/>
      <c r="RSS20" s="1193"/>
      <c r="RST20" s="1194"/>
      <c r="RSU20" s="1195"/>
      <c r="RSV20" s="1195"/>
      <c r="RSW20" s="1195"/>
      <c r="RSX20" s="1196"/>
      <c r="RSY20" s="1196"/>
      <c r="RSZ20" s="1196"/>
      <c r="RTB20" s="1198"/>
      <c r="RTC20" s="1193"/>
      <c r="RTD20" s="1194"/>
      <c r="RTE20" s="1195"/>
      <c r="RTF20" s="1195"/>
      <c r="RTG20" s="1195"/>
      <c r="RTH20" s="1196"/>
      <c r="RTI20" s="1196"/>
      <c r="RTJ20" s="1196"/>
      <c r="RTL20" s="1198"/>
      <c r="RTM20" s="1193"/>
      <c r="RTN20" s="1194"/>
      <c r="RTO20" s="1195"/>
      <c r="RTP20" s="1195"/>
      <c r="RTQ20" s="1195"/>
      <c r="RTR20" s="1196"/>
      <c r="RTS20" s="1196"/>
      <c r="RTT20" s="1196"/>
      <c r="RTV20" s="1198"/>
      <c r="RTW20" s="1193"/>
      <c r="RTX20" s="1194"/>
      <c r="RTY20" s="1195"/>
      <c r="RTZ20" s="1195"/>
      <c r="RUA20" s="1195"/>
      <c r="RUB20" s="1196"/>
      <c r="RUC20" s="1196"/>
      <c r="RUD20" s="1196"/>
      <c r="RUF20" s="1198"/>
      <c r="RUG20" s="1193"/>
      <c r="RUH20" s="1194"/>
      <c r="RUI20" s="1195"/>
      <c r="RUJ20" s="1195"/>
      <c r="RUK20" s="1195"/>
      <c r="RUL20" s="1196"/>
      <c r="RUM20" s="1196"/>
      <c r="RUN20" s="1196"/>
      <c r="RUP20" s="1198"/>
      <c r="RUQ20" s="1193"/>
      <c r="RUR20" s="1194"/>
      <c r="RUS20" s="1195"/>
      <c r="RUT20" s="1195"/>
      <c r="RUU20" s="1195"/>
      <c r="RUV20" s="1196"/>
      <c r="RUW20" s="1196"/>
      <c r="RUX20" s="1196"/>
      <c r="RUZ20" s="1198"/>
      <c r="RVA20" s="1193"/>
      <c r="RVB20" s="1194"/>
      <c r="RVC20" s="1195"/>
      <c r="RVD20" s="1195"/>
      <c r="RVE20" s="1195"/>
      <c r="RVF20" s="1196"/>
      <c r="RVG20" s="1196"/>
      <c r="RVH20" s="1196"/>
      <c r="RVJ20" s="1198"/>
      <c r="RVK20" s="1193"/>
      <c r="RVL20" s="1194"/>
      <c r="RVM20" s="1195"/>
      <c r="RVN20" s="1195"/>
      <c r="RVO20" s="1195"/>
      <c r="RVP20" s="1196"/>
      <c r="RVQ20" s="1196"/>
      <c r="RVR20" s="1196"/>
      <c r="RVT20" s="1198"/>
      <c r="RVU20" s="1193"/>
      <c r="RVV20" s="1194"/>
      <c r="RVW20" s="1195"/>
      <c r="RVX20" s="1195"/>
      <c r="RVY20" s="1195"/>
      <c r="RVZ20" s="1196"/>
      <c r="RWA20" s="1196"/>
      <c r="RWB20" s="1196"/>
      <c r="RWD20" s="1198"/>
      <c r="RWE20" s="1193"/>
      <c r="RWF20" s="1194"/>
      <c r="RWG20" s="1195"/>
      <c r="RWH20" s="1195"/>
      <c r="RWI20" s="1195"/>
      <c r="RWJ20" s="1196"/>
      <c r="RWK20" s="1196"/>
      <c r="RWL20" s="1196"/>
      <c r="RWN20" s="1198"/>
      <c r="RWO20" s="1193"/>
      <c r="RWP20" s="1194"/>
      <c r="RWQ20" s="1195"/>
      <c r="RWR20" s="1195"/>
      <c r="RWS20" s="1195"/>
      <c r="RWT20" s="1196"/>
      <c r="RWU20" s="1196"/>
      <c r="RWV20" s="1196"/>
      <c r="RWX20" s="1198"/>
      <c r="RWY20" s="1193"/>
      <c r="RWZ20" s="1194"/>
      <c r="RXA20" s="1195"/>
      <c r="RXB20" s="1195"/>
      <c r="RXC20" s="1195"/>
      <c r="RXD20" s="1196"/>
      <c r="RXE20" s="1196"/>
      <c r="RXF20" s="1196"/>
      <c r="RXH20" s="1198"/>
      <c r="RXI20" s="1193"/>
      <c r="RXJ20" s="1194"/>
      <c r="RXK20" s="1195"/>
      <c r="RXL20" s="1195"/>
      <c r="RXM20" s="1195"/>
      <c r="RXN20" s="1196"/>
      <c r="RXO20" s="1196"/>
      <c r="RXP20" s="1196"/>
      <c r="RXR20" s="1198"/>
      <c r="RXS20" s="1193"/>
      <c r="RXT20" s="1194"/>
      <c r="RXU20" s="1195"/>
      <c r="RXV20" s="1195"/>
      <c r="RXW20" s="1195"/>
      <c r="RXX20" s="1196"/>
      <c r="RXY20" s="1196"/>
      <c r="RXZ20" s="1196"/>
      <c r="RYB20" s="1198"/>
      <c r="RYC20" s="1193"/>
      <c r="RYD20" s="1194"/>
      <c r="RYE20" s="1195"/>
      <c r="RYF20" s="1195"/>
      <c r="RYG20" s="1195"/>
      <c r="RYH20" s="1196"/>
      <c r="RYI20" s="1196"/>
      <c r="RYJ20" s="1196"/>
      <c r="RYL20" s="1198"/>
      <c r="RYM20" s="1193"/>
      <c r="RYN20" s="1194"/>
      <c r="RYO20" s="1195"/>
      <c r="RYP20" s="1195"/>
      <c r="RYQ20" s="1195"/>
      <c r="RYR20" s="1196"/>
      <c r="RYS20" s="1196"/>
      <c r="RYT20" s="1196"/>
      <c r="RYV20" s="1198"/>
      <c r="RYW20" s="1193"/>
      <c r="RYX20" s="1194"/>
      <c r="RYY20" s="1195"/>
      <c r="RYZ20" s="1195"/>
      <c r="RZA20" s="1195"/>
      <c r="RZB20" s="1196"/>
      <c r="RZC20" s="1196"/>
      <c r="RZD20" s="1196"/>
      <c r="RZF20" s="1198"/>
      <c r="RZG20" s="1193"/>
      <c r="RZH20" s="1194"/>
      <c r="RZI20" s="1195"/>
      <c r="RZJ20" s="1195"/>
      <c r="RZK20" s="1195"/>
      <c r="RZL20" s="1196"/>
      <c r="RZM20" s="1196"/>
      <c r="RZN20" s="1196"/>
      <c r="RZP20" s="1198"/>
      <c r="RZQ20" s="1193"/>
      <c r="RZR20" s="1194"/>
      <c r="RZS20" s="1195"/>
      <c r="RZT20" s="1195"/>
      <c r="RZU20" s="1195"/>
      <c r="RZV20" s="1196"/>
      <c r="RZW20" s="1196"/>
      <c r="RZX20" s="1196"/>
      <c r="RZZ20" s="1198"/>
      <c r="SAA20" s="1193"/>
      <c r="SAB20" s="1194"/>
      <c r="SAC20" s="1195"/>
      <c r="SAD20" s="1195"/>
      <c r="SAE20" s="1195"/>
      <c r="SAF20" s="1196"/>
      <c r="SAG20" s="1196"/>
      <c r="SAH20" s="1196"/>
      <c r="SAJ20" s="1198"/>
      <c r="SAK20" s="1193"/>
      <c r="SAL20" s="1194"/>
      <c r="SAM20" s="1195"/>
      <c r="SAN20" s="1195"/>
      <c r="SAO20" s="1195"/>
      <c r="SAP20" s="1196"/>
      <c r="SAQ20" s="1196"/>
      <c r="SAR20" s="1196"/>
      <c r="SAT20" s="1198"/>
      <c r="SAU20" s="1193"/>
      <c r="SAV20" s="1194"/>
      <c r="SAW20" s="1195"/>
      <c r="SAX20" s="1195"/>
      <c r="SAY20" s="1195"/>
      <c r="SAZ20" s="1196"/>
      <c r="SBA20" s="1196"/>
      <c r="SBB20" s="1196"/>
      <c r="SBD20" s="1198"/>
      <c r="SBE20" s="1193"/>
      <c r="SBF20" s="1194"/>
      <c r="SBG20" s="1195"/>
      <c r="SBH20" s="1195"/>
      <c r="SBI20" s="1195"/>
      <c r="SBJ20" s="1196"/>
      <c r="SBK20" s="1196"/>
      <c r="SBL20" s="1196"/>
      <c r="SBN20" s="1198"/>
      <c r="SBO20" s="1193"/>
      <c r="SBP20" s="1194"/>
      <c r="SBQ20" s="1195"/>
      <c r="SBR20" s="1195"/>
      <c r="SBS20" s="1195"/>
      <c r="SBT20" s="1196"/>
      <c r="SBU20" s="1196"/>
      <c r="SBV20" s="1196"/>
      <c r="SBX20" s="1198"/>
      <c r="SBY20" s="1193"/>
      <c r="SBZ20" s="1194"/>
      <c r="SCA20" s="1195"/>
      <c r="SCB20" s="1195"/>
      <c r="SCC20" s="1195"/>
      <c r="SCD20" s="1196"/>
      <c r="SCE20" s="1196"/>
      <c r="SCF20" s="1196"/>
      <c r="SCH20" s="1198"/>
      <c r="SCI20" s="1193"/>
      <c r="SCJ20" s="1194"/>
      <c r="SCK20" s="1195"/>
      <c r="SCL20" s="1195"/>
      <c r="SCM20" s="1195"/>
      <c r="SCN20" s="1196"/>
      <c r="SCO20" s="1196"/>
      <c r="SCP20" s="1196"/>
      <c r="SCR20" s="1198"/>
      <c r="SCS20" s="1193"/>
      <c r="SCT20" s="1194"/>
      <c r="SCU20" s="1195"/>
      <c r="SCV20" s="1195"/>
      <c r="SCW20" s="1195"/>
      <c r="SCX20" s="1196"/>
      <c r="SCY20" s="1196"/>
      <c r="SCZ20" s="1196"/>
      <c r="SDB20" s="1198"/>
      <c r="SDC20" s="1193"/>
      <c r="SDD20" s="1194"/>
      <c r="SDE20" s="1195"/>
      <c r="SDF20" s="1195"/>
      <c r="SDG20" s="1195"/>
      <c r="SDH20" s="1196"/>
      <c r="SDI20" s="1196"/>
      <c r="SDJ20" s="1196"/>
      <c r="SDL20" s="1198"/>
      <c r="SDM20" s="1193"/>
      <c r="SDN20" s="1194"/>
      <c r="SDO20" s="1195"/>
      <c r="SDP20" s="1195"/>
      <c r="SDQ20" s="1195"/>
      <c r="SDR20" s="1196"/>
      <c r="SDS20" s="1196"/>
      <c r="SDT20" s="1196"/>
      <c r="SDV20" s="1198"/>
      <c r="SDW20" s="1193"/>
      <c r="SDX20" s="1194"/>
      <c r="SDY20" s="1195"/>
      <c r="SDZ20" s="1195"/>
      <c r="SEA20" s="1195"/>
      <c r="SEB20" s="1196"/>
      <c r="SEC20" s="1196"/>
      <c r="SED20" s="1196"/>
      <c r="SEF20" s="1198"/>
      <c r="SEG20" s="1193"/>
      <c r="SEH20" s="1194"/>
      <c r="SEI20" s="1195"/>
      <c r="SEJ20" s="1195"/>
      <c r="SEK20" s="1195"/>
      <c r="SEL20" s="1196"/>
      <c r="SEM20" s="1196"/>
      <c r="SEN20" s="1196"/>
      <c r="SEP20" s="1198"/>
      <c r="SEQ20" s="1193"/>
      <c r="SER20" s="1194"/>
      <c r="SES20" s="1195"/>
      <c r="SET20" s="1195"/>
      <c r="SEU20" s="1195"/>
      <c r="SEV20" s="1196"/>
      <c r="SEW20" s="1196"/>
      <c r="SEX20" s="1196"/>
      <c r="SEZ20" s="1198"/>
      <c r="SFA20" s="1193"/>
      <c r="SFB20" s="1194"/>
      <c r="SFC20" s="1195"/>
      <c r="SFD20" s="1195"/>
      <c r="SFE20" s="1195"/>
      <c r="SFF20" s="1196"/>
      <c r="SFG20" s="1196"/>
      <c r="SFH20" s="1196"/>
      <c r="SFJ20" s="1198"/>
      <c r="SFK20" s="1193"/>
      <c r="SFL20" s="1194"/>
      <c r="SFM20" s="1195"/>
      <c r="SFN20" s="1195"/>
      <c r="SFO20" s="1195"/>
      <c r="SFP20" s="1196"/>
      <c r="SFQ20" s="1196"/>
      <c r="SFR20" s="1196"/>
      <c r="SFT20" s="1198"/>
      <c r="SFU20" s="1193"/>
      <c r="SFV20" s="1194"/>
      <c r="SFW20" s="1195"/>
      <c r="SFX20" s="1195"/>
      <c r="SFY20" s="1195"/>
      <c r="SFZ20" s="1196"/>
      <c r="SGA20" s="1196"/>
      <c r="SGB20" s="1196"/>
      <c r="SGD20" s="1198"/>
      <c r="SGE20" s="1193"/>
      <c r="SGF20" s="1194"/>
      <c r="SGG20" s="1195"/>
      <c r="SGH20" s="1195"/>
      <c r="SGI20" s="1195"/>
      <c r="SGJ20" s="1196"/>
      <c r="SGK20" s="1196"/>
      <c r="SGL20" s="1196"/>
      <c r="SGN20" s="1198"/>
      <c r="SGO20" s="1193"/>
      <c r="SGP20" s="1194"/>
      <c r="SGQ20" s="1195"/>
      <c r="SGR20" s="1195"/>
      <c r="SGS20" s="1195"/>
      <c r="SGT20" s="1196"/>
      <c r="SGU20" s="1196"/>
      <c r="SGV20" s="1196"/>
      <c r="SGX20" s="1198"/>
      <c r="SGY20" s="1193"/>
      <c r="SGZ20" s="1194"/>
      <c r="SHA20" s="1195"/>
      <c r="SHB20" s="1195"/>
      <c r="SHC20" s="1195"/>
      <c r="SHD20" s="1196"/>
      <c r="SHE20" s="1196"/>
      <c r="SHF20" s="1196"/>
      <c r="SHH20" s="1198"/>
      <c r="SHI20" s="1193"/>
      <c r="SHJ20" s="1194"/>
      <c r="SHK20" s="1195"/>
      <c r="SHL20" s="1195"/>
      <c r="SHM20" s="1195"/>
      <c r="SHN20" s="1196"/>
      <c r="SHO20" s="1196"/>
      <c r="SHP20" s="1196"/>
      <c r="SHR20" s="1198"/>
      <c r="SHS20" s="1193"/>
      <c r="SHT20" s="1194"/>
      <c r="SHU20" s="1195"/>
      <c r="SHV20" s="1195"/>
      <c r="SHW20" s="1195"/>
      <c r="SHX20" s="1196"/>
      <c r="SHY20" s="1196"/>
      <c r="SHZ20" s="1196"/>
      <c r="SIB20" s="1198"/>
      <c r="SIC20" s="1193"/>
      <c r="SID20" s="1194"/>
      <c r="SIE20" s="1195"/>
      <c r="SIF20" s="1195"/>
      <c r="SIG20" s="1195"/>
      <c r="SIH20" s="1196"/>
      <c r="SII20" s="1196"/>
      <c r="SIJ20" s="1196"/>
      <c r="SIL20" s="1198"/>
      <c r="SIM20" s="1193"/>
      <c r="SIN20" s="1194"/>
      <c r="SIO20" s="1195"/>
      <c r="SIP20" s="1195"/>
      <c r="SIQ20" s="1195"/>
      <c r="SIR20" s="1196"/>
      <c r="SIS20" s="1196"/>
      <c r="SIT20" s="1196"/>
      <c r="SIV20" s="1198"/>
      <c r="SIW20" s="1193"/>
      <c r="SIX20" s="1194"/>
      <c r="SIY20" s="1195"/>
      <c r="SIZ20" s="1195"/>
      <c r="SJA20" s="1195"/>
      <c r="SJB20" s="1196"/>
      <c r="SJC20" s="1196"/>
      <c r="SJD20" s="1196"/>
      <c r="SJF20" s="1198"/>
      <c r="SJG20" s="1193"/>
      <c r="SJH20" s="1194"/>
      <c r="SJI20" s="1195"/>
      <c r="SJJ20" s="1195"/>
      <c r="SJK20" s="1195"/>
      <c r="SJL20" s="1196"/>
      <c r="SJM20" s="1196"/>
      <c r="SJN20" s="1196"/>
      <c r="SJP20" s="1198"/>
      <c r="SJQ20" s="1193"/>
      <c r="SJR20" s="1194"/>
      <c r="SJS20" s="1195"/>
      <c r="SJT20" s="1195"/>
      <c r="SJU20" s="1195"/>
      <c r="SJV20" s="1196"/>
      <c r="SJW20" s="1196"/>
      <c r="SJX20" s="1196"/>
      <c r="SJZ20" s="1198"/>
      <c r="SKA20" s="1193"/>
      <c r="SKB20" s="1194"/>
      <c r="SKC20" s="1195"/>
      <c r="SKD20" s="1195"/>
      <c r="SKE20" s="1195"/>
      <c r="SKF20" s="1196"/>
      <c r="SKG20" s="1196"/>
      <c r="SKH20" s="1196"/>
      <c r="SKJ20" s="1198"/>
      <c r="SKK20" s="1193"/>
      <c r="SKL20" s="1194"/>
      <c r="SKM20" s="1195"/>
      <c r="SKN20" s="1195"/>
      <c r="SKO20" s="1195"/>
      <c r="SKP20" s="1196"/>
      <c r="SKQ20" s="1196"/>
      <c r="SKR20" s="1196"/>
      <c r="SKT20" s="1198"/>
      <c r="SKU20" s="1193"/>
      <c r="SKV20" s="1194"/>
      <c r="SKW20" s="1195"/>
      <c r="SKX20" s="1195"/>
      <c r="SKY20" s="1195"/>
      <c r="SKZ20" s="1196"/>
      <c r="SLA20" s="1196"/>
      <c r="SLB20" s="1196"/>
      <c r="SLD20" s="1198"/>
      <c r="SLE20" s="1193"/>
      <c r="SLF20" s="1194"/>
      <c r="SLG20" s="1195"/>
      <c r="SLH20" s="1195"/>
      <c r="SLI20" s="1195"/>
      <c r="SLJ20" s="1196"/>
      <c r="SLK20" s="1196"/>
      <c r="SLL20" s="1196"/>
      <c r="SLN20" s="1198"/>
      <c r="SLO20" s="1193"/>
      <c r="SLP20" s="1194"/>
      <c r="SLQ20" s="1195"/>
      <c r="SLR20" s="1195"/>
      <c r="SLS20" s="1195"/>
      <c r="SLT20" s="1196"/>
      <c r="SLU20" s="1196"/>
      <c r="SLV20" s="1196"/>
      <c r="SLX20" s="1198"/>
      <c r="SLY20" s="1193"/>
      <c r="SLZ20" s="1194"/>
      <c r="SMA20" s="1195"/>
      <c r="SMB20" s="1195"/>
      <c r="SMC20" s="1195"/>
      <c r="SMD20" s="1196"/>
      <c r="SME20" s="1196"/>
      <c r="SMF20" s="1196"/>
      <c r="SMH20" s="1198"/>
      <c r="SMI20" s="1193"/>
      <c r="SMJ20" s="1194"/>
      <c r="SMK20" s="1195"/>
      <c r="SML20" s="1195"/>
      <c r="SMM20" s="1195"/>
      <c r="SMN20" s="1196"/>
      <c r="SMO20" s="1196"/>
      <c r="SMP20" s="1196"/>
      <c r="SMR20" s="1198"/>
      <c r="SMS20" s="1193"/>
      <c r="SMT20" s="1194"/>
      <c r="SMU20" s="1195"/>
      <c r="SMV20" s="1195"/>
      <c r="SMW20" s="1195"/>
      <c r="SMX20" s="1196"/>
      <c r="SMY20" s="1196"/>
      <c r="SMZ20" s="1196"/>
      <c r="SNB20" s="1198"/>
      <c r="SNC20" s="1193"/>
      <c r="SND20" s="1194"/>
      <c r="SNE20" s="1195"/>
      <c r="SNF20" s="1195"/>
      <c r="SNG20" s="1195"/>
      <c r="SNH20" s="1196"/>
      <c r="SNI20" s="1196"/>
      <c r="SNJ20" s="1196"/>
      <c r="SNL20" s="1198"/>
      <c r="SNM20" s="1193"/>
      <c r="SNN20" s="1194"/>
      <c r="SNO20" s="1195"/>
      <c r="SNP20" s="1195"/>
      <c r="SNQ20" s="1195"/>
      <c r="SNR20" s="1196"/>
      <c r="SNS20" s="1196"/>
      <c r="SNT20" s="1196"/>
      <c r="SNV20" s="1198"/>
      <c r="SNW20" s="1193"/>
      <c r="SNX20" s="1194"/>
      <c r="SNY20" s="1195"/>
      <c r="SNZ20" s="1195"/>
      <c r="SOA20" s="1195"/>
      <c r="SOB20" s="1196"/>
      <c r="SOC20" s="1196"/>
      <c r="SOD20" s="1196"/>
      <c r="SOF20" s="1198"/>
      <c r="SOG20" s="1193"/>
      <c r="SOH20" s="1194"/>
      <c r="SOI20" s="1195"/>
      <c r="SOJ20" s="1195"/>
      <c r="SOK20" s="1195"/>
      <c r="SOL20" s="1196"/>
      <c r="SOM20" s="1196"/>
      <c r="SON20" s="1196"/>
      <c r="SOP20" s="1198"/>
      <c r="SOQ20" s="1193"/>
      <c r="SOR20" s="1194"/>
      <c r="SOS20" s="1195"/>
      <c r="SOT20" s="1195"/>
      <c r="SOU20" s="1195"/>
      <c r="SOV20" s="1196"/>
      <c r="SOW20" s="1196"/>
      <c r="SOX20" s="1196"/>
      <c r="SOZ20" s="1198"/>
      <c r="SPA20" s="1193"/>
      <c r="SPB20" s="1194"/>
      <c r="SPC20" s="1195"/>
      <c r="SPD20" s="1195"/>
      <c r="SPE20" s="1195"/>
      <c r="SPF20" s="1196"/>
      <c r="SPG20" s="1196"/>
      <c r="SPH20" s="1196"/>
      <c r="SPJ20" s="1198"/>
      <c r="SPK20" s="1193"/>
      <c r="SPL20" s="1194"/>
      <c r="SPM20" s="1195"/>
      <c r="SPN20" s="1195"/>
      <c r="SPO20" s="1195"/>
      <c r="SPP20" s="1196"/>
      <c r="SPQ20" s="1196"/>
      <c r="SPR20" s="1196"/>
      <c r="SPT20" s="1198"/>
      <c r="SPU20" s="1193"/>
      <c r="SPV20" s="1194"/>
      <c r="SPW20" s="1195"/>
      <c r="SPX20" s="1195"/>
      <c r="SPY20" s="1195"/>
      <c r="SPZ20" s="1196"/>
      <c r="SQA20" s="1196"/>
      <c r="SQB20" s="1196"/>
      <c r="SQD20" s="1198"/>
      <c r="SQE20" s="1193"/>
      <c r="SQF20" s="1194"/>
      <c r="SQG20" s="1195"/>
      <c r="SQH20" s="1195"/>
      <c r="SQI20" s="1195"/>
      <c r="SQJ20" s="1196"/>
      <c r="SQK20" s="1196"/>
      <c r="SQL20" s="1196"/>
      <c r="SQN20" s="1198"/>
      <c r="SQO20" s="1193"/>
      <c r="SQP20" s="1194"/>
      <c r="SQQ20" s="1195"/>
      <c r="SQR20" s="1195"/>
      <c r="SQS20" s="1195"/>
      <c r="SQT20" s="1196"/>
      <c r="SQU20" s="1196"/>
      <c r="SQV20" s="1196"/>
      <c r="SQX20" s="1198"/>
      <c r="SQY20" s="1193"/>
      <c r="SQZ20" s="1194"/>
      <c r="SRA20" s="1195"/>
      <c r="SRB20" s="1195"/>
      <c r="SRC20" s="1195"/>
      <c r="SRD20" s="1196"/>
      <c r="SRE20" s="1196"/>
      <c r="SRF20" s="1196"/>
      <c r="SRH20" s="1198"/>
      <c r="SRI20" s="1193"/>
      <c r="SRJ20" s="1194"/>
      <c r="SRK20" s="1195"/>
      <c r="SRL20" s="1195"/>
      <c r="SRM20" s="1195"/>
      <c r="SRN20" s="1196"/>
      <c r="SRO20" s="1196"/>
      <c r="SRP20" s="1196"/>
      <c r="SRR20" s="1198"/>
      <c r="SRS20" s="1193"/>
      <c r="SRT20" s="1194"/>
      <c r="SRU20" s="1195"/>
      <c r="SRV20" s="1195"/>
      <c r="SRW20" s="1195"/>
      <c r="SRX20" s="1196"/>
      <c r="SRY20" s="1196"/>
      <c r="SRZ20" s="1196"/>
      <c r="SSB20" s="1198"/>
      <c r="SSC20" s="1193"/>
      <c r="SSD20" s="1194"/>
      <c r="SSE20" s="1195"/>
      <c r="SSF20" s="1195"/>
      <c r="SSG20" s="1195"/>
      <c r="SSH20" s="1196"/>
      <c r="SSI20" s="1196"/>
      <c r="SSJ20" s="1196"/>
      <c r="SSL20" s="1198"/>
      <c r="SSM20" s="1193"/>
      <c r="SSN20" s="1194"/>
      <c r="SSO20" s="1195"/>
      <c r="SSP20" s="1195"/>
      <c r="SSQ20" s="1195"/>
      <c r="SSR20" s="1196"/>
      <c r="SSS20" s="1196"/>
      <c r="SST20" s="1196"/>
      <c r="SSV20" s="1198"/>
      <c r="SSW20" s="1193"/>
      <c r="SSX20" s="1194"/>
      <c r="SSY20" s="1195"/>
      <c r="SSZ20" s="1195"/>
      <c r="STA20" s="1195"/>
      <c r="STB20" s="1196"/>
      <c r="STC20" s="1196"/>
      <c r="STD20" s="1196"/>
      <c r="STF20" s="1198"/>
      <c r="STG20" s="1193"/>
      <c r="STH20" s="1194"/>
      <c r="STI20" s="1195"/>
      <c r="STJ20" s="1195"/>
      <c r="STK20" s="1195"/>
      <c r="STL20" s="1196"/>
      <c r="STM20" s="1196"/>
      <c r="STN20" s="1196"/>
      <c r="STP20" s="1198"/>
      <c r="STQ20" s="1193"/>
      <c r="STR20" s="1194"/>
      <c r="STS20" s="1195"/>
      <c r="STT20" s="1195"/>
      <c r="STU20" s="1195"/>
      <c r="STV20" s="1196"/>
      <c r="STW20" s="1196"/>
      <c r="STX20" s="1196"/>
      <c r="STZ20" s="1198"/>
      <c r="SUA20" s="1193"/>
      <c r="SUB20" s="1194"/>
      <c r="SUC20" s="1195"/>
      <c r="SUD20" s="1195"/>
      <c r="SUE20" s="1195"/>
      <c r="SUF20" s="1196"/>
      <c r="SUG20" s="1196"/>
      <c r="SUH20" s="1196"/>
      <c r="SUJ20" s="1198"/>
      <c r="SUK20" s="1193"/>
      <c r="SUL20" s="1194"/>
      <c r="SUM20" s="1195"/>
      <c r="SUN20" s="1195"/>
      <c r="SUO20" s="1195"/>
      <c r="SUP20" s="1196"/>
      <c r="SUQ20" s="1196"/>
      <c r="SUR20" s="1196"/>
      <c r="SUT20" s="1198"/>
      <c r="SUU20" s="1193"/>
      <c r="SUV20" s="1194"/>
      <c r="SUW20" s="1195"/>
      <c r="SUX20" s="1195"/>
      <c r="SUY20" s="1195"/>
      <c r="SUZ20" s="1196"/>
      <c r="SVA20" s="1196"/>
      <c r="SVB20" s="1196"/>
      <c r="SVD20" s="1198"/>
      <c r="SVE20" s="1193"/>
      <c r="SVF20" s="1194"/>
      <c r="SVG20" s="1195"/>
      <c r="SVH20" s="1195"/>
      <c r="SVI20" s="1195"/>
      <c r="SVJ20" s="1196"/>
      <c r="SVK20" s="1196"/>
      <c r="SVL20" s="1196"/>
      <c r="SVN20" s="1198"/>
      <c r="SVO20" s="1193"/>
      <c r="SVP20" s="1194"/>
      <c r="SVQ20" s="1195"/>
      <c r="SVR20" s="1195"/>
      <c r="SVS20" s="1195"/>
      <c r="SVT20" s="1196"/>
      <c r="SVU20" s="1196"/>
      <c r="SVV20" s="1196"/>
      <c r="SVX20" s="1198"/>
      <c r="SVY20" s="1193"/>
      <c r="SVZ20" s="1194"/>
      <c r="SWA20" s="1195"/>
      <c r="SWB20" s="1195"/>
      <c r="SWC20" s="1195"/>
      <c r="SWD20" s="1196"/>
      <c r="SWE20" s="1196"/>
      <c r="SWF20" s="1196"/>
      <c r="SWH20" s="1198"/>
      <c r="SWI20" s="1193"/>
      <c r="SWJ20" s="1194"/>
      <c r="SWK20" s="1195"/>
      <c r="SWL20" s="1195"/>
      <c r="SWM20" s="1195"/>
      <c r="SWN20" s="1196"/>
      <c r="SWO20" s="1196"/>
      <c r="SWP20" s="1196"/>
      <c r="SWR20" s="1198"/>
      <c r="SWS20" s="1193"/>
      <c r="SWT20" s="1194"/>
      <c r="SWU20" s="1195"/>
      <c r="SWV20" s="1195"/>
      <c r="SWW20" s="1195"/>
      <c r="SWX20" s="1196"/>
      <c r="SWY20" s="1196"/>
      <c r="SWZ20" s="1196"/>
      <c r="SXB20" s="1198"/>
      <c r="SXC20" s="1193"/>
      <c r="SXD20" s="1194"/>
      <c r="SXE20" s="1195"/>
      <c r="SXF20" s="1195"/>
      <c r="SXG20" s="1195"/>
      <c r="SXH20" s="1196"/>
      <c r="SXI20" s="1196"/>
      <c r="SXJ20" s="1196"/>
      <c r="SXL20" s="1198"/>
      <c r="SXM20" s="1193"/>
      <c r="SXN20" s="1194"/>
      <c r="SXO20" s="1195"/>
      <c r="SXP20" s="1195"/>
      <c r="SXQ20" s="1195"/>
      <c r="SXR20" s="1196"/>
      <c r="SXS20" s="1196"/>
      <c r="SXT20" s="1196"/>
      <c r="SXV20" s="1198"/>
      <c r="SXW20" s="1193"/>
      <c r="SXX20" s="1194"/>
      <c r="SXY20" s="1195"/>
      <c r="SXZ20" s="1195"/>
      <c r="SYA20" s="1195"/>
      <c r="SYB20" s="1196"/>
      <c r="SYC20" s="1196"/>
      <c r="SYD20" s="1196"/>
      <c r="SYF20" s="1198"/>
      <c r="SYG20" s="1193"/>
      <c r="SYH20" s="1194"/>
      <c r="SYI20" s="1195"/>
      <c r="SYJ20" s="1195"/>
      <c r="SYK20" s="1195"/>
      <c r="SYL20" s="1196"/>
      <c r="SYM20" s="1196"/>
      <c r="SYN20" s="1196"/>
      <c r="SYP20" s="1198"/>
      <c r="SYQ20" s="1193"/>
      <c r="SYR20" s="1194"/>
      <c r="SYS20" s="1195"/>
      <c r="SYT20" s="1195"/>
      <c r="SYU20" s="1195"/>
      <c r="SYV20" s="1196"/>
      <c r="SYW20" s="1196"/>
      <c r="SYX20" s="1196"/>
      <c r="SYZ20" s="1198"/>
      <c r="SZA20" s="1193"/>
      <c r="SZB20" s="1194"/>
      <c r="SZC20" s="1195"/>
      <c r="SZD20" s="1195"/>
      <c r="SZE20" s="1195"/>
      <c r="SZF20" s="1196"/>
      <c r="SZG20" s="1196"/>
      <c r="SZH20" s="1196"/>
      <c r="SZJ20" s="1198"/>
      <c r="SZK20" s="1193"/>
      <c r="SZL20" s="1194"/>
      <c r="SZM20" s="1195"/>
      <c r="SZN20" s="1195"/>
      <c r="SZO20" s="1195"/>
      <c r="SZP20" s="1196"/>
      <c r="SZQ20" s="1196"/>
      <c r="SZR20" s="1196"/>
      <c r="SZT20" s="1198"/>
      <c r="SZU20" s="1193"/>
      <c r="SZV20" s="1194"/>
      <c r="SZW20" s="1195"/>
      <c r="SZX20" s="1195"/>
      <c r="SZY20" s="1195"/>
      <c r="SZZ20" s="1196"/>
      <c r="TAA20" s="1196"/>
      <c r="TAB20" s="1196"/>
      <c r="TAD20" s="1198"/>
      <c r="TAE20" s="1193"/>
      <c r="TAF20" s="1194"/>
      <c r="TAG20" s="1195"/>
      <c r="TAH20" s="1195"/>
      <c r="TAI20" s="1195"/>
      <c r="TAJ20" s="1196"/>
      <c r="TAK20" s="1196"/>
      <c r="TAL20" s="1196"/>
      <c r="TAN20" s="1198"/>
      <c r="TAO20" s="1193"/>
      <c r="TAP20" s="1194"/>
      <c r="TAQ20" s="1195"/>
      <c r="TAR20" s="1195"/>
      <c r="TAS20" s="1195"/>
      <c r="TAT20" s="1196"/>
      <c r="TAU20" s="1196"/>
      <c r="TAV20" s="1196"/>
      <c r="TAX20" s="1198"/>
      <c r="TAY20" s="1193"/>
      <c r="TAZ20" s="1194"/>
      <c r="TBA20" s="1195"/>
      <c r="TBB20" s="1195"/>
      <c r="TBC20" s="1195"/>
      <c r="TBD20" s="1196"/>
      <c r="TBE20" s="1196"/>
      <c r="TBF20" s="1196"/>
      <c r="TBH20" s="1198"/>
      <c r="TBI20" s="1193"/>
      <c r="TBJ20" s="1194"/>
      <c r="TBK20" s="1195"/>
      <c r="TBL20" s="1195"/>
      <c r="TBM20" s="1195"/>
      <c r="TBN20" s="1196"/>
      <c r="TBO20" s="1196"/>
      <c r="TBP20" s="1196"/>
      <c r="TBR20" s="1198"/>
      <c r="TBS20" s="1193"/>
      <c r="TBT20" s="1194"/>
      <c r="TBU20" s="1195"/>
      <c r="TBV20" s="1195"/>
      <c r="TBW20" s="1195"/>
      <c r="TBX20" s="1196"/>
      <c r="TBY20" s="1196"/>
      <c r="TBZ20" s="1196"/>
      <c r="TCB20" s="1198"/>
      <c r="TCC20" s="1193"/>
      <c r="TCD20" s="1194"/>
      <c r="TCE20" s="1195"/>
      <c r="TCF20" s="1195"/>
      <c r="TCG20" s="1195"/>
      <c r="TCH20" s="1196"/>
      <c r="TCI20" s="1196"/>
      <c r="TCJ20" s="1196"/>
      <c r="TCL20" s="1198"/>
      <c r="TCM20" s="1193"/>
      <c r="TCN20" s="1194"/>
      <c r="TCO20" s="1195"/>
      <c r="TCP20" s="1195"/>
      <c r="TCQ20" s="1195"/>
      <c r="TCR20" s="1196"/>
      <c r="TCS20" s="1196"/>
      <c r="TCT20" s="1196"/>
      <c r="TCV20" s="1198"/>
      <c r="TCW20" s="1193"/>
      <c r="TCX20" s="1194"/>
      <c r="TCY20" s="1195"/>
      <c r="TCZ20" s="1195"/>
      <c r="TDA20" s="1195"/>
      <c r="TDB20" s="1196"/>
      <c r="TDC20" s="1196"/>
      <c r="TDD20" s="1196"/>
      <c r="TDF20" s="1198"/>
      <c r="TDG20" s="1193"/>
      <c r="TDH20" s="1194"/>
      <c r="TDI20" s="1195"/>
      <c r="TDJ20" s="1195"/>
      <c r="TDK20" s="1195"/>
      <c r="TDL20" s="1196"/>
      <c r="TDM20" s="1196"/>
      <c r="TDN20" s="1196"/>
      <c r="TDP20" s="1198"/>
      <c r="TDQ20" s="1193"/>
      <c r="TDR20" s="1194"/>
      <c r="TDS20" s="1195"/>
      <c r="TDT20" s="1195"/>
      <c r="TDU20" s="1195"/>
      <c r="TDV20" s="1196"/>
      <c r="TDW20" s="1196"/>
      <c r="TDX20" s="1196"/>
      <c r="TDZ20" s="1198"/>
      <c r="TEA20" s="1193"/>
      <c r="TEB20" s="1194"/>
      <c r="TEC20" s="1195"/>
      <c r="TED20" s="1195"/>
      <c r="TEE20" s="1195"/>
      <c r="TEF20" s="1196"/>
      <c r="TEG20" s="1196"/>
      <c r="TEH20" s="1196"/>
      <c r="TEJ20" s="1198"/>
      <c r="TEK20" s="1193"/>
      <c r="TEL20" s="1194"/>
      <c r="TEM20" s="1195"/>
      <c r="TEN20" s="1195"/>
      <c r="TEO20" s="1195"/>
      <c r="TEP20" s="1196"/>
      <c r="TEQ20" s="1196"/>
      <c r="TER20" s="1196"/>
      <c r="TET20" s="1198"/>
      <c r="TEU20" s="1193"/>
      <c r="TEV20" s="1194"/>
      <c r="TEW20" s="1195"/>
      <c r="TEX20" s="1195"/>
      <c r="TEY20" s="1195"/>
      <c r="TEZ20" s="1196"/>
      <c r="TFA20" s="1196"/>
      <c r="TFB20" s="1196"/>
      <c r="TFD20" s="1198"/>
      <c r="TFE20" s="1193"/>
      <c r="TFF20" s="1194"/>
      <c r="TFG20" s="1195"/>
      <c r="TFH20" s="1195"/>
      <c r="TFI20" s="1195"/>
      <c r="TFJ20" s="1196"/>
      <c r="TFK20" s="1196"/>
      <c r="TFL20" s="1196"/>
      <c r="TFN20" s="1198"/>
      <c r="TFO20" s="1193"/>
      <c r="TFP20" s="1194"/>
      <c r="TFQ20" s="1195"/>
      <c r="TFR20" s="1195"/>
      <c r="TFS20" s="1195"/>
      <c r="TFT20" s="1196"/>
      <c r="TFU20" s="1196"/>
      <c r="TFV20" s="1196"/>
      <c r="TFX20" s="1198"/>
      <c r="TFY20" s="1193"/>
      <c r="TFZ20" s="1194"/>
      <c r="TGA20" s="1195"/>
      <c r="TGB20" s="1195"/>
      <c r="TGC20" s="1195"/>
      <c r="TGD20" s="1196"/>
      <c r="TGE20" s="1196"/>
      <c r="TGF20" s="1196"/>
      <c r="TGH20" s="1198"/>
      <c r="TGI20" s="1193"/>
      <c r="TGJ20" s="1194"/>
      <c r="TGK20" s="1195"/>
      <c r="TGL20" s="1195"/>
      <c r="TGM20" s="1195"/>
      <c r="TGN20" s="1196"/>
      <c r="TGO20" s="1196"/>
      <c r="TGP20" s="1196"/>
      <c r="TGR20" s="1198"/>
      <c r="TGS20" s="1193"/>
      <c r="TGT20" s="1194"/>
      <c r="TGU20" s="1195"/>
      <c r="TGV20" s="1195"/>
      <c r="TGW20" s="1195"/>
      <c r="TGX20" s="1196"/>
      <c r="TGY20" s="1196"/>
      <c r="TGZ20" s="1196"/>
      <c r="THB20" s="1198"/>
      <c r="THC20" s="1193"/>
      <c r="THD20" s="1194"/>
      <c r="THE20" s="1195"/>
      <c r="THF20" s="1195"/>
      <c r="THG20" s="1195"/>
      <c r="THH20" s="1196"/>
      <c r="THI20" s="1196"/>
      <c r="THJ20" s="1196"/>
      <c r="THL20" s="1198"/>
      <c r="THM20" s="1193"/>
      <c r="THN20" s="1194"/>
      <c r="THO20" s="1195"/>
      <c r="THP20" s="1195"/>
      <c r="THQ20" s="1195"/>
      <c r="THR20" s="1196"/>
      <c r="THS20" s="1196"/>
      <c r="THT20" s="1196"/>
      <c r="THV20" s="1198"/>
      <c r="THW20" s="1193"/>
      <c r="THX20" s="1194"/>
      <c r="THY20" s="1195"/>
      <c r="THZ20" s="1195"/>
      <c r="TIA20" s="1195"/>
      <c r="TIB20" s="1196"/>
      <c r="TIC20" s="1196"/>
      <c r="TID20" s="1196"/>
      <c r="TIF20" s="1198"/>
      <c r="TIG20" s="1193"/>
      <c r="TIH20" s="1194"/>
      <c r="TII20" s="1195"/>
      <c r="TIJ20" s="1195"/>
      <c r="TIK20" s="1195"/>
      <c r="TIL20" s="1196"/>
      <c r="TIM20" s="1196"/>
      <c r="TIN20" s="1196"/>
      <c r="TIP20" s="1198"/>
      <c r="TIQ20" s="1193"/>
      <c r="TIR20" s="1194"/>
      <c r="TIS20" s="1195"/>
      <c r="TIT20" s="1195"/>
      <c r="TIU20" s="1195"/>
      <c r="TIV20" s="1196"/>
      <c r="TIW20" s="1196"/>
      <c r="TIX20" s="1196"/>
      <c r="TIZ20" s="1198"/>
      <c r="TJA20" s="1193"/>
      <c r="TJB20" s="1194"/>
      <c r="TJC20" s="1195"/>
      <c r="TJD20" s="1195"/>
      <c r="TJE20" s="1195"/>
      <c r="TJF20" s="1196"/>
      <c r="TJG20" s="1196"/>
      <c r="TJH20" s="1196"/>
      <c r="TJJ20" s="1198"/>
      <c r="TJK20" s="1193"/>
      <c r="TJL20" s="1194"/>
      <c r="TJM20" s="1195"/>
      <c r="TJN20" s="1195"/>
      <c r="TJO20" s="1195"/>
      <c r="TJP20" s="1196"/>
      <c r="TJQ20" s="1196"/>
      <c r="TJR20" s="1196"/>
      <c r="TJT20" s="1198"/>
      <c r="TJU20" s="1193"/>
      <c r="TJV20" s="1194"/>
      <c r="TJW20" s="1195"/>
      <c r="TJX20" s="1195"/>
      <c r="TJY20" s="1195"/>
      <c r="TJZ20" s="1196"/>
      <c r="TKA20" s="1196"/>
      <c r="TKB20" s="1196"/>
      <c r="TKD20" s="1198"/>
      <c r="TKE20" s="1193"/>
      <c r="TKF20" s="1194"/>
      <c r="TKG20" s="1195"/>
      <c r="TKH20" s="1195"/>
      <c r="TKI20" s="1195"/>
      <c r="TKJ20" s="1196"/>
      <c r="TKK20" s="1196"/>
      <c r="TKL20" s="1196"/>
      <c r="TKN20" s="1198"/>
      <c r="TKO20" s="1193"/>
      <c r="TKP20" s="1194"/>
      <c r="TKQ20" s="1195"/>
      <c r="TKR20" s="1195"/>
      <c r="TKS20" s="1195"/>
      <c r="TKT20" s="1196"/>
      <c r="TKU20" s="1196"/>
      <c r="TKV20" s="1196"/>
      <c r="TKX20" s="1198"/>
      <c r="TKY20" s="1193"/>
      <c r="TKZ20" s="1194"/>
      <c r="TLA20" s="1195"/>
      <c r="TLB20" s="1195"/>
      <c r="TLC20" s="1195"/>
      <c r="TLD20" s="1196"/>
      <c r="TLE20" s="1196"/>
      <c r="TLF20" s="1196"/>
      <c r="TLH20" s="1198"/>
      <c r="TLI20" s="1193"/>
      <c r="TLJ20" s="1194"/>
      <c r="TLK20" s="1195"/>
      <c r="TLL20" s="1195"/>
      <c r="TLM20" s="1195"/>
      <c r="TLN20" s="1196"/>
      <c r="TLO20" s="1196"/>
      <c r="TLP20" s="1196"/>
      <c r="TLR20" s="1198"/>
      <c r="TLS20" s="1193"/>
      <c r="TLT20" s="1194"/>
      <c r="TLU20" s="1195"/>
      <c r="TLV20" s="1195"/>
      <c r="TLW20" s="1195"/>
      <c r="TLX20" s="1196"/>
      <c r="TLY20" s="1196"/>
      <c r="TLZ20" s="1196"/>
      <c r="TMB20" s="1198"/>
      <c r="TMC20" s="1193"/>
      <c r="TMD20" s="1194"/>
      <c r="TME20" s="1195"/>
      <c r="TMF20" s="1195"/>
      <c r="TMG20" s="1195"/>
      <c r="TMH20" s="1196"/>
      <c r="TMI20" s="1196"/>
      <c r="TMJ20" s="1196"/>
      <c r="TML20" s="1198"/>
      <c r="TMM20" s="1193"/>
      <c r="TMN20" s="1194"/>
      <c r="TMO20" s="1195"/>
      <c r="TMP20" s="1195"/>
      <c r="TMQ20" s="1195"/>
      <c r="TMR20" s="1196"/>
      <c r="TMS20" s="1196"/>
      <c r="TMT20" s="1196"/>
      <c r="TMV20" s="1198"/>
      <c r="TMW20" s="1193"/>
      <c r="TMX20" s="1194"/>
      <c r="TMY20" s="1195"/>
      <c r="TMZ20" s="1195"/>
      <c r="TNA20" s="1195"/>
      <c r="TNB20" s="1196"/>
      <c r="TNC20" s="1196"/>
      <c r="TND20" s="1196"/>
      <c r="TNF20" s="1198"/>
      <c r="TNG20" s="1193"/>
      <c r="TNH20" s="1194"/>
      <c r="TNI20" s="1195"/>
      <c r="TNJ20" s="1195"/>
      <c r="TNK20" s="1195"/>
      <c r="TNL20" s="1196"/>
      <c r="TNM20" s="1196"/>
      <c r="TNN20" s="1196"/>
      <c r="TNP20" s="1198"/>
      <c r="TNQ20" s="1193"/>
      <c r="TNR20" s="1194"/>
      <c r="TNS20" s="1195"/>
      <c r="TNT20" s="1195"/>
      <c r="TNU20" s="1195"/>
      <c r="TNV20" s="1196"/>
      <c r="TNW20" s="1196"/>
      <c r="TNX20" s="1196"/>
      <c r="TNZ20" s="1198"/>
      <c r="TOA20" s="1193"/>
      <c r="TOB20" s="1194"/>
      <c r="TOC20" s="1195"/>
      <c r="TOD20" s="1195"/>
      <c r="TOE20" s="1195"/>
      <c r="TOF20" s="1196"/>
      <c r="TOG20" s="1196"/>
      <c r="TOH20" s="1196"/>
      <c r="TOJ20" s="1198"/>
      <c r="TOK20" s="1193"/>
      <c r="TOL20" s="1194"/>
      <c r="TOM20" s="1195"/>
      <c r="TON20" s="1195"/>
      <c r="TOO20" s="1195"/>
      <c r="TOP20" s="1196"/>
      <c r="TOQ20" s="1196"/>
      <c r="TOR20" s="1196"/>
      <c r="TOT20" s="1198"/>
      <c r="TOU20" s="1193"/>
      <c r="TOV20" s="1194"/>
      <c r="TOW20" s="1195"/>
      <c r="TOX20" s="1195"/>
      <c r="TOY20" s="1195"/>
      <c r="TOZ20" s="1196"/>
      <c r="TPA20" s="1196"/>
      <c r="TPB20" s="1196"/>
      <c r="TPD20" s="1198"/>
      <c r="TPE20" s="1193"/>
      <c r="TPF20" s="1194"/>
      <c r="TPG20" s="1195"/>
      <c r="TPH20" s="1195"/>
      <c r="TPI20" s="1195"/>
      <c r="TPJ20" s="1196"/>
      <c r="TPK20" s="1196"/>
      <c r="TPL20" s="1196"/>
      <c r="TPN20" s="1198"/>
      <c r="TPO20" s="1193"/>
      <c r="TPP20" s="1194"/>
      <c r="TPQ20" s="1195"/>
      <c r="TPR20" s="1195"/>
      <c r="TPS20" s="1195"/>
      <c r="TPT20" s="1196"/>
      <c r="TPU20" s="1196"/>
      <c r="TPV20" s="1196"/>
      <c r="TPX20" s="1198"/>
      <c r="TPY20" s="1193"/>
      <c r="TPZ20" s="1194"/>
      <c r="TQA20" s="1195"/>
      <c r="TQB20" s="1195"/>
      <c r="TQC20" s="1195"/>
      <c r="TQD20" s="1196"/>
      <c r="TQE20" s="1196"/>
      <c r="TQF20" s="1196"/>
      <c r="TQH20" s="1198"/>
      <c r="TQI20" s="1193"/>
      <c r="TQJ20" s="1194"/>
      <c r="TQK20" s="1195"/>
      <c r="TQL20" s="1195"/>
      <c r="TQM20" s="1195"/>
      <c r="TQN20" s="1196"/>
      <c r="TQO20" s="1196"/>
      <c r="TQP20" s="1196"/>
      <c r="TQR20" s="1198"/>
      <c r="TQS20" s="1193"/>
      <c r="TQT20" s="1194"/>
      <c r="TQU20" s="1195"/>
      <c r="TQV20" s="1195"/>
      <c r="TQW20" s="1195"/>
      <c r="TQX20" s="1196"/>
      <c r="TQY20" s="1196"/>
      <c r="TQZ20" s="1196"/>
      <c r="TRB20" s="1198"/>
      <c r="TRC20" s="1193"/>
      <c r="TRD20" s="1194"/>
      <c r="TRE20" s="1195"/>
      <c r="TRF20" s="1195"/>
      <c r="TRG20" s="1195"/>
      <c r="TRH20" s="1196"/>
      <c r="TRI20" s="1196"/>
      <c r="TRJ20" s="1196"/>
      <c r="TRL20" s="1198"/>
      <c r="TRM20" s="1193"/>
      <c r="TRN20" s="1194"/>
      <c r="TRO20" s="1195"/>
      <c r="TRP20" s="1195"/>
      <c r="TRQ20" s="1195"/>
      <c r="TRR20" s="1196"/>
      <c r="TRS20" s="1196"/>
      <c r="TRT20" s="1196"/>
      <c r="TRV20" s="1198"/>
      <c r="TRW20" s="1193"/>
      <c r="TRX20" s="1194"/>
      <c r="TRY20" s="1195"/>
      <c r="TRZ20" s="1195"/>
      <c r="TSA20" s="1195"/>
      <c r="TSB20" s="1196"/>
      <c r="TSC20" s="1196"/>
      <c r="TSD20" s="1196"/>
      <c r="TSF20" s="1198"/>
      <c r="TSG20" s="1193"/>
      <c r="TSH20" s="1194"/>
      <c r="TSI20" s="1195"/>
      <c r="TSJ20" s="1195"/>
      <c r="TSK20" s="1195"/>
      <c r="TSL20" s="1196"/>
      <c r="TSM20" s="1196"/>
      <c r="TSN20" s="1196"/>
      <c r="TSP20" s="1198"/>
      <c r="TSQ20" s="1193"/>
      <c r="TSR20" s="1194"/>
      <c r="TSS20" s="1195"/>
      <c r="TST20" s="1195"/>
      <c r="TSU20" s="1195"/>
      <c r="TSV20" s="1196"/>
      <c r="TSW20" s="1196"/>
      <c r="TSX20" s="1196"/>
      <c r="TSZ20" s="1198"/>
      <c r="TTA20" s="1193"/>
      <c r="TTB20" s="1194"/>
      <c r="TTC20" s="1195"/>
      <c r="TTD20" s="1195"/>
      <c r="TTE20" s="1195"/>
      <c r="TTF20" s="1196"/>
      <c r="TTG20" s="1196"/>
      <c r="TTH20" s="1196"/>
      <c r="TTJ20" s="1198"/>
      <c r="TTK20" s="1193"/>
      <c r="TTL20" s="1194"/>
      <c r="TTM20" s="1195"/>
      <c r="TTN20" s="1195"/>
      <c r="TTO20" s="1195"/>
      <c r="TTP20" s="1196"/>
      <c r="TTQ20" s="1196"/>
      <c r="TTR20" s="1196"/>
      <c r="TTT20" s="1198"/>
      <c r="TTU20" s="1193"/>
      <c r="TTV20" s="1194"/>
      <c r="TTW20" s="1195"/>
      <c r="TTX20" s="1195"/>
      <c r="TTY20" s="1195"/>
      <c r="TTZ20" s="1196"/>
      <c r="TUA20" s="1196"/>
      <c r="TUB20" s="1196"/>
      <c r="TUD20" s="1198"/>
      <c r="TUE20" s="1193"/>
      <c r="TUF20" s="1194"/>
      <c r="TUG20" s="1195"/>
      <c r="TUH20" s="1195"/>
      <c r="TUI20" s="1195"/>
      <c r="TUJ20" s="1196"/>
      <c r="TUK20" s="1196"/>
      <c r="TUL20" s="1196"/>
      <c r="TUN20" s="1198"/>
      <c r="TUO20" s="1193"/>
      <c r="TUP20" s="1194"/>
      <c r="TUQ20" s="1195"/>
      <c r="TUR20" s="1195"/>
      <c r="TUS20" s="1195"/>
      <c r="TUT20" s="1196"/>
      <c r="TUU20" s="1196"/>
      <c r="TUV20" s="1196"/>
      <c r="TUX20" s="1198"/>
      <c r="TUY20" s="1193"/>
      <c r="TUZ20" s="1194"/>
      <c r="TVA20" s="1195"/>
      <c r="TVB20" s="1195"/>
      <c r="TVC20" s="1195"/>
      <c r="TVD20" s="1196"/>
      <c r="TVE20" s="1196"/>
      <c r="TVF20" s="1196"/>
      <c r="TVH20" s="1198"/>
      <c r="TVI20" s="1193"/>
      <c r="TVJ20" s="1194"/>
      <c r="TVK20" s="1195"/>
      <c r="TVL20" s="1195"/>
      <c r="TVM20" s="1195"/>
      <c r="TVN20" s="1196"/>
      <c r="TVO20" s="1196"/>
      <c r="TVP20" s="1196"/>
      <c r="TVR20" s="1198"/>
      <c r="TVS20" s="1193"/>
      <c r="TVT20" s="1194"/>
      <c r="TVU20" s="1195"/>
      <c r="TVV20" s="1195"/>
      <c r="TVW20" s="1195"/>
      <c r="TVX20" s="1196"/>
      <c r="TVY20" s="1196"/>
      <c r="TVZ20" s="1196"/>
      <c r="TWB20" s="1198"/>
      <c r="TWC20" s="1193"/>
      <c r="TWD20" s="1194"/>
      <c r="TWE20" s="1195"/>
      <c r="TWF20" s="1195"/>
      <c r="TWG20" s="1195"/>
      <c r="TWH20" s="1196"/>
      <c r="TWI20" s="1196"/>
      <c r="TWJ20" s="1196"/>
      <c r="TWL20" s="1198"/>
      <c r="TWM20" s="1193"/>
      <c r="TWN20" s="1194"/>
      <c r="TWO20" s="1195"/>
      <c r="TWP20" s="1195"/>
      <c r="TWQ20" s="1195"/>
      <c r="TWR20" s="1196"/>
      <c r="TWS20" s="1196"/>
      <c r="TWT20" s="1196"/>
      <c r="TWV20" s="1198"/>
      <c r="TWW20" s="1193"/>
      <c r="TWX20" s="1194"/>
      <c r="TWY20" s="1195"/>
      <c r="TWZ20" s="1195"/>
      <c r="TXA20" s="1195"/>
      <c r="TXB20" s="1196"/>
      <c r="TXC20" s="1196"/>
      <c r="TXD20" s="1196"/>
      <c r="TXF20" s="1198"/>
      <c r="TXG20" s="1193"/>
      <c r="TXH20" s="1194"/>
      <c r="TXI20" s="1195"/>
      <c r="TXJ20" s="1195"/>
      <c r="TXK20" s="1195"/>
      <c r="TXL20" s="1196"/>
      <c r="TXM20" s="1196"/>
      <c r="TXN20" s="1196"/>
      <c r="TXP20" s="1198"/>
      <c r="TXQ20" s="1193"/>
      <c r="TXR20" s="1194"/>
      <c r="TXS20" s="1195"/>
      <c r="TXT20" s="1195"/>
      <c r="TXU20" s="1195"/>
      <c r="TXV20" s="1196"/>
      <c r="TXW20" s="1196"/>
      <c r="TXX20" s="1196"/>
      <c r="TXZ20" s="1198"/>
      <c r="TYA20" s="1193"/>
      <c r="TYB20" s="1194"/>
      <c r="TYC20" s="1195"/>
      <c r="TYD20" s="1195"/>
      <c r="TYE20" s="1195"/>
      <c r="TYF20" s="1196"/>
      <c r="TYG20" s="1196"/>
      <c r="TYH20" s="1196"/>
      <c r="TYJ20" s="1198"/>
      <c r="TYK20" s="1193"/>
      <c r="TYL20" s="1194"/>
      <c r="TYM20" s="1195"/>
      <c r="TYN20" s="1195"/>
      <c r="TYO20" s="1195"/>
      <c r="TYP20" s="1196"/>
      <c r="TYQ20" s="1196"/>
      <c r="TYR20" s="1196"/>
      <c r="TYT20" s="1198"/>
      <c r="TYU20" s="1193"/>
      <c r="TYV20" s="1194"/>
      <c r="TYW20" s="1195"/>
      <c r="TYX20" s="1195"/>
      <c r="TYY20" s="1195"/>
      <c r="TYZ20" s="1196"/>
      <c r="TZA20" s="1196"/>
      <c r="TZB20" s="1196"/>
      <c r="TZD20" s="1198"/>
      <c r="TZE20" s="1193"/>
      <c r="TZF20" s="1194"/>
      <c r="TZG20" s="1195"/>
      <c r="TZH20" s="1195"/>
      <c r="TZI20" s="1195"/>
      <c r="TZJ20" s="1196"/>
      <c r="TZK20" s="1196"/>
      <c r="TZL20" s="1196"/>
      <c r="TZN20" s="1198"/>
      <c r="TZO20" s="1193"/>
      <c r="TZP20" s="1194"/>
      <c r="TZQ20" s="1195"/>
      <c r="TZR20" s="1195"/>
      <c r="TZS20" s="1195"/>
      <c r="TZT20" s="1196"/>
      <c r="TZU20" s="1196"/>
      <c r="TZV20" s="1196"/>
      <c r="TZX20" s="1198"/>
      <c r="TZY20" s="1193"/>
      <c r="TZZ20" s="1194"/>
      <c r="UAA20" s="1195"/>
      <c r="UAB20" s="1195"/>
      <c r="UAC20" s="1195"/>
      <c r="UAD20" s="1196"/>
      <c r="UAE20" s="1196"/>
      <c r="UAF20" s="1196"/>
      <c r="UAH20" s="1198"/>
      <c r="UAI20" s="1193"/>
      <c r="UAJ20" s="1194"/>
      <c r="UAK20" s="1195"/>
      <c r="UAL20" s="1195"/>
      <c r="UAM20" s="1195"/>
      <c r="UAN20" s="1196"/>
      <c r="UAO20" s="1196"/>
      <c r="UAP20" s="1196"/>
      <c r="UAR20" s="1198"/>
      <c r="UAS20" s="1193"/>
      <c r="UAT20" s="1194"/>
      <c r="UAU20" s="1195"/>
      <c r="UAV20" s="1195"/>
      <c r="UAW20" s="1195"/>
      <c r="UAX20" s="1196"/>
      <c r="UAY20" s="1196"/>
      <c r="UAZ20" s="1196"/>
      <c r="UBB20" s="1198"/>
      <c r="UBC20" s="1193"/>
      <c r="UBD20" s="1194"/>
      <c r="UBE20" s="1195"/>
      <c r="UBF20" s="1195"/>
      <c r="UBG20" s="1195"/>
      <c r="UBH20" s="1196"/>
      <c r="UBI20" s="1196"/>
      <c r="UBJ20" s="1196"/>
      <c r="UBL20" s="1198"/>
      <c r="UBM20" s="1193"/>
      <c r="UBN20" s="1194"/>
      <c r="UBO20" s="1195"/>
      <c r="UBP20" s="1195"/>
      <c r="UBQ20" s="1195"/>
      <c r="UBR20" s="1196"/>
      <c r="UBS20" s="1196"/>
      <c r="UBT20" s="1196"/>
      <c r="UBV20" s="1198"/>
      <c r="UBW20" s="1193"/>
      <c r="UBX20" s="1194"/>
      <c r="UBY20" s="1195"/>
      <c r="UBZ20" s="1195"/>
      <c r="UCA20" s="1195"/>
      <c r="UCB20" s="1196"/>
      <c r="UCC20" s="1196"/>
      <c r="UCD20" s="1196"/>
      <c r="UCF20" s="1198"/>
      <c r="UCG20" s="1193"/>
      <c r="UCH20" s="1194"/>
      <c r="UCI20" s="1195"/>
      <c r="UCJ20" s="1195"/>
      <c r="UCK20" s="1195"/>
      <c r="UCL20" s="1196"/>
      <c r="UCM20" s="1196"/>
      <c r="UCN20" s="1196"/>
      <c r="UCP20" s="1198"/>
      <c r="UCQ20" s="1193"/>
      <c r="UCR20" s="1194"/>
      <c r="UCS20" s="1195"/>
      <c r="UCT20" s="1195"/>
      <c r="UCU20" s="1195"/>
      <c r="UCV20" s="1196"/>
      <c r="UCW20" s="1196"/>
      <c r="UCX20" s="1196"/>
      <c r="UCZ20" s="1198"/>
      <c r="UDA20" s="1193"/>
      <c r="UDB20" s="1194"/>
      <c r="UDC20" s="1195"/>
      <c r="UDD20" s="1195"/>
      <c r="UDE20" s="1195"/>
      <c r="UDF20" s="1196"/>
      <c r="UDG20" s="1196"/>
      <c r="UDH20" s="1196"/>
      <c r="UDJ20" s="1198"/>
      <c r="UDK20" s="1193"/>
      <c r="UDL20" s="1194"/>
      <c r="UDM20" s="1195"/>
      <c r="UDN20" s="1195"/>
      <c r="UDO20" s="1195"/>
      <c r="UDP20" s="1196"/>
      <c r="UDQ20" s="1196"/>
      <c r="UDR20" s="1196"/>
      <c r="UDT20" s="1198"/>
      <c r="UDU20" s="1193"/>
      <c r="UDV20" s="1194"/>
      <c r="UDW20" s="1195"/>
      <c r="UDX20" s="1195"/>
      <c r="UDY20" s="1195"/>
      <c r="UDZ20" s="1196"/>
      <c r="UEA20" s="1196"/>
      <c r="UEB20" s="1196"/>
      <c r="UED20" s="1198"/>
      <c r="UEE20" s="1193"/>
      <c r="UEF20" s="1194"/>
      <c r="UEG20" s="1195"/>
      <c r="UEH20" s="1195"/>
      <c r="UEI20" s="1195"/>
      <c r="UEJ20" s="1196"/>
      <c r="UEK20" s="1196"/>
      <c r="UEL20" s="1196"/>
      <c r="UEN20" s="1198"/>
      <c r="UEO20" s="1193"/>
      <c r="UEP20" s="1194"/>
      <c r="UEQ20" s="1195"/>
      <c r="UER20" s="1195"/>
      <c r="UES20" s="1195"/>
      <c r="UET20" s="1196"/>
      <c r="UEU20" s="1196"/>
      <c r="UEV20" s="1196"/>
      <c r="UEX20" s="1198"/>
      <c r="UEY20" s="1193"/>
      <c r="UEZ20" s="1194"/>
      <c r="UFA20" s="1195"/>
      <c r="UFB20" s="1195"/>
      <c r="UFC20" s="1195"/>
      <c r="UFD20" s="1196"/>
      <c r="UFE20" s="1196"/>
      <c r="UFF20" s="1196"/>
      <c r="UFH20" s="1198"/>
      <c r="UFI20" s="1193"/>
      <c r="UFJ20" s="1194"/>
      <c r="UFK20" s="1195"/>
      <c r="UFL20" s="1195"/>
      <c r="UFM20" s="1195"/>
      <c r="UFN20" s="1196"/>
      <c r="UFO20" s="1196"/>
      <c r="UFP20" s="1196"/>
      <c r="UFR20" s="1198"/>
      <c r="UFS20" s="1193"/>
      <c r="UFT20" s="1194"/>
      <c r="UFU20" s="1195"/>
      <c r="UFV20" s="1195"/>
      <c r="UFW20" s="1195"/>
      <c r="UFX20" s="1196"/>
      <c r="UFY20" s="1196"/>
      <c r="UFZ20" s="1196"/>
      <c r="UGB20" s="1198"/>
      <c r="UGC20" s="1193"/>
      <c r="UGD20" s="1194"/>
      <c r="UGE20" s="1195"/>
      <c r="UGF20" s="1195"/>
      <c r="UGG20" s="1195"/>
      <c r="UGH20" s="1196"/>
      <c r="UGI20" s="1196"/>
      <c r="UGJ20" s="1196"/>
      <c r="UGL20" s="1198"/>
      <c r="UGM20" s="1193"/>
      <c r="UGN20" s="1194"/>
      <c r="UGO20" s="1195"/>
      <c r="UGP20" s="1195"/>
      <c r="UGQ20" s="1195"/>
      <c r="UGR20" s="1196"/>
      <c r="UGS20" s="1196"/>
      <c r="UGT20" s="1196"/>
      <c r="UGV20" s="1198"/>
      <c r="UGW20" s="1193"/>
      <c r="UGX20" s="1194"/>
      <c r="UGY20" s="1195"/>
      <c r="UGZ20" s="1195"/>
      <c r="UHA20" s="1195"/>
      <c r="UHB20" s="1196"/>
      <c r="UHC20" s="1196"/>
      <c r="UHD20" s="1196"/>
      <c r="UHF20" s="1198"/>
      <c r="UHG20" s="1193"/>
      <c r="UHH20" s="1194"/>
      <c r="UHI20" s="1195"/>
      <c r="UHJ20" s="1195"/>
      <c r="UHK20" s="1195"/>
      <c r="UHL20" s="1196"/>
      <c r="UHM20" s="1196"/>
      <c r="UHN20" s="1196"/>
      <c r="UHP20" s="1198"/>
      <c r="UHQ20" s="1193"/>
      <c r="UHR20" s="1194"/>
      <c r="UHS20" s="1195"/>
      <c r="UHT20" s="1195"/>
      <c r="UHU20" s="1195"/>
      <c r="UHV20" s="1196"/>
      <c r="UHW20" s="1196"/>
      <c r="UHX20" s="1196"/>
      <c r="UHZ20" s="1198"/>
      <c r="UIA20" s="1193"/>
      <c r="UIB20" s="1194"/>
      <c r="UIC20" s="1195"/>
      <c r="UID20" s="1195"/>
      <c r="UIE20" s="1195"/>
      <c r="UIF20" s="1196"/>
      <c r="UIG20" s="1196"/>
      <c r="UIH20" s="1196"/>
      <c r="UIJ20" s="1198"/>
      <c r="UIK20" s="1193"/>
      <c r="UIL20" s="1194"/>
      <c r="UIM20" s="1195"/>
      <c r="UIN20" s="1195"/>
      <c r="UIO20" s="1195"/>
      <c r="UIP20" s="1196"/>
      <c r="UIQ20" s="1196"/>
      <c r="UIR20" s="1196"/>
      <c r="UIT20" s="1198"/>
      <c r="UIU20" s="1193"/>
      <c r="UIV20" s="1194"/>
      <c r="UIW20" s="1195"/>
      <c r="UIX20" s="1195"/>
      <c r="UIY20" s="1195"/>
      <c r="UIZ20" s="1196"/>
      <c r="UJA20" s="1196"/>
      <c r="UJB20" s="1196"/>
      <c r="UJD20" s="1198"/>
      <c r="UJE20" s="1193"/>
      <c r="UJF20" s="1194"/>
      <c r="UJG20" s="1195"/>
      <c r="UJH20" s="1195"/>
      <c r="UJI20" s="1195"/>
      <c r="UJJ20" s="1196"/>
      <c r="UJK20" s="1196"/>
      <c r="UJL20" s="1196"/>
      <c r="UJN20" s="1198"/>
      <c r="UJO20" s="1193"/>
      <c r="UJP20" s="1194"/>
      <c r="UJQ20" s="1195"/>
      <c r="UJR20" s="1195"/>
      <c r="UJS20" s="1195"/>
      <c r="UJT20" s="1196"/>
      <c r="UJU20" s="1196"/>
      <c r="UJV20" s="1196"/>
      <c r="UJX20" s="1198"/>
      <c r="UJY20" s="1193"/>
      <c r="UJZ20" s="1194"/>
      <c r="UKA20" s="1195"/>
      <c r="UKB20" s="1195"/>
      <c r="UKC20" s="1195"/>
      <c r="UKD20" s="1196"/>
      <c r="UKE20" s="1196"/>
      <c r="UKF20" s="1196"/>
      <c r="UKH20" s="1198"/>
      <c r="UKI20" s="1193"/>
      <c r="UKJ20" s="1194"/>
      <c r="UKK20" s="1195"/>
      <c r="UKL20" s="1195"/>
      <c r="UKM20" s="1195"/>
      <c r="UKN20" s="1196"/>
      <c r="UKO20" s="1196"/>
      <c r="UKP20" s="1196"/>
      <c r="UKR20" s="1198"/>
      <c r="UKS20" s="1193"/>
      <c r="UKT20" s="1194"/>
      <c r="UKU20" s="1195"/>
      <c r="UKV20" s="1195"/>
      <c r="UKW20" s="1195"/>
      <c r="UKX20" s="1196"/>
      <c r="UKY20" s="1196"/>
      <c r="UKZ20" s="1196"/>
      <c r="ULB20" s="1198"/>
      <c r="ULC20" s="1193"/>
      <c r="ULD20" s="1194"/>
      <c r="ULE20" s="1195"/>
      <c r="ULF20" s="1195"/>
      <c r="ULG20" s="1195"/>
      <c r="ULH20" s="1196"/>
      <c r="ULI20" s="1196"/>
      <c r="ULJ20" s="1196"/>
      <c r="ULL20" s="1198"/>
      <c r="ULM20" s="1193"/>
      <c r="ULN20" s="1194"/>
      <c r="ULO20" s="1195"/>
      <c r="ULP20" s="1195"/>
      <c r="ULQ20" s="1195"/>
      <c r="ULR20" s="1196"/>
      <c r="ULS20" s="1196"/>
      <c r="ULT20" s="1196"/>
      <c r="ULV20" s="1198"/>
      <c r="ULW20" s="1193"/>
      <c r="ULX20" s="1194"/>
      <c r="ULY20" s="1195"/>
      <c r="ULZ20" s="1195"/>
      <c r="UMA20" s="1195"/>
      <c r="UMB20" s="1196"/>
      <c r="UMC20" s="1196"/>
      <c r="UMD20" s="1196"/>
      <c r="UMF20" s="1198"/>
      <c r="UMG20" s="1193"/>
      <c r="UMH20" s="1194"/>
      <c r="UMI20" s="1195"/>
      <c r="UMJ20" s="1195"/>
      <c r="UMK20" s="1195"/>
      <c r="UML20" s="1196"/>
      <c r="UMM20" s="1196"/>
      <c r="UMN20" s="1196"/>
      <c r="UMP20" s="1198"/>
      <c r="UMQ20" s="1193"/>
      <c r="UMR20" s="1194"/>
      <c r="UMS20" s="1195"/>
      <c r="UMT20" s="1195"/>
      <c r="UMU20" s="1195"/>
      <c r="UMV20" s="1196"/>
      <c r="UMW20" s="1196"/>
      <c r="UMX20" s="1196"/>
      <c r="UMZ20" s="1198"/>
      <c r="UNA20" s="1193"/>
      <c r="UNB20" s="1194"/>
      <c r="UNC20" s="1195"/>
      <c r="UND20" s="1195"/>
      <c r="UNE20" s="1195"/>
      <c r="UNF20" s="1196"/>
      <c r="UNG20" s="1196"/>
      <c r="UNH20" s="1196"/>
      <c r="UNJ20" s="1198"/>
      <c r="UNK20" s="1193"/>
      <c r="UNL20" s="1194"/>
      <c r="UNM20" s="1195"/>
      <c r="UNN20" s="1195"/>
      <c r="UNO20" s="1195"/>
      <c r="UNP20" s="1196"/>
      <c r="UNQ20" s="1196"/>
      <c r="UNR20" s="1196"/>
      <c r="UNT20" s="1198"/>
      <c r="UNU20" s="1193"/>
      <c r="UNV20" s="1194"/>
      <c r="UNW20" s="1195"/>
      <c r="UNX20" s="1195"/>
      <c r="UNY20" s="1195"/>
      <c r="UNZ20" s="1196"/>
      <c r="UOA20" s="1196"/>
      <c r="UOB20" s="1196"/>
      <c r="UOD20" s="1198"/>
      <c r="UOE20" s="1193"/>
      <c r="UOF20" s="1194"/>
      <c r="UOG20" s="1195"/>
      <c r="UOH20" s="1195"/>
      <c r="UOI20" s="1195"/>
      <c r="UOJ20" s="1196"/>
      <c r="UOK20" s="1196"/>
      <c r="UOL20" s="1196"/>
      <c r="UON20" s="1198"/>
      <c r="UOO20" s="1193"/>
      <c r="UOP20" s="1194"/>
      <c r="UOQ20" s="1195"/>
      <c r="UOR20" s="1195"/>
      <c r="UOS20" s="1195"/>
      <c r="UOT20" s="1196"/>
      <c r="UOU20" s="1196"/>
      <c r="UOV20" s="1196"/>
      <c r="UOX20" s="1198"/>
      <c r="UOY20" s="1193"/>
      <c r="UOZ20" s="1194"/>
      <c r="UPA20" s="1195"/>
      <c r="UPB20" s="1195"/>
      <c r="UPC20" s="1195"/>
      <c r="UPD20" s="1196"/>
      <c r="UPE20" s="1196"/>
      <c r="UPF20" s="1196"/>
      <c r="UPH20" s="1198"/>
      <c r="UPI20" s="1193"/>
      <c r="UPJ20" s="1194"/>
      <c r="UPK20" s="1195"/>
      <c r="UPL20" s="1195"/>
      <c r="UPM20" s="1195"/>
      <c r="UPN20" s="1196"/>
      <c r="UPO20" s="1196"/>
      <c r="UPP20" s="1196"/>
      <c r="UPR20" s="1198"/>
      <c r="UPS20" s="1193"/>
      <c r="UPT20" s="1194"/>
      <c r="UPU20" s="1195"/>
      <c r="UPV20" s="1195"/>
      <c r="UPW20" s="1195"/>
      <c r="UPX20" s="1196"/>
      <c r="UPY20" s="1196"/>
      <c r="UPZ20" s="1196"/>
      <c r="UQB20" s="1198"/>
      <c r="UQC20" s="1193"/>
      <c r="UQD20" s="1194"/>
      <c r="UQE20" s="1195"/>
      <c r="UQF20" s="1195"/>
      <c r="UQG20" s="1195"/>
      <c r="UQH20" s="1196"/>
      <c r="UQI20" s="1196"/>
      <c r="UQJ20" s="1196"/>
      <c r="UQL20" s="1198"/>
      <c r="UQM20" s="1193"/>
      <c r="UQN20" s="1194"/>
      <c r="UQO20" s="1195"/>
      <c r="UQP20" s="1195"/>
      <c r="UQQ20" s="1195"/>
      <c r="UQR20" s="1196"/>
      <c r="UQS20" s="1196"/>
      <c r="UQT20" s="1196"/>
      <c r="UQV20" s="1198"/>
      <c r="UQW20" s="1193"/>
      <c r="UQX20" s="1194"/>
      <c r="UQY20" s="1195"/>
      <c r="UQZ20" s="1195"/>
      <c r="URA20" s="1195"/>
      <c r="URB20" s="1196"/>
      <c r="URC20" s="1196"/>
      <c r="URD20" s="1196"/>
      <c r="URF20" s="1198"/>
      <c r="URG20" s="1193"/>
      <c r="URH20" s="1194"/>
      <c r="URI20" s="1195"/>
      <c r="URJ20" s="1195"/>
      <c r="URK20" s="1195"/>
      <c r="URL20" s="1196"/>
      <c r="URM20" s="1196"/>
      <c r="URN20" s="1196"/>
      <c r="URP20" s="1198"/>
      <c r="URQ20" s="1193"/>
      <c r="URR20" s="1194"/>
      <c r="URS20" s="1195"/>
      <c r="URT20" s="1195"/>
      <c r="URU20" s="1195"/>
      <c r="URV20" s="1196"/>
      <c r="URW20" s="1196"/>
      <c r="URX20" s="1196"/>
      <c r="URZ20" s="1198"/>
      <c r="USA20" s="1193"/>
      <c r="USB20" s="1194"/>
      <c r="USC20" s="1195"/>
      <c r="USD20" s="1195"/>
      <c r="USE20" s="1195"/>
      <c r="USF20" s="1196"/>
      <c r="USG20" s="1196"/>
      <c r="USH20" s="1196"/>
      <c r="USJ20" s="1198"/>
      <c r="USK20" s="1193"/>
      <c r="USL20" s="1194"/>
      <c r="USM20" s="1195"/>
      <c r="USN20" s="1195"/>
      <c r="USO20" s="1195"/>
      <c r="USP20" s="1196"/>
      <c r="USQ20" s="1196"/>
      <c r="USR20" s="1196"/>
      <c r="UST20" s="1198"/>
      <c r="USU20" s="1193"/>
      <c r="USV20" s="1194"/>
      <c r="USW20" s="1195"/>
      <c r="USX20" s="1195"/>
      <c r="USY20" s="1195"/>
      <c r="USZ20" s="1196"/>
      <c r="UTA20" s="1196"/>
      <c r="UTB20" s="1196"/>
      <c r="UTD20" s="1198"/>
      <c r="UTE20" s="1193"/>
      <c r="UTF20" s="1194"/>
      <c r="UTG20" s="1195"/>
      <c r="UTH20" s="1195"/>
      <c r="UTI20" s="1195"/>
      <c r="UTJ20" s="1196"/>
      <c r="UTK20" s="1196"/>
      <c r="UTL20" s="1196"/>
      <c r="UTN20" s="1198"/>
      <c r="UTO20" s="1193"/>
      <c r="UTP20" s="1194"/>
      <c r="UTQ20" s="1195"/>
      <c r="UTR20" s="1195"/>
      <c r="UTS20" s="1195"/>
      <c r="UTT20" s="1196"/>
      <c r="UTU20" s="1196"/>
      <c r="UTV20" s="1196"/>
      <c r="UTX20" s="1198"/>
      <c r="UTY20" s="1193"/>
      <c r="UTZ20" s="1194"/>
      <c r="UUA20" s="1195"/>
      <c r="UUB20" s="1195"/>
      <c r="UUC20" s="1195"/>
      <c r="UUD20" s="1196"/>
      <c r="UUE20" s="1196"/>
      <c r="UUF20" s="1196"/>
      <c r="UUH20" s="1198"/>
      <c r="UUI20" s="1193"/>
      <c r="UUJ20" s="1194"/>
      <c r="UUK20" s="1195"/>
      <c r="UUL20" s="1195"/>
      <c r="UUM20" s="1195"/>
      <c r="UUN20" s="1196"/>
      <c r="UUO20" s="1196"/>
      <c r="UUP20" s="1196"/>
      <c r="UUR20" s="1198"/>
      <c r="UUS20" s="1193"/>
      <c r="UUT20" s="1194"/>
      <c r="UUU20" s="1195"/>
      <c r="UUV20" s="1195"/>
      <c r="UUW20" s="1195"/>
      <c r="UUX20" s="1196"/>
      <c r="UUY20" s="1196"/>
      <c r="UUZ20" s="1196"/>
      <c r="UVB20" s="1198"/>
      <c r="UVC20" s="1193"/>
      <c r="UVD20" s="1194"/>
      <c r="UVE20" s="1195"/>
      <c r="UVF20" s="1195"/>
      <c r="UVG20" s="1195"/>
      <c r="UVH20" s="1196"/>
      <c r="UVI20" s="1196"/>
      <c r="UVJ20" s="1196"/>
      <c r="UVL20" s="1198"/>
      <c r="UVM20" s="1193"/>
      <c r="UVN20" s="1194"/>
      <c r="UVO20" s="1195"/>
      <c r="UVP20" s="1195"/>
      <c r="UVQ20" s="1195"/>
      <c r="UVR20" s="1196"/>
      <c r="UVS20" s="1196"/>
      <c r="UVT20" s="1196"/>
      <c r="UVV20" s="1198"/>
      <c r="UVW20" s="1193"/>
      <c r="UVX20" s="1194"/>
      <c r="UVY20" s="1195"/>
      <c r="UVZ20" s="1195"/>
      <c r="UWA20" s="1195"/>
      <c r="UWB20" s="1196"/>
      <c r="UWC20" s="1196"/>
      <c r="UWD20" s="1196"/>
      <c r="UWF20" s="1198"/>
      <c r="UWG20" s="1193"/>
      <c r="UWH20" s="1194"/>
      <c r="UWI20" s="1195"/>
      <c r="UWJ20" s="1195"/>
      <c r="UWK20" s="1195"/>
      <c r="UWL20" s="1196"/>
      <c r="UWM20" s="1196"/>
      <c r="UWN20" s="1196"/>
      <c r="UWP20" s="1198"/>
      <c r="UWQ20" s="1193"/>
      <c r="UWR20" s="1194"/>
      <c r="UWS20" s="1195"/>
      <c r="UWT20" s="1195"/>
      <c r="UWU20" s="1195"/>
      <c r="UWV20" s="1196"/>
      <c r="UWW20" s="1196"/>
      <c r="UWX20" s="1196"/>
      <c r="UWZ20" s="1198"/>
      <c r="UXA20" s="1193"/>
      <c r="UXB20" s="1194"/>
      <c r="UXC20" s="1195"/>
      <c r="UXD20" s="1195"/>
      <c r="UXE20" s="1195"/>
      <c r="UXF20" s="1196"/>
      <c r="UXG20" s="1196"/>
      <c r="UXH20" s="1196"/>
      <c r="UXJ20" s="1198"/>
      <c r="UXK20" s="1193"/>
      <c r="UXL20" s="1194"/>
      <c r="UXM20" s="1195"/>
      <c r="UXN20" s="1195"/>
      <c r="UXO20" s="1195"/>
      <c r="UXP20" s="1196"/>
      <c r="UXQ20" s="1196"/>
      <c r="UXR20" s="1196"/>
      <c r="UXT20" s="1198"/>
      <c r="UXU20" s="1193"/>
      <c r="UXV20" s="1194"/>
      <c r="UXW20" s="1195"/>
      <c r="UXX20" s="1195"/>
      <c r="UXY20" s="1195"/>
      <c r="UXZ20" s="1196"/>
      <c r="UYA20" s="1196"/>
      <c r="UYB20" s="1196"/>
      <c r="UYD20" s="1198"/>
      <c r="UYE20" s="1193"/>
      <c r="UYF20" s="1194"/>
      <c r="UYG20" s="1195"/>
      <c r="UYH20" s="1195"/>
      <c r="UYI20" s="1195"/>
      <c r="UYJ20" s="1196"/>
      <c r="UYK20" s="1196"/>
      <c r="UYL20" s="1196"/>
      <c r="UYN20" s="1198"/>
      <c r="UYO20" s="1193"/>
      <c r="UYP20" s="1194"/>
      <c r="UYQ20" s="1195"/>
      <c r="UYR20" s="1195"/>
      <c r="UYS20" s="1195"/>
      <c r="UYT20" s="1196"/>
      <c r="UYU20" s="1196"/>
      <c r="UYV20" s="1196"/>
      <c r="UYX20" s="1198"/>
      <c r="UYY20" s="1193"/>
      <c r="UYZ20" s="1194"/>
      <c r="UZA20" s="1195"/>
      <c r="UZB20" s="1195"/>
      <c r="UZC20" s="1195"/>
      <c r="UZD20" s="1196"/>
      <c r="UZE20" s="1196"/>
      <c r="UZF20" s="1196"/>
      <c r="UZH20" s="1198"/>
      <c r="UZI20" s="1193"/>
      <c r="UZJ20" s="1194"/>
      <c r="UZK20" s="1195"/>
      <c r="UZL20" s="1195"/>
      <c r="UZM20" s="1195"/>
      <c r="UZN20" s="1196"/>
      <c r="UZO20" s="1196"/>
      <c r="UZP20" s="1196"/>
      <c r="UZR20" s="1198"/>
      <c r="UZS20" s="1193"/>
      <c r="UZT20" s="1194"/>
      <c r="UZU20" s="1195"/>
      <c r="UZV20" s="1195"/>
      <c r="UZW20" s="1195"/>
      <c r="UZX20" s="1196"/>
      <c r="UZY20" s="1196"/>
      <c r="UZZ20" s="1196"/>
      <c r="VAB20" s="1198"/>
      <c r="VAC20" s="1193"/>
      <c r="VAD20" s="1194"/>
      <c r="VAE20" s="1195"/>
      <c r="VAF20" s="1195"/>
      <c r="VAG20" s="1195"/>
      <c r="VAH20" s="1196"/>
      <c r="VAI20" s="1196"/>
      <c r="VAJ20" s="1196"/>
      <c r="VAL20" s="1198"/>
      <c r="VAM20" s="1193"/>
      <c r="VAN20" s="1194"/>
      <c r="VAO20" s="1195"/>
      <c r="VAP20" s="1195"/>
      <c r="VAQ20" s="1195"/>
      <c r="VAR20" s="1196"/>
      <c r="VAS20" s="1196"/>
      <c r="VAT20" s="1196"/>
      <c r="VAV20" s="1198"/>
      <c r="VAW20" s="1193"/>
      <c r="VAX20" s="1194"/>
      <c r="VAY20" s="1195"/>
      <c r="VAZ20" s="1195"/>
      <c r="VBA20" s="1195"/>
      <c r="VBB20" s="1196"/>
      <c r="VBC20" s="1196"/>
      <c r="VBD20" s="1196"/>
      <c r="VBF20" s="1198"/>
      <c r="VBG20" s="1193"/>
      <c r="VBH20" s="1194"/>
      <c r="VBI20" s="1195"/>
      <c r="VBJ20" s="1195"/>
      <c r="VBK20" s="1195"/>
      <c r="VBL20" s="1196"/>
      <c r="VBM20" s="1196"/>
      <c r="VBN20" s="1196"/>
      <c r="VBP20" s="1198"/>
      <c r="VBQ20" s="1193"/>
      <c r="VBR20" s="1194"/>
      <c r="VBS20" s="1195"/>
      <c r="VBT20" s="1195"/>
      <c r="VBU20" s="1195"/>
      <c r="VBV20" s="1196"/>
      <c r="VBW20" s="1196"/>
      <c r="VBX20" s="1196"/>
      <c r="VBZ20" s="1198"/>
      <c r="VCA20" s="1193"/>
      <c r="VCB20" s="1194"/>
      <c r="VCC20" s="1195"/>
      <c r="VCD20" s="1195"/>
      <c r="VCE20" s="1195"/>
      <c r="VCF20" s="1196"/>
      <c r="VCG20" s="1196"/>
      <c r="VCH20" s="1196"/>
      <c r="VCJ20" s="1198"/>
      <c r="VCK20" s="1193"/>
      <c r="VCL20" s="1194"/>
      <c r="VCM20" s="1195"/>
      <c r="VCN20" s="1195"/>
      <c r="VCO20" s="1195"/>
      <c r="VCP20" s="1196"/>
      <c r="VCQ20" s="1196"/>
      <c r="VCR20" s="1196"/>
      <c r="VCT20" s="1198"/>
      <c r="VCU20" s="1193"/>
      <c r="VCV20" s="1194"/>
      <c r="VCW20" s="1195"/>
      <c r="VCX20" s="1195"/>
      <c r="VCY20" s="1195"/>
      <c r="VCZ20" s="1196"/>
      <c r="VDA20" s="1196"/>
      <c r="VDB20" s="1196"/>
      <c r="VDD20" s="1198"/>
      <c r="VDE20" s="1193"/>
      <c r="VDF20" s="1194"/>
      <c r="VDG20" s="1195"/>
      <c r="VDH20" s="1195"/>
      <c r="VDI20" s="1195"/>
      <c r="VDJ20" s="1196"/>
      <c r="VDK20" s="1196"/>
      <c r="VDL20" s="1196"/>
      <c r="VDN20" s="1198"/>
      <c r="VDO20" s="1193"/>
      <c r="VDP20" s="1194"/>
      <c r="VDQ20" s="1195"/>
      <c r="VDR20" s="1195"/>
      <c r="VDS20" s="1195"/>
      <c r="VDT20" s="1196"/>
      <c r="VDU20" s="1196"/>
      <c r="VDV20" s="1196"/>
      <c r="VDX20" s="1198"/>
      <c r="VDY20" s="1193"/>
      <c r="VDZ20" s="1194"/>
      <c r="VEA20" s="1195"/>
      <c r="VEB20" s="1195"/>
      <c r="VEC20" s="1195"/>
      <c r="VED20" s="1196"/>
      <c r="VEE20" s="1196"/>
      <c r="VEF20" s="1196"/>
      <c r="VEH20" s="1198"/>
      <c r="VEI20" s="1193"/>
      <c r="VEJ20" s="1194"/>
      <c r="VEK20" s="1195"/>
      <c r="VEL20" s="1195"/>
      <c r="VEM20" s="1195"/>
      <c r="VEN20" s="1196"/>
      <c r="VEO20" s="1196"/>
      <c r="VEP20" s="1196"/>
      <c r="VER20" s="1198"/>
      <c r="VES20" s="1193"/>
      <c r="VET20" s="1194"/>
      <c r="VEU20" s="1195"/>
      <c r="VEV20" s="1195"/>
      <c r="VEW20" s="1195"/>
      <c r="VEX20" s="1196"/>
      <c r="VEY20" s="1196"/>
      <c r="VEZ20" s="1196"/>
      <c r="VFB20" s="1198"/>
      <c r="VFC20" s="1193"/>
      <c r="VFD20" s="1194"/>
      <c r="VFE20" s="1195"/>
      <c r="VFF20" s="1195"/>
      <c r="VFG20" s="1195"/>
      <c r="VFH20" s="1196"/>
      <c r="VFI20" s="1196"/>
      <c r="VFJ20" s="1196"/>
      <c r="VFL20" s="1198"/>
      <c r="VFM20" s="1193"/>
      <c r="VFN20" s="1194"/>
      <c r="VFO20" s="1195"/>
      <c r="VFP20" s="1195"/>
      <c r="VFQ20" s="1195"/>
      <c r="VFR20" s="1196"/>
      <c r="VFS20" s="1196"/>
      <c r="VFT20" s="1196"/>
      <c r="VFV20" s="1198"/>
      <c r="VFW20" s="1193"/>
      <c r="VFX20" s="1194"/>
      <c r="VFY20" s="1195"/>
      <c r="VFZ20" s="1195"/>
      <c r="VGA20" s="1195"/>
      <c r="VGB20" s="1196"/>
      <c r="VGC20" s="1196"/>
      <c r="VGD20" s="1196"/>
      <c r="VGF20" s="1198"/>
      <c r="VGG20" s="1193"/>
      <c r="VGH20" s="1194"/>
      <c r="VGI20" s="1195"/>
      <c r="VGJ20" s="1195"/>
      <c r="VGK20" s="1195"/>
      <c r="VGL20" s="1196"/>
      <c r="VGM20" s="1196"/>
      <c r="VGN20" s="1196"/>
      <c r="VGP20" s="1198"/>
      <c r="VGQ20" s="1193"/>
      <c r="VGR20" s="1194"/>
      <c r="VGS20" s="1195"/>
      <c r="VGT20" s="1195"/>
      <c r="VGU20" s="1195"/>
      <c r="VGV20" s="1196"/>
      <c r="VGW20" s="1196"/>
      <c r="VGX20" s="1196"/>
      <c r="VGZ20" s="1198"/>
      <c r="VHA20" s="1193"/>
      <c r="VHB20" s="1194"/>
      <c r="VHC20" s="1195"/>
      <c r="VHD20" s="1195"/>
      <c r="VHE20" s="1195"/>
      <c r="VHF20" s="1196"/>
      <c r="VHG20" s="1196"/>
      <c r="VHH20" s="1196"/>
      <c r="VHJ20" s="1198"/>
      <c r="VHK20" s="1193"/>
      <c r="VHL20" s="1194"/>
      <c r="VHM20" s="1195"/>
      <c r="VHN20" s="1195"/>
      <c r="VHO20" s="1195"/>
      <c r="VHP20" s="1196"/>
      <c r="VHQ20" s="1196"/>
      <c r="VHR20" s="1196"/>
      <c r="VHT20" s="1198"/>
      <c r="VHU20" s="1193"/>
      <c r="VHV20" s="1194"/>
      <c r="VHW20" s="1195"/>
      <c r="VHX20" s="1195"/>
      <c r="VHY20" s="1195"/>
      <c r="VHZ20" s="1196"/>
      <c r="VIA20" s="1196"/>
      <c r="VIB20" s="1196"/>
      <c r="VID20" s="1198"/>
      <c r="VIE20" s="1193"/>
      <c r="VIF20" s="1194"/>
      <c r="VIG20" s="1195"/>
      <c r="VIH20" s="1195"/>
      <c r="VII20" s="1195"/>
      <c r="VIJ20" s="1196"/>
      <c r="VIK20" s="1196"/>
      <c r="VIL20" s="1196"/>
      <c r="VIN20" s="1198"/>
      <c r="VIO20" s="1193"/>
      <c r="VIP20" s="1194"/>
      <c r="VIQ20" s="1195"/>
      <c r="VIR20" s="1195"/>
      <c r="VIS20" s="1195"/>
      <c r="VIT20" s="1196"/>
      <c r="VIU20" s="1196"/>
      <c r="VIV20" s="1196"/>
      <c r="VIX20" s="1198"/>
      <c r="VIY20" s="1193"/>
      <c r="VIZ20" s="1194"/>
      <c r="VJA20" s="1195"/>
      <c r="VJB20" s="1195"/>
      <c r="VJC20" s="1195"/>
      <c r="VJD20" s="1196"/>
      <c r="VJE20" s="1196"/>
      <c r="VJF20" s="1196"/>
      <c r="VJH20" s="1198"/>
      <c r="VJI20" s="1193"/>
      <c r="VJJ20" s="1194"/>
      <c r="VJK20" s="1195"/>
      <c r="VJL20" s="1195"/>
      <c r="VJM20" s="1195"/>
      <c r="VJN20" s="1196"/>
      <c r="VJO20" s="1196"/>
      <c r="VJP20" s="1196"/>
      <c r="VJR20" s="1198"/>
      <c r="VJS20" s="1193"/>
      <c r="VJT20" s="1194"/>
      <c r="VJU20" s="1195"/>
      <c r="VJV20" s="1195"/>
      <c r="VJW20" s="1195"/>
      <c r="VJX20" s="1196"/>
      <c r="VJY20" s="1196"/>
      <c r="VJZ20" s="1196"/>
      <c r="VKB20" s="1198"/>
      <c r="VKC20" s="1193"/>
      <c r="VKD20" s="1194"/>
      <c r="VKE20" s="1195"/>
      <c r="VKF20" s="1195"/>
      <c r="VKG20" s="1195"/>
      <c r="VKH20" s="1196"/>
      <c r="VKI20" s="1196"/>
      <c r="VKJ20" s="1196"/>
      <c r="VKL20" s="1198"/>
      <c r="VKM20" s="1193"/>
      <c r="VKN20" s="1194"/>
      <c r="VKO20" s="1195"/>
      <c r="VKP20" s="1195"/>
      <c r="VKQ20" s="1195"/>
      <c r="VKR20" s="1196"/>
      <c r="VKS20" s="1196"/>
      <c r="VKT20" s="1196"/>
      <c r="VKV20" s="1198"/>
      <c r="VKW20" s="1193"/>
      <c r="VKX20" s="1194"/>
      <c r="VKY20" s="1195"/>
      <c r="VKZ20" s="1195"/>
      <c r="VLA20" s="1195"/>
      <c r="VLB20" s="1196"/>
      <c r="VLC20" s="1196"/>
      <c r="VLD20" s="1196"/>
      <c r="VLF20" s="1198"/>
      <c r="VLG20" s="1193"/>
      <c r="VLH20" s="1194"/>
      <c r="VLI20" s="1195"/>
      <c r="VLJ20" s="1195"/>
      <c r="VLK20" s="1195"/>
      <c r="VLL20" s="1196"/>
      <c r="VLM20" s="1196"/>
      <c r="VLN20" s="1196"/>
      <c r="VLP20" s="1198"/>
      <c r="VLQ20" s="1193"/>
      <c r="VLR20" s="1194"/>
      <c r="VLS20" s="1195"/>
      <c r="VLT20" s="1195"/>
      <c r="VLU20" s="1195"/>
      <c r="VLV20" s="1196"/>
      <c r="VLW20" s="1196"/>
      <c r="VLX20" s="1196"/>
      <c r="VLZ20" s="1198"/>
      <c r="VMA20" s="1193"/>
      <c r="VMB20" s="1194"/>
      <c r="VMC20" s="1195"/>
      <c r="VMD20" s="1195"/>
      <c r="VME20" s="1195"/>
      <c r="VMF20" s="1196"/>
      <c r="VMG20" s="1196"/>
      <c r="VMH20" s="1196"/>
      <c r="VMJ20" s="1198"/>
      <c r="VMK20" s="1193"/>
      <c r="VML20" s="1194"/>
      <c r="VMM20" s="1195"/>
      <c r="VMN20" s="1195"/>
      <c r="VMO20" s="1195"/>
      <c r="VMP20" s="1196"/>
      <c r="VMQ20" s="1196"/>
      <c r="VMR20" s="1196"/>
      <c r="VMT20" s="1198"/>
      <c r="VMU20" s="1193"/>
      <c r="VMV20" s="1194"/>
      <c r="VMW20" s="1195"/>
      <c r="VMX20" s="1195"/>
      <c r="VMY20" s="1195"/>
      <c r="VMZ20" s="1196"/>
      <c r="VNA20" s="1196"/>
      <c r="VNB20" s="1196"/>
      <c r="VND20" s="1198"/>
      <c r="VNE20" s="1193"/>
      <c r="VNF20" s="1194"/>
      <c r="VNG20" s="1195"/>
      <c r="VNH20" s="1195"/>
      <c r="VNI20" s="1195"/>
      <c r="VNJ20" s="1196"/>
      <c r="VNK20" s="1196"/>
      <c r="VNL20" s="1196"/>
      <c r="VNN20" s="1198"/>
      <c r="VNO20" s="1193"/>
      <c r="VNP20" s="1194"/>
      <c r="VNQ20" s="1195"/>
      <c r="VNR20" s="1195"/>
      <c r="VNS20" s="1195"/>
      <c r="VNT20" s="1196"/>
      <c r="VNU20" s="1196"/>
      <c r="VNV20" s="1196"/>
      <c r="VNX20" s="1198"/>
      <c r="VNY20" s="1193"/>
      <c r="VNZ20" s="1194"/>
      <c r="VOA20" s="1195"/>
      <c r="VOB20" s="1195"/>
      <c r="VOC20" s="1195"/>
      <c r="VOD20" s="1196"/>
      <c r="VOE20" s="1196"/>
      <c r="VOF20" s="1196"/>
      <c r="VOH20" s="1198"/>
      <c r="VOI20" s="1193"/>
      <c r="VOJ20" s="1194"/>
      <c r="VOK20" s="1195"/>
      <c r="VOL20" s="1195"/>
      <c r="VOM20" s="1195"/>
      <c r="VON20" s="1196"/>
      <c r="VOO20" s="1196"/>
      <c r="VOP20" s="1196"/>
      <c r="VOR20" s="1198"/>
      <c r="VOS20" s="1193"/>
      <c r="VOT20" s="1194"/>
      <c r="VOU20" s="1195"/>
      <c r="VOV20" s="1195"/>
      <c r="VOW20" s="1195"/>
      <c r="VOX20" s="1196"/>
      <c r="VOY20" s="1196"/>
      <c r="VOZ20" s="1196"/>
      <c r="VPB20" s="1198"/>
      <c r="VPC20" s="1193"/>
      <c r="VPD20" s="1194"/>
      <c r="VPE20" s="1195"/>
      <c r="VPF20" s="1195"/>
      <c r="VPG20" s="1195"/>
      <c r="VPH20" s="1196"/>
      <c r="VPI20" s="1196"/>
      <c r="VPJ20" s="1196"/>
      <c r="VPL20" s="1198"/>
      <c r="VPM20" s="1193"/>
      <c r="VPN20" s="1194"/>
      <c r="VPO20" s="1195"/>
      <c r="VPP20" s="1195"/>
      <c r="VPQ20" s="1195"/>
      <c r="VPR20" s="1196"/>
      <c r="VPS20" s="1196"/>
      <c r="VPT20" s="1196"/>
      <c r="VPV20" s="1198"/>
      <c r="VPW20" s="1193"/>
      <c r="VPX20" s="1194"/>
      <c r="VPY20" s="1195"/>
      <c r="VPZ20" s="1195"/>
      <c r="VQA20" s="1195"/>
      <c r="VQB20" s="1196"/>
      <c r="VQC20" s="1196"/>
      <c r="VQD20" s="1196"/>
      <c r="VQF20" s="1198"/>
      <c r="VQG20" s="1193"/>
      <c r="VQH20" s="1194"/>
      <c r="VQI20" s="1195"/>
      <c r="VQJ20" s="1195"/>
      <c r="VQK20" s="1195"/>
      <c r="VQL20" s="1196"/>
      <c r="VQM20" s="1196"/>
      <c r="VQN20" s="1196"/>
      <c r="VQP20" s="1198"/>
      <c r="VQQ20" s="1193"/>
      <c r="VQR20" s="1194"/>
      <c r="VQS20" s="1195"/>
      <c r="VQT20" s="1195"/>
      <c r="VQU20" s="1195"/>
      <c r="VQV20" s="1196"/>
      <c r="VQW20" s="1196"/>
      <c r="VQX20" s="1196"/>
      <c r="VQZ20" s="1198"/>
      <c r="VRA20" s="1193"/>
      <c r="VRB20" s="1194"/>
      <c r="VRC20" s="1195"/>
      <c r="VRD20" s="1195"/>
      <c r="VRE20" s="1195"/>
      <c r="VRF20" s="1196"/>
      <c r="VRG20" s="1196"/>
      <c r="VRH20" s="1196"/>
      <c r="VRJ20" s="1198"/>
      <c r="VRK20" s="1193"/>
      <c r="VRL20" s="1194"/>
      <c r="VRM20" s="1195"/>
      <c r="VRN20" s="1195"/>
      <c r="VRO20" s="1195"/>
      <c r="VRP20" s="1196"/>
      <c r="VRQ20" s="1196"/>
      <c r="VRR20" s="1196"/>
      <c r="VRT20" s="1198"/>
      <c r="VRU20" s="1193"/>
      <c r="VRV20" s="1194"/>
      <c r="VRW20" s="1195"/>
      <c r="VRX20" s="1195"/>
      <c r="VRY20" s="1195"/>
      <c r="VRZ20" s="1196"/>
      <c r="VSA20" s="1196"/>
      <c r="VSB20" s="1196"/>
      <c r="VSD20" s="1198"/>
      <c r="VSE20" s="1193"/>
      <c r="VSF20" s="1194"/>
      <c r="VSG20" s="1195"/>
      <c r="VSH20" s="1195"/>
      <c r="VSI20" s="1195"/>
      <c r="VSJ20" s="1196"/>
      <c r="VSK20" s="1196"/>
      <c r="VSL20" s="1196"/>
      <c r="VSN20" s="1198"/>
      <c r="VSO20" s="1193"/>
      <c r="VSP20" s="1194"/>
      <c r="VSQ20" s="1195"/>
      <c r="VSR20" s="1195"/>
      <c r="VSS20" s="1195"/>
      <c r="VST20" s="1196"/>
      <c r="VSU20" s="1196"/>
      <c r="VSV20" s="1196"/>
      <c r="VSX20" s="1198"/>
      <c r="VSY20" s="1193"/>
      <c r="VSZ20" s="1194"/>
      <c r="VTA20" s="1195"/>
      <c r="VTB20" s="1195"/>
      <c r="VTC20" s="1195"/>
      <c r="VTD20" s="1196"/>
      <c r="VTE20" s="1196"/>
      <c r="VTF20" s="1196"/>
      <c r="VTH20" s="1198"/>
      <c r="VTI20" s="1193"/>
      <c r="VTJ20" s="1194"/>
      <c r="VTK20" s="1195"/>
      <c r="VTL20" s="1195"/>
      <c r="VTM20" s="1195"/>
      <c r="VTN20" s="1196"/>
      <c r="VTO20" s="1196"/>
      <c r="VTP20" s="1196"/>
      <c r="VTR20" s="1198"/>
      <c r="VTS20" s="1193"/>
      <c r="VTT20" s="1194"/>
      <c r="VTU20" s="1195"/>
      <c r="VTV20" s="1195"/>
      <c r="VTW20" s="1195"/>
      <c r="VTX20" s="1196"/>
      <c r="VTY20" s="1196"/>
      <c r="VTZ20" s="1196"/>
      <c r="VUB20" s="1198"/>
      <c r="VUC20" s="1193"/>
      <c r="VUD20" s="1194"/>
      <c r="VUE20" s="1195"/>
      <c r="VUF20" s="1195"/>
      <c r="VUG20" s="1195"/>
      <c r="VUH20" s="1196"/>
      <c r="VUI20" s="1196"/>
      <c r="VUJ20" s="1196"/>
      <c r="VUL20" s="1198"/>
      <c r="VUM20" s="1193"/>
      <c r="VUN20" s="1194"/>
      <c r="VUO20" s="1195"/>
      <c r="VUP20" s="1195"/>
      <c r="VUQ20" s="1195"/>
      <c r="VUR20" s="1196"/>
      <c r="VUS20" s="1196"/>
      <c r="VUT20" s="1196"/>
      <c r="VUV20" s="1198"/>
      <c r="VUW20" s="1193"/>
      <c r="VUX20" s="1194"/>
      <c r="VUY20" s="1195"/>
      <c r="VUZ20" s="1195"/>
      <c r="VVA20" s="1195"/>
      <c r="VVB20" s="1196"/>
      <c r="VVC20" s="1196"/>
      <c r="VVD20" s="1196"/>
      <c r="VVF20" s="1198"/>
      <c r="VVG20" s="1193"/>
      <c r="VVH20" s="1194"/>
      <c r="VVI20" s="1195"/>
      <c r="VVJ20" s="1195"/>
      <c r="VVK20" s="1195"/>
      <c r="VVL20" s="1196"/>
      <c r="VVM20" s="1196"/>
      <c r="VVN20" s="1196"/>
      <c r="VVP20" s="1198"/>
      <c r="VVQ20" s="1193"/>
      <c r="VVR20" s="1194"/>
      <c r="VVS20" s="1195"/>
      <c r="VVT20" s="1195"/>
      <c r="VVU20" s="1195"/>
      <c r="VVV20" s="1196"/>
      <c r="VVW20" s="1196"/>
      <c r="VVX20" s="1196"/>
      <c r="VVZ20" s="1198"/>
      <c r="VWA20" s="1193"/>
      <c r="VWB20" s="1194"/>
      <c r="VWC20" s="1195"/>
      <c r="VWD20" s="1195"/>
      <c r="VWE20" s="1195"/>
      <c r="VWF20" s="1196"/>
      <c r="VWG20" s="1196"/>
      <c r="VWH20" s="1196"/>
      <c r="VWJ20" s="1198"/>
      <c r="VWK20" s="1193"/>
      <c r="VWL20" s="1194"/>
      <c r="VWM20" s="1195"/>
      <c r="VWN20" s="1195"/>
      <c r="VWO20" s="1195"/>
      <c r="VWP20" s="1196"/>
      <c r="VWQ20" s="1196"/>
      <c r="VWR20" s="1196"/>
      <c r="VWT20" s="1198"/>
      <c r="VWU20" s="1193"/>
      <c r="VWV20" s="1194"/>
      <c r="VWW20" s="1195"/>
      <c r="VWX20" s="1195"/>
      <c r="VWY20" s="1195"/>
      <c r="VWZ20" s="1196"/>
      <c r="VXA20" s="1196"/>
      <c r="VXB20" s="1196"/>
      <c r="VXD20" s="1198"/>
      <c r="VXE20" s="1193"/>
      <c r="VXF20" s="1194"/>
      <c r="VXG20" s="1195"/>
      <c r="VXH20" s="1195"/>
      <c r="VXI20" s="1195"/>
      <c r="VXJ20" s="1196"/>
      <c r="VXK20" s="1196"/>
      <c r="VXL20" s="1196"/>
      <c r="VXN20" s="1198"/>
      <c r="VXO20" s="1193"/>
      <c r="VXP20" s="1194"/>
      <c r="VXQ20" s="1195"/>
      <c r="VXR20" s="1195"/>
      <c r="VXS20" s="1195"/>
      <c r="VXT20" s="1196"/>
      <c r="VXU20" s="1196"/>
      <c r="VXV20" s="1196"/>
      <c r="VXX20" s="1198"/>
      <c r="VXY20" s="1193"/>
      <c r="VXZ20" s="1194"/>
      <c r="VYA20" s="1195"/>
      <c r="VYB20" s="1195"/>
      <c r="VYC20" s="1195"/>
      <c r="VYD20" s="1196"/>
      <c r="VYE20" s="1196"/>
      <c r="VYF20" s="1196"/>
      <c r="VYH20" s="1198"/>
      <c r="VYI20" s="1193"/>
      <c r="VYJ20" s="1194"/>
      <c r="VYK20" s="1195"/>
      <c r="VYL20" s="1195"/>
      <c r="VYM20" s="1195"/>
      <c r="VYN20" s="1196"/>
      <c r="VYO20" s="1196"/>
      <c r="VYP20" s="1196"/>
      <c r="VYR20" s="1198"/>
      <c r="VYS20" s="1193"/>
      <c r="VYT20" s="1194"/>
      <c r="VYU20" s="1195"/>
      <c r="VYV20" s="1195"/>
      <c r="VYW20" s="1195"/>
      <c r="VYX20" s="1196"/>
      <c r="VYY20" s="1196"/>
      <c r="VYZ20" s="1196"/>
      <c r="VZB20" s="1198"/>
      <c r="VZC20" s="1193"/>
      <c r="VZD20" s="1194"/>
      <c r="VZE20" s="1195"/>
      <c r="VZF20" s="1195"/>
      <c r="VZG20" s="1195"/>
      <c r="VZH20" s="1196"/>
      <c r="VZI20" s="1196"/>
      <c r="VZJ20" s="1196"/>
      <c r="VZL20" s="1198"/>
      <c r="VZM20" s="1193"/>
      <c r="VZN20" s="1194"/>
      <c r="VZO20" s="1195"/>
      <c r="VZP20" s="1195"/>
      <c r="VZQ20" s="1195"/>
      <c r="VZR20" s="1196"/>
      <c r="VZS20" s="1196"/>
      <c r="VZT20" s="1196"/>
      <c r="VZV20" s="1198"/>
      <c r="VZW20" s="1193"/>
      <c r="VZX20" s="1194"/>
      <c r="VZY20" s="1195"/>
      <c r="VZZ20" s="1195"/>
      <c r="WAA20" s="1195"/>
      <c r="WAB20" s="1196"/>
      <c r="WAC20" s="1196"/>
      <c r="WAD20" s="1196"/>
      <c r="WAF20" s="1198"/>
      <c r="WAG20" s="1193"/>
      <c r="WAH20" s="1194"/>
      <c r="WAI20" s="1195"/>
      <c r="WAJ20" s="1195"/>
      <c r="WAK20" s="1195"/>
      <c r="WAL20" s="1196"/>
      <c r="WAM20" s="1196"/>
      <c r="WAN20" s="1196"/>
      <c r="WAP20" s="1198"/>
      <c r="WAQ20" s="1193"/>
      <c r="WAR20" s="1194"/>
      <c r="WAS20" s="1195"/>
      <c r="WAT20" s="1195"/>
      <c r="WAU20" s="1195"/>
      <c r="WAV20" s="1196"/>
      <c r="WAW20" s="1196"/>
      <c r="WAX20" s="1196"/>
      <c r="WAZ20" s="1198"/>
      <c r="WBA20" s="1193"/>
      <c r="WBB20" s="1194"/>
      <c r="WBC20" s="1195"/>
      <c r="WBD20" s="1195"/>
      <c r="WBE20" s="1195"/>
      <c r="WBF20" s="1196"/>
      <c r="WBG20" s="1196"/>
      <c r="WBH20" s="1196"/>
      <c r="WBJ20" s="1198"/>
      <c r="WBK20" s="1193"/>
      <c r="WBL20" s="1194"/>
      <c r="WBM20" s="1195"/>
      <c r="WBN20" s="1195"/>
      <c r="WBO20" s="1195"/>
      <c r="WBP20" s="1196"/>
      <c r="WBQ20" s="1196"/>
      <c r="WBR20" s="1196"/>
      <c r="WBT20" s="1198"/>
      <c r="WBU20" s="1193"/>
      <c r="WBV20" s="1194"/>
      <c r="WBW20" s="1195"/>
      <c r="WBX20" s="1195"/>
      <c r="WBY20" s="1195"/>
      <c r="WBZ20" s="1196"/>
      <c r="WCA20" s="1196"/>
      <c r="WCB20" s="1196"/>
      <c r="WCD20" s="1198"/>
      <c r="WCE20" s="1193"/>
      <c r="WCF20" s="1194"/>
      <c r="WCG20" s="1195"/>
      <c r="WCH20" s="1195"/>
      <c r="WCI20" s="1195"/>
      <c r="WCJ20" s="1196"/>
      <c r="WCK20" s="1196"/>
      <c r="WCL20" s="1196"/>
      <c r="WCN20" s="1198"/>
      <c r="WCO20" s="1193"/>
      <c r="WCP20" s="1194"/>
      <c r="WCQ20" s="1195"/>
      <c r="WCR20" s="1195"/>
      <c r="WCS20" s="1195"/>
      <c r="WCT20" s="1196"/>
      <c r="WCU20" s="1196"/>
      <c r="WCV20" s="1196"/>
      <c r="WCX20" s="1198"/>
      <c r="WCY20" s="1193"/>
      <c r="WCZ20" s="1194"/>
      <c r="WDA20" s="1195"/>
      <c r="WDB20" s="1195"/>
      <c r="WDC20" s="1195"/>
      <c r="WDD20" s="1196"/>
      <c r="WDE20" s="1196"/>
      <c r="WDF20" s="1196"/>
      <c r="WDH20" s="1198"/>
      <c r="WDI20" s="1193"/>
      <c r="WDJ20" s="1194"/>
      <c r="WDK20" s="1195"/>
      <c r="WDL20" s="1195"/>
      <c r="WDM20" s="1195"/>
      <c r="WDN20" s="1196"/>
      <c r="WDO20" s="1196"/>
      <c r="WDP20" s="1196"/>
      <c r="WDR20" s="1198"/>
      <c r="WDS20" s="1193"/>
      <c r="WDT20" s="1194"/>
      <c r="WDU20" s="1195"/>
      <c r="WDV20" s="1195"/>
      <c r="WDW20" s="1195"/>
      <c r="WDX20" s="1196"/>
      <c r="WDY20" s="1196"/>
      <c r="WDZ20" s="1196"/>
      <c r="WEB20" s="1198"/>
      <c r="WEC20" s="1193"/>
      <c r="WED20" s="1194"/>
      <c r="WEE20" s="1195"/>
      <c r="WEF20" s="1195"/>
      <c r="WEG20" s="1195"/>
      <c r="WEH20" s="1196"/>
      <c r="WEI20" s="1196"/>
      <c r="WEJ20" s="1196"/>
      <c r="WEL20" s="1198"/>
      <c r="WEM20" s="1193"/>
      <c r="WEN20" s="1194"/>
      <c r="WEO20" s="1195"/>
      <c r="WEP20" s="1195"/>
      <c r="WEQ20" s="1195"/>
      <c r="WER20" s="1196"/>
      <c r="WES20" s="1196"/>
      <c r="WET20" s="1196"/>
      <c r="WEV20" s="1198"/>
      <c r="WEW20" s="1193"/>
      <c r="WEX20" s="1194"/>
      <c r="WEY20" s="1195"/>
      <c r="WEZ20" s="1195"/>
      <c r="WFA20" s="1195"/>
      <c r="WFB20" s="1196"/>
      <c r="WFC20" s="1196"/>
      <c r="WFD20" s="1196"/>
      <c r="WFF20" s="1198"/>
      <c r="WFG20" s="1193"/>
      <c r="WFH20" s="1194"/>
      <c r="WFI20" s="1195"/>
      <c r="WFJ20" s="1195"/>
      <c r="WFK20" s="1195"/>
      <c r="WFL20" s="1196"/>
      <c r="WFM20" s="1196"/>
      <c r="WFN20" s="1196"/>
      <c r="WFP20" s="1198"/>
      <c r="WFQ20" s="1193"/>
      <c r="WFR20" s="1194"/>
      <c r="WFS20" s="1195"/>
      <c r="WFT20" s="1195"/>
      <c r="WFU20" s="1195"/>
      <c r="WFV20" s="1196"/>
      <c r="WFW20" s="1196"/>
      <c r="WFX20" s="1196"/>
      <c r="WFZ20" s="1198"/>
      <c r="WGA20" s="1193"/>
      <c r="WGB20" s="1194"/>
      <c r="WGC20" s="1195"/>
      <c r="WGD20" s="1195"/>
      <c r="WGE20" s="1195"/>
      <c r="WGF20" s="1196"/>
      <c r="WGG20" s="1196"/>
      <c r="WGH20" s="1196"/>
      <c r="WGJ20" s="1198"/>
      <c r="WGK20" s="1193"/>
      <c r="WGL20" s="1194"/>
      <c r="WGM20" s="1195"/>
      <c r="WGN20" s="1195"/>
      <c r="WGO20" s="1195"/>
      <c r="WGP20" s="1196"/>
      <c r="WGQ20" s="1196"/>
      <c r="WGR20" s="1196"/>
      <c r="WGT20" s="1198"/>
      <c r="WGU20" s="1193"/>
      <c r="WGV20" s="1194"/>
      <c r="WGW20" s="1195"/>
      <c r="WGX20" s="1195"/>
      <c r="WGY20" s="1195"/>
      <c r="WGZ20" s="1196"/>
      <c r="WHA20" s="1196"/>
      <c r="WHB20" s="1196"/>
      <c r="WHD20" s="1198"/>
      <c r="WHE20" s="1193"/>
      <c r="WHF20" s="1194"/>
      <c r="WHG20" s="1195"/>
      <c r="WHH20" s="1195"/>
      <c r="WHI20" s="1195"/>
      <c r="WHJ20" s="1196"/>
      <c r="WHK20" s="1196"/>
      <c r="WHL20" s="1196"/>
      <c r="WHN20" s="1198"/>
      <c r="WHO20" s="1193"/>
      <c r="WHP20" s="1194"/>
      <c r="WHQ20" s="1195"/>
      <c r="WHR20" s="1195"/>
      <c r="WHS20" s="1195"/>
      <c r="WHT20" s="1196"/>
      <c r="WHU20" s="1196"/>
      <c r="WHV20" s="1196"/>
      <c r="WHX20" s="1198"/>
      <c r="WHY20" s="1193"/>
      <c r="WHZ20" s="1194"/>
      <c r="WIA20" s="1195"/>
      <c r="WIB20" s="1195"/>
      <c r="WIC20" s="1195"/>
      <c r="WID20" s="1196"/>
      <c r="WIE20" s="1196"/>
      <c r="WIF20" s="1196"/>
      <c r="WIH20" s="1198"/>
      <c r="WII20" s="1193"/>
      <c r="WIJ20" s="1194"/>
      <c r="WIK20" s="1195"/>
      <c r="WIL20" s="1195"/>
      <c r="WIM20" s="1195"/>
      <c r="WIN20" s="1196"/>
      <c r="WIO20" s="1196"/>
      <c r="WIP20" s="1196"/>
      <c r="WIR20" s="1198"/>
      <c r="WIS20" s="1193"/>
      <c r="WIT20" s="1194"/>
      <c r="WIU20" s="1195"/>
      <c r="WIV20" s="1195"/>
      <c r="WIW20" s="1195"/>
      <c r="WIX20" s="1196"/>
      <c r="WIY20" s="1196"/>
      <c r="WIZ20" s="1196"/>
      <c r="WJB20" s="1198"/>
      <c r="WJC20" s="1193"/>
      <c r="WJD20" s="1194"/>
      <c r="WJE20" s="1195"/>
      <c r="WJF20" s="1195"/>
      <c r="WJG20" s="1195"/>
      <c r="WJH20" s="1196"/>
      <c r="WJI20" s="1196"/>
      <c r="WJJ20" s="1196"/>
      <c r="WJL20" s="1198"/>
      <c r="WJM20" s="1193"/>
      <c r="WJN20" s="1194"/>
      <c r="WJO20" s="1195"/>
      <c r="WJP20" s="1195"/>
      <c r="WJQ20" s="1195"/>
      <c r="WJR20" s="1196"/>
      <c r="WJS20" s="1196"/>
      <c r="WJT20" s="1196"/>
      <c r="WJV20" s="1198"/>
      <c r="WJW20" s="1193"/>
      <c r="WJX20" s="1194"/>
      <c r="WJY20" s="1195"/>
      <c r="WJZ20" s="1195"/>
      <c r="WKA20" s="1195"/>
      <c r="WKB20" s="1196"/>
      <c r="WKC20" s="1196"/>
      <c r="WKD20" s="1196"/>
      <c r="WKF20" s="1198"/>
      <c r="WKG20" s="1193"/>
      <c r="WKH20" s="1194"/>
      <c r="WKI20" s="1195"/>
      <c r="WKJ20" s="1195"/>
      <c r="WKK20" s="1195"/>
      <c r="WKL20" s="1196"/>
      <c r="WKM20" s="1196"/>
      <c r="WKN20" s="1196"/>
      <c r="WKP20" s="1198"/>
      <c r="WKQ20" s="1193"/>
      <c r="WKR20" s="1194"/>
      <c r="WKS20" s="1195"/>
      <c r="WKT20" s="1195"/>
      <c r="WKU20" s="1195"/>
      <c r="WKV20" s="1196"/>
      <c r="WKW20" s="1196"/>
      <c r="WKX20" s="1196"/>
      <c r="WKZ20" s="1198"/>
      <c r="WLA20" s="1193"/>
      <c r="WLB20" s="1194"/>
      <c r="WLC20" s="1195"/>
      <c r="WLD20" s="1195"/>
      <c r="WLE20" s="1195"/>
      <c r="WLF20" s="1196"/>
      <c r="WLG20" s="1196"/>
      <c r="WLH20" s="1196"/>
      <c r="WLJ20" s="1198"/>
      <c r="WLK20" s="1193"/>
      <c r="WLL20" s="1194"/>
      <c r="WLM20" s="1195"/>
      <c r="WLN20" s="1195"/>
      <c r="WLO20" s="1195"/>
      <c r="WLP20" s="1196"/>
      <c r="WLQ20" s="1196"/>
      <c r="WLR20" s="1196"/>
      <c r="WLT20" s="1198"/>
      <c r="WLU20" s="1193"/>
      <c r="WLV20" s="1194"/>
      <c r="WLW20" s="1195"/>
      <c r="WLX20" s="1195"/>
      <c r="WLY20" s="1195"/>
      <c r="WLZ20" s="1196"/>
      <c r="WMA20" s="1196"/>
      <c r="WMB20" s="1196"/>
      <c r="WMD20" s="1198"/>
      <c r="WME20" s="1193"/>
      <c r="WMF20" s="1194"/>
      <c r="WMG20" s="1195"/>
      <c r="WMH20" s="1195"/>
      <c r="WMI20" s="1195"/>
      <c r="WMJ20" s="1196"/>
      <c r="WMK20" s="1196"/>
      <c r="WML20" s="1196"/>
      <c r="WMN20" s="1198"/>
      <c r="WMO20" s="1193"/>
      <c r="WMP20" s="1194"/>
      <c r="WMQ20" s="1195"/>
      <c r="WMR20" s="1195"/>
      <c r="WMS20" s="1195"/>
      <c r="WMT20" s="1196"/>
      <c r="WMU20" s="1196"/>
      <c r="WMV20" s="1196"/>
      <c r="WMX20" s="1198"/>
      <c r="WMY20" s="1193"/>
      <c r="WMZ20" s="1194"/>
      <c r="WNA20" s="1195"/>
      <c r="WNB20" s="1195"/>
      <c r="WNC20" s="1195"/>
      <c r="WND20" s="1196"/>
      <c r="WNE20" s="1196"/>
      <c r="WNF20" s="1196"/>
      <c r="WNH20" s="1198"/>
      <c r="WNI20" s="1193"/>
      <c r="WNJ20" s="1194"/>
      <c r="WNK20" s="1195"/>
      <c r="WNL20" s="1195"/>
      <c r="WNM20" s="1195"/>
      <c r="WNN20" s="1196"/>
      <c r="WNO20" s="1196"/>
      <c r="WNP20" s="1196"/>
      <c r="WNR20" s="1198"/>
      <c r="WNS20" s="1193"/>
      <c r="WNT20" s="1194"/>
      <c r="WNU20" s="1195"/>
      <c r="WNV20" s="1195"/>
      <c r="WNW20" s="1195"/>
      <c r="WNX20" s="1196"/>
      <c r="WNY20" s="1196"/>
      <c r="WNZ20" s="1196"/>
      <c r="WOB20" s="1198"/>
      <c r="WOC20" s="1193"/>
      <c r="WOD20" s="1194"/>
      <c r="WOE20" s="1195"/>
      <c r="WOF20" s="1195"/>
      <c r="WOG20" s="1195"/>
      <c r="WOH20" s="1196"/>
      <c r="WOI20" s="1196"/>
      <c r="WOJ20" s="1196"/>
      <c r="WOL20" s="1198"/>
      <c r="WOM20" s="1193"/>
      <c r="WON20" s="1194"/>
      <c r="WOO20" s="1195"/>
      <c r="WOP20" s="1195"/>
      <c r="WOQ20" s="1195"/>
      <c r="WOR20" s="1196"/>
      <c r="WOS20" s="1196"/>
      <c r="WOT20" s="1196"/>
      <c r="WOV20" s="1198"/>
      <c r="WOW20" s="1193"/>
      <c r="WOX20" s="1194"/>
      <c r="WOY20" s="1195"/>
      <c r="WOZ20" s="1195"/>
      <c r="WPA20" s="1195"/>
      <c r="WPB20" s="1196"/>
      <c r="WPC20" s="1196"/>
      <c r="WPD20" s="1196"/>
      <c r="WPF20" s="1198"/>
      <c r="WPG20" s="1193"/>
      <c r="WPH20" s="1194"/>
      <c r="WPI20" s="1195"/>
      <c r="WPJ20" s="1195"/>
      <c r="WPK20" s="1195"/>
      <c r="WPL20" s="1196"/>
      <c r="WPM20" s="1196"/>
      <c r="WPN20" s="1196"/>
      <c r="WPP20" s="1198"/>
      <c r="WPQ20" s="1193"/>
      <c r="WPR20" s="1194"/>
      <c r="WPS20" s="1195"/>
      <c r="WPT20" s="1195"/>
      <c r="WPU20" s="1195"/>
      <c r="WPV20" s="1196"/>
      <c r="WPW20" s="1196"/>
      <c r="WPX20" s="1196"/>
      <c r="WPZ20" s="1198"/>
      <c r="WQA20" s="1193"/>
      <c r="WQB20" s="1194"/>
      <c r="WQC20" s="1195"/>
      <c r="WQD20" s="1195"/>
      <c r="WQE20" s="1195"/>
      <c r="WQF20" s="1196"/>
      <c r="WQG20" s="1196"/>
      <c r="WQH20" s="1196"/>
      <c r="WQJ20" s="1198"/>
      <c r="WQK20" s="1193"/>
      <c r="WQL20" s="1194"/>
      <c r="WQM20" s="1195"/>
      <c r="WQN20" s="1195"/>
      <c r="WQO20" s="1195"/>
      <c r="WQP20" s="1196"/>
      <c r="WQQ20" s="1196"/>
      <c r="WQR20" s="1196"/>
      <c r="WQT20" s="1198"/>
      <c r="WQU20" s="1193"/>
      <c r="WQV20" s="1194"/>
      <c r="WQW20" s="1195"/>
      <c r="WQX20" s="1195"/>
      <c r="WQY20" s="1195"/>
      <c r="WQZ20" s="1196"/>
      <c r="WRA20" s="1196"/>
      <c r="WRB20" s="1196"/>
      <c r="WRD20" s="1198"/>
      <c r="WRE20" s="1193"/>
      <c r="WRF20" s="1194"/>
      <c r="WRG20" s="1195"/>
      <c r="WRH20" s="1195"/>
      <c r="WRI20" s="1195"/>
      <c r="WRJ20" s="1196"/>
      <c r="WRK20" s="1196"/>
      <c r="WRL20" s="1196"/>
      <c r="WRN20" s="1198"/>
      <c r="WRO20" s="1193"/>
      <c r="WRP20" s="1194"/>
      <c r="WRQ20" s="1195"/>
      <c r="WRR20" s="1195"/>
      <c r="WRS20" s="1195"/>
      <c r="WRT20" s="1196"/>
      <c r="WRU20" s="1196"/>
      <c r="WRV20" s="1196"/>
      <c r="WRX20" s="1198"/>
      <c r="WRY20" s="1193"/>
      <c r="WRZ20" s="1194"/>
      <c r="WSA20" s="1195"/>
      <c r="WSB20" s="1195"/>
      <c r="WSC20" s="1195"/>
      <c r="WSD20" s="1196"/>
      <c r="WSE20" s="1196"/>
      <c r="WSF20" s="1196"/>
      <c r="WSH20" s="1198"/>
      <c r="WSI20" s="1193"/>
      <c r="WSJ20" s="1194"/>
      <c r="WSK20" s="1195"/>
      <c r="WSL20" s="1195"/>
      <c r="WSM20" s="1195"/>
      <c r="WSN20" s="1196"/>
      <c r="WSO20" s="1196"/>
      <c r="WSP20" s="1196"/>
      <c r="WSR20" s="1198"/>
      <c r="WSS20" s="1193"/>
      <c r="WST20" s="1194"/>
      <c r="WSU20" s="1195"/>
      <c r="WSV20" s="1195"/>
      <c r="WSW20" s="1195"/>
      <c r="WSX20" s="1196"/>
      <c r="WSY20" s="1196"/>
      <c r="WSZ20" s="1196"/>
      <c r="WTB20" s="1198"/>
      <c r="WTC20" s="1193"/>
      <c r="WTD20" s="1194"/>
      <c r="WTE20" s="1195"/>
      <c r="WTF20" s="1195"/>
      <c r="WTG20" s="1195"/>
      <c r="WTH20" s="1196"/>
      <c r="WTI20" s="1196"/>
      <c r="WTJ20" s="1196"/>
      <c r="WTL20" s="1198"/>
      <c r="WTM20" s="1193"/>
      <c r="WTN20" s="1194"/>
      <c r="WTO20" s="1195"/>
      <c r="WTP20" s="1195"/>
      <c r="WTQ20" s="1195"/>
      <c r="WTR20" s="1196"/>
      <c r="WTS20" s="1196"/>
      <c r="WTT20" s="1196"/>
      <c r="WTV20" s="1198"/>
      <c r="WTW20" s="1193"/>
      <c r="WTX20" s="1194"/>
      <c r="WTY20" s="1195"/>
      <c r="WTZ20" s="1195"/>
      <c r="WUA20" s="1195"/>
      <c r="WUB20" s="1196"/>
      <c r="WUC20" s="1196"/>
      <c r="WUD20" s="1196"/>
      <c r="WUF20" s="1198"/>
      <c r="WUG20" s="1193"/>
      <c r="WUH20" s="1194"/>
      <c r="WUI20" s="1195"/>
      <c r="WUJ20" s="1195"/>
      <c r="WUK20" s="1195"/>
      <c r="WUL20" s="1196"/>
      <c r="WUM20" s="1196"/>
      <c r="WUN20" s="1196"/>
      <c r="WUP20" s="1198"/>
      <c r="WUQ20" s="1193"/>
      <c r="WUR20" s="1194"/>
      <c r="WUS20" s="1195"/>
      <c r="WUT20" s="1195"/>
      <c r="WUU20" s="1195"/>
      <c r="WUV20" s="1196"/>
      <c r="WUW20" s="1196"/>
      <c r="WUX20" s="1196"/>
      <c r="WUZ20" s="1198"/>
      <c r="WVA20" s="1193"/>
      <c r="WVB20" s="1194"/>
      <c r="WVC20" s="1195"/>
      <c r="WVD20" s="1195"/>
      <c r="WVE20" s="1195"/>
      <c r="WVF20" s="1196"/>
      <c r="WVG20" s="1196"/>
      <c r="WVH20" s="1196"/>
      <c r="WVJ20" s="1198"/>
      <c r="WVK20" s="1193"/>
      <c r="WVL20" s="1194"/>
      <c r="WVM20" s="1195"/>
      <c r="WVN20" s="1195"/>
      <c r="WVO20" s="1195"/>
      <c r="WVP20" s="1196"/>
      <c r="WVQ20" s="1196"/>
      <c r="WVR20" s="1196"/>
      <c r="WVT20" s="1198"/>
      <c r="WVU20" s="1193"/>
      <c r="WVV20" s="1194"/>
      <c r="WVW20" s="1195"/>
      <c r="WVX20" s="1195"/>
      <c r="WVY20" s="1195"/>
      <c r="WVZ20" s="1196"/>
      <c r="WWA20" s="1196"/>
      <c r="WWB20" s="1196"/>
      <c r="WWD20" s="1198"/>
      <c r="WWE20" s="1193"/>
      <c r="WWF20" s="1194"/>
      <c r="WWG20" s="1195"/>
      <c r="WWH20" s="1195"/>
      <c r="WWI20" s="1195"/>
      <c r="WWJ20" s="1196"/>
      <c r="WWK20" s="1196"/>
      <c r="WWL20" s="1196"/>
      <c r="WWN20" s="1198"/>
      <c r="WWO20" s="1193"/>
      <c r="WWP20" s="1194"/>
      <c r="WWQ20" s="1195"/>
      <c r="WWR20" s="1195"/>
      <c r="WWS20" s="1195"/>
      <c r="WWT20" s="1196"/>
      <c r="WWU20" s="1196"/>
      <c r="WWV20" s="1196"/>
      <c r="WWX20" s="1198"/>
      <c r="WWY20" s="1193"/>
      <c r="WWZ20" s="1194"/>
      <c r="WXA20" s="1195"/>
      <c r="WXB20" s="1195"/>
      <c r="WXC20" s="1195"/>
      <c r="WXD20" s="1196"/>
      <c r="WXE20" s="1196"/>
      <c r="WXF20" s="1196"/>
      <c r="WXH20" s="1198"/>
      <c r="WXI20" s="1193"/>
      <c r="WXJ20" s="1194"/>
      <c r="WXK20" s="1195"/>
      <c r="WXL20" s="1195"/>
      <c r="WXM20" s="1195"/>
      <c r="WXN20" s="1196"/>
      <c r="WXO20" s="1196"/>
      <c r="WXP20" s="1196"/>
      <c r="WXR20" s="1198"/>
      <c r="WXS20" s="1193"/>
      <c r="WXT20" s="1194"/>
      <c r="WXU20" s="1195"/>
      <c r="WXV20" s="1195"/>
      <c r="WXW20" s="1195"/>
      <c r="WXX20" s="1196"/>
      <c r="WXY20" s="1196"/>
      <c r="WXZ20" s="1196"/>
      <c r="WYB20" s="1198"/>
      <c r="WYC20" s="1193"/>
      <c r="WYD20" s="1194"/>
      <c r="WYE20" s="1195"/>
      <c r="WYF20" s="1195"/>
      <c r="WYG20" s="1195"/>
      <c r="WYH20" s="1196"/>
      <c r="WYI20" s="1196"/>
      <c r="WYJ20" s="1196"/>
      <c r="WYL20" s="1198"/>
      <c r="WYM20" s="1193"/>
      <c r="WYN20" s="1194"/>
      <c r="WYO20" s="1195"/>
      <c r="WYP20" s="1195"/>
      <c r="WYQ20" s="1195"/>
      <c r="WYR20" s="1196"/>
      <c r="WYS20" s="1196"/>
      <c r="WYT20" s="1196"/>
      <c r="WYV20" s="1198"/>
      <c r="WYW20" s="1193"/>
      <c r="WYX20" s="1194"/>
      <c r="WYY20" s="1195"/>
      <c r="WYZ20" s="1195"/>
      <c r="WZA20" s="1195"/>
      <c r="WZB20" s="1196"/>
      <c r="WZC20" s="1196"/>
      <c r="WZD20" s="1196"/>
      <c r="WZF20" s="1198"/>
      <c r="WZG20" s="1193"/>
      <c r="WZH20" s="1194"/>
      <c r="WZI20" s="1195"/>
      <c r="WZJ20" s="1195"/>
      <c r="WZK20" s="1195"/>
      <c r="WZL20" s="1196"/>
      <c r="WZM20" s="1196"/>
      <c r="WZN20" s="1196"/>
      <c r="WZP20" s="1198"/>
      <c r="WZQ20" s="1193"/>
      <c r="WZR20" s="1194"/>
      <c r="WZS20" s="1195"/>
      <c r="WZT20" s="1195"/>
      <c r="WZU20" s="1195"/>
      <c r="WZV20" s="1196"/>
      <c r="WZW20" s="1196"/>
      <c r="WZX20" s="1196"/>
      <c r="WZZ20" s="1198"/>
      <c r="XAA20" s="1193"/>
      <c r="XAB20" s="1194"/>
      <c r="XAC20" s="1195"/>
      <c r="XAD20" s="1195"/>
      <c r="XAE20" s="1195"/>
      <c r="XAF20" s="1196"/>
      <c r="XAG20" s="1196"/>
      <c r="XAH20" s="1196"/>
      <c r="XAJ20" s="1198"/>
      <c r="XAK20" s="1193"/>
      <c r="XAL20" s="1194"/>
      <c r="XAM20" s="1195"/>
      <c r="XAN20" s="1195"/>
      <c r="XAO20" s="1195"/>
      <c r="XAP20" s="1196"/>
      <c r="XAQ20" s="1196"/>
      <c r="XAR20" s="1196"/>
      <c r="XAT20" s="1198"/>
      <c r="XAU20" s="1193"/>
      <c r="XAV20" s="1194"/>
      <c r="XAW20" s="1195"/>
      <c r="XAX20" s="1195"/>
      <c r="XAY20" s="1195"/>
      <c r="XAZ20" s="1196"/>
      <c r="XBA20" s="1196"/>
      <c r="XBB20" s="1196"/>
      <c r="XBD20" s="1198"/>
      <c r="XBE20" s="1193"/>
      <c r="XBF20" s="1194"/>
      <c r="XBG20" s="1195"/>
      <c r="XBH20" s="1195"/>
      <c r="XBI20" s="1195"/>
      <c r="XBJ20" s="1196"/>
      <c r="XBK20" s="1196"/>
      <c r="XBL20" s="1196"/>
      <c r="XBN20" s="1198"/>
      <c r="XBO20" s="1193"/>
      <c r="XBP20" s="1194"/>
      <c r="XBQ20" s="1195"/>
      <c r="XBR20" s="1195"/>
      <c r="XBS20" s="1195"/>
      <c r="XBT20" s="1196"/>
      <c r="XBU20" s="1196"/>
      <c r="XBV20" s="1196"/>
      <c r="XBX20" s="1198"/>
      <c r="XBY20" s="1193"/>
      <c r="XBZ20" s="1194"/>
      <c r="XCA20" s="1195"/>
      <c r="XCB20" s="1195"/>
      <c r="XCC20" s="1195"/>
      <c r="XCD20" s="1196"/>
      <c r="XCE20" s="1196"/>
      <c r="XCF20" s="1196"/>
      <c r="XCH20" s="1198"/>
      <c r="XCI20" s="1193"/>
      <c r="XCJ20" s="1194"/>
      <c r="XCK20" s="1195"/>
      <c r="XCL20" s="1195"/>
      <c r="XCM20" s="1195"/>
      <c r="XCN20" s="1196"/>
      <c r="XCO20" s="1196"/>
      <c r="XCP20" s="1196"/>
      <c r="XCR20" s="1198"/>
      <c r="XCS20" s="1193"/>
      <c r="XCT20" s="1194"/>
      <c r="XCU20" s="1195"/>
      <c r="XCV20" s="1195"/>
      <c r="XCW20" s="1195"/>
      <c r="XCX20" s="1196"/>
      <c r="XCY20" s="1196"/>
      <c r="XCZ20" s="1196"/>
      <c r="XDB20" s="1198"/>
      <c r="XDC20" s="1193"/>
      <c r="XDD20" s="1194"/>
      <c r="XDE20" s="1195"/>
      <c r="XDF20" s="1195"/>
      <c r="XDG20" s="1195"/>
      <c r="XDH20" s="1196"/>
      <c r="XDI20" s="1196"/>
      <c r="XDJ20" s="1196"/>
      <c r="XDL20" s="1198"/>
      <c r="XDM20" s="1193"/>
      <c r="XDN20" s="1194"/>
      <c r="XDO20" s="1195"/>
      <c r="XDP20" s="1195"/>
      <c r="XDQ20" s="1195"/>
      <c r="XDR20" s="1196"/>
      <c r="XDS20" s="1196"/>
      <c r="XDT20" s="1196"/>
      <c r="XDV20" s="1198"/>
      <c r="XDW20" s="1193"/>
      <c r="XDX20" s="1194"/>
      <c r="XDY20" s="1195"/>
      <c r="XDZ20" s="1195"/>
      <c r="XEA20" s="1195"/>
      <c r="XEB20" s="1196"/>
      <c r="XEC20" s="1196"/>
      <c r="XED20" s="1196"/>
      <c r="XEF20" s="1198"/>
      <c r="XEG20" s="1193"/>
      <c r="XEH20" s="1194"/>
      <c r="XEI20" s="1195"/>
      <c r="XEJ20" s="1195"/>
      <c r="XEK20" s="1195"/>
      <c r="XEL20" s="1196"/>
      <c r="XEM20" s="1196"/>
      <c r="XEN20" s="1196"/>
      <c r="XEP20" s="1198"/>
      <c r="XEQ20" s="1193"/>
      <c r="XER20" s="1194"/>
      <c r="XES20" s="1195"/>
      <c r="XET20" s="1195"/>
      <c r="XEU20" s="1195"/>
      <c r="XEV20" s="1196"/>
      <c r="XEW20" s="1196"/>
      <c r="XEX20" s="1196"/>
      <c r="XEZ20" s="1198"/>
      <c r="XFA20" s="1193"/>
      <c r="XFB20" s="1194"/>
      <c r="XFC20" s="1195"/>
      <c r="XFD20" s="1195"/>
    </row>
    <row r="21" spans="1:2048 2050:7168 7170:12288 12290:16384" ht="26.1" customHeight="1" thickBot="1">
      <c r="L21" s="1197"/>
      <c r="M21" s="1244"/>
      <c r="N21" s="1244"/>
      <c r="O21" s="1244"/>
      <c r="P21" s="1244"/>
      <c r="Q21" s="1244"/>
      <c r="R21" s="1244"/>
      <c r="S21" s="1244"/>
      <c r="T21" s="1244"/>
      <c r="U21" s="1244"/>
      <c r="V21" s="1244"/>
      <c r="W21" s="1244"/>
      <c r="X21" s="1244"/>
      <c r="Y21" s="1244"/>
      <c r="Z21" s="1244"/>
      <c r="AA21" s="1244"/>
      <c r="AB21" s="1244"/>
      <c r="AC21" s="1244"/>
      <c r="AD21" s="1244"/>
      <c r="AE21" s="1244"/>
      <c r="AF21" s="1244"/>
      <c r="AG21" s="1244"/>
      <c r="AH21" s="1244"/>
      <c r="AI21" s="1244"/>
      <c r="AJ21" s="1244"/>
      <c r="AK21" s="1244"/>
      <c r="AL21" s="1244"/>
      <c r="AM21" s="1244"/>
      <c r="AN21" s="1244"/>
      <c r="AO21" s="1244"/>
      <c r="AP21" s="1244"/>
      <c r="AQ21" s="1244"/>
      <c r="AR21" s="1244"/>
      <c r="AS21" s="1244"/>
      <c r="AT21" s="1244"/>
      <c r="AU21" s="1244"/>
      <c r="AV21" s="1244"/>
      <c r="AW21" s="1244"/>
      <c r="AX21" s="1244"/>
      <c r="AY21" s="1244"/>
      <c r="AZ21" s="1244"/>
      <c r="BA21" s="1244"/>
      <c r="BB21" s="1244"/>
      <c r="BC21" s="1244"/>
      <c r="BD21" s="1244"/>
      <c r="BE21" s="1244"/>
      <c r="BF21" s="1244"/>
      <c r="BG21" s="1244"/>
      <c r="BH21" s="1244"/>
      <c r="BI21" s="1244"/>
      <c r="BJ21" s="1244"/>
      <c r="BK21" s="1244"/>
      <c r="BL21" s="1244"/>
      <c r="BM21" s="1244"/>
      <c r="BN21" s="1244"/>
      <c r="BO21" s="1244"/>
      <c r="BP21" s="1244"/>
      <c r="BQ21" s="1244"/>
      <c r="BR21" s="1244"/>
      <c r="BS21" s="1244"/>
      <c r="BT21" s="1244"/>
      <c r="BU21" s="1244"/>
      <c r="BV21" s="1244"/>
      <c r="BW21" s="1244"/>
      <c r="BX21" s="1244"/>
      <c r="BY21" s="1244"/>
      <c r="BZ21" s="1244"/>
      <c r="CA21" s="1244"/>
    </row>
    <row r="22" spans="1:2048 2050:7168 7170:12288 12290:16384" ht="29.1" customHeight="1">
      <c r="B22" s="1223" t="s">
        <v>830</v>
      </c>
      <c r="C22" s="1319">
        <v>200</v>
      </c>
      <c r="D22" s="1320" t="s">
        <v>831</v>
      </c>
      <c r="E22" s="1321" t="s">
        <v>824</v>
      </c>
      <c r="F22" s="1322">
        <v>1</v>
      </c>
      <c r="G22" s="1322">
        <v>2</v>
      </c>
      <c r="H22" s="1322">
        <v>3</v>
      </c>
      <c r="I22" s="1323" t="s">
        <v>106</v>
      </c>
      <c r="J22" s="1244"/>
      <c r="K22" s="1244"/>
      <c r="V22" s="1244"/>
      <c r="W22" s="1244"/>
      <c r="X22" s="1244"/>
      <c r="Y22" s="1244"/>
      <c r="Z22" s="1244"/>
      <c r="AA22" s="1244"/>
      <c r="AB22" s="1244"/>
      <c r="AC22" s="1244"/>
      <c r="AD22" s="1244"/>
      <c r="AE22" s="1244"/>
      <c r="AF22" s="1244"/>
      <c r="AG22" s="1244"/>
      <c r="AH22" s="1244"/>
      <c r="AI22" s="1244"/>
      <c r="AJ22" s="1244"/>
      <c r="AK22" s="1244"/>
      <c r="AL22" s="1244"/>
      <c r="AM22" s="1244"/>
      <c r="AN22" s="1244"/>
      <c r="AO22" s="1244"/>
      <c r="AP22" s="1244"/>
      <c r="AQ22" s="1244"/>
      <c r="AR22" s="1244"/>
      <c r="AS22" s="1244"/>
      <c r="AT22" s="1244"/>
      <c r="AU22" s="1244"/>
      <c r="AV22" s="1244"/>
      <c r="AW22" s="1244"/>
      <c r="AX22" s="1244"/>
      <c r="AY22" s="1244"/>
      <c r="AZ22" s="1244"/>
      <c r="BA22" s="1244"/>
      <c r="BB22" s="1244"/>
      <c r="BC22" s="1244"/>
      <c r="BD22" s="1244"/>
      <c r="BE22" s="1244"/>
      <c r="BF22" s="1244"/>
      <c r="BG22" s="1244"/>
      <c r="BH22" s="1244"/>
      <c r="BI22" s="1244"/>
      <c r="BJ22" s="1244"/>
      <c r="BK22" s="1244"/>
      <c r="BL22" s="1244"/>
      <c r="BM22" s="1244"/>
      <c r="BN22" s="1244"/>
      <c r="BO22" s="1244"/>
      <c r="BP22" s="1244"/>
      <c r="BQ22" s="1244"/>
      <c r="BR22" s="1244"/>
      <c r="BS22" s="1197"/>
      <c r="BU22" s="1197"/>
    </row>
    <row r="23" spans="1:2048 2050:7168 7170:12288 12290:16384" ht="47.1" customHeight="1">
      <c r="B23" s="1324" t="s">
        <v>832</v>
      </c>
      <c r="C23" s="1325">
        <v>50</v>
      </c>
      <c r="D23" s="1326"/>
      <c r="E23" s="1327"/>
      <c r="F23" s="1328"/>
      <c r="G23" s="1328"/>
      <c r="H23" s="1328"/>
      <c r="I23" s="1329"/>
      <c r="J23" s="1244"/>
      <c r="K23" s="1244"/>
      <c r="V23" s="1244"/>
      <c r="W23" s="1244"/>
      <c r="X23" s="1244"/>
      <c r="Y23" s="1244"/>
      <c r="Z23" s="1244"/>
      <c r="AA23" s="1244"/>
      <c r="AB23" s="1244"/>
      <c r="AC23" s="1244"/>
      <c r="AD23" s="1244"/>
      <c r="AE23" s="1244"/>
      <c r="AF23" s="1244"/>
      <c r="AG23" s="1244"/>
      <c r="AH23" s="1244"/>
      <c r="AI23" s="1244"/>
      <c r="AJ23" s="1244"/>
      <c r="AK23" s="1244"/>
      <c r="AL23" s="1244"/>
      <c r="AM23" s="1244"/>
      <c r="AN23" s="1244"/>
      <c r="AO23" s="1244"/>
      <c r="AP23" s="1244"/>
      <c r="AQ23" s="1244"/>
      <c r="AR23" s="1244"/>
      <c r="AS23" s="1244"/>
      <c r="AT23" s="1244"/>
      <c r="AU23" s="1244"/>
      <c r="AV23" s="1244"/>
      <c r="AW23" s="1244"/>
      <c r="AX23" s="1244"/>
      <c r="AY23" s="1244"/>
      <c r="AZ23" s="1244"/>
      <c r="BA23" s="1244"/>
      <c r="BB23" s="1244"/>
      <c r="BC23" s="1244"/>
      <c r="BD23" s="1244"/>
      <c r="BE23" s="1244"/>
      <c r="BF23" s="1244"/>
      <c r="BG23" s="1244"/>
      <c r="BH23" s="1244"/>
      <c r="BI23" s="1244"/>
      <c r="BJ23" s="1244"/>
      <c r="BK23" s="1244"/>
      <c r="BL23" s="1244"/>
      <c r="BM23" s="1244"/>
      <c r="BN23" s="1244"/>
      <c r="BO23" s="1244"/>
      <c r="BP23" s="1244"/>
      <c r="BQ23" s="1244"/>
      <c r="BR23" s="1244"/>
      <c r="BS23" s="1197"/>
      <c r="BU23" s="1197"/>
    </row>
    <row r="24" spans="1:2048 2050:7168 7170:12288 12290:16384" ht="57.95" customHeight="1" thickBot="1">
      <c r="B24" s="1330" t="s">
        <v>833</v>
      </c>
      <c r="C24" s="1331">
        <v>60</v>
      </c>
      <c r="D24" s="1332" t="s">
        <v>834</v>
      </c>
      <c r="E24" s="1333">
        <v>6</v>
      </c>
      <c r="F24" s="1333">
        <v>5</v>
      </c>
      <c r="G24" s="1333">
        <v>20</v>
      </c>
      <c r="H24" s="1333">
        <v>8</v>
      </c>
      <c r="I24" s="1334">
        <v>39</v>
      </c>
      <c r="J24" s="1244"/>
      <c r="K24" s="1244"/>
      <c r="V24" s="1244"/>
      <c r="W24" s="1244"/>
      <c r="X24" s="1244"/>
      <c r="Y24" s="1244"/>
      <c r="Z24" s="1244"/>
      <c r="AA24" s="1244"/>
      <c r="AB24" s="1244"/>
      <c r="AC24" s="1244"/>
      <c r="AD24" s="1244"/>
      <c r="AE24" s="1244"/>
      <c r="AF24" s="1244"/>
      <c r="AG24" s="1244"/>
      <c r="AH24" s="1244"/>
      <c r="AI24" s="1244"/>
      <c r="AJ24" s="1244"/>
      <c r="AK24" s="1244"/>
      <c r="AL24" s="1244"/>
      <c r="AM24" s="1244"/>
      <c r="AN24" s="1244"/>
      <c r="AO24" s="1244"/>
      <c r="AP24" s="1244"/>
      <c r="AQ24" s="1244"/>
      <c r="AR24" s="1244"/>
      <c r="AS24" s="1244"/>
      <c r="AT24" s="1244"/>
      <c r="AU24" s="1244"/>
      <c r="AV24" s="1244"/>
      <c r="AW24" s="1244"/>
      <c r="AX24" s="1244"/>
      <c r="AY24" s="1244"/>
      <c r="AZ24" s="1244"/>
      <c r="BA24" s="1244"/>
      <c r="BB24" s="1244"/>
      <c r="BC24" s="1244"/>
      <c r="BD24" s="1244"/>
      <c r="BE24" s="1244"/>
      <c r="BF24" s="1244"/>
      <c r="BG24" s="1244"/>
      <c r="BH24" s="1244"/>
      <c r="BI24" s="1244"/>
      <c r="BJ24" s="1244"/>
      <c r="BK24" s="1244"/>
      <c r="BL24" s="1244"/>
      <c r="BM24" s="1244"/>
      <c r="BN24" s="1244"/>
      <c r="BO24" s="1244"/>
      <c r="BP24" s="1244"/>
      <c r="BQ24" s="1244"/>
      <c r="BR24" s="1244"/>
      <c r="BS24" s="1197"/>
      <c r="BU24" s="1197"/>
    </row>
    <row r="25" spans="1:2048 2050:7168 7170:12288 12290:16384" ht="14.1" customHeight="1">
      <c r="B25" s="1335"/>
      <c r="I25" s="1244"/>
      <c r="J25" s="1244"/>
      <c r="K25" s="1244"/>
      <c r="V25" s="1244"/>
      <c r="W25" s="1244"/>
      <c r="X25" s="1244"/>
      <c r="Y25" s="1244"/>
      <c r="Z25" s="1244"/>
      <c r="AA25" s="1244"/>
      <c r="AB25" s="1244"/>
      <c r="AC25" s="1244"/>
      <c r="AD25" s="1244"/>
      <c r="AE25" s="1244"/>
      <c r="AF25" s="1244"/>
      <c r="AG25" s="1244"/>
      <c r="AH25" s="1244"/>
      <c r="AI25" s="1244"/>
      <c r="AJ25" s="1244"/>
      <c r="AK25" s="1244"/>
      <c r="AL25" s="1244"/>
      <c r="AM25" s="1244"/>
      <c r="AN25" s="1244"/>
      <c r="AO25" s="1244"/>
      <c r="AP25" s="1244"/>
      <c r="AQ25" s="1244"/>
      <c r="AR25" s="1244"/>
      <c r="AS25" s="1244"/>
      <c r="AT25" s="1244"/>
      <c r="AU25" s="1244"/>
      <c r="AV25" s="1244"/>
      <c r="AW25" s="1244"/>
      <c r="AX25" s="1244"/>
      <c r="AY25" s="1244"/>
      <c r="AZ25" s="1244"/>
      <c r="BA25" s="1244"/>
      <c r="BB25" s="1244"/>
      <c r="BC25" s="1244"/>
      <c r="BD25" s="1244"/>
      <c r="BE25" s="1244"/>
      <c r="BF25" s="1244"/>
      <c r="BG25" s="1244"/>
      <c r="BH25" s="1244"/>
      <c r="BI25" s="1244"/>
      <c r="BJ25" s="1244"/>
      <c r="BK25" s="1244"/>
      <c r="BL25" s="1244"/>
      <c r="BM25" s="1244"/>
      <c r="BN25" s="1244"/>
      <c r="BO25" s="1244"/>
      <c r="BP25" s="1244"/>
      <c r="BQ25" s="1244"/>
      <c r="BR25" s="1244"/>
      <c r="BS25" s="1244"/>
      <c r="BT25" s="1244"/>
      <c r="BU25" s="1244"/>
      <c r="BV25" s="1244"/>
      <c r="BW25" s="1244"/>
      <c r="BX25" s="1244"/>
      <c r="BY25" s="1244"/>
      <c r="BZ25" s="1244"/>
      <c r="CA25" s="1244"/>
    </row>
    <row r="26" spans="1:2048 2050:7168 7170:12288 12290:16384" ht="9.6" customHeight="1">
      <c r="I26" s="1196"/>
      <c r="J26" s="1244"/>
      <c r="K26" s="1244"/>
      <c r="L26" s="1244"/>
      <c r="M26" s="1244"/>
      <c r="N26" s="1336"/>
      <c r="O26" s="1244"/>
      <c r="P26" s="1244"/>
      <c r="Q26" s="1244"/>
      <c r="R26" s="1244"/>
      <c r="S26" s="1244"/>
      <c r="T26" s="1244"/>
      <c r="U26" s="1244"/>
      <c r="V26" s="1244"/>
      <c r="W26" s="1244"/>
      <c r="X26" s="1244"/>
      <c r="Y26" s="1244"/>
      <c r="Z26" s="1244"/>
      <c r="AA26" s="1244"/>
      <c r="AB26" s="1244"/>
      <c r="AC26" s="1244"/>
      <c r="AD26" s="1244"/>
      <c r="AE26" s="1244"/>
      <c r="AF26" s="1244"/>
      <c r="AG26" s="1244"/>
      <c r="AH26" s="1244"/>
      <c r="AI26" s="1244"/>
      <c r="AJ26" s="1244"/>
      <c r="AK26" s="1244"/>
      <c r="AL26" s="1244"/>
      <c r="AM26" s="1244"/>
      <c r="AN26" s="1244"/>
      <c r="AO26" s="1244"/>
      <c r="AP26" s="1244"/>
      <c r="AQ26" s="1244"/>
      <c r="AR26" s="1244"/>
      <c r="AS26" s="1244"/>
      <c r="AT26" s="1244"/>
      <c r="AU26" s="1244"/>
      <c r="AV26" s="1244"/>
      <c r="AW26" s="1244"/>
      <c r="AX26" s="1244"/>
      <c r="AY26" s="1244"/>
      <c r="AZ26" s="1244"/>
      <c r="BA26" s="1244"/>
      <c r="BB26" s="1244"/>
      <c r="BC26" s="1244"/>
      <c r="BD26" s="1244"/>
      <c r="BE26" s="1244"/>
      <c r="BF26" s="1244"/>
      <c r="BG26" s="1244"/>
      <c r="BH26" s="1244"/>
      <c r="BI26" s="1244"/>
      <c r="BJ26" s="1244"/>
      <c r="BK26" s="1244"/>
      <c r="BL26" s="1244"/>
      <c r="BM26" s="1244"/>
      <c r="BN26" s="1244"/>
      <c r="BO26" s="1244"/>
      <c r="BP26" s="1244"/>
      <c r="BQ26" s="1244"/>
      <c r="BR26" s="1244"/>
      <c r="BS26" s="1244"/>
      <c r="BT26" s="1244"/>
      <c r="BU26" s="1244"/>
      <c r="BV26" s="1244"/>
      <c r="BW26" s="1244"/>
      <c r="BX26" s="1244"/>
      <c r="BY26" s="1244"/>
      <c r="BZ26" s="1244"/>
      <c r="CA26" s="1244"/>
    </row>
    <row r="27" spans="1:2048 2050:7168 7170:12288 12290:16384" ht="9.6" customHeight="1" thickBot="1">
      <c r="B27" s="1335"/>
      <c r="I27" s="1244"/>
      <c r="J27" s="1244"/>
      <c r="K27" s="1244"/>
      <c r="L27" s="1244"/>
      <c r="M27" s="1244"/>
      <c r="N27" s="1336"/>
      <c r="O27" s="1244"/>
      <c r="P27" s="1244"/>
      <c r="Q27" s="1244"/>
      <c r="R27" s="1244"/>
      <c r="S27" s="1244"/>
      <c r="T27" s="1244"/>
      <c r="U27" s="1244"/>
      <c r="V27" s="1244"/>
      <c r="W27" s="1244"/>
      <c r="X27" s="1244"/>
      <c r="Y27" s="1244"/>
      <c r="Z27" s="1244"/>
      <c r="AA27" s="1244"/>
      <c r="AB27" s="1244"/>
      <c r="AC27" s="1244"/>
      <c r="AD27" s="1244"/>
      <c r="AE27" s="1244"/>
      <c r="AF27" s="1244"/>
      <c r="AG27" s="1244"/>
      <c r="AH27" s="1244"/>
      <c r="AI27" s="1244"/>
      <c r="AJ27" s="1244"/>
      <c r="AK27" s="1244"/>
      <c r="AL27" s="1244"/>
      <c r="AM27" s="1244"/>
      <c r="AN27" s="1244"/>
      <c r="AO27" s="1244"/>
      <c r="AP27" s="1244"/>
      <c r="AQ27" s="1244"/>
      <c r="AR27" s="1244"/>
      <c r="AS27" s="1244"/>
      <c r="AT27" s="1244"/>
      <c r="AU27" s="1244"/>
      <c r="AV27" s="1244"/>
      <c r="AW27" s="1244"/>
      <c r="AX27" s="1244"/>
      <c r="AY27" s="1244"/>
      <c r="AZ27" s="1244"/>
      <c r="BA27" s="1244"/>
      <c r="BB27" s="1244"/>
      <c r="BC27" s="1244"/>
      <c r="BD27" s="1244"/>
      <c r="BE27" s="1244"/>
      <c r="BF27" s="1244"/>
      <c r="BG27" s="1244"/>
      <c r="BH27" s="1244"/>
      <c r="BI27" s="1244"/>
      <c r="BJ27" s="1244"/>
      <c r="BK27" s="1244"/>
      <c r="BL27" s="1244"/>
      <c r="BM27" s="1244"/>
      <c r="BN27" s="1244"/>
      <c r="BO27" s="1244"/>
      <c r="BP27" s="1244"/>
      <c r="BQ27" s="1244"/>
      <c r="BR27" s="1244"/>
      <c r="BS27" s="1244"/>
      <c r="BT27" s="1244"/>
      <c r="BU27" s="1244"/>
      <c r="BV27" s="1244"/>
      <c r="BW27" s="1244"/>
      <c r="BX27" s="1244"/>
      <c r="BY27" s="1244"/>
      <c r="BZ27" s="1244"/>
      <c r="CA27" s="1244"/>
    </row>
    <row r="28" spans="1:2048 2050:7168 7170:12288 12290:16384" ht="51.75" customHeight="1" thickBot="1">
      <c r="B28" s="1337" t="s">
        <v>835</v>
      </c>
      <c r="C28" s="1338"/>
      <c r="D28" s="1338"/>
      <c r="E28" s="1339"/>
      <c r="F28" s="1340"/>
      <c r="G28" s="1341" t="e">
        <f>SUM(G29:G388)</f>
        <v>#DIV/0!</v>
      </c>
      <c r="H28" s="1342" t="e">
        <f>IF(OR(G93="KO",G100="KO",G115="KO",G361="KO",G370="KO",G93="KO"),"KO"," ")</f>
        <v>#DIV/0!</v>
      </c>
      <c r="I28" s="1341" t="e">
        <f>SUM(I29:I388)</f>
        <v>#DIV/0!</v>
      </c>
      <c r="J28" s="1244"/>
      <c r="K28" s="1244"/>
      <c r="L28" s="1244"/>
      <c r="M28" s="1244"/>
      <c r="N28" s="1336"/>
      <c r="O28" s="1244"/>
      <c r="P28" s="1244"/>
      <c r="Q28" s="1244"/>
      <c r="R28" s="1244"/>
      <c r="S28" s="1244"/>
      <c r="T28" s="1244"/>
      <c r="U28" s="1244"/>
      <c r="V28" s="1244"/>
      <c r="W28" s="1244"/>
      <c r="X28" s="1244"/>
      <c r="Y28" s="1244"/>
      <c r="Z28" s="1244"/>
      <c r="AA28" s="1244"/>
      <c r="AB28" s="1244"/>
      <c r="AC28" s="1244"/>
      <c r="AD28" s="1244"/>
      <c r="AE28" s="1244"/>
      <c r="AF28" s="1244"/>
      <c r="AG28" s="1244"/>
      <c r="AH28" s="1244"/>
      <c r="AI28" s="1244"/>
      <c r="AJ28" s="1244"/>
      <c r="AK28" s="1244"/>
      <c r="AL28" s="1244"/>
      <c r="AM28" s="1244"/>
      <c r="AN28" s="1244"/>
      <c r="AO28" s="1244"/>
      <c r="AP28" s="1244"/>
      <c r="AQ28" s="1244"/>
      <c r="AR28" s="1244"/>
      <c r="AS28" s="1244"/>
      <c r="AT28" s="1244"/>
      <c r="AU28" s="1244"/>
      <c r="AV28" s="1244"/>
      <c r="AW28" s="1244"/>
      <c r="AX28" s="1244"/>
      <c r="AY28" s="1244"/>
      <c r="AZ28" s="1244"/>
      <c r="BA28" s="1244"/>
      <c r="BB28" s="1244"/>
      <c r="BC28" s="1244"/>
      <c r="BD28" s="1244"/>
      <c r="BE28" s="1244"/>
      <c r="BF28" s="1244"/>
      <c r="BG28" s="1244"/>
      <c r="BH28" s="1244"/>
      <c r="BI28" s="1244"/>
      <c r="BJ28" s="1244"/>
      <c r="BK28" s="1244"/>
      <c r="BL28" s="1244"/>
      <c r="BM28" s="1244"/>
      <c r="BN28" s="1244"/>
      <c r="BO28" s="1244"/>
      <c r="BP28" s="1244"/>
      <c r="BQ28" s="1244"/>
      <c r="BR28" s="1244"/>
      <c r="BS28" s="1244"/>
      <c r="BT28" s="1244"/>
      <c r="BU28" s="1244"/>
      <c r="BV28" s="1244"/>
      <c r="BW28" s="1244"/>
      <c r="BX28" s="1244"/>
      <c r="BY28" s="1244"/>
      <c r="BZ28" s="1244"/>
      <c r="CA28" s="1244"/>
    </row>
    <row r="29" spans="1:2048 2050:7168 7170:12288 12290:16384" ht="35.450000000000003" customHeight="1" thickBot="1">
      <c r="B29" s="1471" t="s">
        <v>1030</v>
      </c>
      <c r="F29" s="1475">
        <f>ABS([2]A.Pontozás_1.értékelő!G24-[2]B.Pontozás_2.értékelő!G24)</f>
        <v>0</v>
      </c>
      <c r="G29" s="1196" t="s">
        <v>1031</v>
      </c>
      <c r="H29" s="1476">
        <f>F29/C22</f>
        <v>0</v>
      </c>
      <c r="I29" s="1196"/>
      <c r="J29" s="1244"/>
      <c r="K29" s="1244"/>
      <c r="L29" s="1244"/>
      <c r="M29" s="1244"/>
      <c r="N29" s="1336"/>
      <c r="O29" s="1244"/>
      <c r="P29" s="1244"/>
      <c r="Q29" s="1244"/>
      <c r="R29" s="1244"/>
      <c r="S29" s="1244"/>
      <c r="T29" s="1244"/>
      <c r="U29" s="1244"/>
      <c r="V29" s="1244"/>
      <c r="W29" s="1244"/>
      <c r="X29" s="1244"/>
      <c r="Y29" s="1244"/>
      <c r="Z29" s="1244"/>
      <c r="AA29" s="1244"/>
      <c r="AB29" s="1244"/>
      <c r="AC29" s="1244"/>
      <c r="AD29" s="1244"/>
      <c r="AE29" s="1244"/>
      <c r="AF29" s="1244"/>
      <c r="AG29" s="1244"/>
      <c r="AH29" s="1244"/>
      <c r="AI29" s="1244"/>
      <c r="AJ29" s="1244"/>
      <c r="AK29" s="1244"/>
      <c r="AL29" s="1244"/>
      <c r="AM29" s="1244"/>
      <c r="AN29" s="1244"/>
      <c r="AO29" s="1244"/>
      <c r="AP29" s="1244"/>
      <c r="AQ29" s="1244"/>
      <c r="AR29" s="1244"/>
      <c r="AS29" s="1244"/>
      <c r="AT29" s="1244"/>
      <c r="AU29" s="1244"/>
      <c r="AV29" s="1244"/>
      <c r="AW29" s="1244"/>
      <c r="AX29" s="1244"/>
      <c r="AY29" s="1244"/>
      <c r="AZ29" s="1244"/>
      <c r="BA29" s="1244"/>
      <c r="BB29" s="1244"/>
      <c r="BC29" s="1244"/>
      <c r="BD29" s="1244"/>
      <c r="BE29" s="1244"/>
      <c r="BF29" s="1244"/>
      <c r="BG29" s="1244"/>
      <c r="BH29" s="1244"/>
      <c r="BI29" s="1244"/>
      <c r="BJ29" s="1244"/>
      <c r="BK29" s="1244"/>
      <c r="BL29" s="1244"/>
      <c r="BM29" s="1244"/>
      <c r="BN29" s="1244"/>
      <c r="BO29" s="1244"/>
      <c r="BP29" s="1244"/>
      <c r="BQ29" s="1244"/>
      <c r="BR29" s="1244"/>
      <c r="BS29" s="1244"/>
      <c r="BT29" s="1244"/>
      <c r="BU29" s="1244"/>
      <c r="BV29" s="1244"/>
      <c r="BW29" s="1244"/>
      <c r="BX29" s="1244"/>
      <c r="BY29" s="1244"/>
      <c r="BZ29" s="1244"/>
      <c r="CA29" s="1244"/>
    </row>
    <row r="30" spans="1:2048 2050:7168 7170:12288 12290:16384" ht="48.75" customHeight="1" thickBot="1">
      <c r="B30" s="1477" t="str">
        <f>IF(F29&gt;40,"HIBA! - A két értékelés közötti eltérés nagyobb, mint 20%!"," ")</f>
        <v xml:space="preserve"> </v>
      </c>
      <c r="C30" s="1477"/>
      <c r="D30" s="1477"/>
      <c r="E30" s="1477"/>
      <c r="F30" s="1477"/>
      <c r="G30" s="1477"/>
      <c r="H30" s="1477"/>
      <c r="I30" s="1477"/>
      <c r="J30" s="1244"/>
      <c r="K30" s="1244"/>
      <c r="L30" s="1244"/>
      <c r="M30" s="1244"/>
      <c r="N30" s="1336"/>
      <c r="O30" s="1244"/>
      <c r="P30" s="1244"/>
      <c r="Q30" s="1244"/>
      <c r="R30" s="1244"/>
      <c r="S30" s="1244"/>
      <c r="T30" s="1244"/>
      <c r="U30" s="1244"/>
      <c r="V30" s="1244"/>
      <c r="W30" s="1244"/>
      <c r="X30" s="1244"/>
      <c r="Y30" s="1244"/>
      <c r="Z30" s="1244"/>
      <c r="AA30" s="1244"/>
      <c r="AB30" s="1244"/>
      <c r="AC30" s="1244"/>
      <c r="AD30" s="1244"/>
      <c r="AE30" s="1244"/>
      <c r="AF30" s="1244"/>
      <c r="AG30" s="1244"/>
      <c r="AH30" s="1244"/>
      <c r="AI30" s="1244"/>
      <c r="AJ30" s="1244"/>
      <c r="AK30" s="1244"/>
      <c r="AL30" s="1244"/>
      <c r="AM30" s="1244"/>
      <c r="AN30" s="1244"/>
      <c r="AO30" s="1244"/>
      <c r="AP30" s="1244"/>
      <c r="AQ30" s="1244"/>
      <c r="AR30" s="1244"/>
      <c r="AS30" s="1244"/>
      <c r="AT30" s="1244"/>
      <c r="AU30" s="1244"/>
      <c r="AV30" s="1244"/>
      <c r="AW30" s="1244"/>
      <c r="AX30" s="1244"/>
      <c r="AY30" s="1244"/>
      <c r="AZ30" s="1244"/>
      <c r="BA30" s="1244"/>
      <c r="BB30" s="1244"/>
      <c r="BC30" s="1244"/>
      <c r="BD30" s="1244"/>
      <c r="BE30" s="1244"/>
      <c r="BF30" s="1244"/>
      <c r="BG30" s="1244"/>
      <c r="BH30" s="1244"/>
      <c r="BI30" s="1244"/>
      <c r="BJ30" s="1244"/>
      <c r="BK30" s="1244"/>
      <c r="BL30" s="1244"/>
      <c r="BM30" s="1244"/>
      <c r="BN30" s="1244"/>
      <c r="BO30" s="1244"/>
      <c r="BP30" s="1244"/>
      <c r="BQ30" s="1244"/>
      <c r="BR30" s="1244"/>
      <c r="BS30" s="1244"/>
      <c r="BT30" s="1244"/>
      <c r="BU30" s="1244"/>
      <c r="BV30" s="1244"/>
      <c r="BW30" s="1244"/>
      <c r="BX30" s="1244"/>
      <c r="BY30" s="1244"/>
      <c r="BZ30" s="1244"/>
      <c r="CA30" s="1244"/>
    </row>
    <row r="31" spans="1:2048 2050:7168 7170:12288 12290:16384" s="1350" customFormat="1" ht="23.25" customHeight="1" thickBot="1">
      <c r="A31" s="1343"/>
      <c r="B31" s="1344"/>
      <c r="C31" s="1345"/>
      <c r="D31" s="1345"/>
      <c r="E31" s="1346"/>
      <c r="F31" s="1347" t="s">
        <v>836</v>
      </c>
      <c r="G31" s="1348"/>
      <c r="H31" s="1347" t="s">
        <v>837</v>
      </c>
      <c r="I31" s="1349"/>
      <c r="J31" s="1244"/>
      <c r="K31" s="1244"/>
      <c r="L31" s="1244"/>
      <c r="M31" s="1244"/>
      <c r="N31" s="1336"/>
      <c r="O31" s="1244"/>
      <c r="P31" s="1244"/>
      <c r="Q31" s="1244"/>
      <c r="R31" s="1244"/>
      <c r="S31" s="1244"/>
      <c r="T31" s="1244"/>
      <c r="U31" s="1244"/>
      <c r="V31" s="1244"/>
      <c r="W31" s="1244"/>
      <c r="X31" s="1244"/>
      <c r="Y31" s="1244"/>
      <c r="Z31" s="1244"/>
      <c r="AA31" s="1244"/>
      <c r="AB31" s="1244"/>
      <c r="AC31" s="1244"/>
      <c r="AD31" s="1244"/>
      <c r="AE31" s="1244"/>
      <c r="AF31" s="1244"/>
      <c r="AG31" s="1244"/>
      <c r="AH31" s="1244"/>
      <c r="AI31" s="1244"/>
      <c r="AJ31" s="1244"/>
      <c r="AK31" s="1244"/>
      <c r="AL31" s="1244"/>
      <c r="AM31" s="1244"/>
      <c r="AN31" s="1244"/>
      <c r="AO31" s="1244"/>
      <c r="AP31" s="1244"/>
      <c r="AQ31" s="1244"/>
      <c r="AR31" s="1244"/>
      <c r="AS31" s="1244"/>
      <c r="AT31" s="1244"/>
      <c r="AU31" s="1244"/>
      <c r="AV31" s="1244"/>
      <c r="AW31" s="1244"/>
      <c r="AX31" s="1244"/>
      <c r="AY31" s="1244"/>
      <c r="AZ31" s="1244"/>
      <c r="BA31" s="1244"/>
      <c r="BB31" s="1244"/>
      <c r="BC31" s="1244"/>
      <c r="BD31" s="1244"/>
      <c r="BE31" s="1244"/>
      <c r="BF31" s="1244"/>
      <c r="BG31" s="1244"/>
      <c r="BH31" s="1244"/>
      <c r="BI31" s="1244"/>
      <c r="BJ31" s="1244"/>
      <c r="BK31" s="1244"/>
      <c r="BL31" s="1244"/>
      <c r="BM31" s="1244"/>
      <c r="BN31" s="1244"/>
      <c r="BO31" s="1244"/>
      <c r="BP31" s="1244"/>
      <c r="BQ31" s="1244"/>
      <c r="BR31" s="1244"/>
      <c r="BS31" s="1244"/>
      <c r="BT31" s="1244"/>
      <c r="BU31" s="1244"/>
      <c r="BV31" s="1244"/>
      <c r="BW31" s="1244"/>
      <c r="BX31" s="1244"/>
      <c r="BY31" s="1244"/>
      <c r="BZ31" s="1244"/>
      <c r="CA31" s="1244"/>
    </row>
    <row r="32" spans="1:2048 2050:7168 7170:12288 12290:16384" ht="45.6" customHeight="1" thickBot="1">
      <c r="B32" s="1351" t="s">
        <v>838</v>
      </c>
      <c r="C32" s="1352" t="s">
        <v>839</v>
      </c>
      <c r="D32" s="1352"/>
      <c r="E32" s="1353"/>
      <c r="F32" s="1354">
        <f>+E38+E46</f>
        <v>0</v>
      </c>
      <c r="G32" s="1355"/>
      <c r="H32" s="1356">
        <v>8</v>
      </c>
      <c r="I32" s="1357" t="e">
        <f>SUM(G37,G45)</f>
        <v>#DIV/0!</v>
      </c>
      <c r="J32" s="1244"/>
      <c r="K32" s="1244"/>
      <c r="L32" s="1244"/>
      <c r="M32" s="1244"/>
      <c r="N32" s="1336"/>
      <c r="O32" s="1244"/>
      <c r="P32" s="1244"/>
      <c r="Q32" s="1244"/>
      <c r="R32" s="1244"/>
      <c r="S32" s="1244"/>
      <c r="T32" s="1244"/>
      <c r="U32" s="1244"/>
      <c r="V32" s="1244"/>
      <c r="W32" s="1244"/>
      <c r="X32" s="1244"/>
      <c r="Y32" s="1244"/>
      <c r="Z32" s="1244"/>
      <c r="AA32" s="1244"/>
      <c r="AB32" s="1244"/>
      <c r="AC32" s="1244"/>
      <c r="AD32" s="1244"/>
      <c r="AE32" s="1244"/>
      <c r="AF32" s="1244"/>
      <c r="AG32" s="1244"/>
      <c r="AH32" s="1244"/>
      <c r="AI32" s="1244"/>
      <c r="AJ32" s="1244"/>
      <c r="AK32" s="1244"/>
      <c r="AL32" s="1244"/>
      <c r="AM32" s="1244"/>
      <c r="AN32" s="1244"/>
      <c r="AO32" s="1244"/>
      <c r="AP32" s="1244"/>
      <c r="AQ32" s="1244"/>
      <c r="AR32" s="1244"/>
      <c r="AS32" s="1244"/>
      <c r="AT32" s="1244"/>
      <c r="AU32" s="1244"/>
      <c r="AV32" s="1244"/>
      <c r="AW32" s="1244"/>
      <c r="AX32" s="1244"/>
      <c r="AY32" s="1244"/>
      <c r="AZ32" s="1244"/>
      <c r="BA32" s="1244"/>
      <c r="BB32" s="1244"/>
      <c r="BC32" s="1244"/>
      <c r="BD32" s="1244"/>
      <c r="BE32" s="1244"/>
      <c r="BF32" s="1244"/>
      <c r="BG32" s="1244"/>
      <c r="BH32" s="1244"/>
      <c r="BI32" s="1244"/>
      <c r="BJ32" s="1244"/>
      <c r="BK32" s="1244"/>
      <c r="BL32" s="1244"/>
      <c r="BM32" s="1244"/>
      <c r="BN32" s="1244"/>
      <c r="BO32" s="1244"/>
      <c r="BP32" s="1244"/>
      <c r="BQ32" s="1244"/>
      <c r="BR32" s="1244"/>
      <c r="BS32" s="1244"/>
      <c r="BT32" s="1244"/>
      <c r="BU32" s="1244"/>
      <c r="BV32" s="1244"/>
      <c r="BW32" s="1244"/>
      <c r="BX32" s="1244"/>
      <c r="BY32" s="1244"/>
      <c r="BZ32" s="1244"/>
      <c r="CA32" s="1244"/>
    </row>
    <row r="33" spans="1:79" ht="6.75" customHeight="1">
      <c r="B33" s="1358"/>
      <c r="C33" s="1359"/>
      <c r="D33" s="1359"/>
      <c r="E33" s="1359"/>
      <c r="F33" s="1360"/>
      <c r="G33" s="1361"/>
      <c r="H33" s="1361"/>
      <c r="I33" s="1244"/>
      <c r="J33" s="1244"/>
      <c r="K33" s="1244"/>
      <c r="L33" s="1244"/>
      <c r="M33" s="1244"/>
      <c r="N33" s="1336"/>
      <c r="O33" s="1244"/>
      <c r="P33" s="1244"/>
      <c r="Q33" s="1244"/>
      <c r="R33" s="1244"/>
      <c r="S33" s="1244"/>
      <c r="T33" s="1244"/>
      <c r="U33" s="1244"/>
      <c r="V33" s="1244"/>
      <c r="W33" s="1244"/>
      <c r="X33" s="1244"/>
      <c r="Y33" s="1244"/>
      <c r="Z33" s="1244"/>
      <c r="AA33" s="1244"/>
      <c r="AB33" s="1244"/>
      <c r="AC33" s="1244"/>
      <c r="AD33" s="1244"/>
      <c r="AE33" s="1244"/>
      <c r="AF33" s="1244"/>
      <c r="AG33" s="1244"/>
      <c r="AH33" s="1244"/>
      <c r="AI33" s="1244"/>
      <c r="AJ33" s="1244"/>
      <c r="AK33" s="1244"/>
      <c r="AL33" s="1244"/>
      <c r="AM33" s="1244"/>
      <c r="AN33" s="1244"/>
      <c r="AO33" s="1244"/>
      <c r="AP33" s="1244"/>
      <c r="AQ33" s="1244"/>
      <c r="AR33" s="1244"/>
      <c r="AS33" s="1244"/>
      <c r="AT33" s="1244"/>
      <c r="AU33" s="1244"/>
      <c r="AV33" s="1244"/>
      <c r="AW33" s="1244"/>
      <c r="AX33" s="1244"/>
      <c r="AY33" s="1244"/>
      <c r="AZ33" s="1244"/>
      <c r="BA33" s="1244"/>
      <c r="BB33" s="1244"/>
      <c r="BC33" s="1244"/>
      <c r="BD33" s="1244"/>
      <c r="BE33" s="1244"/>
      <c r="BF33" s="1244"/>
      <c r="BG33" s="1244"/>
      <c r="BH33" s="1244"/>
      <c r="BI33" s="1244"/>
      <c r="BJ33" s="1244"/>
      <c r="BK33" s="1244"/>
      <c r="BL33" s="1244"/>
      <c r="BM33" s="1244"/>
      <c r="BN33" s="1244"/>
      <c r="BO33" s="1244"/>
      <c r="BP33" s="1244"/>
      <c r="BQ33" s="1244"/>
      <c r="BR33" s="1244"/>
      <c r="BS33" s="1244"/>
      <c r="BT33" s="1244"/>
      <c r="BU33" s="1244"/>
      <c r="BV33" s="1244"/>
      <c r="BW33" s="1244"/>
      <c r="BX33" s="1244"/>
      <c r="BY33" s="1244"/>
      <c r="BZ33" s="1244"/>
      <c r="CA33" s="1244"/>
    </row>
    <row r="34" spans="1:79" ht="18" customHeight="1">
      <c r="A34" s="1193">
        <v>1</v>
      </c>
      <c r="B34" s="1358" t="s">
        <v>840</v>
      </c>
      <c r="C34" s="1359"/>
      <c r="D34" s="1359"/>
      <c r="E34" s="1359"/>
      <c r="F34" s="1360"/>
      <c r="G34" s="1362"/>
      <c r="H34" s="1362"/>
      <c r="I34" s="1244"/>
      <c r="J34" s="1244"/>
      <c r="K34" s="1244"/>
      <c r="L34" s="1244"/>
      <c r="M34" s="1244"/>
      <c r="N34" s="1336"/>
      <c r="O34" s="1244"/>
      <c r="P34" s="1244"/>
      <c r="Q34" s="1244"/>
      <c r="R34" s="1244"/>
      <c r="S34" s="1244"/>
      <c r="T34" s="1244"/>
      <c r="U34" s="1244"/>
      <c r="V34" s="1244"/>
      <c r="W34" s="1244"/>
      <c r="X34" s="1244"/>
      <c r="Y34" s="1244"/>
      <c r="Z34" s="1244"/>
      <c r="AA34" s="1244"/>
      <c r="AB34" s="1244"/>
      <c r="AC34" s="1244"/>
      <c r="AD34" s="1244"/>
      <c r="AE34" s="1244"/>
      <c r="AF34" s="1244"/>
      <c r="AG34" s="1244"/>
      <c r="AH34" s="1244"/>
      <c r="AI34" s="1244"/>
      <c r="AJ34" s="1244"/>
      <c r="AK34" s="1244"/>
      <c r="AL34" s="1244"/>
      <c r="AM34" s="1244"/>
      <c r="AN34" s="1244"/>
      <c r="AO34" s="1244"/>
      <c r="AP34" s="1244"/>
      <c r="AQ34" s="1244"/>
      <c r="AR34" s="1244"/>
      <c r="AS34" s="1244"/>
      <c r="AT34" s="1244"/>
      <c r="AU34" s="1244"/>
      <c r="AV34" s="1244"/>
      <c r="AW34" s="1244"/>
      <c r="AX34" s="1244"/>
      <c r="AY34" s="1244"/>
      <c r="AZ34" s="1244"/>
      <c r="BA34" s="1244"/>
      <c r="BB34" s="1244"/>
      <c r="BC34" s="1244"/>
      <c r="BD34" s="1244"/>
      <c r="BE34" s="1244"/>
      <c r="BF34" s="1244"/>
      <c r="BG34" s="1244"/>
      <c r="BH34" s="1244"/>
      <c r="BI34" s="1244"/>
      <c r="BJ34" s="1244"/>
      <c r="BK34" s="1244"/>
      <c r="BL34" s="1244"/>
      <c r="BM34" s="1244"/>
      <c r="BN34" s="1244"/>
      <c r="BO34" s="1244"/>
      <c r="BP34" s="1244"/>
      <c r="BQ34" s="1244"/>
      <c r="BR34" s="1244"/>
      <c r="BS34" s="1244"/>
      <c r="BT34" s="1244"/>
      <c r="BU34" s="1244"/>
      <c r="BV34" s="1244"/>
      <c r="BW34" s="1244"/>
      <c r="BX34" s="1244"/>
      <c r="BY34" s="1244"/>
      <c r="BZ34" s="1244"/>
      <c r="CA34" s="1244"/>
    </row>
    <row r="35" spans="1:79" ht="35.25" customHeight="1">
      <c r="B35" s="1363" t="s">
        <v>841</v>
      </c>
      <c r="C35" s="1364"/>
      <c r="D35" s="1364"/>
      <c r="E35" s="1365"/>
      <c r="F35" s="1360"/>
      <c r="G35" s="1362"/>
      <c r="H35" s="1362"/>
      <c r="I35" s="1244"/>
      <c r="J35" s="1244"/>
      <c r="K35" s="1244"/>
      <c r="L35" s="1244"/>
      <c r="M35" s="1244"/>
      <c r="N35" s="1336"/>
      <c r="O35" s="1244"/>
      <c r="P35" s="1244"/>
      <c r="Q35" s="1244"/>
      <c r="R35" s="1244"/>
      <c r="S35" s="1244"/>
      <c r="T35" s="1244"/>
      <c r="U35" s="1244"/>
      <c r="V35" s="1244"/>
      <c r="W35" s="1244"/>
      <c r="X35" s="1244"/>
      <c r="Y35" s="1244"/>
      <c r="Z35" s="1244"/>
      <c r="AA35" s="1244"/>
      <c r="AB35" s="1244"/>
      <c r="AC35" s="1244"/>
      <c r="AD35" s="1244"/>
      <c r="AE35" s="1244"/>
      <c r="AF35" s="1244"/>
      <c r="AG35" s="1244"/>
      <c r="AH35" s="1244"/>
      <c r="AI35" s="1244"/>
      <c r="AJ35" s="1244"/>
      <c r="AK35" s="1244"/>
      <c r="AL35" s="1244"/>
      <c r="AM35" s="1244"/>
      <c r="AN35" s="1244"/>
      <c r="AO35" s="1244"/>
      <c r="AP35" s="1244"/>
      <c r="AQ35" s="1244"/>
      <c r="AR35" s="1244"/>
      <c r="AS35" s="1244"/>
      <c r="AT35" s="1244"/>
      <c r="AU35" s="1244"/>
      <c r="AV35" s="1244"/>
      <c r="AW35" s="1244"/>
      <c r="AX35" s="1244"/>
      <c r="AY35" s="1244"/>
      <c r="AZ35" s="1244"/>
      <c r="BA35" s="1244"/>
      <c r="BB35" s="1244"/>
      <c r="BC35" s="1244"/>
      <c r="BD35" s="1244"/>
      <c r="BE35" s="1244"/>
      <c r="BF35" s="1244"/>
      <c r="BG35" s="1244"/>
      <c r="BH35" s="1244"/>
      <c r="BI35" s="1244"/>
      <c r="BJ35" s="1244"/>
      <c r="BK35" s="1244"/>
      <c r="BL35" s="1244"/>
      <c r="BM35" s="1244"/>
      <c r="BN35" s="1244"/>
      <c r="BO35" s="1244"/>
      <c r="BP35" s="1244"/>
      <c r="BQ35" s="1244"/>
      <c r="BR35" s="1244"/>
      <c r="BS35" s="1244"/>
      <c r="BT35" s="1244"/>
      <c r="BU35" s="1244"/>
      <c r="BV35" s="1244"/>
      <c r="BW35" s="1244"/>
      <c r="BX35" s="1244"/>
      <c r="BY35" s="1244"/>
      <c r="BZ35" s="1244"/>
      <c r="CA35" s="1244"/>
    </row>
    <row r="36" spans="1:79" ht="16.5" customHeight="1" thickBot="1">
      <c r="B36" s="1358" t="s">
        <v>842</v>
      </c>
      <c r="C36" s="1366"/>
      <c r="F36" s="1360"/>
      <c r="G36" s="1362"/>
      <c r="H36" s="1362"/>
      <c r="I36" s="1244"/>
      <c r="J36" s="1244"/>
      <c r="K36" s="1244"/>
      <c r="L36" s="1244"/>
      <c r="M36" s="1244"/>
      <c r="N36" s="1336"/>
      <c r="O36" s="1244"/>
      <c r="P36" s="1244"/>
      <c r="Q36" s="1244"/>
      <c r="R36" s="1244"/>
      <c r="S36" s="1244"/>
      <c r="T36" s="1244"/>
      <c r="U36" s="1244"/>
      <c r="V36" s="1244"/>
      <c r="W36" s="1244"/>
      <c r="X36" s="1244"/>
      <c r="Y36" s="1244"/>
      <c r="Z36" s="1244"/>
      <c r="AA36" s="1244"/>
      <c r="AB36" s="1244"/>
      <c r="AC36" s="1244"/>
      <c r="AD36" s="1244"/>
      <c r="AE36" s="1244"/>
      <c r="AF36" s="1244"/>
      <c r="AG36" s="1244"/>
      <c r="AH36" s="1244"/>
      <c r="AI36" s="1244"/>
      <c r="AJ36" s="1244"/>
      <c r="AK36" s="1244"/>
      <c r="AL36" s="1244"/>
      <c r="AM36" s="1244"/>
      <c r="AN36" s="1244"/>
      <c r="AO36" s="1244"/>
      <c r="AP36" s="1244"/>
      <c r="AQ36" s="1244"/>
      <c r="AR36" s="1244"/>
      <c r="AS36" s="1244"/>
      <c r="AT36" s="1244"/>
      <c r="AU36" s="1244"/>
      <c r="AV36" s="1244"/>
      <c r="AW36" s="1244"/>
      <c r="AX36" s="1244"/>
      <c r="AY36" s="1244"/>
      <c r="AZ36" s="1244"/>
      <c r="BA36" s="1244"/>
      <c r="BB36" s="1244"/>
      <c r="BC36" s="1244"/>
      <c r="BD36" s="1244"/>
      <c r="BE36" s="1244"/>
      <c r="BF36" s="1244"/>
      <c r="BG36" s="1244"/>
      <c r="BH36" s="1244"/>
      <c r="BI36" s="1244"/>
      <c r="BJ36" s="1244"/>
      <c r="BK36" s="1244"/>
      <c r="BL36" s="1244"/>
      <c r="BM36" s="1244"/>
      <c r="BN36" s="1244"/>
      <c r="BO36" s="1244"/>
      <c r="BP36" s="1244"/>
      <c r="BQ36" s="1244"/>
      <c r="BR36" s="1244"/>
      <c r="BS36" s="1244"/>
      <c r="BT36" s="1244"/>
      <c r="BU36" s="1244"/>
      <c r="BV36" s="1244"/>
      <c r="BW36" s="1244"/>
      <c r="BX36" s="1244"/>
      <c r="BY36" s="1244"/>
      <c r="BZ36" s="1244"/>
      <c r="CA36" s="1244"/>
    </row>
    <row r="37" spans="1:79" ht="33.75" customHeight="1" thickBot="1">
      <c r="B37" s="1367" t="s">
        <v>843</v>
      </c>
      <c r="C37" s="1368" t="s">
        <v>844</v>
      </c>
      <c r="D37" s="1368" t="s">
        <v>845</v>
      </c>
      <c r="E37" s="1369" t="s">
        <v>846</v>
      </c>
      <c r="F37" s="1370" t="s">
        <v>847</v>
      </c>
      <c r="G37" s="1478" t="e">
        <f>AVERAGE([2]A.Pontozás_1.értékelő!G33,[2]B.Pontozás_2.értékelő!G33)</f>
        <v>#DIV/0!</v>
      </c>
      <c r="H37" s="1362"/>
      <c r="I37" s="1244"/>
      <c r="J37" s="1244"/>
      <c r="K37" s="1244"/>
      <c r="L37" s="1372"/>
      <c r="M37" s="1373"/>
      <c r="N37" s="1374"/>
      <c r="O37" s="1375" t="s">
        <v>848</v>
      </c>
      <c r="P37" s="1376"/>
      <c r="Q37" s="1376"/>
      <c r="R37" s="1376"/>
      <c r="S37" s="1376"/>
      <c r="T37" s="1377"/>
      <c r="U37" s="1244"/>
      <c r="V37" s="1244"/>
      <c r="W37" s="1244"/>
      <c r="X37" s="1244"/>
      <c r="Y37" s="1244"/>
      <c r="Z37" s="1244"/>
      <c r="AA37" s="1244"/>
      <c r="AB37" s="1244"/>
      <c r="AC37" s="1244"/>
      <c r="AD37" s="1244"/>
      <c r="AE37" s="1244"/>
      <c r="AF37" s="1244"/>
      <c r="AG37" s="1244"/>
      <c r="AH37" s="1244"/>
      <c r="AI37" s="1244"/>
      <c r="AJ37" s="1244"/>
      <c r="AK37" s="1244"/>
      <c r="AL37" s="1244"/>
      <c r="AM37" s="1244"/>
      <c r="AN37" s="1244"/>
      <c r="AO37" s="1244"/>
      <c r="AP37" s="1244"/>
      <c r="AQ37" s="1244"/>
      <c r="AR37" s="1244"/>
      <c r="AS37" s="1244"/>
      <c r="AT37" s="1244"/>
      <c r="AU37" s="1244"/>
      <c r="AV37" s="1244"/>
      <c r="AW37" s="1244"/>
      <c r="AX37" s="1244"/>
      <c r="AY37" s="1244"/>
      <c r="AZ37" s="1244"/>
      <c r="BA37" s="1244"/>
      <c r="BB37" s="1244"/>
      <c r="BC37" s="1244"/>
      <c r="BD37" s="1244"/>
      <c r="BE37" s="1244"/>
      <c r="BF37" s="1244"/>
      <c r="BG37" s="1244"/>
      <c r="BH37" s="1244"/>
      <c r="BI37" s="1244"/>
      <c r="BJ37" s="1244"/>
      <c r="BK37" s="1244"/>
      <c r="BL37" s="1244"/>
      <c r="BM37" s="1244"/>
      <c r="BN37" s="1244"/>
      <c r="BO37" s="1244"/>
      <c r="BP37" s="1244"/>
      <c r="BQ37" s="1244"/>
      <c r="BR37" s="1244"/>
      <c r="BS37" s="1244"/>
      <c r="BT37" s="1244"/>
      <c r="BU37" s="1244"/>
      <c r="BV37" s="1244"/>
      <c r="BW37" s="1244"/>
      <c r="BX37" s="1244"/>
      <c r="BY37" s="1244"/>
      <c r="BZ37" s="1244"/>
      <c r="CA37" s="1244"/>
    </row>
    <row r="38" spans="1:79" ht="21" customHeight="1" thickBot="1">
      <c r="B38" s="1378" t="s">
        <v>849</v>
      </c>
      <c r="C38" s="1379">
        <v>0</v>
      </c>
      <c r="D38" s="1380">
        <v>3</v>
      </c>
      <c r="E38" s="1381">
        <v>0</v>
      </c>
      <c r="F38" s="1382"/>
      <c r="G38" s="1383"/>
      <c r="H38" s="1383"/>
      <c r="I38" s="1384"/>
      <c r="J38" s="1244"/>
      <c r="K38" s="1244"/>
      <c r="L38" s="1385"/>
      <c r="M38" s="1386"/>
      <c r="N38" s="1387"/>
      <c r="O38" s="1375" t="s">
        <v>850</v>
      </c>
      <c r="P38" s="1376"/>
      <c r="Q38" s="1376"/>
      <c r="R38" s="1376"/>
      <c r="S38" s="1376"/>
      <c r="T38" s="1377"/>
      <c r="U38" s="1244"/>
      <c r="V38" s="1244"/>
      <c r="W38" s="1244"/>
      <c r="X38" s="1244"/>
      <c r="Y38" s="1244"/>
      <c r="Z38" s="1244"/>
      <c r="AA38" s="1244"/>
      <c r="AB38" s="1244"/>
      <c r="AC38" s="1244"/>
      <c r="AD38" s="1244"/>
      <c r="AE38" s="1244"/>
      <c r="AF38" s="1244"/>
      <c r="AG38" s="1244"/>
      <c r="AH38" s="1244"/>
      <c r="AI38" s="1244"/>
      <c r="AJ38" s="1244"/>
      <c r="AK38" s="1244"/>
      <c r="AL38" s="1244"/>
      <c r="AM38" s="1244"/>
      <c r="AN38" s="1244"/>
      <c r="AO38" s="1244"/>
      <c r="AP38" s="1244"/>
      <c r="AQ38" s="1244"/>
      <c r="AR38" s="1244"/>
      <c r="AS38" s="1244"/>
      <c r="AT38" s="1244"/>
      <c r="AU38" s="1244"/>
      <c r="AV38" s="1244"/>
      <c r="AW38" s="1244"/>
      <c r="AX38" s="1244"/>
      <c r="AY38" s="1244"/>
      <c r="AZ38" s="1244"/>
      <c r="BA38" s="1244"/>
      <c r="BB38" s="1244"/>
      <c r="BC38" s="1244"/>
      <c r="BD38" s="1244"/>
      <c r="BE38" s="1244"/>
      <c r="BF38" s="1244"/>
      <c r="BG38" s="1244"/>
      <c r="BH38" s="1244"/>
      <c r="BI38" s="1244"/>
      <c r="BJ38" s="1244"/>
      <c r="BK38" s="1244"/>
      <c r="BL38" s="1244"/>
      <c r="BM38" s="1244"/>
      <c r="BN38" s="1244"/>
      <c r="BO38" s="1244"/>
      <c r="BP38" s="1244"/>
      <c r="BQ38" s="1244"/>
      <c r="BR38" s="1244"/>
      <c r="BS38" s="1244"/>
      <c r="BT38" s="1244"/>
      <c r="BU38" s="1244"/>
      <c r="BV38" s="1244"/>
      <c r="BW38" s="1244"/>
      <c r="BX38" s="1244"/>
      <c r="BY38" s="1244"/>
      <c r="BZ38" s="1244"/>
      <c r="CA38" s="1244"/>
    </row>
    <row r="39" spans="1:79" ht="20.25" customHeight="1" thickBot="1">
      <c r="B39" s="1388" t="s">
        <v>851</v>
      </c>
      <c r="C39" s="1389">
        <v>1</v>
      </c>
      <c r="D39" s="1390">
        <v>3</v>
      </c>
      <c r="E39" s="1391">
        <v>3</v>
      </c>
      <c r="F39" s="1382"/>
      <c r="G39" s="1392"/>
      <c r="H39" s="1392"/>
      <c r="I39" s="1393"/>
      <c r="J39" s="1244"/>
      <c r="K39" s="1244"/>
      <c r="L39" s="1385"/>
      <c r="M39" s="1386"/>
      <c r="N39" s="1387"/>
      <c r="O39" s="1375" t="s">
        <v>852</v>
      </c>
      <c r="P39" s="1376"/>
      <c r="Q39" s="1376"/>
      <c r="R39" s="1376"/>
      <c r="S39" s="1376"/>
      <c r="T39" s="1377"/>
      <c r="U39" s="1244"/>
      <c r="V39" s="1244"/>
      <c r="W39" s="1244"/>
      <c r="X39" s="1244"/>
      <c r="Y39" s="1244"/>
      <c r="Z39" s="1244"/>
      <c r="AA39" s="1244"/>
      <c r="AB39" s="1244"/>
      <c r="AC39" s="1244"/>
      <c r="AD39" s="1244"/>
      <c r="AE39" s="1244"/>
      <c r="AF39" s="1244"/>
      <c r="AG39" s="1244"/>
      <c r="AH39" s="1244"/>
      <c r="AI39" s="1244"/>
      <c r="AJ39" s="1244"/>
      <c r="AK39" s="1244"/>
      <c r="AL39" s="1244"/>
      <c r="AM39" s="1244"/>
      <c r="AN39" s="1244"/>
      <c r="AO39" s="1244"/>
      <c r="AP39" s="1244"/>
      <c r="AQ39" s="1244"/>
      <c r="AR39" s="1244"/>
      <c r="AS39" s="1244"/>
      <c r="AT39" s="1244"/>
      <c r="AU39" s="1244"/>
      <c r="AV39" s="1244"/>
      <c r="AW39" s="1244"/>
      <c r="AX39" s="1244"/>
      <c r="AY39" s="1244"/>
      <c r="AZ39" s="1244"/>
      <c r="BA39" s="1244"/>
      <c r="BB39" s="1244"/>
      <c r="BC39" s="1244"/>
      <c r="BD39" s="1244"/>
      <c r="BE39" s="1244"/>
      <c r="BF39" s="1244"/>
      <c r="BG39" s="1244"/>
      <c r="BH39" s="1244"/>
      <c r="BI39" s="1244"/>
      <c r="BJ39" s="1244"/>
      <c r="BK39" s="1244"/>
      <c r="BL39" s="1244"/>
      <c r="BM39" s="1244"/>
      <c r="BN39" s="1244"/>
      <c r="BO39" s="1244"/>
      <c r="BP39" s="1244"/>
      <c r="BQ39" s="1244"/>
      <c r="BR39" s="1244"/>
      <c r="BS39" s="1244"/>
      <c r="BT39" s="1244"/>
      <c r="BU39" s="1244"/>
      <c r="BV39" s="1244"/>
      <c r="BW39" s="1244"/>
      <c r="BX39" s="1244"/>
      <c r="BY39" s="1244"/>
      <c r="BZ39" s="1244"/>
      <c r="CA39" s="1244"/>
    </row>
    <row r="40" spans="1:79" ht="20.25" customHeight="1" thickBot="1">
      <c r="B40" s="1394" t="s">
        <v>853</v>
      </c>
      <c r="C40" s="1395">
        <v>2</v>
      </c>
      <c r="D40" s="1396">
        <v>3</v>
      </c>
      <c r="E40" s="1397">
        <v>6</v>
      </c>
      <c r="F40" s="1398"/>
      <c r="G40" s="1399"/>
      <c r="H40" s="1399"/>
      <c r="I40" s="1400"/>
      <c r="J40" s="1244"/>
      <c r="K40" s="1244"/>
      <c r="L40" s="1401"/>
      <c r="M40" s="1402"/>
      <c r="N40" s="1403"/>
      <c r="O40" s="1375" t="s">
        <v>854</v>
      </c>
      <c r="P40" s="1376"/>
      <c r="Q40" s="1376"/>
      <c r="R40" s="1376"/>
      <c r="S40" s="1376"/>
      <c r="T40" s="1377"/>
      <c r="U40" s="1244"/>
      <c r="V40" s="1244"/>
      <c r="W40" s="1244"/>
      <c r="X40" s="1244"/>
      <c r="Y40" s="1244"/>
      <c r="Z40" s="1244"/>
      <c r="AA40" s="1244"/>
      <c r="AB40" s="1244"/>
      <c r="AC40" s="1244"/>
      <c r="AD40" s="1244"/>
      <c r="AE40" s="1244"/>
      <c r="AF40" s="1244"/>
      <c r="AG40" s="1244"/>
      <c r="AH40" s="1244"/>
      <c r="AI40" s="1244"/>
      <c r="AJ40" s="1244"/>
      <c r="AK40" s="1244"/>
      <c r="AL40" s="1244"/>
      <c r="AM40" s="1244"/>
      <c r="AN40" s="1244"/>
      <c r="AO40" s="1244"/>
      <c r="AP40" s="1244"/>
      <c r="AQ40" s="1244"/>
      <c r="AR40" s="1244"/>
      <c r="AS40" s="1244"/>
      <c r="AT40" s="1244"/>
      <c r="AU40" s="1244"/>
      <c r="AV40" s="1244"/>
      <c r="AW40" s="1244"/>
      <c r="AX40" s="1244"/>
      <c r="AY40" s="1244"/>
      <c r="AZ40" s="1244"/>
      <c r="BA40" s="1244"/>
      <c r="BB40" s="1244"/>
      <c r="BC40" s="1244"/>
      <c r="BD40" s="1244"/>
      <c r="BE40" s="1244"/>
      <c r="BF40" s="1244"/>
      <c r="BG40" s="1244"/>
      <c r="BH40" s="1244"/>
      <c r="BI40" s="1244"/>
      <c r="BJ40" s="1244"/>
      <c r="BK40" s="1244"/>
      <c r="BL40" s="1244"/>
      <c r="BM40" s="1244"/>
      <c r="BN40" s="1244"/>
      <c r="BO40" s="1244"/>
      <c r="BP40" s="1244"/>
      <c r="BQ40" s="1244"/>
      <c r="BR40" s="1244"/>
      <c r="BS40" s="1244"/>
      <c r="BT40" s="1244"/>
      <c r="BU40" s="1244"/>
      <c r="BV40" s="1244"/>
      <c r="BW40" s="1244"/>
      <c r="BX40" s="1244"/>
      <c r="BY40" s="1244"/>
      <c r="BZ40" s="1244"/>
      <c r="CA40" s="1244"/>
    </row>
    <row r="41" spans="1:79" ht="9" customHeight="1">
      <c r="B41" s="1404"/>
      <c r="C41" s="1405"/>
      <c r="D41" s="1405"/>
      <c r="E41" s="1405"/>
      <c r="F41" s="1360"/>
      <c r="G41" s="1362"/>
      <c r="H41" s="1362"/>
      <c r="I41" s="1244"/>
      <c r="J41" s="1244"/>
      <c r="K41" s="1244"/>
      <c r="L41" s="1244"/>
      <c r="M41" s="1244"/>
      <c r="N41" s="1336"/>
      <c r="O41" s="1244"/>
      <c r="P41" s="1244"/>
      <c r="Q41" s="1244"/>
      <c r="R41" s="1244"/>
      <c r="S41" s="1244"/>
      <c r="T41" s="1244"/>
      <c r="U41" s="1244"/>
      <c r="V41" s="1244"/>
      <c r="W41" s="1244"/>
      <c r="X41" s="1244"/>
      <c r="Y41" s="1244"/>
      <c r="Z41" s="1244"/>
      <c r="AA41" s="1244"/>
      <c r="AB41" s="1244"/>
      <c r="AC41" s="1244"/>
      <c r="AD41" s="1244"/>
      <c r="AE41" s="1244"/>
      <c r="AF41" s="1244"/>
      <c r="AG41" s="1244"/>
      <c r="AH41" s="1244"/>
      <c r="AI41" s="1244"/>
      <c r="AJ41" s="1244"/>
      <c r="AK41" s="1244"/>
      <c r="AL41" s="1244"/>
      <c r="AM41" s="1244"/>
      <c r="AN41" s="1244"/>
      <c r="AO41" s="1244"/>
      <c r="AP41" s="1244"/>
      <c r="AQ41" s="1244"/>
      <c r="AR41" s="1244"/>
      <c r="AS41" s="1244"/>
      <c r="AT41" s="1244"/>
      <c r="AU41" s="1244"/>
      <c r="AV41" s="1244"/>
      <c r="AW41" s="1244"/>
      <c r="AX41" s="1244"/>
      <c r="AY41" s="1244"/>
      <c r="AZ41" s="1244"/>
      <c r="BA41" s="1244"/>
      <c r="BB41" s="1244"/>
      <c r="BC41" s="1244"/>
      <c r="BD41" s="1244"/>
      <c r="BE41" s="1244"/>
      <c r="BF41" s="1244"/>
      <c r="BG41" s="1244"/>
      <c r="BH41" s="1244"/>
      <c r="BI41" s="1244"/>
      <c r="BJ41" s="1244"/>
      <c r="BK41" s="1244"/>
      <c r="BL41" s="1244"/>
      <c r="BM41" s="1244"/>
      <c r="BN41" s="1244"/>
      <c r="BO41" s="1244"/>
      <c r="BP41" s="1244"/>
      <c r="BQ41" s="1244"/>
      <c r="BR41" s="1244"/>
      <c r="BS41" s="1244"/>
      <c r="BT41" s="1244"/>
      <c r="BU41" s="1244"/>
      <c r="BV41" s="1244"/>
      <c r="BW41" s="1244"/>
      <c r="BX41" s="1244"/>
      <c r="BY41" s="1244"/>
      <c r="BZ41" s="1244"/>
      <c r="CA41" s="1244"/>
    </row>
    <row r="42" spans="1:79" ht="18" customHeight="1">
      <c r="A42" s="1193">
        <v>2</v>
      </c>
      <c r="B42" s="1358" t="s">
        <v>855</v>
      </c>
      <c r="C42" s="1359"/>
      <c r="D42" s="1359"/>
      <c r="E42" s="1359"/>
      <c r="F42" s="1360"/>
      <c r="G42" s="1362"/>
      <c r="H42" s="1362"/>
      <c r="I42" s="1244"/>
      <c r="J42" s="1244"/>
      <c r="K42" s="1244"/>
      <c r="L42" s="1244"/>
      <c r="M42" s="1244"/>
      <c r="N42" s="1336"/>
      <c r="O42" s="1244"/>
      <c r="P42" s="1244"/>
      <c r="Q42" s="1244"/>
      <c r="R42" s="1244"/>
      <c r="S42" s="1244"/>
      <c r="T42" s="1244"/>
      <c r="U42" s="1244"/>
      <c r="V42" s="1244"/>
      <c r="W42" s="1244"/>
      <c r="X42" s="1244"/>
      <c r="Y42" s="1244"/>
      <c r="Z42" s="1244"/>
      <c r="AA42" s="1244"/>
      <c r="AB42" s="1244"/>
      <c r="AC42" s="1244"/>
      <c r="AD42" s="1244"/>
      <c r="AE42" s="1244"/>
      <c r="AF42" s="1244"/>
      <c r="AG42" s="1244"/>
      <c r="AH42" s="1244"/>
      <c r="AI42" s="1244"/>
      <c r="AJ42" s="1244"/>
      <c r="AK42" s="1244"/>
      <c r="AL42" s="1244"/>
      <c r="AM42" s="1244"/>
      <c r="AN42" s="1244"/>
      <c r="AO42" s="1244"/>
      <c r="AP42" s="1244"/>
      <c r="AQ42" s="1244"/>
      <c r="AR42" s="1244"/>
      <c r="AS42" s="1244"/>
      <c r="AT42" s="1244"/>
      <c r="AU42" s="1244"/>
      <c r="AV42" s="1244"/>
      <c r="AW42" s="1244"/>
      <c r="AX42" s="1244"/>
      <c r="AY42" s="1244"/>
      <c r="AZ42" s="1244"/>
      <c r="BA42" s="1244"/>
      <c r="BB42" s="1244"/>
      <c r="BC42" s="1244"/>
      <c r="BD42" s="1244"/>
      <c r="BE42" s="1244"/>
      <c r="BF42" s="1244"/>
      <c r="BG42" s="1244"/>
      <c r="BH42" s="1244"/>
      <c r="BI42" s="1244"/>
      <c r="BJ42" s="1244"/>
      <c r="BK42" s="1244"/>
      <c r="BL42" s="1244"/>
      <c r="BM42" s="1244"/>
      <c r="BN42" s="1244"/>
      <c r="BO42" s="1244"/>
      <c r="BP42" s="1244"/>
      <c r="BQ42" s="1244"/>
      <c r="BR42" s="1244"/>
      <c r="BS42" s="1244"/>
      <c r="BT42" s="1244"/>
      <c r="BU42" s="1244"/>
      <c r="BV42" s="1244"/>
      <c r="BW42" s="1244"/>
      <c r="BX42" s="1244"/>
      <c r="BY42" s="1244"/>
      <c r="BZ42" s="1244"/>
      <c r="CA42" s="1244"/>
    </row>
    <row r="43" spans="1:79" ht="35.25" customHeight="1">
      <c r="B43" s="1363" t="s">
        <v>856</v>
      </c>
      <c r="C43" s="1364"/>
      <c r="D43" s="1364"/>
      <c r="E43" s="1365"/>
      <c r="F43" s="1360"/>
      <c r="G43" s="1362"/>
      <c r="H43" s="1362"/>
      <c r="I43" s="1244"/>
      <c r="J43" s="1244"/>
      <c r="K43" s="1244"/>
      <c r="L43" s="1244"/>
      <c r="M43" s="1244"/>
      <c r="N43" s="1336"/>
      <c r="O43" s="1244"/>
      <c r="P43" s="1244"/>
      <c r="Q43" s="1244"/>
      <c r="R43" s="1244"/>
      <c r="S43" s="1244"/>
      <c r="T43" s="1244"/>
      <c r="U43" s="1244"/>
      <c r="V43" s="1244"/>
      <c r="W43" s="1244"/>
      <c r="X43" s="1244"/>
      <c r="Y43" s="1244"/>
      <c r="Z43" s="1244"/>
      <c r="AA43" s="1244"/>
      <c r="AB43" s="1244"/>
      <c r="AC43" s="1244"/>
      <c r="AD43" s="1244"/>
      <c r="AE43" s="1244"/>
      <c r="AF43" s="1244"/>
      <c r="AG43" s="1244"/>
      <c r="AH43" s="1244"/>
      <c r="AI43" s="1244"/>
      <c r="AJ43" s="1244"/>
      <c r="AK43" s="1244"/>
      <c r="AL43" s="1244"/>
      <c r="AM43" s="1244"/>
      <c r="AN43" s="1244"/>
      <c r="AO43" s="1244"/>
      <c r="AP43" s="1244"/>
      <c r="AQ43" s="1244"/>
      <c r="AR43" s="1244"/>
      <c r="AS43" s="1244"/>
      <c r="AT43" s="1244"/>
      <c r="AU43" s="1244"/>
      <c r="AV43" s="1244"/>
      <c r="AW43" s="1244"/>
      <c r="AX43" s="1244"/>
      <c r="AY43" s="1244"/>
      <c r="AZ43" s="1244"/>
      <c r="BA43" s="1244"/>
      <c r="BB43" s="1244"/>
      <c r="BC43" s="1244"/>
      <c r="BD43" s="1244"/>
      <c r="BE43" s="1244"/>
      <c r="BF43" s="1244"/>
      <c r="BG43" s="1244"/>
      <c r="BH43" s="1244"/>
      <c r="BI43" s="1244"/>
      <c r="BJ43" s="1244"/>
      <c r="BK43" s="1244"/>
      <c r="BL43" s="1244"/>
      <c r="BM43" s="1244"/>
      <c r="BN43" s="1244"/>
      <c r="BO43" s="1244"/>
      <c r="BP43" s="1244"/>
      <c r="BQ43" s="1244"/>
      <c r="BR43" s="1244"/>
      <c r="BS43" s="1244"/>
      <c r="BT43" s="1244"/>
      <c r="BU43" s="1244"/>
      <c r="BV43" s="1244"/>
      <c r="BW43" s="1244"/>
      <c r="BX43" s="1244"/>
      <c r="BY43" s="1244"/>
      <c r="BZ43" s="1244"/>
      <c r="CA43" s="1244"/>
    </row>
    <row r="44" spans="1:79" ht="16.5" customHeight="1" thickBot="1">
      <c r="B44" s="1358" t="s">
        <v>842</v>
      </c>
      <c r="C44" s="1366"/>
      <c r="F44" s="1360"/>
      <c r="G44" s="1362"/>
      <c r="H44" s="1362"/>
      <c r="I44" s="1244"/>
      <c r="J44" s="1244"/>
      <c r="K44" s="1244"/>
      <c r="L44" s="1244"/>
      <c r="M44" s="1244"/>
      <c r="N44" s="1336"/>
      <c r="O44" s="1244"/>
      <c r="P44" s="1244"/>
      <c r="Q44" s="1244"/>
      <c r="R44" s="1244"/>
      <c r="S44" s="1244"/>
      <c r="T44" s="1244"/>
      <c r="U44" s="1244"/>
      <c r="V44" s="1244"/>
      <c r="W44" s="1244"/>
      <c r="X44" s="1244"/>
      <c r="Y44" s="1244"/>
      <c r="Z44" s="1244"/>
      <c r="AA44" s="1244"/>
      <c r="AB44" s="1244"/>
      <c r="AC44" s="1244"/>
      <c r="AD44" s="1244"/>
      <c r="AE44" s="1244"/>
      <c r="AF44" s="1244"/>
      <c r="AG44" s="1244"/>
      <c r="AH44" s="1244"/>
      <c r="AI44" s="1244"/>
      <c r="AJ44" s="1244"/>
      <c r="AK44" s="1244"/>
      <c r="AL44" s="1244"/>
      <c r="AM44" s="1244"/>
      <c r="AN44" s="1244"/>
      <c r="AO44" s="1244"/>
      <c r="AP44" s="1244"/>
      <c r="AQ44" s="1244"/>
      <c r="AR44" s="1244"/>
      <c r="AS44" s="1244"/>
      <c r="AT44" s="1244"/>
      <c r="AU44" s="1244"/>
      <c r="AV44" s="1244"/>
      <c r="AW44" s="1244"/>
      <c r="AX44" s="1244"/>
      <c r="AY44" s="1244"/>
      <c r="AZ44" s="1244"/>
      <c r="BA44" s="1244"/>
      <c r="BB44" s="1244"/>
      <c r="BC44" s="1244"/>
      <c r="BD44" s="1244"/>
      <c r="BE44" s="1244"/>
      <c r="BF44" s="1244"/>
      <c r="BG44" s="1244"/>
      <c r="BH44" s="1244"/>
      <c r="BI44" s="1244"/>
      <c r="BJ44" s="1244"/>
      <c r="BK44" s="1244"/>
      <c r="BL44" s="1244"/>
      <c r="BM44" s="1244"/>
      <c r="BN44" s="1244"/>
      <c r="BO44" s="1244"/>
      <c r="BP44" s="1244"/>
      <c r="BQ44" s="1244"/>
      <c r="BR44" s="1244"/>
      <c r="BS44" s="1244"/>
      <c r="BT44" s="1244"/>
      <c r="BU44" s="1244"/>
      <c r="BV44" s="1244"/>
      <c r="BW44" s="1244"/>
      <c r="BX44" s="1244"/>
      <c r="BY44" s="1244"/>
      <c r="BZ44" s="1244"/>
      <c r="CA44" s="1244"/>
    </row>
    <row r="45" spans="1:79" ht="33.75" customHeight="1" thickBot="1">
      <c r="B45" s="1367" t="s">
        <v>843</v>
      </c>
      <c r="C45" s="1368" t="s">
        <v>844</v>
      </c>
      <c r="D45" s="1368" t="s">
        <v>845</v>
      </c>
      <c r="E45" s="1369" t="s">
        <v>846</v>
      </c>
      <c r="F45" s="1370" t="s">
        <v>847</v>
      </c>
      <c r="G45" s="1478" t="e">
        <f>AVERAGE([2]A.Pontozás_1.értékelő!G41,[2]B.Pontozás_2.értékelő!G41)</f>
        <v>#DIV/0!</v>
      </c>
      <c r="H45" s="1362"/>
      <c r="I45" s="1244"/>
      <c r="J45" s="1244"/>
      <c r="K45" s="1244"/>
      <c r="L45" s="1244"/>
      <c r="M45" s="1244"/>
      <c r="N45" s="1336"/>
      <c r="O45" s="1244"/>
      <c r="P45" s="1244"/>
      <c r="Q45" s="1244"/>
      <c r="R45" s="1244"/>
      <c r="S45" s="1244"/>
      <c r="T45" s="1244"/>
      <c r="U45" s="1244"/>
      <c r="V45" s="1244"/>
      <c r="W45" s="1244"/>
      <c r="X45" s="1244"/>
      <c r="Y45" s="1244"/>
      <c r="Z45" s="1244"/>
      <c r="AA45" s="1244"/>
      <c r="AB45" s="1244"/>
      <c r="AC45" s="1244"/>
      <c r="AD45" s="1244"/>
      <c r="AE45" s="1244"/>
      <c r="AF45" s="1244"/>
      <c r="AG45" s="1244"/>
      <c r="AH45" s="1244"/>
      <c r="AI45" s="1244"/>
      <c r="AJ45" s="1244"/>
      <c r="AK45" s="1244"/>
      <c r="AL45" s="1244"/>
      <c r="AM45" s="1244"/>
      <c r="AN45" s="1244"/>
      <c r="AO45" s="1244"/>
      <c r="AP45" s="1244"/>
      <c r="AQ45" s="1244"/>
      <c r="AR45" s="1244"/>
      <c r="AS45" s="1244"/>
      <c r="AT45" s="1244"/>
      <c r="AU45" s="1244"/>
      <c r="AV45" s="1244"/>
      <c r="AW45" s="1244"/>
      <c r="AX45" s="1244"/>
      <c r="AY45" s="1244"/>
      <c r="AZ45" s="1244"/>
      <c r="BA45" s="1244"/>
      <c r="BB45" s="1244"/>
      <c r="BC45" s="1244"/>
      <c r="BD45" s="1244"/>
      <c r="BE45" s="1244"/>
      <c r="BF45" s="1244"/>
      <c r="BG45" s="1244"/>
      <c r="BH45" s="1244"/>
      <c r="BI45" s="1244"/>
      <c r="BJ45" s="1244"/>
      <c r="BK45" s="1244"/>
      <c r="BL45" s="1244"/>
      <c r="BM45" s="1244"/>
      <c r="BN45" s="1244"/>
      <c r="BO45" s="1244"/>
      <c r="BP45" s="1244"/>
      <c r="BQ45" s="1244"/>
      <c r="BR45" s="1244"/>
      <c r="BS45" s="1244"/>
      <c r="BT45" s="1244"/>
      <c r="BU45" s="1244"/>
      <c r="BV45" s="1244"/>
      <c r="BW45" s="1244"/>
      <c r="BX45" s="1244"/>
      <c r="BY45" s="1244"/>
      <c r="BZ45" s="1244"/>
      <c r="CA45" s="1244"/>
    </row>
    <row r="46" spans="1:79" ht="21" customHeight="1">
      <c r="B46" s="1378" t="s">
        <v>849</v>
      </c>
      <c r="C46" s="1379">
        <v>0</v>
      </c>
      <c r="D46" s="1380">
        <v>1</v>
      </c>
      <c r="E46" s="1381">
        <v>0</v>
      </c>
      <c r="F46" s="1382"/>
      <c r="G46" s="1407"/>
      <c r="H46" s="1407"/>
      <c r="I46" s="1408"/>
      <c r="J46" s="1244"/>
      <c r="K46" s="1244"/>
      <c r="L46" s="1244"/>
      <c r="M46" s="1244"/>
      <c r="N46" s="1336"/>
      <c r="O46" s="1244"/>
      <c r="P46" s="1244"/>
      <c r="Q46" s="1244"/>
      <c r="R46" s="1244"/>
      <c r="S46" s="1244"/>
      <c r="T46" s="1244"/>
      <c r="U46" s="1244"/>
      <c r="V46" s="1244"/>
      <c r="W46" s="1244"/>
      <c r="X46" s="1244"/>
      <c r="Y46" s="1244"/>
      <c r="Z46" s="1244"/>
      <c r="AA46" s="1244"/>
      <c r="AB46" s="1244"/>
      <c r="AC46" s="1244"/>
      <c r="AD46" s="1244"/>
      <c r="AE46" s="1244"/>
      <c r="AF46" s="1244"/>
      <c r="AG46" s="1244"/>
      <c r="AH46" s="1244"/>
      <c r="AI46" s="1244"/>
      <c r="AJ46" s="1244"/>
      <c r="AK46" s="1244"/>
      <c r="AL46" s="1244"/>
      <c r="AM46" s="1244"/>
      <c r="AN46" s="1244"/>
      <c r="AO46" s="1244"/>
      <c r="AP46" s="1244"/>
      <c r="AQ46" s="1244"/>
      <c r="AR46" s="1244"/>
      <c r="AS46" s="1244"/>
      <c r="AT46" s="1244"/>
      <c r="AU46" s="1244"/>
      <c r="AV46" s="1244"/>
      <c r="AW46" s="1244"/>
      <c r="AX46" s="1244"/>
      <c r="AY46" s="1244"/>
      <c r="AZ46" s="1244"/>
      <c r="BA46" s="1244"/>
      <c r="BB46" s="1244"/>
      <c r="BC46" s="1244"/>
      <c r="BD46" s="1244"/>
      <c r="BE46" s="1244"/>
      <c r="BF46" s="1244"/>
      <c r="BG46" s="1244"/>
      <c r="BH46" s="1244"/>
      <c r="BI46" s="1244"/>
      <c r="BJ46" s="1244"/>
      <c r="BK46" s="1244"/>
      <c r="BL46" s="1244"/>
      <c r="BM46" s="1244"/>
      <c r="BN46" s="1244"/>
      <c r="BO46" s="1244"/>
      <c r="BP46" s="1244"/>
      <c r="BQ46" s="1244"/>
      <c r="BR46" s="1244"/>
      <c r="BS46" s="1244"/>
      <c r="BT46" s="1244"/>
      <c r="BU46" s="1244"/>
      <c r="BV46" s="1244"/>
      <c r="BW46" s="1244"/>
      <c r="BX46" s="1244"/>
      <c r="BY46" s="1244"/>
      <c r="BZ46" s="1244"/>
      <c r="CA46" s="1244"/>
    </row>
    <row r="47" spans="1:79" ht="20.25" customHeight="1">
      <c r="B47" s="1388" t="s">
        <v>851</v>
      </c>
      <c r="C47" s="1389">
        <v>1</v>
      </c>
      <c r="D47" s="1390">
        <v>1</v>
      </c>
      <c r="E47" s="1391">
        <v>1</v>
      </c>
      <c r="F47" s="1382"/>
      <c r="G47" s="1409"/>
      <c r="H47" s="1409"/>
      <c r="I47" s="1410"/>
      <c r="J47" s="1244"/>
      <c r="K47" s="1244"/>
      <c r="L47" s="1244"/>
      <c r="M47" s="1244"/>
      <c r="N47" s="1336"/>
      <c r="O47" s="1244"/>
      <c r="P47" s="1244"/>
      <c r="Q47" s="1244"/>
      <c r="R47" s="1244"/>
      <c r="S47" s="1244"/>
      <c r="T47" s="1244"/>
      <c r="U47" s="1244"/>
      <c r="V47" s="1244"/>
      <c r="W47" s="1244"/>
      <c r="X47" s="1244"/>
      <c r="Y47" s="1244"/>
      <c r="Z47" s="1244"/>
      <c r="AA47" s="1244"/>
      <c r="AB47" s="1244"/>
      <c r="AC47" s="1244"/>
      <c r="AD47" s="1244"/>
      <c r="AE47" s="1244"/>
      <c r="AF47" s="1244"/>
      <c r="AG47" s="1244"/>
      <c r="AH47" s="1244"/>
      <c r="AI47" s="1244"/>
      <c r="AJ47" s="1244"/>
      <c r="AK47" s="1244"/>
      <c r="AL47" s="1244"/>
      <c r="AM47" s="1244"/>
      <c r="AN47" s="1244"/>
      <c r="AO47" s="1244"/>
      <c r="AP47" s="1244"/>
      <c r="AQ47" s="1244"/>
      <c r="AR47" s="1244"/>
      <c r="AS47" s="1244"/>
      <c r="AT47" s="1244"/>
      <c r="AU47" s="1244"/>
      <c r="AV47" s="1244"/>
      <c r="AW47" s="1244"/>
      <c r="AX47" s="1244"/>
      <c r="AY47" s="1244"/>
      <c r="AZ47" s="1244"/>
      <c r="BA47" s="1244"/>
      <c r="BB47" s="1244"/>
      <c r="BC47" s="1244"/>
      <c r="BD47" s="1244"/>
      <c r="BE47" s="1244"/>
      <c r="BF47" s="1244"/>
      <c r="BG47" s="1244"/>
      <c r="BH47" s="1244"/>
      <c r="BI47" s="1244"/>
      <c r="BJ47" s="1244"/>
      <c r="BK47" s="1244"/>
      <c r="BL47" s="1244"/>
      <c r="BM47" s="1244"/>
      <c r="BN47" s="1244"/>
      <c r="BO47" s="1244"/>
      <c r="BP47" s="1244"/>
      <c r="BQ47" s="1244"/>
      <c r="BR47" s="1244"/>
      <c r="BS47" s="1244"/>
      <c r="BT47" s="1244"/>
      <c r="BU47" s="1244"/>
      <c r="BV47" s="1244"/>
      <c r="BW47" s="1244"/>
      <c r="BX47" s="1244"/>
      <c r="BY47" s="1244"/>
      <c r="BZ47" s="1244"/>
      <c r="CA47" s="1244"/>
    </row>
    <row r="48" spans="1:79" ht="20.25" customHeight="1" thickBot="1">
      <c r="B48" s="1394" t="s">
        <v>853</v>
      </c>
      <c r="C48" s="1395">
        <v>2</v>
      </c>
      <c r="D48" s="1396">
        <v>1</v>
      </c>
      <c r="E48" s="1397">
        <v>2</v>
      </c>
      <c r="F48" s="1398"/>
      <c r="G48" s="1411"/>
      <c r="H48" s="1411"/>
      <c r="I48" s="1412"/>
      <c r="J48" s="1244"/>
      <c r="K48" s="1244"/>
      <c r="L48" s="1244"/>
      <c r="M48" s="1244"/>
      <c r="N48" s="1336"/>
      <c r="O48" s="1244"/>
      <c r="P48" s="1244"/>
      <c r="Q48" s="1244"/>
      <c r="R48" s="1244"/>
      <c r="S48" s="1244"/>
      <c r="T48" s="1244"/>
      <c r="U48" s="1244"/>
      <c r="V48" s="1244"/>
      <c r="W48" s="1244"/>
      <c r="X48" s="1244"/>
      <c r="Y48" s="1244"/>
      <c r="Z48" s="1244"/>
      <c r="AA48" s="1244"/>
      <c r="AB48" s="1244"/>
      <c r="AC48" s="1244"/>
      <c r="AD48" s="1244"/>
      <c r="AE48" s="1244"/>
      <c r="AF48" s="1244"/>
      <c r="AG48" s="1244"/>
      <c r="AH48" s="1244"/>
      <c r="AI48" s="1244"/>
      <c r="AJ48" s="1244"/>
      <c r="AK48" s="1244"/>
      <c r="AL48" s="1244"/>
      <c r="AM48" s="1244"/>
      <c r="AN48" s="1244"/>
      <c r="AO48" s="1244"/>
      <c r="AP48" s="1244"/>
      <c r="AQ48" s="1244"/>
      <c r="AR48" s="1244"/>
      <c r="AS48" s="1244"/>
      <c r="AT48" s="1244"/>
      <c r="AU48" s="1244"/>
      <c r="AV48" s="1244"/>
      <c r="AW48" s="1244"/>
      <c r="AX48" s="1244"/>
      <c r="AY48" s="1244"/>
      <c r="AZ48" s="1244"/>
      <c r="BA48" s="1244"/>
      <c r="BB48" s="1244"/>
      <c r="BC48" s="1244"/>
      <c r="BD48" s="1244"/>
      <c r="BE48" s="1244"/>
      <c r="BF48" s="1244"/>
      <c r="BG48" s="1244"/>
      <c r="BH48" s="1244"/>
      <c r="BI48" s="1244"/>
      <c r="BJ48" s="1244"/>
      <c r="BK48" s="1244"/>
      <c r="BL48" s="1244"/>
      <c r="BM48" s="1244"/>
      <c r="BN48" s="1244"/>
      <c r="BO48" s="1244"/>
      <c r="BP48" s="1244"/>
      <c r="BQ48" s="1244"/>
      <c r="BR48" s="1244"/>
      <c r="BS48" s="1244"/>
      <c r="BT48" s="1244"/>
      <c r="BU48" s="1244"/>
      <c r="BV48" s="1244"/>
      <c r="BW48" s="1244"/>
      <c r="BX48" s="1244"/>
      <c r="BY48" s="1244"/>
      <c r="BZ48" s="1244"/>
      <c r="CA48" s="1244"/>
    </row>
    <row r="49" spans="1:79" ht="9" customHeight="1">
      <c r="B49" s="1404"/>
      <c r="C49" s="1405"/>
      <c r="D49" s="1405"/>
      <c r="E49" s="1405"/>
      <c r="F49" s="1360"/>
      <c r="G49" s="1362"/>
      <c r="H49" s="1362"/>
      <c r="I49" s="1244"/>
      <c r="J49" s="1244"/>
      <c r="K49" s="1244"/>
      <c r="L49" s="1244"/>
      <c r="M49" s="1244"/>
      <c r="N49" s="1336"/>
      <c r="O49" s="1244"/>
      <c r="P49" s="1244"/>
      <c r="Q49" s="1244"/>
      <c r="R49" s="1244"/>
      <c r="S49" s="1244"/>
      <c r="T49" s="1244"/>
      <c r="U49" s="1244"/>
      <c r="V49" s="1244"/>
      <c r="W49" s="1244"/>
      <c r="X49" s="1244"/>
      <c r="Y49" s="1244"/>
      <c r="Z49" s="1244"/>
      <c r="AA49" s="1244"/>
      <c r="AB49" s="1244"/>
      <c r="AC49" s="1244"/>
      <c r="AD49" s="1244"/>
      <c r="AE49" s="1244"/>
      <c r="AF49" s="1244"/>
      <c r="AG49" s="1244"/>
      <c r="AH49" s="1244"/>
      <c r="AI49" s="1244"/>
      <c r="AJ49" s="1244"/>
      <c r="AK49" s="1244"/>
      <c r="AL49" s="1244"/>
      <c r="AM49" s="1244"/>
      <c r="AN49" s="1244"/>
      <c r="AO49" s="1244"/>
      <c r="AP49" s="1244"/>
      <c r="AQ49" s="1244"/>
      <c r="AR49" s="1244"/>
      <c r="AS49" s="1244"/>
      <c r="AT49" s="1244"/>
      <c r="AU49" s="1244"/>
      <c r="AV49" s="1244"/>
      <c r="AW49" s="1244"/>
      <c r="AX49" s="1244"/>
      <c r="AY49" s="1244"/>
      <c r="AZ49" s="1244"/>
      <c r="BA49" s="1244"/>
      <c r="BB49" s="1244"/>
      <c r="BC49" s="1244"/>
      <c r="BD49" s="1244"/>
      <c r="BE49" s="1244"/>
      <c r="BF49" s="1244"/>
      <c r="BG49" s="1244"/>
      <c r="BH49" s="1244"/>
      <c r="BI49" s="1244"/>
      <c r="BJ49" s="1244"/>
      <c r="BK49" s="1244"/>
      <c r="BL49" s="1244"/>
      <c r="BM49" s="1244"/>
      <c r="BN49" s="1244"/>
      <c r="BO49" s="1244"/>
      <c r="BP49" s="1244"/>
      <c r="BQ49" s="1244"/>
      <c r="BR49" s="1244"/>
      <c r="BS49" s="1244"/>
      <c r="BT49" s="1244"/>
      <c r="BU49" s="1244"/>
      <c r="BV49" s="1244"/>
      <c r="BW49" s="1244"/>
      <c r="BX49" s="1244"/>
      <c r="BY49" s="1244"/>
      <c r="BZ49" s="1244"/>
      <c r="CA49" s="1244"/>
    </row>
    <row r="50" spans="1:79" ht="6.75" customHeight="1" thickBot="1">
      <c r="F50" s="1360"/>
      <c r="I50" s="1196"/>
      <c r="J50" s="1244"/>
      <c r="K50" s="1244"/>
      <c r="L50" s="1244"/>
      <c r="M50" s="1244"/>
      <c r="N50" s="1336"/>
      <c r="O50" s="1244"/>
      <c r="P50" s="1244"/>
      <c r="Q50" s="1244"/>
      <c r="R50" s="1244"/>
      <c r="S50" s="1244"/>
      <c r="T50" s="1244"/>
      <c r="U50" s="1244"/>
      <c r="V50" s="1244"/>
      <c r="W50" s="1244"/>
      <c r="X50" s="1244"/>
      <c r="Y50" s="1244"/>
      <c r="Z50" s="1244"/>
      <c r="AA50" s="1244"/>
      <c r="AB50" s="1244"/>
      <c r="AC50" s="1244"/>
      <c r="AD50" s="1244"/>
      <c r="AE50" s="1244"/>
      <c r="AF50" s="1244"/>
      <c r="AG50" s="1244"/>
      <c r="AH50" s="1244"/>
      <c r="AI50" s="1244"/>
      <c r="AJ50" s="1244"/>
      <c r="AK50" s="1244"/>
      <c r="AL50" s="1244"/>
      <c r="AM50" s="1244"/>
      <c r="AN50" s="1244"/>
      <c r="AO50" s="1244"/>
      <c r="AP50" s="1244"/>
      <c r="AQ50" s="1244"/>
      <c r="AR50" s="1244"/>
      <c r="AS50" s="1244"/>
      <c r="AT50" s="1244"/>
      <c r="AU50" s="1244"/>
      <c r="AV50" s="1244"/>
      <c r="AW50" s="1244"/>
      <c r="AX50" s="1244"/>
      <c r="AY50" s="1244"/>
      <c r="AZ50" s="1244"/>
      <c r="BA50" s="1244"/>
      <c r="BB50" s="1244"/>
      <c r="BC50" s="1244"/>
      <c r="BD50" s="1244"/>
      <c r="BE50" s="1244"/>
      <c r="BF50" s="1244"/>
      <c r="BG50" s="1244"/>
      <c r="BH50" s="1244"/>
      <c r="BI50" s="1244"/>
      <c r="BJ50" s="1244"/>
      <c r="BK50" s="1244"/>
      <c r="BL50" s="1244"/>
      <c r="BM50" s="1244"/>
      <c r="BN50" s="1244"/>
      <c r="BO50" s="1244"/>
      <c r="BP50" s="1244"/>
      <c r="BQ50" s="1244"/>
      <c r="BR50" s="1244"/>
      <c r="BS50" s="1244"/>
      <c r="BT50" s="1244"/>
      <c r="BU50" s="1244"/>
      <c r="BV50" s="1244"/>
      <c r="BW50" s="1244"/>
      <c r="BX50" s="1244"/>
      <c r="BY50" s="1244"/>
      <c r="BZ50" s="1244"/>
      <c r="CA50" s="1244"/>
    </row>
    <row r="51" spans="1:79" s="1350" customFormat="1" ht="23.25" customHeight="1" thickBot="1">
      <c r="A51" s="1343"/>
      <c r="B51" s="1344"/>
      <c r="C51" s="1345"/>
      <c r="D51" s="1345"/>
      <c r="E51" s="1346"/>
      <c r="F51" s="1347" t="s">
        <v>836</v>
      </c>
      <c r="G51" s="1348"/>
      <c r="H51" s="1347" t="s">
        <v>837</v>
      </c>
      <c r="I51" s="1349"/>
      <c r="J51" s="1244"/>
      <c r="K51" s="1244"/>
      <c r="L51" s="1244"/>
      <c r="M51" s="1244"/>
      <c r="N51" s="1336"/>
      <c r="O51" s="1244"/>
      <c r="P51" s="1244"/>
      <c r="Q51" s="1244"/>
      <c r="R51" s="1244"/>
      <c r="S51" s="1244"/>
      <c r="T51" s="1244"/>
      <c r="U51" s="1244"/>
      <c r="V51" s="1244"/>
      <c r="W51" s="1244"/>
      <c r="X51" s="1244"/>
      <c r="Y51" s="1244"/>
      <c r="Z51" s="1244"/>
      <c r="AA51" s="1244"/>
      <c r="AB51" s="1244"/>
      <c r="AC51" s="1244"/>
      <c r="AD51" s="1244"/>
      <c r="AE51" s="1244"/>
      <c r="AF51" s="1244"/>
      <c r="AG51" s="1244"/>
      <c r="AH51" s="1244"/>
      <c r="AI51" s="1244"/>
      <c r="AJ51" s="1244"/>
      <c r="AK51" s="1244"/>
      <c r="AL51" s="1244"/>
      <c r="AM51" s="1244"/>
      <c r="AN51" s="1244"/>
      <c r="AO51" s="1244"/>
      <c r="AP51" s="1244"/>
      <c r="AQ51" s="1244"/>
      <c r="AR51" s="1244"/>
      <c r="AS51" s="1244"/>
      <c r="AT51" s="1244"/>
      <c r="AU51" s="1244"/>
      <c r="AV51" s="1244"/>
      <c r="AW51" s="1244"/>
      <c r="AX51" s="1244"/>
      <c r="AY51" s="1244"/>
      <c r="AZ51" s="1244"/>
      <c r="BA51" s="1244"/>
      <c r="BB51" s="1244"/>
      <c r="BC51" s="1244"/>
      <c r="BD51" s="1244"/>
      <c r="BE51" s="1244"/>
      <c r="BF51" s="1244"/>
      <c r="BG51" s="1244"/>
      <c r="BH51" s="1244"/>
      <c r="BI51" s="1244"/>
      <c r="BJ51" s="1244"/>
      <c r="BK51" s="1244"/>
      <c r="BL51" s="1244"/>
      <c r="BM51" s="1244"/>
      <c r="BN51" s="1244"/>
      <c r="BO51" s="1244"/>
      <c r="BP51" s="1244"/>
      <c r="BQ51" s="1244"/>
      <c r="BR51" s="1244"/>
      <c r="BS51" s="1244"/>
      <c r="BT51" s="1244"/>
      <c r="BU51" s="1244"/>
      <c r="BV51" s="1244"/>
      <c r="BW51" s="1244"/>
      <c r="BX51" s="1244"/>
      <c r="BY51" s="1244"/>
      <c r="BZ51" s="1244"/>
      <c r="CA51" s="1244"/>
    </row>
    <row r="52" spans="1:79" ht="41.1" customHeight="1" thickBot="1">
      <c r="B52" s="1351" t="s">
        <v>857</v>
      </c>
      <c r="C52" s="1352" t="s">
        <v>858</v>
      </c>
      <c r="D52" s="1352"/>
      <c r="E52" s="1353"/>
      <c r="F52" s="1354">
        <v>1</v>
      </c>
      <c r="G52" s="1355"/>
      <c r="H52" s="1356">
        <v>17</v>
      </c>
      <c r="I52" s="1357" t="e">
        <f>SUM(G57,G65,G73,G81)</f>
        <v>#DIV/0!</v>
      </c>
      <c r="J52" s="1244"/>
      <c r="K52" s="1244"/>
      <c r="L52" s="1244"/>
      <c r="M52" s="1244"/>
      <c r="N52" s="1336"/>
      <c r="O52" s="1244"/>
      <c r="P52" s="1244"/>
      <c r="Q52" s="1244"/>
      <c r="R52" s="1244"/>
      <c r="S52" s="1244"/>
      <c r="T52" s="1244"/>
      <c r="U52" s="1244"/>
      <c r="V52" s="1244"/>
      <c r="W52" s="1244"/>
      <c r="X52" s="1244"/>
      <c r="Y52" s="1244"/>
      <c r="Z52" s="1244"/>
      <c r="AA52" s="1244"/>
      <c r="AB52" s="1244"/>
      <c r="AC52" s="1244"/>
      <c r="AD52" s="1244"/>
      <c r="AE52" s="1244"/>
      <c r="AF52" s="1244"/>
      <c r="AG52" s="1244"/>
      <c r="AH52" s="1244"/>
      <c r="AI52" s="1244"/>
      <c r="AJ52" s="1244"/>
      <c r="AK52" s="1244"/>
      <c r="AL52" s="1244"/>
      <c r="AM52" s="1244"/>
      <c r="AN52" s="1244"/>
      <c r="AO52" s="1244"/>
      <c r="AP52" s="1244"/>
      <c r="AQ52" s="1244"/>
      <c r="AR52" s="1244"/>
      <c r="AS52" s="1244"/>
      <c r="AT52" s="1244"/>
      <c r="AU52" s="1244"/>
      <c r="AV52" s="1244"/>
      <c r="AW52" s="1244"/>
      <c r="AX52" s="1244"/>
      <c r="AY52" s="1244"/>
      <c r="AZ52" s="1244"/>
      <c r="BA52" s="1244"/>
      <c r="BB52" s="1244"/>
      <c r="BC52" s="1244"/>
      <c r="BD52" s="1244"/>
      <c r="BE52" s="1244"/>
      <c r="BF52" s="1244"/>
      <c r="BG52" s="1244"/>
      <c r="BH52" s="1244"/>
      <c r="BI52" s="1244"/>
      <c r="BJ52" s="1244"/>
      <c r="BK52" s="1244"/>
      <c r="BL52" s="1244"/>
      <c r="BM52" s="1244"/>
      <c r="BN52" s="1244"/>
      <c r="BO52" s="1244"/>
      <c r="BP52" s="1244"/>
      <c r="BQ52" s="1244"/>
      <c r="BR52" s="1244"/>
      <c r="BS52" s="1244"/>
      <c r="BT52" s="1244"/>
      <c r="BU52" s="1244"/>
      <c r="BV52" s="1244"/>
      <c r="BW52" s="1244"/>
      <c r="BX52" s="1244"/>
      <c r="BY52" s="1244"/>
      <c r="BZ52" s="1244"/>
      <c r="CA52" s="1244"/>
    </row>
    <row r="53" spans="1:79" ht="6.75" customHeight="1">
      <c r="B53" s="1358"/>
      <c r="C53" s="1359"/>
      <c r="D53" s="1359"/>
      <c r="E53" s="1359"/>
      <c r="F53" s="1360"/>
      <c r="G53" s="1361"/>
      <c r="H53" s="1361"/>
      <c r="I53" s="1244"/>
      <c r="J53" s="1244"/>
      <c r="K53" s="1244"/>
      <c r="L53" s="1244"/>
      <c r="M53" s="1244"/>
      <c r="N53" s="1336"/>
      <c r="O53" s="1244"/>
      <c r="P53" s="1244"/>
      <c r="Q53" s="1244"/>
      <c r="R53" s="1244"/>
      <c r="S53" s="1244"/>
      <c r="T53" s="1244"/>
      <c r="U53" s="1244"/>
      <c r="V53" s="1244"/>
      <c r="W53" s="1244"/>
      <c r="X53" s="1244"/>
      <c r="Y53" s="1244"/>
      <c r="Z53" s="1244"/>
      <c r="AA53" s="1244"/>
      <c r="AB53" s="1244"/>
      <c r="AC53" s="1244"/>
      <c r="AD53" s="1244"/>
      <c r="AE53" s="1244"/>
      <c r="AF53" s="1244"/>
      <c r="AG53" s="1244"/>
      <c r="AH53" s="1244"/>
      <c r="AI53" s="1244"/>
      <c r="AJ53" s="1244"/>
      <c r="AK53" s="1244"/>
      <c r="AL53" s="1244"/>
      <c r="AM53" s="1244"/>
      <c r="AN53" s="1244"/>
      <c r="AO53" s="1244"/>
      <c r="AP53" s="1244"/>
      <c r="AQ53" s="1244"/>
      <c r="AR53" s="1244"/>
      <c r="AS53" s="1244"/>
      <c r="AT53" s="1244"/>
      <c r="AU53" s="1244"/>
      <c r="AV53" s="1244"/>
      <c r="AW53" s="1244"/>
      <c r="AX53" s="1244"/>
      <c r="AY53" s="1244"/>
      <c r="AZ53" s="1244"/>
      <c r="BA53" s="1244"/>
      <c r="BB53" s="1244"/>
      <c r="BC53" s="1244"/>
      <c r="BD53" s="1244"/>
      <c r="BE53" s="1244"/>
      <c r="BF53" s="1244"/>
      <c r="BG53" s="1244"/>
      <c r="BH53" s="1244"/>
      <c r="BI53" s="1244"/>
      <c r="BJ53" s="1244"/>
      <c r="BK53" s="1244"/>
      <c r="BL53" s="1244"/>
      <c r="BM53" s="1244"/>
      <c r="BN53" s="1244"/>
      <c r="BO53" s="1244"/>
      <c r="BP53" s="1244"/>
      <c r="BQ53" s="1244"/>
      <c r="BR53" s="1244"/>
      <c r="BS53" s="1244"/>
      <c r="BT53" s="1244"/>
      <c r="BU53" s="1244"/>
      <c r="BV53" s="1244"/>
      <c r="BW53" s="1244"/>
      <c r="BX53" s="1244"/>
      <c r="BY53" s="1244"/>
      <c r="BZ53" s="1244"/>
      <c r="CA53" s="1244"/>
    </row>
    <row r="54" spans="1:79" ht="18" customHeight="1">
      <c r="A54" s="1193">
        <v>3</v>
      </c>
      <c r="B54" s="1358" t="s">
        <v>859</v>
      </c>
      <c r="C54" s="1359"/>
      <c r="D54" s="1359"/>
      <c r="E54" s="1359"/>
      <c r="F54" s="1360"/>
      <c r="G54" s="1362"/>
      <c r="H54" s="1362"/>
      <c r="I54" s="1244"/>
      <c r="J54" s="1244"/>
      <c r="K54" s="1244"/>
      <c r="L54" s="1244"/>
      <c r="M54" s="1244"/>
      <c r="N54" s="1336"/>
      <c r="O54" s="1244"/>
      <c r="P54" s="1244"/>
      <c r="Q54" s="1244"/>
      <c r="R54" s="1244"/>
      <c r="S54" s="1244"/>
      <c r="T54" s="1244"/>
      <c r="U54" s="1244"/>
      <c r="V54" s="1244"/>
      <c r="W54" s="1244"/>
      <c r="X54" s="1244"/>
      <c r="Y54" s="1244"/>
      <c r="Z54" s="1244"/>
      <c r="AA54" s="1244"/>
      <c r="AB54" s="1244"/>
      <c r="AC54" s="1244"/>
      <c r="AD54" s="1244"/>
      <c r="AE54" s="1244"/>
      <c r="AF54" s="1244"/>
      <c r="AG54" s="1244"/>
      <c r="AH54" s="1244"/>
      <c r="AI54" s="1244"/>
      <c r="AJ54" s="1244"/>
      <c r="AK54" s="1244"/>
      <c r="AL54" s="1244"/>
      <c r="AM54" s="1244"/>
      <c r="AN54" s="1244"/>
      <c r="AO54" s="1244"/>
      <c r="AP54" s="1244"/>
      <c r="AQ54" s="1244"/>
      <c r="AR54" s="1244"/>
      <c r="AS54" s="1244"/>
      <c r="AT54" s="1244"/>
      <c r="AU54" s="1244"/>
      <c r="AV54" s="1244"/>
      <c r="AW54" s="1244"/>
      <c r="AX54" s="1244"/>
      <c r="AY54" s="1244"/>
      <c r="AZ54" s="1244"/>
      <c r="BA54" s="1244"/>
      <c r="BB54" s="1244"/>
      <c r="BC54" s="1244"/>
      <c r="BD54" s="1244"/>
      <c r="BE54" s="1244"/>
      <c r="BF54" s="1244"/>
      <c r="BG54" s="1244"/>
      <c r="BH54" s="1244"/>
      <c r="BI54" s="1244"/>
      <c r="BJ54" s="1244"/>
      <c r="BK54" s="1244"/>
      <c r="BL54" s="1244"/>
      <c r="BM54" s="1244"/>
      <c r="BN54" s="1244"/>
      <c r="BO54" s="1244"/>
      <c r="BP54" s="1244"/>
      <c r="BQ54" s="1244"/>
      <c r="BR54" s="1244"/>
      <c r="BS54" s="1244"/>
      <c r="BT54" s="1244"/>
      <c r="BU54" s="1244"/>
      <c r="BV54" s="1244"/>
      <c r="BW54" s="1244"/>
      <c r="BX54" s="1244"/>
      <c r="BY54" s="1244"/>
      <c r="BZ54" s="1244"/>
      <c r="CA54" s="1244"/>
    </row>
    <row r="55" spans="1:79" ht="35.25" customHeight="1">
      <c r="B55" s="1363" t="s">
        <v>860</v>
      </c>
      <c r="C55" s="1364"/>
      <c r="D55" s="1364"/>
      <c r="E55" s="1365"/>
      <c r="F55" s="1360"/>
      <c r="G55" s="1362"/>
      <c r="H55" s="1362"/>
      <c r="I55" s="1244"/>
      <c r="J55" s="1244"/>
      <c r="K55" s="1244"/>
      <c r="L55" s="1244"/>
      <c r="M55" s="1244"/>
      <c r="N55" s="1336"/>
      <c r="O55" s="1244"/>
      <c r="P55" s="1244"/>
      <c r="Q55" s="1244"/>
      <c r="R55" s="1244"/>
      <c r="S55" s="1244"/>
      <c r="T55" s="1244"/>
      <c r="U55" s="1244"/>
      <c r="V55" s="1244"/>
      <c r="W55" s="1244"/>
      <c r="X55" s="1244"/>
      <c r="Y55" s="1244"/>
      <c r="Z55" s="1244"/>
      <c r="AA55" s="1244"/>
      <c r="AB55" s="1244"/>
      <c r="AC55" s="1244"/>
      <c r="AD55" s="1244"/>
      <c r="AE55" s="1244"/>
      <c r="AF55" s="1244"/>
      <c r="AG55" s="1244"/>
      <c r="AH55" s="1244"/>
      <c r="AI55" s="1244"/>
      <c r="AJ55" s="1244"/>
      <c r="AK55" s="1244"/>
      <c r="AL55" s="1244"/>
      <c r="AM55" s="1244"/>
      <c r="AN55" s="1244"/>
      <c r="AO55" s="1244"/>
      <c r="AP55" s="1244"/>
      <c r="AQ55" s="1244"/>
      <c r="AR55" s="1244"/>
      <c r="AS55" s="1244"/>
      <c r="AT55" s="1244"/>
      <c r="AU55" s="1244"/>
      <c r="AV55" s="1244"/>
      <c r="AW55" s="1244"/>
      <c r="AX55" s="1244"/>
      <c r="AY55" s="1244"/>
      <c r="AZ55" s="1244"/>
      <c r="BA55" s="1244"/>
      <c r="BB55" s="1244"/>
      <c r="BC55" s="1244"/>
      <c r="BD55" s="1244"/>
      <c r="BE55" s="1244"/>
      <c r="BF55" s="1244"/>
      <c r="BG55" s="1244"/>
      <c r="BH55" s="1244"/>
      <c r="BI55" s="1244"/>
      <c r="BJ55" s="1244"/>
      <c r="BK55" s="1244"/>
      <c r="BL55" s="1244"/>
      <c r="BM55" s="1244"/>
      <c r="BN55" s="1244"/>
      <c r="BO55" s="1244"/>
      <c r="BP55" s="1244"/>
      <c r="BQ55" s="1244"/>
      <c r="BR55" s="1244"/>
      <c r="BS55" s="1244"/>
      <c r="BT55" s="1244"/>
      <c r="BU55" s="1244"/>
      <c r="BV55" s="1244"/>
      <c r="BW55" s="1244"/>
      <c r="BX55" s="1244"/>
      <c r="BY55" s="1244"/>
      <c r="BZ55" s="1244"/>
      <c r="CA55" s="1244"/>
    </row>
    <row r="56" spans="1:79" ht="16.5" customHeight="1" thickBot="1">
      <c r="B56" s="1358" t="s">
        <v>842</v>
      </c>
      <c r="C56" s="1366"/>
      <c r="F56" s="1360"/>
      <c r="G56" s="1362"/>
      <c r="H56" s="1362"/>
      <c r="I56" s="1244"/>
      <c r="J56" s="1244"/>
      <c r="K56" s="1244"/>
      <c r="L56" s="1244"/>
      <c r="M56" s="1244"/>
      <c r="N56" s="1336"/>
      <c r="O56" s="1244"/>
      <c r="P56" s="1244"/>
      <c r="Q56" s="1244"/>
      <c r="R56" s="1244"/>
      <c r="S56" s="1244"/>
      <c r="T56" s="1244"/>
      <c r="U56" s="1244"/>
      <c r="V56" s="1244"/>
      <c r="W56" s="1244"/>
      <c r="X56" s="1244"/>
      <c r="Y56" s="1244"/>
      <c r="Z56" s="1244"/>
      <c r="AA56" s="1244"/>
      <c r="AB56" s="1244"/>
      <c r="AC56" s="1244"/>
      <c r="AD56" s="1244"/>
      <c r="AE56" s="1244"/>
      <c r="AF56" s="1244"/>
      <c r="AG56" s="1244"/>
      <c r="AH56" s="1244"/>
      <c r="AI56" s="1244"/>
      <c r="AJ56" s="1244"/>
      <c r="AK56" s="1244"/>
      <c r="AL56" s="1244"/>
      <c r="AM56" s="1244"/>
      <c r="AN56" s="1244"/>
      <c r="AO56" s="1244"/>
      <c r="AP56" s="1244"/>
      <c r="AQ56" s="1244"/>
      <c r="AR56" s="1244"/>
      <c r="AS56" s="1244"/>
      <c r="AT56" s="1244"/>
      <c r="AU56" s="1244"/>
      <c r="AV56" s="1244"/>
      <c r="AW56" s="1244"/>
      <c r="AX56" s="1244"/>
      <c r="AY56" s="1244"/>
      <c r="AZ56" s="1244"/>
      <c r="BA56" s="1244"/>
      <c r="BB56" s="1244"/>
      <c r="BC56" s="1244"/>
      <c r="BD56" s="1244"/>
      <c r="BE56" s="1244"/>
      <c r="BF56" s="1244"/>
      <c r="BG56" s="1244"/>
      <c r="BH56" s="1244"/>
      <c r="BI56" s="1244"/>
      <c r="BJ56" s="1244"/>
      <c r="BK56" s="1244"/>
      <c r="BL56" s="1244"/>
      <c r="BM56" s="1244"/>
      <c r="BN56" s="1244"/>
      <c r="BO56" s="1244"/>
      <c r="BP56" s="1244"/>
      <c r="BQ56" s="1244"/>
      <c r="BR56" s="1244"/>
      <c r="BS56" s="1244"/>
      <c r="BT56" s="1244"/>
      <c r="BU56" s="1244"/>
      <c r="BV56" s="1244"/>
      <c r="BW56" s="1244"/>
      <c r="BX56" s="1244"/>
      <c r="BY56" s="1244"/>
      <c r="BZ56" s="1244"/>
      <c r="CA56" s="1244"/>
    </row>
    <row r="57" spans="1:79" ht="33.75" customHeight="1" thickBot="1">
      <c r="B57" s="1367" t="s">
        <v>843</v>
      </c>
      <c r="C57" s="1368" t="s">
        <v>844</v>
      </c>
      <c r="D57" s="1368" t="s">
        <v>845</v>
      </c>
      <c r="E57" s="1369" t="s">
        <v>846</v>
      </c>
      <c r="F57" s="1413" t="s">
        <v>847</v>
      </c>
      <c r="G57" s="1478" t="e">
        <f>AVERAGE([2]A.Pontozás_1.értékelő!G53,[2]B.Pontozás_2.értékelő!G53)</f>
        <v>#DIV/0!</v>
      </c>
      <c r="H57" s="1362"/>
      <c r="I57" s="1244"/>
      <c r="J57" s="1244"/>
      <c r="K57" s="1244"/>
      <c r="L57" s="1244"/>
      <c r="M57" s="1244"/>
      <c r="N57" s="1336"/>
      <c r="O57" s="1244"/>
      <c r="P57" s="1244"/>
      <c r="Q57" s="1244"/>
      <c r="R57" s="1244"/>
      <c r="S57" s="1244"/>
      <c r="T57" s="1244"/>
      <c r="U57" s="1244"/>
      <c r="V57" s="1244"/>
      <c r="W57" s="1244"/>
      <c r="X57" s="1244"/>
      <c r="Y57" s="1244"/>
      <c r="Z57" s="1244"/>
      <c r="AA57" s="1244"/>
      <c r="AB57" s="1244"/>
      <c r="AC57" s="1244"/>
      <c r="AD57" s="1244"/>
      <c r="AE57" s="1244"/>
      <c r="AF57" s="1244"/>
      <c r="AG57" s="1244"/>
      <c r="AH57" s="1244"/>
      <c r="AI57" s="1244"/>
      <c r="AJ57" s="1244"/>
      <c r="AK57" s="1244"/>
      <c r="AL57" s="1244"/>
      <c r="AM57" s="1244"/>
      <c r="AN57" s="1244"/>
      <c r="AO57" s="1244"/>
      <c r="AP57" s="1244"/>
      <c r="AQ57" s="1244"/>
      <c r="AR57" s="1244"/>
      <c r="AS57" s="1244"/>
      <c r="AT57" s="1244"/>
      <c r="AU57" s="1244"/>
      <c r="AV57" s="1244"/>
      <c r="AW57" s="1244"/>
      <c r="AX57" s="1244"/>
      <c r="AY57" s="1244"/>
      <c r="AZ57" s="1244"/>
      <c r="BA57" s="1244"/>
      <c r="BB57" s="1244"/>
      <c r="BC57" s="1244"/>
      <c r="BD57" s="1244"/>
      <c r="BE57" s="1244"/>
      <c r="BF57" s="1244"/>
      <c r="BG57" s="1244"/>
      <c r="BH57" s="1244"/>
      <c r="BI57" s="1244"/>
      <c r="BJ57" s="1244"/>
      <c r="BK57" s="1244"/>
      <c r="BL57" s="1244"/>
      <c r="BM57" s="1244"/>
      <c r="BN57" s="1244"/>
      <c r="BO57" s="1244"/>
      <c r="BP57" s="1244"/>
      <c r="BQ57" s="1244"/>
      <c r="BR57" s="1244"/>
      <c r="BS57" s="1244"/>
      <c r="BT57" s="1244"/>
      <c r="BU57" s="1244"/>
      <c r="BV57" s="1244"/>
      <c r="BW57" s="1244"/>
      <c r="BX57" s="1244"/>
      <c r="BY57" s="1244"/>
      <c r="BZ57" s="1244"/>
      <c r="CA57" s="1244"/>
    </row>
    <row r="58" spans="1:79" ht="51" customHeight="1">
      <c r="B58" s="1378" t="s">
        <v>861</v>
      </c>
      <c r="C58" s="1379">
        <v>1</v>
      </c>
      <c r="D58" s="1380">
        <v>1</v>
      </c>
      <c r="E58" s="1381">
        <v>1</v>
      </c>
      <c r="F58" s="1414"/>
      <c r="G58" s="1407"/>
      <c r="H58" s="1407"/>
      <c r="I58" s="1408"/>
      <c r="J58" s="1244"/>
      <c r="K58" s="1244"/>
      <c r="L58" s="1244"/>
      <c r="M58" s="1244"/>
      <c r="N58" s="1336"/>
      <c r="O58" s="1244"/>
      <c r="P58" s="1244"/>
      <c r="Q58" s="1244"/>
      <c r="R58" s="1244"/>
      <c r="S58" s="1244"/>
      <c r="T58" s="1244"/>
      <c r="U58" s="1244"/>
      <c r="V58" s="1244"/>
      <c r="W58" s="1244"/>
      <c r="X58" s="1244"/>
      <c r="Y58" s="1244"/>
      <c r="Z58" s="1244"/>
      <c r="AA58" s="1244"/>
      <c r="AB58" s="1244"/>
      <c r="AC58" s="1244"/>
      <c r="AD58" s="1244"/>
      <c r="AE58" s="1244"/>
      <c r="AF58" s="1244"/>
      <c r="AG58" s="1244"/>
      <c r="AH58" s="1244"/>
      <c r="AI58" s="1244"/>
      <c r="AJ58" s="1244"/>
      <c r="AK58" s="1244"/>
      <c r="AL58" s="1244"/>
      <c r="AM58" s="1244"/>
      <c r="AN58" s="1244"/>
      <c r="AO58" s="1244"/>
      <c r="AP58" s="1244"/>
      <c r="AQ58" s="1244"/>
      <c r="AR58" s="1244"/>
      <c r="AS58" s="1244"/>
      <c r="AT58" s="1244"/>
      <c r="AU58" s="1244"/>
      <c r="AV58" s="1244"/>
      <c r="AW58" s="1244"/>
      <c r="AX58" s="1244"/>
      <c r="AY58" s="1244"/>
      <c r="AZ58" s="1244"/>
      <c r="BA58" s="1244"/>
      <c r="BB58" s="1244"/>
      <c r="BC58" s="1244"/>
      <c r="BD58" s="1244"/>
      <c r="BE58" s="1244"/>
      <c r="BF58" s="1244"/>
      <c r="BG58" s="1244"/>
      <c r="BH58" s="1244"/>
      <c r="BI58" s="1244"/>
      <c r="BJ58" s="1244"/>
      <c r="BK58" s="1244"/>
      <c r="BL58" s="1244"/>
      <c r="BM58" s="1244"/>
      <c r="BN58" s="1244"/>
      <c r="BO58" s="1244"/>
      <c r="BP58" s="1244"/>
      <c r="BQ58" s="1244"/>
      <c r="BR58" s="1244"/>
      <c r="BS58" s="1244"/>
      <c r="BT58" s="1244"/>
      <c r="BU58" s="1244"/>
      <c r="BV58" s="1244"/>
      <c r="BW58" s="1244"/>
      <c r="BX58" s="1244"/>
      <c r="BY58" s="1244"/>
      <c r="BZ58" s="1244"/>
      <c r="CA58" s="1244"/>
    </row>
    <row r="59" spans="1:79" ht="37.5" customHeight="1">
      <c r="B59" s="1388" t="s">
        <v>862</v>
      </c>
      <c r="C59" s="1389">
        <v>2</v>
      </c>
      <c r="D59" s="1390">
        <v>1</v>
      </c>
      <c r="E59" s="1391">
        <v>2</v>
      </c>
      <c r="F59" s="1414"/>
      <c r="G59" s="1409"/>
      <c r="H59" s="1409"/>
      <c r="I59" s="1410"/>
      <c r="J59" s="1244"/>
      <c r="K59" s="1244"/>
      <c r="L59" s="1244"/>
      <c r="M59" s="1244"/>
      <c r="N59" s="1336"/>
      <c r="O59" s="1244"/>
      <c r="P59" s="1244"/>
      <c r="Q59" s="1244"/>
      <c r="R59" s="1244"/>
      <c r="S59" s="1244"/>
      <c r="T59" s="1244"/>
      <c r="U59" s="1244"/>
      <c r="V59" s="1244"/>
      <c r="W59" s="1244"/>
      <c r="X59" s="1244"/>
      <c r="Y59" s="1244"/>
      <c r="Z59" s="1244"/>
      <c r="AA59" s="1244"/>
      <c r="AB59" s="1244"/>
      <c r="AC59" s="1244"/>
      <c r="AD59" s="1244"/>
      <c r="AE59" s="1244"/>
      <c r="AF59" s="1244"/>
      <c r="AG59" s="1244"/>
      <c r="AH59" s="1244"/>
      <c r="AI59" s="1244"/>
      <c r="AJ59" s="1244"/>
      <c r="AK59" s="1244"/>
      <c r="AL59" s="1244"/>
      <c r="AM59" s="1244"/>
      <c r="AN59" s="1244"/>
      <c r="AO59" s="1244"/>
      <c r="AP59" s="1244"/>
      <c r="AQ59" s="1244"/>
      <c r="AR59" s="1244"/>
      <c r="AS59" s="1244"/>
      <c r="AT59" s="1244"/>
      <c r="AU59" s="1244"/>
      <c r="AV59" s="1244"/>
      <c r="AW59" s="1244"/>
      <c r="AX59" s="1244"/>
      <c r="AY59" s="1244"/>
      <c r="AZ59" s="1244"/>
      <c r="BA59" s="1244"/>
      <c r="BB59" s="1244"/>
      <c r="BC59" s="1244"/>
      <c r="BD59" s="1244"/>
      <c r="BE59" s="1244"/>
      <c r="BF59" s="1244"/>
      <c r="BG59" s="1244"/>
      <c r="BH59" s="1244"/>
      <c r="BI59" s="1244"/>
      <c r="BJ59" s="1244"/>
      <c r="BK59" s="1244"/>
      <c r="BL59" s="1244"/>
      <c r="BM59" s="1244"/>
      <c r="BN59" s="1244"/>
      <c r="BO59" s="1244"/>
      <c r="BP59" s="1244"/>
      <c r="BQ59" s="1244"/>
      <c r="BR59" s="1244"/>
      <c r="BS59" s="1244"/>
      <c r="BT59" s="1244"/>
      <c r="BU59" s="1244"/>
      <c r="BV59" s="1244"/>
      <c r="BW59" s="1244"/>
      <c r="BX59" s="1244"/>
      <c r="BY59" s="1244"/>
      <c r="BZ59" s="1244"/>
      <c r="CA59" s="1244"/>
    </row>
    <row r="60" spans="1:79" ht="38.450000000000003" customHeight="1" thickBot="1">
      <c r="B60" s="1394" t="s">
        <v>863</v>
      </c>
      <c r="C60" s="1395">
        <v>3</v>
      </c>
      <c r="D60" s="1396">
        <v>1</v>
      </c>
      <c r="E60" s="1397">
        <v>3</v>
      </c>
      <c r="F60" s="1415"/>
      <c r="G60" s="1411"/>
      <c r="H60" s="1411"/>
      <c r="I60" s="1412"/>
      <c r="J60" s="1244"/>
      <c r="K60" s="1244"/>
      <c r="L60" s="1244"/>
      <c r="M60" s="1244"/>
      <c r="N60" s="1336"/>
      <c r="O60" s="1244"/>
      <c r="P60" s="1244"/>
      <c r="Q60" s="1244"/>
      <c r="R60" s="1244"/>
      <c r="S60" s="1244"/>
      <c r="T60" s="1244"/>
      <c r="U60" s="1244"/>
      <c r="V60" s="1244"/>
      <c r="W60" s="1244"/>
      <c r="X60" s="1244"/>
      <c r="Y60" s="1244"/>
      <c r="Z60" s="1244"/>
      <c r="AA60" s="1244"/>
      <c r="AB60" s="1244"/>
      <c r="AC60" s="1244"/>
      <c r="AD60" s="1244"/>
      <c r="AE60" s="1244"/>
      <c r="AF60" s="1244"/>
      <c r="AG60" s="1244"/>
      <c r="AH60" s="1244"/>
      <c r="AI60" s="1244"/>
      <c r="AJ60" s="1244"/>
      <c r="AK60" s="1244"/>
      <c r="AL60" s="1244"/>
      <c r="AM60" s="1244"/>
      <c r="AN60" s="1244"/>
      <c r="AO60" s="1244"/>
      <c r="AP60" s="1244"/>
      <c r="AQ60" s="1244"/>
      <c r="AR60" s="1244"/>
      <c r="AS60" s="1244"/>
      <c r="AT60" s="1244"/>
      <c r="AU60" s="1244"/>
      <c r="AV60" s="1244"/>
      <c r="AW60" s="1244"/>
      <c r="AX60" s="1244"/>
      <c r="AY60" s="1244"/>
      <c r="AZ60" s="1244"/>
      <c r="BA60" s="1244"/>
      <c r="BB60" s="1244"/>
      <c r="BC60" s="1244"/>
      <c r="BD60" s="1244"/>
      <c r="BE60" s="1244"/>
      <c r="BF60" s="1244"/>
      <c r="BG60" s="1244"/>
      <c r="BH60" s="1244"/>
      <c r="BI60" s="1244"/>
      <c r="BJ60" s="1244"/>
      <c r="BK60" s="1244"/>
      <c r="BL60" s="1244"/>
      <c r="BM60" s="1244"/>
      <c r="BN60" s="1244"/>
      <c r="BO60" s="1244"/>
      <c r="BP60" s="1244"/>
      <c r="BQ60" s="1244"/>
      <c r="BR60" s="1244"/>
      <c r="BS60" s="1244"/>
      <c r="BT60" s="1244"/>
      <c r="BU60" s="1244"/>
      <c r="BV60" s="1244"/>
      <c r="BW60" s="1244"/>
      <c r="BX60" s="1244"/>
      <c r="BY60" s="1244"/>
      <c r="BZ60" s="1244"/>
      <c r="CA60" s="1244"/>
    </row>
    <row r="61" spans="1:79" ht="9" customHeight="1">
      <c r="B61" s="1404"/>
      <c r="C61" s="1405"/>
      <c r="D61" s="1405"/>
      <c r="E61" s="1405"/>
      <c r="F61" s="1360"/>
      <c r="G61" s="1362"/>
      <c r="H61" s="1362"/>
      <c r="I61" s="1244"/>
      <c r="J61" s="1244"/>
      <c r="K61" s="1244"/>
      <c r="L61" s="1244"/>
      <c r="M61" s="1244"/>
      <c r="N61" s="1336"/>
      <c r="O61" s="1244"/>
      <c r="P61" s="1244"/>
      <c r="Q61" s="1244"/>
      <c r="R61" s="1244"/>
      <c r="S61" s="1244"/>
      <c r="T61" s="1244"/>
      <c r="U61" s="1244"/>
      <c r="V61" s="1244"/>
      <c r="W61" s="1244"/>
      <c r="X61" s="1244"/>
      <c r="Y61" s="1244"/>
      <c r="Z61" s="1244"/>
      <c r="AA61" s="1244"/>
      <c r="AB61" s="1244"/>
      <c r="AC61" s="1244"/>
      <c r="AD61" s="1244"/>
      <c r="AE61" s="1244"/>
      <c r="AF61" s="1244"/>
      <c r="AG61" s="1244"/>
      <c r="AH61" s="1244"/>
      <c r="AI61" s="1244"/>
      <c r="AJ61" s="1244"/>
      <c r="AK61" s="1244"/>
      <c r="AL61" s="1244"/>
      <c r="AM61" s="1244"/>
      <c r="AN61" s="1244"/>
      <c r="AO61" s="1244"/>
      <c r="AP61" s="1244"/>
      <c r="AQ61" s="1244"/>
      <c r="AR61" s="1244"/>
      <c r="AS61" s="1244"/>
      <c r="AT61" s="1244"/>
      <c r="AU61" s="1244"/>
      <c r="AV61" s="1244"/>
      <c r="AW61" s="1244"/>
      <c r="AX61" s="1244"/>
      <c r="AY61" s="1244"/>
      <c r="AZ61" s="1244"/>
      <c r="BA61" s="1244"/>
      <c r="BB61" s="1244"/>
      <c r="BC61" s="1244"/>
      <c r="BD61" s="1244"/>
      <c r="BE61" s="1244"/>
      <c r="BF61" s="1244"/>
      <c r="BG61" s="1244"/>
      <c r="BH61" s="1244"/>
      <c r="BI61" s="1244"/>
      <c r="BJ61" s="1244"/>
      <c r="BK61" s="1244"/>
      <c r="BL61" s="1244"/>
      <c r="BM61" s="1244"/>
      <c r="BN61" s="1244"/>
      <c r="BO61" s="1244"/>
      <c r="BP61" s="1244"/>
      <c r="BQ61" s="1244"/>
      <c r="BR61" s="1244"/>
      <c r="BS61" s="1244"/>
      <c r="BT61" s="1244"/>
      <c r="BU61" s="1244"/>
      <c r="BV61" s="1244"/>
      <c r="BW61" s="1244"/>
      <c r="BX61" s="1244"/>
      <c r="BY61" s="1244"/>
      <c r="BZ61" s="1244"/>
      <c r="CA61" s="1244"/>
    </row>
    <row r="62" spans="1:79" ht="18" customHeight="1">
      <c r="A62" s="1193">
        <v>4</v>
      </c>
      <c r="B62" s="1358" t="s">
        <v>864</v>
      </c>
      <c r="C62" s="1359"/>
      <c r="D62" s="1359"/>
      <c r="E62" s="1359"/>
      <c r="F62" s="1360"/>
      <c r="G62" s="1362"/>
      <c r="H62" s="1362"/>
      <c r="I62" s="1244"/>
      <c r="J62" s="1244"/>
      <c r="K62" s="1244"/>
      <c r="L62" s="1244"/>
      <c r="M62" s="1244"/>
      <c r="N62" s="1336"/>
      <c r="O62" s="1244"/>
      <c r="P62" s="1244"/>
      <c r="Q62" s="1244"/>
      <c r="R62" s="1244"/>
      <c r="S62" s="1244"/>
      <c r="T62" s="1244"/>
      <c r="U62" s="1244"/>
      <c r="V62" s="1244"/>
      <c r="W62" s="1244"/>
      <c r="X62" s="1244"/>
      <c r="Y62" s="1244"/>
      <c r="Z62" s="1244"/>
      <c r="AA62" s="1244"/>
      <c r="AB62" s="1244"/>
      <c r="AC62" s="1244"/>
      <c r="AD62" s="1244"/>
      <c r="AE62" s="1244"/>
      <c r="AF62" s="1244"/>
      <c r="AG62" s="1244"/>
      <c r="AH62" s="1244"/>
      <c r="AI62" s="1244"/>
      <c r="AJ62" s="1244"/>
      <c r="AK62" s="1244"/>
      <c r="AL62" s="1244"/>
      <c r="AM62" s="1244"/>
      <c r="AN62" s="1244"/>
      <c r="AO62" s="1244"/>
      <c r="AP62" s="1244"/>
      <c r="AQ62" s="1244"/>
      <c r="AR62" s="1244"/>
      <c r="AS62" s="1244"/>
      <c r="AT62" s="1244"/>
      <c r="AU62" s="1244"/>
      <c r="AV62" s="1244"/>
      <c r="AW62" s="1244"/>
      <c r="AX62" s="1244"/>
      <c r="AY62" s="1244"/>
      <c r="AZ62" s="1244"/>
      <c r="BA62" s="1244"/>
      <c r="BB62" s="1244"/>
      <c r="BC62" s="1244"/>
      <c r="BD62" s="1244"/>
      <c r="BE62" s="1244"/>
      <c r="BF62" s="1244"/>
      <c r="BG62" s="1244"/>
      <c r="BH62" s="1244"/>
      <c r="BI62" s="1244"/>
      <c r="BJ62" s="1244"/>
      <c r="BK62" s="1244"/>
      <c r="BL62" s="1244"/>
      <c r="BM62" s="1244"/>
      <c r="BN62" s="1244"/>
      <c r="BO62" s="1244"/>
      <c r="BP62" s="1244"/>
      <c r="BQ62" s="1244"/>
      <c r="BR62" s="1244"/>
      <c r="BS62" s="1244"/>
      <c r="BT62" s="1244"/>
      <c r="BU62" s="1244"/>
      <c r="BV62" s="1244"/>
      <c r="BW62" s="1244"/>
      <c r="BX62" s="1244"/>
      <c r="BY62" s="1244"/>
      <c r="BZ62" s="1244"/>
      <c r="CA62" s="1244"/>
    </row>
    <row r="63" spans="1:79" ht="35.25" customHeight="1">
      <c r="B63" s="1363" t="s">
        <v>865</v>
      </c>
      <c r="C63" s="1364"/>
      <c r="D63" s="1364"/>
      <c r="E63" s="1365"/>
      <c r="F63" s="1360"/>
      <c r="G63" s="1362"/>
      <c r="H63" s="1362"/>
      <c r="I63" s="1244"/>
      <c r="J63" s="1244"/>
      <c r="K63" s="1244"/>
      <c r="L63" s="1244"/>
      <c r="M63" s="1244"/>
      <c r="N63" s="1336"/>
      <c r="O63" s="1244"/>
      <c r="P63" s="1244"/>
      <c r="Q63" s="1244"/>
      <c r="R63" s="1244"/>
      <c r="S63" s="1244"/>
      <c r="T63" s="1244"/>
      <c r="U63" s="1244"/>
      <c r="V63" s="1244"/>
      <c r="W63" s="1244"/>
      <c r="X63" s="1244"/>
      <c r="Y63" s="1244"/>
      <c r="Z63" s="1244"/>
      <c r="AA63" s="1244"/>
      <c r="AB63" s="1244"/>
      <c r="AC63" s="1244"/>
      <c r="AD63" s="1244"/>
      <c r="AE63" s="1244"/>
      <c r="AF63" s="1244"/>
      <c r="AG63" s="1244"/>
      <c r="AH63" s="1244"/>
      <c r="AI63" s="1244"/>
      <c r="AJ63" s="1244"/>
      <c r="AK63" s="1244"/>
      <c r="AL63" s="1244"/>
      <c r="AM63" s="1244"/>
      <c r="AN63" s="1244"/>
      <c r="AO63" s="1244"/>
      <c r="AP63" s="1244"/>
      <c r="AQ63" s="1244"/>
      <c r="AR63" s="1244"/>
      <c r="AS63" s="1244"/>
      <c r="AT63" s="1244"/>
      <c r="AU63" s="1244"/>
      <c r="AV63" s="1244"/>
      <c r="AW63" s="1244"/>
      <c r="AX63" s="1244"/>
      <c r="AY63" s="1244"/>
      <c r="AZ63" s="1244"/>
      <c r="BA63" s="1244"/>
      <c r="BB63" s="1244"/>
      <c r="BC63" s="1244"/>
      <c r="BD63" s="1244"/>
      <c r="BE63" s="1244"/>
      <c r="BF63" s="1244"/>
      <c r="BG63" s="1244"/>
      <c r="BH63" s="1244"/>
      <c r="BI63" s="1244"/>
      <c r="BJ63" s="1244"/>
      <c r="BK63" s="1244"/>
      <c r="BL63" s="1244"/>
      <c r="BM63" s="1244"/>
      <c r="BN63" s="1244"/>
      <c r="BO63" s="1244"/>
      <c r="BP63" s="1244"/>
      <c r="BQ63" s="1244"/>
      <c r="BR63" s="1244"/>
      <c r="BS63" s="1244"/>
      <c r="BT63" s="1244"/>
      <c r="BU63" s="1244"/>
      <c r="BV63" s="1244"/>
      <c r="BW63" s="1244"/>
      <c r="BX63" s="1244"/>
      <c r="BY63" s="1244"/>
      <c r="BZ63" s="1244"/>
      <c r="CA63" s="1244"/>
    </row>
    <row r="64" spans="1:79" ht="16.5" customHeight="1" thickBot="1">
      <c r="B64" s="1358" t="s">
        <v>842</v>
      </c>
      <c r="C64" s="1366"/>
      <c r="F64" s="1360"/>
      <c r="G64" s="1362"/>
      <c r="H64" s="1362"/>
      <c r="I64" s="1244"/>
      <c r="J64" s="1244"/>
      <c r="K64" s="1244"/>
      <c r="L64" s="1244"/>
      <c r="M64" s="1244"/>
      <c r="N64" s="1336"/>
      <c r="O64" s="1244"/>
      <c r="P64" s="1244"/>
      <c r="Q64" s="1244"/>
      <c r="R64" s="1244"/>
      <c r="S64" s="1244"/>
      <c r="T64" s="1244"/>
      <c r="U64" s="1244"/>
      <c r="V64" s="1244"/>
      <c r="W64" s="1244"/>
      <c r="X64" s="1244"/>
      <c r="Y64" s="1244"/>
      <c r="Z64" s="1244"/>
      <c r="AA64" s="1244"/>
      <c r="AB64" s="1244"/>
      <c r="AC64" s="1244"/>
      <c r="AD64" s="1244"/>
      <c r="AE64" s="1244"/>
      <c r="AF64" s="1244"/>
      <c r="AG64" s="1244"/>
      <c r="AH64" s="1244"/>
      <c r="AI64" s="1244"/>
      <c r="AJ64" s="1244"/>
      <c r="AK64" s="1244"/>
      <c r="AL64" s="1244"/>
      <c r="AM64" s="1244"/>
      <c r="AN64" s="1244"/>
      <c r="AO64" s="1244"/>
      <c r="AP64" s="1244"/>
      <c r="AQ64" s="1244"/>
      <c r="AR64" s="1244"/>
      <c r="AS64" s="1244"/>
      <c r="AT64" s="1244"/>
      <c r="AU64" s="1244"/>
      <c r="AV64" s="1244"/>
      <c r="AW64" s="1244"/>
      <c r="AX64" s="1244"/>
      <c r="AY64" s="1244"/>
      <c r="AZ64" s="1244"/>
      <c r="BA64" s="1244"/>
      <c r="BB64" s="1244"/>
      <c r="BC64" s="1244"/>
      <c r="BD64" s="1244"/>
      <c r="BE64" s="1244"/>
      <c r="BF64" s="1244"/>
      <c r="BG64" s="1244"/>
      <c r="BH64" s="1244"/>
      <c r="BI64" s="1244"/>
      <c r="BJ64" s="1244"/>
      <c r="BK64" s="1244"/>
      <c r="BL64" s="1244"/>
      <c r="BM64" s="1244"/>
      <c r="BN64" s="1244"/>
      <c r="BO64" s="1244"/>
      <c r="BP64" s="1244"/>
      <c r="BQ64" s="1244"/>
      <c r="BR64" s="1244"/>
      <c r="BS64" s="1244"/>
      <c r="BT64" s="1244"/>
      <c r="BU64" s="1244"/>
      <c r="BV64" s="1244"/>
      <c r="BW64" s="1244"/>
      <c r="BX64" s="1244"/>
      <c r="BY64" s="1244"/>
      <c r="BZ64" s="1244"/>
      <c r="CA64" s="1244"/>
    </row>
    <row r="65" spans="1:79" ht="33.75" customHeight="1" thickBot="1">
      <c r="B65" s="1367" t="s">
        <v>843</v>
      </c>
      <c r="C65" s="1368" t="s">
        <v>844</v>
      </c>
      <c r="D65" s="1368" t="s">
        <v>845</v>
      </c>
      <c r="E65" s="1369" t="s">
        <v>846</v>
      </c>
      <c r="F65" s="1413" t="s">
        <v>847</v>
      </c>
      <c r="G65" s="1478" t="e">
        <f>AVERAGE([2]A.Pontozás_1.értékelő!G61,[2]B.Pontozás_2.értékelő!G61)</f>
        <v>#DIV/0!</v>
      </c>
      <c r="H65" s="1362"/>
      <c r="I65" s="1244"/>
      <c r="J65" s="1244"/>
      <c r="K65" s="1244"/>
      <c r="L65" s="1244"/>
      <c r="M65" s="1244"/>
      <c r="N65" s="1336"/>
      <c r="O65" s="1244"/>
      <c r="P65" s="1244"/>
      <c r="Q65" s="1244"/>
      <c r="R65" s="1244"/>
      <c r="S65" s="1244"/>
      <c r="T65" s="1244"/>
      <c r="U65" s="1244"/>
      <c r="V65" s="1244"/>
      <c r="W65" s="1244"/>
      <c r="X65" s="1244"/>
      <c r="Y65" s="1244"/>
      <c r="Z65" s="1244"/>
      <c r="AA65" s="1244"/>
      <c r="AB65" s="1244"/>
      <c r="AC65" s="1244"/>
      <c r="AD65" s="1244"/>
      <c r="AE65" s="1244"/>
      <c r="AF65" s="1244"/>
      <c r="AG65" s="1244"/>
      <c r="AH65" s="1244"/>
      <c r="AI65" s="1244"/>
      <c r="AJ65" s="1244"/>
      <c r="AK65" s="1244"/>
      <c r="AL65" s="1244"/>
      <c r="AM65" s="1244"/>
      <c r="AN65" s="1244"/>
      <c r="AO65" s="1244"/>
      <c r="AP65" s="1244"/>
      <c r="AQ65" s="1244"/>
      <c r="AR65" s="1244"/>
      <c r="AS65" s="1244"/>
      <c r="AT65" s="1244"/>
      <c r="AU65" s="1244"/>
      <c r="AV65" s="1244"/>
      <c r="AW65" s="1244"/>
      <c r="AX65" s="1244"/>
      <c r="AY65" s="1244"/>
      <c r="AZ65" s="1244"/>
      <c r="BA65" s="1244"/>
      <c r="BB65" s="1244"/>
      <c r="BC65" s="1244"/>
      <c r="BD65" s="1244"/>
      <c r="BE65" s="1244"/>
      <c r="BF65" s="1244"/>
      <c r="BG65" s="1244"/>
      <c r="BH65" s="1244"/>
      <c r="BI65" s="1244"/>
      <c r="BJ65" s="1244"/>
      <c r="BK65" s="1244"/>
      <c r="BL65" s="1244"/>
      <c r="BM65" s="1244"/>
      <c r="BN65" s="1244"/>
      <c r="BO65" s="1244"/>
      <c r="BP65" s="1244"/>
      <c r="BQ65" s="1244"/>
      <c r="BR65" s="1244"/>
      <c r="BS65" s="1244"/>
      <c r="BT65" s="1244"/>
      <c r="BU65" s="1244"/>
      <c r="BV65" s="1244"/>
      <c r="BW65" s="1244"/>
      <c r="BX65" s="1244"/>
      <c r="BY65" s="1244"/>
      <c r="BZ65" s="1244"/>
      <c r="CA65" s="1244"/>
    </row>
    <row r="66" spans="1:79" ht="30.75" customHeight="1">
      <c r="B66" s="1378" t="s">
        <v>866</v>
      </c>
      <c r="C66" s="1379">
        <v>0</v>
      </c>
      <c r="D66" s="1380">
        <v>2</v>
      </c>
      <c r="E66" s="1381">
        <v>0</v>
      </c>
      <c r="F66" s="1414"/>
      <c r="G66" s="1407"/>
      <c r="H66" s="1407"/>
      <c r="I66" s="1408"/>
      <c r="J66" s="1244"/>
      <c r="K66" s="1244"/>
      <c r="L66" s="1244"/>
      <c r="M66" s="1244"/>
      <c r="N66" s="1336"/>
      <c r="O66" s="1244"/>
      <c r="P66" s="1244"/>
      <c r="Q66" s="1244"/>
      <c r="R66" s="1244"/>
      <c r="S66" s="1244"/>
      <c r="T66" s="1244"/>
      <c r="U66" s="1244"/>
      <c r="V66" s="1244"/>
      <c r="W66" s="1244"/>
      <c r="X66" s="1244"/>
      <c r="Y66" s="1244"/>
      <c r="Z66" s="1244"/>
      <c r="AA66" s="1244"/>
      <c r="AB66" s="1244"/>
      <c r="AC66" s="1244"/>
      <c r="AD66" s="1244"/>
      <c r="AE66" s="1244"/>
      <c r="AF66" s="1244"/>
      <c r="AG66" s="1244"/>
      <c r="AH66" s="1244"/>
      <c r="AI66" s="1244"/>
      <c r="AJ66" s="1244"/>
      <c r="AK66" s="1244"/>
      <c r="AL66" s="1244"/>
      <c r="AM66" s="1244"/>
      <c r="AN66" s="1244"/>
      <c r="AO66" s="1244"/>
      <c r="AP66" s="1244"/>
      <c r="AQ66" s="1244"/>
      <c r="AR66" s="1244"/>
      <c r="AS66" s="1244"/>
      <c r="AT66" s="1244"/>
      <c r="AU66" s="1244"/>
      <c r="AV66" s="1244"/>
      <c r="AW66" s="1244"/>
      <c r="AX66" s="1244"/>
      <c r="AY66" s="1244"/>
      <c r="AZ66" s="1244"/>
      <c r="BA66" s="1244"/>
      <c r="BB66" s="1244"/>
      <c r="BC66" s="1244"/>
      <c r="BD66" s="1244"/>
      <c r="BE66" s="1244"/>
      <c r="BF66" s="1244"/>
      <c r="BG66" s="1244"/>
      <c r="BH66" s="1244"/>
      <c r="BI66" s="1244"/>
      <c r="BJ66" s="1244"/>
      <c r="BK66" s="1244"/>
      <c r="BL66" s="1244"/>
      <c r="BM66" s="1244"/>
      <c r="BN66" s="1244"/>
      <c r="BO66" s="1244"/>
      <c r="BP66" s="1244"/>
      <c r="BQ66" s="1244"/>
      <c r="BR66" s="1244"/>
      <c r="BS66" s="1244"/>
      <c r="BT66" s="1244"/>
      <c r="BU66" s="1244"/>
      <c r="BV66" s="1244"/>
      <c r="BW66" s="1244"/>
      <c r="BX66" s="1244"/>
      <c r="BY66" s="1244"/>
      <c r="BZ66" s="1244"/>
      <c r="CA66" s="1244"/>
    </row>
    <row r="67" spans="1:79" ht="30.75" customHeight="1">
      <c r="B67" s="1388" t="s">
        <v>867</v>
      </c>
      <c r="C67" s="1389">
        <v>1</v>
      </c>
      <c r="D67" s="1390">
        <v>2</v>
      </c>
      <c r="E67" s="1391">
        <v>2</v>
      </c>
      <c r="F67" s="1414"/>
      <c r="G67" s="1409"/>
      <c r="H67" s="1409"/>
      <c r="I67" s="1410"/>
      <c r="J67" s="1244"/>
      <c r="K67" s="1244"/>
      <c r="L67" s="1244"/>
      <c r="M67" s="1244"/>
      <c r="N67" s="1336"/>
      <c r="O67" s="1244"/>
      <c r="P67" s="1244"/>
      <c r="Q67" s="1244"/>
      <c r="R67" s="1244"/>
      <c r="S67" s="1244"/>
      <c r="T67" s="1244"/>
      <c r="U67" s="1244"/>
      <c r="V67" s="1244"/>
      <c r="W67" s="1244"/>
      <c r="X67" s="1244"/>
      <c r="Y67" s="1244"/>
      <c r="Z67" s="1244"/>
      <c r="AA67" s="1244"/>
      <c r="AB67" s="1244"/>
      <c r="AC67" s="1244"/>
      <c r="AD67" s="1244"/>
      <c r="AE67" s="1244"/>
      <c r="AF67" s="1244"/>
      <c r="AG67" s="1244"/>
      <c r="AH67" s="1244"/>
      <c r="AI67" s="1244"/>
      <c r="AJ67" s="1244"/>
      <c r="AK67" s="1244"/>
      <c r="AL67" s="1244"/>
      <c r="AM67" s="1244"/>
      <c r="AN67" s="1244"/>
      <c r="AO67" s="1244"/>
      <c r="AP67" s="1244"/>
      <c r="AQ67" s="1244"/>
      <c r="AR67" s="1244"/>
      <c r="AS67" s="1244"/>
      <c r="AT67" s="1244"/>
      <c r="AU67" s="1244"/>
      <c r="AV67" s="1244"/>
      <c r="AW67" s="1244"/>
      <c r="AX67" s="1244"/>
      <c r="AY67" s="1244"/>
      <c r="AZ67" s="1244"/>
      <c r="BA67" s="1244"/>
      <c r="BB67" s="1244"/>
      <c r="BC67" s="1244"/>
      <c r="BD67" s="1244"/>
      <c r="BE67" s="1244"/>
      <c r="BF67" s="1244"/>
      <c r="BG67" s="1244"/>
      <c r="BH67" s="1244"/>
      <c r="BI67" s="1244"/>
      <c r="BJ67" s="1244"/>
      <c r="BK67" s="1244"/>
      <c r="BL67" s="1244"/>
      <c r="BM67" s="1244"/>
      <c r="BN67" s="1244"/>
      <c r="BO67" s="1244"/>
      <c r="BP67" s="1244"/>
      <c r="BQ67" s="1244"/>
      <c r="BR67" s="1244"/>
      <c r="BS67" s="1244"/>
      <c r="BT67" s="1244"/>
      <c r="BU67" s="1244"/>
      <c r="BV67" s="1244"/>
      <c r="BW67" s="1244"/>
      <c r="BX67" s="1244"/>
      <c r="BY67" s="1244"/>
      <c r="BZ67" s="1244"/>
      <c r="CA67" s="1244"/>
    </row>
    <row r="68" spans="1:79" ht="48.95" customHeight="1" thickBot="1">
      <c r="B68" s="1394" t="s">
        <v>868</v>
      </c>
      <c r="C68" s="1395">
        <v>2</v>
      </c>
      <c r="D68" s="1396">
        <v>2</v>
      </c>
      <c r="E68" s="1397">
        <v>4</v>
      </c>
      <c r="F68" s="1415"/>
      <c r="G68" s="1411"/>
      <c r="H68" s="1411"/>
      <c r="I68" s="1412"/>
      <c r="J68" s="1244"/>
      <c r="K68" s="1244"/>
      <c r="L68" s="1244"/>
      <c r="M68" s="1244"/>
      <c r="N68" s="1336"/>
      <c r="O68" s="1244"/>
      <c r="P68" s="1244"/>
      <c r="Q68" s="1244"/>
      <c r="R68" s="1244"/>
      <c r="S68" s="1244"/>
      <c r="T68" s="1244"/>
      <c r="U68" s="1244"/>
      <c r="V68" s="1244"/>
      <c r="W68" s="1244"/>
      <c r="X68" s="1244"/>
      <c r="Y68" s="1244"/>
      <c r="Z68" s="1244"/>
      <c r="AA68" s="1244"/>
      <c r="AB68" s="1244"/>
      <c r="AC68" s="1244"/>
      <c r="AD68" s="1244"/>
      <c r="AE68" s="1244"/>
      <c r="AF68" s="1244"/>
      <c r="AG68" s="1244"/>
      <c r="AH68" s="1244"/>
      <c r="AI68" s="1244"/>
      <c r="AJ68" s="1244"/>
      <c r="AK68" s="1244"/>
      <c r="AL68" s="1244"/>
      <c r="AM68" s="1244"/>
      <c r="AN68" s="1244"/>
      <c r="AO68" s="1244"/>
      <c r="AP68" s="1244"/>
      <c r="AQ68" s="1244"/>
      <c r="AR68" s="1244"/>
      <c r="AS68" s="1244"/>
      <c r="AT68" s="1244"/>
      <c r="AU68" s="1244"/>
      <c r="AV68" s="1244"/>
      <c r="AW68" s="1244"/>
      <c r="AX68" s="1244"/>
      <c r="AY68" s="1244"/>
      <c r="AZ68" s="1244"/>
      <c r="BA68" s="1244"/>
      <c r="BB68" s="1244"/>
      <c r="BC68" s="1244"/>
      <c r="BD68" s="1244"/>
      <c r="BE68" s="1244"/>
      <c r="BF68" s="1244"/>
      <c r="BG68" s="1244"/>
      <c r="BH68" s="1244"/>
      <c r="BI68" s="1244"/>
      <c r="BJ68" s="1244"/>
      <c r="BK68" s="1244"/>
      <c r="BL68" s="1244"/>
      <c r="BM68" s="1244"/>
      <c r="BN68" s="1244"/>
      <c r="BO68" s="1244"/>
      <c r="BP68" s="1244"/>
      <c r="BQ68" s="1244"/>
      <c r="BR68" s="1244"/>
      <c r="BS68" s="1244"/>
      <c r="BT68" s="1244"/>
      <c r="BU68" s="1244"/>
      <c r="BV68" s="1244"/>
      <c r="BW68" s="1244"/>
      <c r="BX68" s="1244"/>
      <c r="BY68" s="1244"/>
      <c r="BZ68" s="1244"/>
      <c r="CA68" s="1244"/>
    </row>
    <row r="69" spans="1:79" ht="9" customHeight="1">
      <c r="B69" s="1404"/>
      <c r="C69" s="1405"/>
      <c r="D69" s="1405"/>
      <c r="E69" s="1405"/>
      <c r="F69" s="1360"/>
      <c r="G69" s="1362"/>
      <c r="H69" s="1362"/>
      <c r="I69" s="1244"/>
      <c r="J69" s="1244"/>
      <c r="K69" s="1244"/>
      <c r="L69" s="1244"/>
      <c r="M69" s="1244"/>
      <c r="N69" s="1336"/>
      <c r="O69" s="1244"/>
      <c r="P69" s="1244"/>
      <c r="Q69" s="1244"/>
      <c r="R69" s="1244"/>
      <c r="S69" s="1244"/>
      <c r="T69" s="1244"/>
      <c r="U69" s="1244"/>
      <c r="V69" s="1244"/>
      <c r="W69" s="1244"/>
      <c r="X69" s="1244"/>
      <c r="Y69" s="1244"/>
      <c r="Z69" s="1244"/>
      <c r="AA69" s="1244"/>
      <c r="AB69" s="1244"/>
      <c r="AC69" s="1244"/>
      <c r="AD69" s="1244"/>
      <c r="AE69" s="1244"/>
      <c r="AF69" s="1244"/>
      <c r="AG69" s="1244"/>
      <c r="AH69" s="1244"/>
      <c r="AI69" s="1244"/>
      <c r="AJ69" s="1244"/>
      <c r="AK69" s="1244"/>
      <c r="AL69" s="1244"/>
      <c r="AM69" s="1244"/>
      <c r="AN69" s="1244"/>
      <c r="AO69" s="1244"/>
      <c r="AP69" s="1244"/>
      <c r="AQ69" s="1244"/>
      <c r="AR69" s="1244"/>
      <c r="AS69" s="1244"/>
      <c r="AT69" s="1244"/>
      <c r="AU69" s="1244"/>
      <c r="AV69" s="1244"/>
      <c r="AW69" s="1244"/>
      <c r="AX69" s="1244"/>
      <c r="AY69" s="1244"/>
      <c r="AZ69" s="1244"/>
      <c r="BA69" s="1244"/>
      <c r="BB69" s="1244"/>
      <c r="BC69" s="1244"/>
      <c r="BD69" s="1244"/>
      <c r="BE69" s="1244"/>
      <c r="BF69" s="1244"/>
      <c r="BG69" s="1244"/>
      <c r="BH69" s="1244"/>
      <c r="BI69" s="1244"/>
      <c r="BJ69" s="1244"/>
      <c r="BK69" s="1244"/>
      <c r="BL69" s="1244"/>
      <c r="BM69" s="1244"/>
      <c r="BN69" s="1244"/>
      <c r="BO69" s="1244"/>
      <c r="BP69" s="1244"/>
      <c r="BQ69" s="1244"/>
      <c r="BR69" s="1244"/>
      <c r="BS69" s="1244"/>
      <c r="BT69" s="1244"/>
      <c r="BU69" s="1244"/>
      <c r="BV69" s="1244"/>
      <c r="BW69" s="1244"/>
      <c r="BX69" s="1244"/>
      <c r="BY69" s="1244"/>
      <c r="BZ69" s="1244"/>
      <c r="CA69" s="1244"/>
    </row>
    <row r="70" spans="1:79" ht="18" customHeight="1">
      <c r="A70" s="1193">
        <v>5</v>
      </c>
      <c r="B70" s="1358" t="s">
        <v>869</v>
      </c>
      <c r="C70" s="1359"/>
      <c r="D70" s="1359"/>
      <c r="E70" s="1359"/>
      <c r="F70" s="1360"/>
      <c r="G70" s="1362"/>
      <c r="H70" s="1362"/>
      <c r="I70" s="1244"/>
      <c r="J70" s="1244"/>
      <c r="K70" s="1244"/>
      <c r="L70" s="1244"/>
      <c r="M70" s="1244"/>
      <c r="N70" s="1336"/>
      <c r="O70" s="1244"/>
      <c r="P70" s="1244"/>
      <c r="Q70" s="1244"/>
      <c r="R70" s="1244"/>
      <c r="S70" s="1244"/>
      <c r="T70" s="1244"/>
      <c r="U70" s="1244"/>
      <c r="V70" s="1244"/>
      <c r="W70" s="1244"/>
      <c r="X70" s="1244"/>
      <c r="Y70" s="1244"/>
      <c r="Z70" s="1244"/>
      <c r="AA70" s="1244"/>
      <c r="AB70" s="1244"/>
      <c r="AC70" s="1244"/>
      <c r="AD70" s="1244"/>
      <c r="AE70" s="1244"/>
      <c r="AF70" s="1244"/>
      <c r="AG70" s="1244"/>
      <c r="AH70" s="1244"/>
      <c r="AI70" s="1244"/>
      <c r="AJ70" s="1244"/>
      <c r="AK70" s="1244"/>
      <c r="AL70" s="1244"/>
      <c r="AM70" s="1244"/>
      <c r="AN70" s="1244"/>
      <c r="AO70" s="1244"/>
      <c r="AP70" s="1244"/>
      <c r="AQ70" s="1244"/>
      <c r="AR70" s="1244"/>
      <c r="AS70" s="1244"/>
      <c r="AT70" s="1244"/>
      <c r="AU70" s="1244"/>
      <c r="AV70" s="1244"/>
      <c r="AW70" s="1244"/>
      <c r="AX70" s="1244"/>
      <c r="AY70" s="1244"/>
      <c r="AZ70" s="1244"/>
      <c r="BA70" s="1244"/>
      <c r="BB70" s="1244"/>
      <c r="BC70" s="1244"/>
      <c r="BD70" s="1244"/>
      <c r="BE70" s="1244"/>
      <c r="BF70" s="1244"/>
      <c r="BG70" s="1244"/>
      <c r="BH70" s="1244"/>
      <c r="BI70" s="1244"/>
      <c r="BJ70" s="1244"/>
      <c r="BK70" s="1244"/>
      <c r="BL70" s="1244"/>
      <c r="BM70" s="1244"/>
      <c r="BN70" s="1244"/>
      <c r="BO70" s="1244"/>
      <c r="BP70" s="1244"/>
      <c r="BQ70" s="1244"/>
      <c r="BR70" s="1244"/>
      <c r="BS70" s="1244"/>
      <c r="BT70" s="1244"/>
      <c r="BU70" s="1244"/>
      <c r="BV70" s="1244"/>
      <c r="BW70" s="1244"/>
      <c r="BX70" s="1244"/>
      <c r="BY70" s="1244"/>
      <c r="BZ70" s="1244"/>
      <c r="CA70" s="1244"/>
    </row>
    <row r="71" spans="1:79" ht="35.25" customHeight="1">
      <c r="B71" s="1363" t="s">
        <v>870</v>
      </c>
      <c r="C71" s="1364"/>
      <c r="D71" s="1364"/>
      <c r="E71" s="1365"/>
      <c r="F71" s="1360"/>
      <c r="G71" s="1362"/>
      <c r="H71" s="1362"/>
      <c r="I71" s="1244"/>
      <c r="J71" s="1244"/>
      <c r="K71" s="1244"/>
      <c r="L71" s="1244"/>
      <c r="M71" s="1244"/>
      <c r="N71" s="1336"/>
      <c r="O71" s="1244"/>
      <c r="P71" s="1244"/>
      <c r="Q71" s="1244"/>
      <c r="R71" s="1244"/>
      <c r="S71" s="1244"/>
      <c r="T71" s="1244"/>
      <c r="U71" s="1244"/>
      <c r="V71" s="1244"/>
      <c r="W71" s="1244"/>
      <c r="X71" s="1244"/>
      <c r="Y71" s="1244"/>
      <c r="Z71" s="1244"/>
      <c r="AA71" s="1244"/>
      <c r="AB71" s="1244"/>
      <c r="AC71" s="1244"/>
      <c r="AD71" s="1244"/>
      <c r="AE71" s="1244"/>
      <c r="AF71" s="1244"/>
      <c r="AG71" s="1244"/>
      <c r="AH71" s="1244"/>
      <c r="AI71" s="1244"/>
      <c r="AJ71" s="1244"/>
      <c r="AK71" s="1244"/>
      <c r="AL71" s="1244"/>
      <c r="AM71" s="1244"/>
      <c r="AN71" s="1244"/>
      <c r="AO71" s="1244"/>
      <c r="AP71" s="1244"/>
      <c r="AQ71" s="1244"/>
      <c r="AR71" s="1244"/>
      <c r="AS71" s="1244"/>
      <c r="AT71" s="1244"/>
      <c r="AU71" s="1244"/>
      <c r="AV71" s="1244"/>
      <c r="AW71" s="1244"/>
      <c r="AX71" s="1244"/>
      <c r="AY71" s="1244"/>
      <c r="AZ71" s="1244"/>
      <c r="BA71" s="1244"/>
      <c r="BB71" s="1244"/>
      <c r="BC71" s="1244"/>
      <c r="BD71" s="1244"/>
      <c r="BE71" s="1244"/>
      <c r="BF71" s="1244"/>
      <c r="BG71" s="1244"/>
      <c r="BH71" s="1244"/>
      <c r="BI71" s="1244"/>
      <c r="BJ71" s="1244"/>
      <c r="BK71" s="1244"/>
      <c r="BL71" s="1244"/>
      <c r="BM71" s="1244"/>
      <c r="BN71" s="1244"/>
      <c r="BO71" s="1244"/>
      <c r="BP71" s="1244"/>
      <c r="BQ71" s="1244"/>
      <c r="BR71" s="1244"/>
      <c r="BS71" s="1244"/>
      <c r="BT71" s="1244"/>
      <c r="BU71" s="1244"/>
      <c r="BV71" s="1244"/>
      <c r="BW71" s="1244"/>
      <c r="BX71" s="1244"/>
      <c r="BY71" s="1244"/>
      <c r="BZ71" s="1244"/>
      <c r="CA71" s="1244"/>
    </row>
    <row r="72" spans="1:79" ht="16.5" customHeight="1" thickBot="1">
      <c r="B72" s="1358" t="s">
        <v>842</v>
      </c>
      <c r="C72" s="1366"/>
      <c r="F72" s="1360"/>
      <c r="G72" s="1362"/>
      <c r="H72" s="1362"/>
      <c r="I72" s="1244"/>
      <c r="J72" s="1244"/>
      <c r="K72" s="1244"/>
      <c r="L72" s="1244"/>
      <c r="M72" s="1244"/>
      <c r="N72" s="1336"/>
      <c r="O72" s="1244"/>
      <c r="P72" s="1244"/>
      <c r="Q72" s="1244"/>
      <c r="R72" s="1244"/>
      <c r="S72" s="1244"/>
      <c r="T72" s="1244"/>
      <c r="U72" s="1244"/>
      <c r="V72" s="1244"/>
      <c r="W72" s="1244"/>
      <c r="X72" s="1244"/>
      <c r="Y72" s="1244"/>
      <c r="Z72" s="1244"/>
      <c r="AA72" s="1244"/>
      <c r="AB72" s="1244"/>
      <c r="AC72" s="1244"/>
      <c r="AD72" s="1244"/>
      <c r="AE72" s="1244"/>
      <c r="AF72" s="1244"/>
      <c r="AG72" s="1244"/>
      <c r="AH72" s="1244"/>
      <c r="AI72" s="1244"/>
      <c r="AJ72" s="1244"/>
      <c r="AK72" s="1244"/>
      <c r="AL72" s="1244"/>
      <c r="AM72" s="1244"/>
      <c r="AN72" s="1244"/>
      <c r="AO72" s="1244"/>
      <c r="AP72" s="1244"/>
      <c r="AQ72" s="1244"/>
      <c r="AR72" s="1244"/>
      <c r="AS72" s="1244"/>
      <c r="AT72" s="1244"/>
      <c r="AU72" s="1244"/>
      <c r="AV72" s="1244"/>
      <c r="AW72" s="1244"/>
      <c r="AX72" s="1244"/>
      <c r="AY72" s="1244"/>
      <c r="AZ72" s="1244"/>
      <c r="BA72" s="1244"/>
      <c r="BB72" s="1244"/>
      <c r="BC72" s="1244"/>
      <c r="BD72" s="1244"/>
      <c r="BE72" s="1244"/>
      <c r="BF72" s="1244"/>
      <c r="BG72" s="1244"/>
      <c r="BH72" s="1244"/>
      <c r="BI72" s="1244"/>
      <c r="BJ72" s="1244"/>
      <c r="BK72" s="1244"/>
      <c r="BL72" s="1244"/>
      <c r="BM72" s="1244"/>
      <c r="BN72" s="1244"/>
      <c r="BO72" s="1244"/>
      <c r="BP72" s="1244"/>
      <c r="BQ72" s="1244"/>
      <c r="BR72" s="1244"/>
      <c r="BS72" s="1244"/>
      <c r="BT72" s="1244"/>
      <c r="BU72" s="1244"/>
      <c r="BV72" s="1244"/>
      <c r="BW72" s="1244"/>
      <c r="BX72" s="1244"/>
      <c r="BY72" s="1244"/>
      <c r="BZ72" s="1244"/>
      <c r="CA72" s="1244"/>
    </row>
    <row r="73" spans="1:79" ht="33.6" customHeight="1" thickBot="1">
      <c r="B73" s="1367" t="s">
        <v>843</v>
      </c>
      <c r="C73" s="1368" t="s">
        <v>844</v>
      </c>
      <c r="D73" s="1368" t="s">
        <v>845</v>
      </c>
      <c r="E73" s="1369" t="s">
        <v>846</v>
      </c>
      <c r="F73" s="1413" t="s">
        <v>847</v>
      </c>
      <c r="G73" s="1478" t="e">
        <f>AVERAGE([2]A.Pontozás_1.értékelő!G69,[2]B.Pontozás_2.értékelő!G69)</f>
        <v>#DIV/0!</v>
      </c>
      <c r="H73" s="1362"/>
      <c r="I73" s="1244"/>
      <c r="J73" s="1244"/>
      <c r="K73" s="1244"/>
      <c r="L73" s="1244"/>
      <c r="M73" s="1244"/>
      <c r="N73" s="1336"/>
      <c r="O73" s="1244"/>
      <c r="P73" s="1244"/>
      <c r="Q73" s="1244"/>
      <c r="R73" s="1244"/>
      <c r="S73" s="1244"/>
      <c r="T73" s="1244"/>
      <c r="U73" s="1244"/>
      <c r="V73" s="1244"/>
      <c r="W73" s="1244"/>
      <c r="X73" s="1244"/>
      <c r="Y73" s="1244"/>
      <c r="Z73" s="1244"/>
      <c r="AA73" s="1244"/>
      <c r="AB73" s="1244"/>
      <c r="AC73" s="1244"/>
      <c r="AD73" s="1244"/>
      <c r="AE73" s="1244"/>
      <c r="AF73" s="1244"/>
      <c r="AG73" s="1244"/>
      <c r="AH73" s="1244"/>
      <c r="AI73" s="1244"/>
      <c r="AJ73" s="1244"/>
      <c r="AK73" s="1244"/>
      <c r="AL73" s="1244"/>
      <c r="AM73" s="1244"/>
      <c r="AN73" s="1244"/>
      <c r="AO73" s="1244"/>
      <c r="AP73" s="1244"/>
      <c r="AQ73" s="1244"/>
      <c r="AR73" s="1244"/>
      <c r="AS73" s="1244"/>
      <c r="AT73" s="1244"/>
      <c r="AU73" s="1244"/>
      <c r="AV73" s="1244"/>
      <c r="AW73" s="1244"/>
      <c r="AX73" s="1244"/>
      <c r="AY73" s="1244"/>
      <c r="AZ73" s="1244"/>
      <c r="BA73" s="1244"/>
      <c r="BB73" s="1244"/>
      <c r="BC73" s="1244"/>
      <c r="BD73" s="1244"/>
      <c r="BE73" s="1244"/>
      <c r="BF73" s="1244"/>
      <c r="BG73" s="1244"/>
      <c r="BH73" s="1244"/>
      <c r="BI73" s="1244"/>
      <c r="BJ73" s="1244"/>
      <c r="BK73" s="1244"/>
      <c r="BL73" s="1244"/>
      <c r="BM73" s="1244"/>
      <c r="BN73" s="1244"/>
      <c r="BO73" s="1244"/>
      <c r="BP73" s="1244"/>
      <c r="BQ73" s="1244"/>
      <c r="BR73" s="1244"/>
      <c r="BS73" s="1244"/>
      <c r="BT73" s="1244"/>
      <c r="BU73" s="1244"/>
      <c r="BV73" s="1244"/>
      <c r="BW73" s="1244"/>
      <c r="BX73" s="1244"/>
      <c r="BY73" s="1244"/>
      <c r="BZ73" s="1244"/>
      <c r="CA73" s="1244"/>
    </row>
    <row r="74" spans="1:79" ht="21" customHeight="1">
      <c r="B74" s="1378" t="s">
        <v>849</v>
      </c>
      <c r="C74" s="1379">
        <v>0</v>
      </c>
      <c r="D74" s="1380">
        <v>2</v>
      </c>
      <c r="E74" s="1381">
        <v>0</v>
      </c>
      <c r="F74" s="1414"/>
      <c r="G74" s="1407"/>
      <c r="H74" s="1407"/>
      <c r="I74" s="1408"/>
      <c r="J74" s="1244"/>
      <c r="K74" s="1244"/>
      <c r="L74" s="1244"/>
      <c r="M74" s="1244"/>
      <c r="N74" s="1336"/>
      <c r="O74" s="1244"/>
      <c r="P74" s="1244"/>
      <c r="Q74" s="1244"/>
      <c r="R74" s="1244"/>
      <c r="S74" s="1244"/>
      <c r="T74" s="1244"/>
      <c r="U74" s="1244"/>
      <c r="V74" s="1244"/>
      <c r="W74" s="1244"/>
      <c r="X74" s="1244"/>
      <c r="Y74" s="1244"/>
      <c r="Z74" s="1244"/>
      <c r="AA74" s="1244"/>
      <c r="AB74" s="1244"/>
      <c r="AC74" s="1244"/>
      <c r="AD74" s="1244"/>
      <c r="AE74" s="1244"/>
      <c r="AF74" s="1244"/>
      <c r="AG74" s="1244"/>
      <c r="AH74" s="1244"/>
      <c r="AI74" s="1244"/>
      <c r="AJ74" s="1244"/>
      <c r="AK74" s="1244"/>
      <c r="AL74" s="1244"/>
      <c r="AM74" s="1244"/>
      <c r="AN74" s="1244"/>
      <c r="AO74" s="1244"/>
      <c r="AP74" s="1244"/>
      <c r="AQ74" s="1244"/>
      <c r="AR74" s="1244"/>
      <c r="AS74" s="1244"/>
      <c r="AT74" s="1244"/>
      <c r="AU74" s="1244"/>
      <c r="AV74" s="1244"/>
      <c r="AW74" s="1244"/>
      <c r="AX74" s="1244"/>
      <c r="AY74" s="1244"/>
      <c r="AZ74" s="1244"/>
      <c r="BA74" s="1244"/>
      <c r="BB74" s="1244"/>
      <c r="BC74" s="1244"/>
      <c r="BD74" s="1244"/>
      <c r="BE74" s="1244"/>
      <c r="BF74" s="1244"/>
      <c r="BG74" s="1244"/>
      <c r="BH74" s="1244"/>
      <c r="BI74" s="1244"/>
      <c r="BJ74" s="1244"/>
      <c r="BK74" s="1244"/>
      <c r="BL74" s="1244"/>
      <c r="BM74" s="1244"/>
      <c r="BN74" s="1244"/>
      <c r="BO74" s="1244"/>
      <c r="BP74" s="1244"/>
      <c r="BQ74" s="1244"/>
      <c r="BR74" s="1244"/>
      <c r="BS74" s="1244"/>
      <c r="BT74" s="1244"/>
      <c r="BU74" s="1244"/>
      <c r="BV74" s="1244"/>
      <c r="BW74" s="1244"/>
      <c r="BX74" s="1244"/>
      <c r="BY74" s="1244"/>
      <c r="BZ74" s="1244"/>
      <c r="CA74" s="1244"/>
    </row>
    <row r="75" spans="1:79" ht="20.25" customHeight="1">
      <c r="B75" s="1388" t="s">
        <v>851</v>
      </c>
      <c r="C75" s="1389">
        <v>1</v>
      </c>
      <c r="D75" s="1390">
        <v>2</v>
      </c>
      <c r="E75" s="1391">
        <v>2</v>
      </c>
      <c r="F75" s="1414"/>
      <c r="G75" s="1409"/>
      <c r="H75" s="1409"/>
      <c r="I75" s="1410"/>
      <c r="J75" s="1244"/>
      <c r="K75" s="1244"/>
      <c r="L75" s="1244"/>
      <c r="M75" s="1244"/>
      <c r="N75" s="1336"/>
      <c r="O75" s="1244"/>
      <c r="P75" s="1244"/>
      <c r="Q75" s="1244"/>
      <c r="R75" s="1244"/>
      <c r="S75" s="1244"/>
      <c r="T75" s="1244"/>
      <c r="U75" s="1244"/>
      <c r="V75" s="1244"/>
      <c r="W75" s="1244"/>
      <c r="X75" s="1244"/>
      <c r="Y75" s="1244"/>
      <c r="Z75" s="1244"/>
      <c r="AA75" s="1244"/>
      <c r="AB75" s="1244"/>
      <c r="AC75" s="1244"/>
      <c r="AD75" s="1244"/>
      <c r="AE75" s="1244"/>
      <c r="AF75" s="1244"/>
      <c r="AG75" s="1244"/>
      <c r="AH75" s="1244"/>
      <c r="AI75" s="1244"/>
      <c r="AJ75" s="1244"/>
      <c r="AK75" s="1244"/>
      <c r="AL75" s="1244"/>
      <c r="AM75" s="1244"/>
      <c r="AN75" s="1244"/>
      <c r="AO75" s="1244"/>
      <c r="AP75" s="1244"/>
      <c r="AQ75" s="1244"/>
      <c r="AR75" s="1244"/>
      <c r="AS75" s="1244"/>
      <c r="AT75" s="1244"/>
      <c r="AU75" s="1244"/>
      <c r="AV75" s="1244"/>
      <c r="AW75" s="1244"/>
      <c r="AX75" s="1244"/>
      <c r="AY75" s="1244"/>
      <c r="AZ75" s="1244"/>
      <c r="BA75" s="1244"/>
      <c r="BB75" s="1244"/>
      <c r="BC75" s="1244"/>
      <c r="BD75" s="1244"/>
      <c r="BE75" s="1244"/>
      <c r="BF75" s="1244"/>
      <c r="BG75" s="1244"/>
      <c r="BH75" s="1244"/>
      <c r="BI75" s="1244"/>
      <c r="BJ75" s="1244"/>
      <c r="BK75" s="1244"/>
      <c r="BL75" s="1244"/>
      <c r="BM75" s="1244"/>
      <c r="BN75" s="1244"/>
      <c r="BO75" s="1244"/>
      <c r="BP75" s="1244"/>
      <c r="BQ75" s="1244"/>
      <c r="BR75" s="1244"/>
      <c r="BS75" s="1244"/>
      <c r="BT75" s="1244"/>
      <c r="BU75" s="1244"/>
      <c r="BV75" s="1244"/>
      <c r="BW75" s="1244"/>
      <c r="BX75" s="1244"/>
      <c r="BY75" s="1244"/>
      <c r="BZ75" s="1244"/>
      <c r="CA75" s="1244"/>
    </row>
    <row r="76" spans="1:79" ht="20.25" customHeight="1" thickBot="1">
      <c r="B76" s="1394" t="s">
        <v>853</v>
      </c>
      <c r="C76" s="1395">
        <v>2</v>
      </c>
      <c r="D76" s="1396">
        <v>2</v>
      </c>
      <c r="E76" s="1397">
        <v>4</v>
      </c>
      <c r="F76" s="1415"/>
      <c r="G76" s="1411"/>
      <c r="H76" s="1411"/>
      <c r="I76" s="1412"/>
      <c r="J76" s="1244"/>
      <c r="K76" s="1244"/>
      <c r="L76" s="1244"/>
      <c r="M76" s="1244"/>
      <c r="N76" s="1336"/>
      <c r="O76" s="1244"/>
      <c r="P76" s="1244"/>
      <c r="Q76" s="1244"/>
      <c r="R76" s="1244"/>
      <c r="S76" s="1244"/>
      <c r="T76" s="1244"/>
      <c r="U76" s="1244"/>
      <c r="V76" s="1244"/>
      <c r="W76" s="1244"/>
      <c r="X76" s="1244"/>
      <c r="Y76" s="1244"/>
      <c r="Z76" s="1244"/>
      <c r="AA76" s="1244"/>
      <c r="AB76" s="1244"/>
      <c r="AC76" s="1244"/>
      <c r="AD76" s="1244"/>
      <c r="AE76" s="1244"/>
      <c r="AF76" s="1244"/>
      <c r="AG76" s="1244"/>
      <c r="AH76" s="1244"/>
      <c r="AI76" s="1244"/>
      <c r="AJ76" s="1244"/>
      <c r="AK76" s="1244"/>
      <c r="AL76" s="1244"/>
      <c r="AM76" s="1244"/>
      <c r="AN76" s="1244"/>
      <c r="AO76" s="1244"/>
      <c r="AP76" s="1244"/>
      <c r="AQ76" s="1244"/>
      <c r="AR76" s="1244"/>
      <c r="AS76" s="1244"/>
      <c r="AT76" s="1244"/>
      <c r="AU76" s="1244"/>
      <c r="AV76" s="1244"/>
      <c r="AW76" s="1244"/>
      <c r="AX76" s="1244"/>
      <c r="AY76" s="1244"/>
      <c r="AZ76" s="1244"/>
      <c r="BA76" s="1244"/>
      <c r="BB76" s="1244"/>
      <c r="BC76" s="1244"/>
      <c r="BD76" s="1244"/>
      <c r="BE76" s="1244"/>
      <c r="BF76" s="1244"/>
      <c r="BG76" s="1244"/>
      <c r="BH76" s="1244"/>
      <c r="BI76" s="1244"/>
      <c r="BJ76" s="1244"/>
      <c r="BK76" s="1244"/>
      <c r="BL76" s="1244"/>
      <c r="BM76" s="1244"/>
      <c r="BN76" s="1244"/>
      <c r="BO76" s="1244"/>
      <c r="BP76" s="1244"/>
      <c r="BQ76" s="1244"/>
      <c r="BR76" s="1244"/>
      <c r="BS76" s="1244"/>
      <c r="BT76" s="1244"/>
      <c r="BU76" s="1244"/>
      <c r="BV76" s="1244"/>
      <c r="BW76" s="1244"/>
      <c r="BX76" s="1244"/>
      <c r="BY76" s="1244"/>
      <c r="BZ76" s="1244"/>
      <c r="CA76" s="1244"/>
    </row>
    <row r="77" spans="1:79" ht="9" customHeight="1">
      <c r="B77" s="1404"/>
      <c r="C77" s="1405"/>
      <c r="D77" s="1405"/>
      <c r="E77" s="1405"/>
      <c r="F77" s="1360"/>
      <c r="G77" s="1362"/>
      <c r="H77" s="1362"/>
      <c r="I77" s="1244"/>
      <c r="J77" s="1244"/>
      <c r="K77" s="1244"/>
      <c r="L77" s="1244"/>
      <c r="M77" s="1244"/>
      <c r="N77" s="1336"/>
      <c r="O77" s="1244"/>
      <c r="P77" s="1244"/>
      <c r="Q77" s="1244"/>
      <c r="R77" s="1244"/>
      <c r="S77" s="1244"/>
      <c r="T77" s="1244"/>
      <c r="U77" s="1244"/>
      <c r="V77" s="1244"/>
      <c r="W77" s="1244"/>
      <c r="X77" s="1244"/>
      <c r="Y77" s="1244"/>
      <c r="Z77" s="1244"/>
      <c r="AA77" s="1244"/>
      <c r="AB77" s="1244"/>
      <c r="AC77" s="1244"/>
      <c r="AD77" s="1244"/>
      <c r="AE77" s="1244"/>
      <c r="AF77" s="1244"/>
      <c r="AG77" s="1244"/>
      <c r="AH77" s="1244"/>
      <c r="AI77" s="1244"/>
      <c r="AJ77" s="1244"/>
      <c r="AK77" s="1244"/>
      <c r="AL77" s="1244"/>
      <c r="AM77" s="1244"/>
      <c r="AN77" s="1244"/>
      <c r="AO77" s="1244"/>
      <c r="AP77" s="1244"/>
      <c r="AQ77" s="1244"/>
      <c r="AR77" s="1244"/>
      <c r="AS77" s="1244"/>
      <c r="AT77" s="1244"/>
      <c r="AU77" s="1244"/>
      <c r="AV77" s="1244"/>
      <c r="AW77" s="1244"/>
      <c r="AX77" s="1244"/>
      <c r="AY77" s="1244"/>
      <c r="AZ77" s="1244"/>
      <c r="BA77" s="1244"/>
      <c r="BB77" s="1244"/>
      <c r="BC77" s="1244"/>
      <c r="BD77" s="1244"/>
      <c r="BE77" s="1244"/>
      <c r="BF77" s="1244"/>
      <c r="BG77" s="1244"/>
      <c r="BH77" s="1244"/>
      <c r="BI77" s="1244"/>
      <c r="BJ77" s="1244"/>
      <c r="BK77" s="1244"/>
      <c r="BL77" s="1244"/>
      <c r="BM77" s="1244"/>
      <c r="BN77" s="1244"/>
      <c r="BO77" s="1244"/>
      <c r="BP77" s="1244"/>
      <c r="BQ77" s="1244"/>
      <c r="BR77" s="1244"/>
      <c r="BS77" s="1244"/>
      <c r="BT77" s="1244"/>
      <c r="BU77" s="1244"/>
      <c r="BV77" s="1244"/>
      <c r="BW77" s="1244"/>
      <c r="BX77" s="1244"/>
      <c r="BY77" s="1244"/>
      <c r="BZ77" s="1244"/>
      <c r="CA77" s="1244"/>
    </row>
    <row r="78" spans="1:79" ht="18" customHeight="1">
      <c r="A78" s="1193">
        <v>6</v>
      </c>
      <c r="B78" s="1358" t="s">
        <v>871</v>
      </c>
      <c r="C78" s="1359"/>
      <c r="D78" s="1359"/>
      <c r="E78" s="1359"/>
      <c r="F78" s="1360"/>
      <c r="G78" s="1362"/>
      <c r="H78" s="1362"/>
      <c r="I78" s="1244"/>
      <c r="J78" s="1244"/>
      <c r="K78" s="1244"/>
      <c r="L78" s="1244"/>
      <c r="M78" s="1244"/>
      <c r="N78" s="1336"/>
      <c r="O78" s="1244"/>
      <c r="P78" s="1244"/>
      <c r="Q78" s="1244"/>
      <c r="R78" s="1244"/>
      <c r="S78" s="1244"/>
      <c r="T78" s="1244"/>
      <c r="U78" s="1244"/>
      <c r="V78" s="1244"/>
      <c r="W78" s="1244"/>
      <c r="X78" s="1244"/>
      <c r="Y78" s="1244"/>
      <c r="Z78" s="1244"/>
      <c r="AA78" s="1244"/>
      <c r="AB78" s="1244"/>
      <c r="AC78" s="1244"/>
      <c r="AD78" s="1244"/>
      <c r="AE78" s="1244"/>
      <c r="AF78" s="1244"/>
      <c r="AG78" s="1244"/>
      <c r="AH78" s="1244"/>
      <c r="AI78" s="1244"/>
      <c r="AJ78" s="1244"/>
      <c r="AK78" s="1244"/>
      <c r="AL78" s="1244"/>
      <c r="AM78" s="1244"/>
      <c r="AN78" s="1244"/>
      <c r="AO78" s="1244"/>
      <c r="AP78" s="1244"/>
      <c r="AQ78" s="1244"/>
      <c r="AR78" s="1244"/>
      <c r="AS78" s="1244"/>
      <c r="AT78" s="1244"/>
      <c r="AU78" s="1244"/>
      <c r="AV78" s="1244"/>
      <c r="AW78" s="1244"/>
      <c r="AX78" s="1244"/>
      <c r="AY78" s="1244"/>
      <c r="AZ78" s="1244"/>
      <c r="BA78" s="1244"/>
      <c r="BB78" s="1244"/>
      <c r="BC78" s="1244"/>
      <c r="BD78" s="1244"/>
      <c r="BE78" s="1244"/>
      <c r="BF78" s="1244"/>
      <c r="BG78" s="1244"/>
      <c r="BH78" s="1244"/>
      <c r="BI78" s="1244"/>
      <c r="BJ78" s="1244"/>
      <c r="BK78" s="1244"/>
      <c r="BL78" s="1244"/>
      <c r="BM78" s="1244"/>
      <c r="BN78" s="1244"/>
      <c r="BO78" s="1244"/>
      <c r="BP78" s="1244"/>
      <c r="BQ78" s="1244"/>
      <c r="BR78" s="1244"/>
      <c r="BS78" s="1244"/>
      <c r="BT78" s="1244"/>
      <c r="BU78" s="1244"/>
      <c r="BV78" s="1244"/>
      <c r="BW78" s="1244"/>
      <c r="BX78" s="1244"/>
      <c r="BY78" s="1244"/>
      <c r="BZ78" s="1244"/>
      <c r="CA78" s="1244"/>
    </row>
    <row r="79" spans="1:79" ht="35.25" customHeight="1">
      <c r="B79" s="1363" t="s">
        <v>872</v>
      </c>
      <c r="C79" s="1364"/>
      <c r="D79" s="1364"/>
      <c r="E79" s="1365"/>
      <c r="F79" s="1360"/>
      <c r="G79" s="1362"/>
      <c r="H79" s="1362"/>
      <c r="I79" s="1244"/>
      <c r="J79" s="1244"/>
      <c r="K79" s="1244"/>
      <c r="L79" s="1244"/>
      <c r="M79" s="1244"/>
      <c r="N79" s="1336"/>
      <c r="O79" s="1244"/>
      <c r="P79" s="1244"/>
      <c r="Q79" s="1244"/>
      <c r="R79" s="1244"/>
      <c r="S79" s="1244"/>
      <c r="T79" s="1244"/>
      <c r="U79" s="1244"/>
      <c r="V79" s="1244"/>
      <c r="W79" s="1244"/>
      <c r="X79" s="1244"/>
      <c r="Y79" s="1244"/>
      <c r="Z79" s="1244"/>
      <c r="AA79" s="1244"/>
      <c r="AB79" s="1244"/>
      <c r="AC79" s="1244"/>
      <c r="AD79" s="1244"/>
      <c r="AE79" s="1244"/>
      <c r="AF79" s="1244"/>
      <c r="AG79" s="1244"/>
      <c r="AH79" s="1244"/>
      <c r="AI79" s="1244"/>
      <c r="AJ79" s="1244"/>
      <c r="AK79" s="1244"/>
      <c r="AL79" s="1244"/>
      <c r="AM79" s="1244"/>
      <c r="AN79" s="1244"/>
      <c r="AO79" s="1244"/>
      <c r="AP79" s="1244"/>
      <c r="AQ79" s="1244"/>
      <c r="AR79" s="1244"/>
      <c r="AS79" s="1244"/>
      <c r="AT79" s="1244"/>
      <c r="AU79" s="1244"/>
      <c r="AV79" s="1244"/>
      <c r="AW79" s="1244"/>
      <c r="AX79" s="1244"/>
      <c r="AY79" s="1244"/>
      <c r="AZ79" s="1244"/>
      <c r="BA79" s="1244"/>
      <c r="BB79" s="1244"/>
      <c r="BC79" s="1244"/>
      <c r="BD79" s="1244"/>
      <c r="BE79" s="1244"/>
      <c r="BF79" s="1244"/>
      <c r="BG79" s="1244"/>
      <c r="BH79" s="1244"/>
      <c r="BI79" s="1244"/>
      <c r="BJ79" s="1244"/>
      <c r="BK79" s="1244"/>
      <c r="BL79" s="1244"/>
      <c r="BM79" s="1244"/>
      <c r="BN79" s="1244"/>
      <c r="BO79" s="1244"/>
      <c r="BP79" s="1244"/>
      <c r="BQ79" s="1244"/>
      <c r="BR79" s="1244"/>
      <c r="BS79" s="1244"/>
      <c r="BT79" s="1244"/>
      <c r="BU79" s="1244"/>
      <c r="BV79" s="1244"/>
      <c r="BW79" s="1244"/>
      <c r="BX79" s="1244"/>
      <c r="BY79" s="1244"/>
      <c r="BZ79" s="1244"/>
      <c r="CA79" s="1244"/>
    </row>
    <row r="80" spans="1:79" ht="16.5" customHeight="1" thickBot="1">
      <c r="B80" s="1358" t="s">
        <v>873</v>
      </c>
      <c r="C80" s="1366"/>
      <c r="F80" s="1360"/>
      <c r="G80" s="1362"/>
      <c r="H80" s="1362"/>
      <c r="I80" s="1244"/>
      <c r="J80" s="1244"/>
      <c r="K80" s="1244"/>
      <c r="L80" s="1244"/>
      <c r="M80" s="1244"/>
      <c r="N80" s="1336"/>
      <c r="O80" s="1244"/>
      <c r="P80" s="1244"/>
      <c r="Q80" s="1244"/>
      <c r="R80" s="1244"/>
      <c r="S80" s="1244"/>
      <c r="T80" s="1244"/>
      <c r="U80" s="1244"/>
      <c r="V80" s="1244"/>
      <c r="W80" s="1244"/>
      <c r="X80" s="1244"/>
      <c r="Y80" s="1244"/>
      <c r="Z80" s="1244"/>
      <c r="AA80" s="1244"/>
      <c r="AB80" s="1244"/>
      <c r="AC80" s="1244"/>
      <c r="AD80" s="1244"/>
      <c r="AE80" s="1244"/>
      <c r="AF80" s="1244"/>
      <c r="AG80" s="1244"/>
      <c r="AH80" s="1244"/>
      <c r="AI80" s="1244"/>
      <c r="AJ80" s="1244"/>
      <c r="AK80" s="1244"/>
      <c r="AL80" s="1244"/>
      <c r="AM80" s="1244"/>
      <c r="AN80" s="1244"/>
      <c r="AO80" s="1244"/>
      <c r="AP80" s="1244"/>
      <c r="AQ80" s="1244"/>
      <c r="AR80" s="1244"/>
      <c r="AS80" s="1244"/>
      <c r="AT80" s="1244"/>
      <c r="AU80" s="1244"/>
      <c r="AV80" s="1244"/>
      <c r="AW80" s="1244"/>
      <c r="AX80" s="1244"/>
      <c r="AY80" s="1244"/>
      <c r="AZ80" s="1244"/>
      <c r="BA80" s="1244"/>
      <c r="BB80" s="1244"/>
      <c r="BC80" s="1244"/>
      <c r="BD80" s="1244"/>
      <c r="BE80" s="1244"/>
      <c r="BF80" s="1244"/>
      <c r="BG80" s="1244"/>
      <c r="BH80" s="1244"/>
      <c r="BI80" s="1244"/>
      <c r="BJ80" s="1244"/>
      <c r="BK80" s="1244"/>
      <c r="BL80" s="1244"/>
      <c r="BM80" s="1244"/>
      <c r="BN80" s="1244"/>
      <c r="BO80" s="1244"/>
      <c r="BP80" s="1244"/>
      <c r="BQ80" s="1244"/>
      <c r="BR80" s="1244"/>
      <c r="BS80" s="1244"/>
      <c r="BT80" s="1244"/>
      <c r="BU80" s="1244"/>
      <c r="BV80" s="1244"/>
      <c r="BW80" s="1244"/>
      <c r="BX80" s="1244"/>
      <c r="BY80" s="1244"/>
      <c r="BZ80" s="1244"/>
      <c r="CA80" s="1244"/>
    </row>
    <row r="81" spans="1:79" ht="33.75" customHeight="1" thickBot="1">
      <c r="B81" s="1367" t="s">
        <v>843</v>
      </c>
      <c r="C81" s="1368" t="s">
        <v>844</v>
      </c>
      <c r="D81" s="1368" t="s">
        <v>845</v>
      </c>
      <c r="E81" s="1369" t="s">
        <v>846</v>
      </c>
      <c r="F81" s="1413" t="s">
        <v>847</v>
      </c>
      <c r="G81" s="1478" t="e">
        <f>AVERAGE([2]A.Pontozás_1.értékelő!G77,[2]B.Pontozás_2.értékelő!G77)</f>
        <v>#DIV/0!</v>
      </c>
      <c r="H81" s="1362"/>
      <c r="I81" s="1244"/>
      <c r="J81" s="1244"/>
      <c r="K81" s="1244"/>
      <c r="L81" s="1244"/>
      <c r="M81" s="1244"/>
      <c r="N81" s="1336"/>
      <c r="O81" s="1244"/>
      <c r="P81" s="1244"/>
      <c r="Q81" s="1244"/>
      <c r="R81" s="1244"/>
      <c r="S81" s="1244"/>
      <c r="T81" s="1244"/>
      <c r="U81" s="1244"/>
      <c r="V81" s="1244"/>
      <c r="W81" s="1244"/>
      <c r="X81" s="1244"/>
      <c r="Y81" s="1244"/>
      <c r="Z81" s="1244"/>
      <c r="AA81" s="1244"/>
      <c r="AB81" s="1244"/>
      <c r="AC81" s="1244"/>
      <c r="AD81" s="1244"/>
      <c r="AE81" s="1244"/>
      <c r="AF81" s="1244"/>
      <c r="AG81" s="1244"/>
      <c r="AH81" s="1244"/>
      <c r="AI81" s="1244"/>
      <c r="AJ81" s="1244"/>
      <c r="AK81" s="1244"/>
      <c r="AL81" s="1244"/>
      <c r="AM81" s="1244"/>
      <c r="AN81" s="1244"/>
      <c r="AO81" s="1244"/>
      <c r="AP81" s="1244"/>
      <c r="AQ81" s="1244"/>
      <c r="AR81" s="1244"/>
      <c r="AS81" s="1244"/>
      <c r="AT81" s="1244"/>
      <c r="AU81" s="1244"/>
      <c r="AV81" s="1244"/>
      <c r="AW81" s="1244"/>
      <c r="AX81" s="1244"/>
      <c r="AY81" s="1244"/>
      <c r="AZ81" s="1244"/>
      <c r="BA81" s="1244"/>
      <c r="BB81" s="1244"/>
      <c r="BC81" s="1244"/>
      <c r="BD81" s="1244"/>
      <c r="BE81" s="1244"/>
      <c r="BF81" s="1244"/>
      <c r="BG81" s="1244"/>
      <c r="BH81" s="1244"/>
      <c r="BI81" s="1244"/>
      <c r="BJ81" s="1244"/>
      <c r="BK81" s="1244"/>
      <c r="BL81" s="1244"/>
      <c r="BM81" s="1244"/>
      <c r="BN81" s="1244"/>
      <c r="BO81" s="1244"/>
      <c r="BP81" s="1244"/>
      <c r="BQ81" s="1244"/>
      <c r="BR81" s="1244"/>
      <c r="BS81" s="1244"/>
      <c r="BT81" s="1244"/>
      <c r="BU81" s="1244"/>
      <c r="BV81" s="1244"/>
      <c r="BW81" s="1244"/>
      <c r="BX81" s="1244"/>
      <c r="BY81" s="1244"/>
      <c r="BZ81" s="1244"/>
      <c r="CA81" s="1244"/>
    </row>
    <row r="82" spans="1:79" ht="21" customHeight="1">
      <c r="B82" s="1378" t="s">
        <v>849</v>
      </c>
      <c r="C82" s="1379">
        <v>0</v>
      </c>
      <c r="D82" s="1380">
        <v>3</v>
      </c>
      <c r="E82" s="1381">
        <v>0</v>
      </c>
      <c r="F82" s="1414"/>
      <c r="G82" s="1407"/>
      <c r="H82" s="1407"/>
      <c r="I82" s="1408"/>
      <c r="J82" s="1244"/>
      <c r="K82" s="1244"/>
      <c r="L82" s="1244"/>
      <c r="M82" s="1244"/>
      <c r="N82" s="1336"/>
      <c r="O82" s="1244"/>
      <c r="P82" s="1244"/>
      <c r="Q82" s="1244"/>
      <c r="R82" s="1244"/>
      <c r="S82" s="1244"/>
      <c r="T82" s="1244"/>
      <c r="U82" s="1244"/>
      <c r="V82" s="1244"/>
      <c r="W82" s="1244"/>
      <c r="X82" s="1244"/>
      <c r="Y82" s="1244"/>
      <c r="Z82" s="1244"/>
      <c r="AA82" s="1244"/>
      <c r="AB82" s="1244"/>
      <c r="AC82" s="1244"/>
      <c r="AD82" s="1244"/>
      <c r="AE82" s="1244"/>
      <c r="AF82" s="1244"/>
      <c r="AG82" s="1244"/>
      <c r="AH82" s="1244"/>
      <c r="AI82" s="1244"/>
      <c r="AJ82" s="1244"/>
      <c r="AK82" s="1244"/>
      <c r="AL82" s="1244"/>
      <c r="AM82" s="1244"/>
      <c r="AN82" s="1244"/>
      <c r="AO82" s="1244"/>
      <c r="AP82" s="1244"/>
      <c r="AQ82" s="1244"/>
      <c r="AR82" s="1244"/>
      <c r="AS82" s="1244"/>
      <c r="AT82" s="1244"/>
      <c r="AU82" s="1244"/>
      <c r="AV82" s="1244"/>
      <c r="AW82" s="1244"/>
      <c r="AX82" s="1244"/>
      <c r="AY82" s="1244"/>
      <c r="AZ82" s="1244"/>
      <c r="BA82" s="1244"/>
      <c r="BB82" s="1244"/>
      <c r="BC82" s="1244"/>
      <c r="BD82" s="1244"/>
      <c r="BE82" s="1244"/>
      <c r="BF82" s="1244"/>
      <c r="BG82" s="1244"/>
      <c r="BH82" s="1244"/>
      <c r="BI82" s="1244"/>
      <c r="BJ82" s="1244"/>
      <c r="BK82" s="1244"/>
      <c r="BL82" s="1244"/>
      <c r="BM82" s="1244"/>
      <c r="BN82" s="1244"/>
      <c r="BO82" s="1244"/>
      <c r="BP82" s="1244"/>
      <c r="BQ82" s="1244"/>
      <c r="BR82" s="1244"/>
      <c r="BS82" s="1244"/>
      <c r="BT82" s="1244"/>
      <c r="BU82" s="1244"/>
      <c r="BV82" s="1244"/>
      <c r="BW82" s="1244"/>
      <c r="BX82" s="1244"/>
      <c r="BY82" s="1244"/>
      <c r="BZ82" s="1244"/>
      <c r="CA82" s="1244"/>
    </row>
    <row r="83" spans="1:79" ht="20.25" customHeight="1">
      <c r="B83" s="1388" t="s">
        <v>851</v>
      </c>
      <c r="C83" s="1389">
        <v>1</v>
      </c>
      <c r="D83" s="1390">
        <v>3</v>
      </c>
      <c r="E83" s="1391">
        <v>3</v>
      </c>
      <c r="F83" s="1414"/>
      <c r="G83" s="1409"/>
      <c r="H83" s="1409"/>
      <c r="I83" s="1410"/>
      <c r="J83" s="1244"/>
      <c r="K83" s="1244"/>
      <c r="L83" s="1244"/>
      <c r="M83" s="1244"/>
      <c r="N83" s="1336"/>
      <c r="O83" s="1244"/>
      <c r="P83" s="1244"/>
      <c r="Q83" s="1244"/>
      <c r="R83" s="1244"/>
      <c r="S83" s="1244"/>
      <c r="T83" s="1244"/>
      <c r="U83" s="1244"/>
      <c r="V83" s="1244"/>
      <c r="W83" s="1244"/>
      <c r="X83" s="1244"/>
      <c r="Y83" s="1244"/>
      <c r="Z83" s="1244"/>
      <c r="AA83" s="1244"/>
      <c r="AB83" s="1244"/>
      <c r="AC83" s="1244"/>
      <c r="AD83" s="1244"/>
      <c r="AE83" s="1244"/>
      <c r="AF83" s="1244"/>
      <c r="AG83" s="1244"/>
      <c r="AH83" s="1244"/>
      <c r="AI83" s="1244"/>
      <c r="AJ83" s="1244"/>
      <c r="AK83" s="1244"/>
      <c r="AL83" s="1244"/>
      <c r="AM83" s="1244"/>
      <c r="AN83" s="1244"/>
      <c r="AO83" s="1244"/>
      <c r="AP83" s="1244"/>
      <c r="AQ83" s="1244"/>
      <c r="AR83" s="1244"/>
      <c r="AS83" s="1244"/>
      <c r="AT83" s="1244"/>
      <c r="AU83" s="1244"/>
      <c r="AV83" s="1244"/>
      <c r="AW83" s="1244"/>
      <c r="AX83" s="1244"/>
      <c r="AY83" s="1244"/>
      <c r="AZ83" s="1244"/>
      <c r="BA83" s="1244"/>
      <c r="BB83" s="1244"/>
      <c r="BC83" s="1244"/>
      <c r="BD83" s="1244"/>
      <c r="BE83" s="1244"/>
      <c r="BF83" s="1244"/>
      <c r="BG83" s="1244"/>
      <c r="BH83" s="1244"/>
      <c r="BI83" s="1244"/>
      <c r="BJ83" s="1244"/>
      <c r="BK83" s="1244"/>
      <c r="BL83" s="1244"/>
      <c r="BM83" s="1244"/>
      <c r="BN83" s="1244"/>
      <c r="BO83" s="1244"/>
      <c r="BP83" s="1244"/>
      <c r="BQ83" s="1244"/>
      <c r="BR83" s="1244"/>
      <c r="BS83" s="1244"/>
      <c r="BT83" s="1244"/>
      <c r="BU83" s="1244"/>
      <c r="BV83" s="1244"/>
      <c r="BW83" s="1244"/>
      <c r="BX83" s="1244"/>
      <c r="BY83" s="1244"/>
      <c r="BZ83" s="1244"/>
      <c r="CA83" s="1244"/>
    </row>
    <row r="84" spans="1:79" ht="20.25" customHeight="1" thickBot="1">
      <c r="B84" s="1394" t="s">
        <v>853</v>
      </c>
      <c r="C84" s="1395">
        <v>2</v>
      </c>
      <c r="D84" s="1396">
        <v>3</v>
      </c>
      <c r="E84" s="1397">
        <v>6</v>
      </c>
      <c r="F84" s="1415"/>
      <c r="G84" s="1411"/>
      <c r="H84" s="1411"/>
      <c r="I84" s="1412"/>
      <c r="J84" s="1244"/>
      <c r="K84" s="1244"/>
      <c r="L84" s="1244"/>
      <c r="M84" s="1244"/>
      <c r="N84" s="1336"/>
      <c r="O84" s="1244"/>
      <c r="P84" s="1244"/>
      <c r="Q84" s="1244"/>
      <c r="R84" s="1244"/>
      <c r="S84" s="1244"/>
      <c r="T84" s="1244"/>
      <c r="U84" s="1244"/>
      <c r="V84" s="1244"/>
      <c r="W84" s="1244"/>
      <c r="X84" s="1244"/>
      <c r="Y84" s="1244"/>
      <c r="Z84" s="1244"/>
      <c r="AA84" s="1244"/>
      <c r="AB84" s="1244"/>
      <c r="AC84" s="1244"/>
      <c r="AD84" s="1244"/>
      <c r="AE84" s="1244"/>
      <c r="AF84" s="1244"/>
      <c r="AG84" s="1244"/>
      <c r="AH84" s="1244"/>
      <c r="AI84" s="1244"/>
      <c r="AJ84" s="1244"/>
      <c r="AK84" s="1244"/>
      <c r="AL84" s="1244"/>
      <c r="AM84" s="1244"/>
      <c r="AN84" s="1244"/>
      <c r="AO84" s="1244"/>
      <c r="AP84" s="1244"/>
      <c r="AQ84" s="1244"/>
      <c r="AR84" s="1244"/>
      <c r="AS84" s="1244"/>
      <c r="AT84" s="1244"/>
      <c r="AU84" s="1244"/>
      <c r="AV84" s="1244"/>
      <c r="AW84" s="1244"/>
      <c r="AX84" s="1244"/>
      <c r="AY84" s="1244"/>
      <c r="AZ84" s="1244"/>
      <c r="BA84" s="1244"/>
      <c r="BB84" s="1244"/>
      <c r="BC84" s="1244"/>
      <c r="BD84" s="1244"/>
      <c r="BE84" s="1244"/>
      <c r="BF84" s="1244"/>
      <c r="BG84" s="1244"/>
      <c r="BH84" s="1244"/>
      <c r="BI84" s="1244"/>
      <c r="BJ84" s="1244"/>
      <c r="BK84" s="1244"/>
      <c r="BL84" s="1244"/>
      <c r="BM84" s="1244"/>
      <c r="BN84" s="1244"/>
      <c r="BO84" s="1244"/>
      <c r="BP84" s="1244"/>
      <c r="BQ84" s="1244"/>
      <c r="BR84" s="1244"/>
      <c r="BS84" s="1244"/>
      <c r="BT84" s="1244"/>
      <c r="BU84" s="1244"/>
      <c r="BV84" s="1244"/>
      <c r="BW84" s="1244"/>
      <c r="BX84" s="1244"/>
      <c r="BY84" s="1244"/>
      <c r="BZ84" s="1244"/>
      <c r="CA84" s="1244"/>
    </row>
    <row r="85" spans="1:79" ht="9" customHeight="1">
      <c r="B85" s="1404"/>
      <c r="C85" s="1405"/>
      <c r="D85" s="1405"/>
      <c r="E85" s="1405"/>
      <c r="F85" s="1360"/>
      <c r="G85" s="1362"/>
      <c r="H85" s="1362"/>
      <c r="I85" s="1244"/>
      <c r="J85" s="1244"/>
      <c r="K85" s="1244"/>
      <c r="L85" s="1244"/>
      <c r="M85" s="1244"/>
      <c r="N85" s="1336"/>
      <c r="O85" s="1244"/>
      <c r="P85" s="1244"/>
      <c r="Q85" s="1244"/>
      <c r="R85" s="1244"/>
      <c r="S85" s="1244"/>
      <c r="T85" s="1244"/>
      <c r="U85" s="1244"/>
      <c r="V85" s="1244"/>
      <c r="W85" s="1244"/>
      <c r="X85" s="1244"/>
      <c r="Y85" s="1244"/>
      <c r="Z85" s="1244"/>
      <c r="AA85" s="1244"/>
      <c r="AB85" s="1244"/>
      <c r="AC85" s="1244"/>
      <c r="AD85" s="1244"/>
      <c r="AE85" s="1244"/>
      <c r="AF85" s="1244"/>
      <c r="AG85" s="1244"/>
      <c r="AH85" s="1244"/>
      <c r="AI85" s="1244"/>
      <c r="AJ85" s="1244"/>
      <c r="AK85" s="1244"/>
      <c r="AL85" s="1244"/>
      <c r="AM85" s="1244"/>
      <c r="AN85" s="1244"/>
      <c r="AO85" s="1244"/>
      <c r="AP85" s="1244"/>
      <c r="AQ85" s="1244"/>
      <c r="AR85" s="1244"/>
      <c r="AS85" s="1244"/>
      <c r="AT85" s="1244"/>
      <c r="AU85" s="1244"/>
      <c r="AV85" s="1244"/>
      <c r="AW85" s="1244"/>
      <c r="AX85" s="1244"/>
      <c r="AY85" s="1244"/>
      <c r="AZ85" s="1244"/>
      <c r="BA85" s="1244"/>
      <c r="BB85" s="1244"/>
      <c r="BC85" s="1244"/>
      <c r="BD85" s="1244"/>
      <c r="BE85" s="1244"/>
      <c r="BF85" s="1244"/>
      <c r="BG85" s="1244"/>
      <c r="BH85" s="1244"/>
      <c r="BI85" s="1244"/>
      <c r="BJ85" s="1244"/>
      <c r="BK85" s="1244"/>
      <c r="BL85" s="1244"/>
      <c r="BM85" s="1244"/>
      <c r="BN85" s="1244"/>
      <c r="BO85" s="1244"/>
      <c r="BP85" s="1244"/>
      <c r="BQ85" s="1244"/>
      <c r="BR85" s="1244"/>
      <c r="BS85" s="1244"/>
      <c r="BT85" s="1244"/>
      <c r="BU85" s="1244"/>
      <c r="BV85" s="1244"/>
      <c r="BW85" s="1244"/>
      <c r="BX85" s="1244"/>
      <c r="BY85" s="1244"/>
      <c r="BZ85" s="1244"/>
      <c r="CA85" s="1244"/>
    </row>
    <row r="86" spans="1:79" ht="6.75" customHeight="1" thickBot="1">
      <c r="F86" s="1360"/>
      <c r="I86" s="1196"/>
      <c r="J86" s="1244"/>
      <c r="K86" s="1244"/>
      <c r="L86" s="1244"/>
      <c r="M86" s="1244"/>
      <c r="N86" s="1336"/>
      <c r="O86" s="1244"/>
      <c r="P86" s="1244"/>
      <c r="Q86" s="1244"/>
      <c r="R86" s="1244"/>
      <c r="S86" s="1244"/>
      <c r="T86" s="1244"/>
      <c r="U86" s="1244"/>
      <c r="V86" s="1244"/>
      <c r="W86" s="1244"/>
      <c r="X86" s="1244"/>
      <c r="Y86" s="1244"/>
      <c r="Z86" s="1244"/>
      <c r="AA86" s="1244"/>
      <c r="AB86" s="1244"/>
      <c r="AC86" s="1244"/>
      <c r="AD86" s="1244"/>
      <c r="AE86" s="1244"/>
      <c r="AF86" s="1244"/>
      <c r="AG86" s="1244"/>
      <c r="AH86" s="1244"/>
      <c r="AI86" s="1244"/>
      <c r="AJ86" s="1244"/>
      <c r="AK86" s="1244"/>
      <c r="AL86" s="1244"/>
      <c r="AM86" s="1244"/>
      <c r="AN86" s="1244"/>
      <c r="AO86" s="1244"/>
      <c r="AP86" s="1244"/>
      <c r="AQ86" s="1244"/>
      <c r="AR86" s="1244"/>
      <c r="AS86" s="1244"/>
      <c r="AT86" s="1244"/>
      <c r="AU86" s="1244"/>
      <c r="AV86" s="1244"/>
      <c r="AW86" s="1244"/>
      <c r="AX86" s="1244"/>
      <c r="AY86" s="1244"/>
      <c r="AZ86" s="1244"/>
      <c r="BA86" s="1244"/>
      <c r="BB86" s="1244"/>
      <c r="BC86" s="1244"/>
      <c r="BD86" s="1244"/>
      <c r="BE86" s="1244"/>
      <c r="BF86" s="1244"/>
      <c r="BG86" s="1244"/>
      <c r="BH86" s="1244"/>
      <c r="BI86" s="1244"/>
      <c r="BJ86" s="1244"/>
      <c r="BK86" s="1244"/>
      <c r="BL86" s="1244"/>
      <c r="BM86" s="1244"/>
      <c r="BN86" s="1244"/>
      <c r="BO86" s="1244"/>
      <c r="BP86" s="1244"/>
      <c r="BQ86" s="1244"/>
      <c r="BR86" s="1244"/>
      <c r="BS86" s="1244"/>
      <c r="BT86" s="1244"/>
      <c r="BU86" s="1244"/>
      <c r="BV86" s="1244"/>
      <c r="BW86" s="1244"/>
      <c r="BX86" s="1244"/>
      <c r="BY86" s="1244"/>
      <c r="BZ86" s="1244"/>
      <c r="CA86" s="1244"/>
    </row>
    <row r="87" spans="1:79" s="1350" customFormat="1" ht="23.25" customHeight="1" thickBot="1">
      <c r="A87" s="1343"/>
      <c r="B87" s="1344"/>
      <c r="C87" s="1345"/>
      <c r="D87" s="1345"/>
      <c r="E87" s="1346"/>
      <c r="F87" s="1347" t="s">
        <v>836</v>
      </c>
      <c r="G87" s="1348"/>
      <c r="H87" s="1347" t="s">
        <v>837</v>
      </c>
      <c r="I87" s="1416" t="e">
        <f>IF(OR(G93="KO",G100="KO",G115="KO"),"KO","Nincs KO")</f>
        <v>#DIV/0!</v>
      </c>
      <c r="J87" s="1244"/>
      <c r="K87" s="1244"/>
      <c r="L87" s="1244"/>
      <c r="M87" s="1244"/>
      <c r="N87" s="1336"/>
      <c r="O87" s="1244"/>
      <c r="P87" s="1244"/>
      <c r="Q87" s="1244"/>
      <c r="R87" s="1244"/>
      <c r="S87" s="1244"/>
      <c r="T87" s="1244"/>
      <c r="U87" s="1244"/>
      <c r="V87" s="1244"/>
      <c r="W87" s="1244"/>
      <c r="X87" s="1244"/>
      <c r="Y87" s="1244"/>
      <c r="Z87" s="1244"/>
      <c r="AA87" s="1244"/>
      <c r="AB87" s="1244"/>
      <c r="AC87" s="1244"/>
      <c r="AD87" s="1244"/>
      <c r="AE87" s="1244"/>
      <c r="AF87" s="1244"/>
      <c r="AG87" s="1244"/>
      <c r="AH87" s="1244"/>
      <c r="AI87" s="1244"/>
      <c r="AJ87" s="1244"/>
      <c r="AK87" s="1244"/>
      <c r="AL87" s="1244"/>
      <c r="AM87" s="1244"/>
      <c r="AN87" s="1244"/>
      <c r="AO87" s="1244"/>
      <c r="AP87" s="1244"/>
      <c r="AQ87" s="1244"/>
      <c r="AR87" s="1244"/>
      <c r="AS87" s="1244"/>
      <c r="AT87" s="1244"/>
      <c r="AU87" s="1244"/>
      <c r="AV87" s="1244"/>
      <c r="AW87" s="1244"/>
      <c r="AX87" s="1244"/>
      <c r="AY87" s="1244"/>
      <c r="AZ87" s="1244"/>
      <c r="BA87" s="1244"/>
      <c r="BB87" s="1244"/>
      <c r="BC87" s="1244"/>
      <c r="BD87" s="1244"/>
      <c r="BE87" s="1244"/>
      <c r="BF87" s="1244"/>
      <c r="BG87" s="1244"/>
      <c r="BH87" s="1244"/>
      <c r="BI87" s="1244"/>
      <c r="BJ87" s="1244"/>
      <c r="BK87" s="1244"/>
      <c r="BL87" s="1244"/>
      <c r="BM87" s="1244"/>
      <c r="BN87" s="1244"/>
      <c r="BO87" s="1244"/>
      <c r="BP87" s="1244"/>
      <c r="BQ87" s="1244"/>
      <c r="BR87" s="1244"/>
      <c r="BS87" s="1244"/>
      <c r="BT87" s="1244"/>
      <c r="BU87" s="1244"/>
      <c r="BV87" s="1244"/>
      <c r="BW87" s="1244"/>
      <c r="BX87" s="1244"/>
      <c r="BY87" s="1244"/>
      <c r="BZ87" s="1244"/>
      <c r="CA87" s="1244"/>
    </row>
    <row r="88" spans="1:79" ht="37.5" customHeight="1" thickBot="1">
      <c r="B88" s="1351" t="s">
        <v>874</v>
      </c>
      <c r="C88" s="1352" t="s">
        <v>875</v>
      </c>
      <c r="D88" s="1352"/>
      <c r="E88" s="1353"/>
      <c r="F88" s="1354">
        <v>22</v>
      </c>
      <c r="G88" s="1355"/>
      <c r="H88" s="1356">
        <v>40</v>
      </c>
      <c r="I88" s="1357" t="e">
        <f>SUM(G93,G100,G107,G115,G122,G130,G138)</f>
        <v>#DIV/0!</v>
      </c>
      <c r="J88" s="1244"/>
      <c r="K88" s="1244"/>
      <c r="L88" s="1244"/>
      <c r="M88" s="1244"/>
      <c r="N88" s="1336"/>
      <c r="O88" s="1244"/>
      <c r="P88" s="1244"/>
      <c r="Q88" s="1244"/>
      <c r="R88" s="1244"/>
      <c r="S88" s="1244"/>
      <c r="T88" s="1244"/>
      <c r="U88" s="1244"/>
      <c r="V88" s="1244"/>
      <c r="W88" s="1244"/>
      <c r="X88" s="1244"/>
      <c r="Y88" s="1244"/>
      <c r="Z88" s="1244"/>
      <c r="AA88" s="1244"/>
      <c r="AB88" s="1244"/>
      <c r="AC88" s="1244"/>
      <c r="AD88" s="1244"/>
      <c r="AE88" s="1244"/>
      <c r="AF88" s="1244"/>
      <c r="AG88" s="1244"/>
      <c r="AH88" s="1244"/>
      <c r="AI88" s="1244"/>
      <c r="AJ88" s="1244"/>
      <c r="AK88" s="1244"/>
      <c r="AL88" s="1244"/>
      <c r="AM88" s="1244"/>
      <c r="AN88" s="1244"/>
      <c r="AO88" s="1244"/>
      <c r="AP88" s="1244"/>
      <c r="AQ88" s="1244"/>
      <c r="AR88" s="1244"/>
      <c r="AS88" s="1244"/>
      <c r="AT88" s="1244"/>
      <c r="AU88" s="1244"/>
      <c r="AV88" s="1244"/>
      <c r="AW88" s="1244"/>
      <c r="AX88" s="1244"/>
      <c r="AY88" s="1244"/>
      <c r="AZ88" s="1244"/>
      <c r="BA88" s="1244"/>
      <c r="BB88" s="1244"/>
      <c r="BC88" s="1244"/>
      <c r="BD88" s="1244"/>
      <c r="BE88" s="1244"/>
      <c r="BF88" s="1244"/>
      <c r="BG88" s="1244"/>
      <c r="BH88" s="1244"/>
      <c r="BI88" s="1244"/>
      <c r="BJ88" s="1244"/>
      <c r="BK88" s="1244"/>
      <c r="BL88" s="1244"/>
      <c r="BM88" s="1244"/>
      <c r="BN88" s="1244"/>
      <c r="BO88" s="1244"/>
      <c r="BP88" s="1244"/>
      <c r="BQ88" s="1244"/>
      <c r="BR88" s="1244"/>
      <c r="BS88" s="1244"/>
      <c r="BT88" s="1244"/>
      <c r="BU88" s="1244"/>
      <c r="BV88" s="1244"/>
      <c r="BW88" s="1244"/>
      <c r="BX88" s="1244"/>
      <c r="BY88" s="1244"/>
      <c r="BZ88" s="1244"/>
      <c r="CA88" s="1244"/>
    </row>
    <row r="89" spans="1:79" ht="6.75" customHeight="1">
      <c r="B89" s="1358"/>
      <c r="C89" s="1359"/>
      <c r="D89" s="1359"/>
      <c r="E89" s="1359"/>
      <c r="F89" s="1360"/>
      <c r="G89" s="1361"/>
      <c r="H89" s="1361"/>
      <c r="I89" s="1244"/>
      <c r="J89" s="1244"/>
      <c r="K89" s="1244"/>
      <c r="L89" s="1244"/>
      <c r="M89" s="1244"/>
      <c r="N89" s="1336"/>
      <c r="O89" s="1244"/>
      <c r="P89" s="1244"/>
      <c r="Q89" s="1244"/>
      <c r="R89" s="1244"/>
      <c r="S89" s="1244"/>
      <c r="T89" s="1244"/>
      <c r="U89" s="1244"/>
      <c r="V89" s="1244"/>
      <c r="W89" s="1244"/>
      <c r="X89" s="1244"/>
      <c r="Y89" s="1244"/>
      <c r="Z89" s="1244"/>
      <c r="AA89" s="1244"/>
      <c r="AB89" s="1244"/>
      <c r="AC89" s="1244"/>
      <c r="AD89" s="1244"/>
      <c r="AE89" s="1244"/>
      <c r="AF89" s="1244"/>
      <c r="AG89" s="1244"/>
      <c r="AH89" s="1244"/>
      <c r="AI89" s="1244"/>
      <c r="AJ89" s="1244"/>
      <c r="AK89" s="1244"/>
      <c r="AL89" s="1244"/>
      <c r="AM89" s="1244"/>
      <c r="AN89" s="1244"/>
      <c r="AO89" s="1244"/>
      <c r="AP89" s="1244"/>
      <c r="AQ89" s="1244"/>
      <c r="AR89" s="1244"/>
      <c r="AS89" s="1244"/>
      <c r="AT89" s="1244"/>
      <c r="AU89" s="1244"/>
      <c r="AV89" s="1244"/>
      <c r="AW89" s="1244"/>
      <c r="AX89" s="1244"/>
      <c r="AY89" s="1244"/>
      <c r="AZ89" s="1244"/>
      <c r="BA89" s="1244"/>
      <c r="BB89" s="1244"/>
      <c r="BC89" s="1244"/>
      <c r="BD89" s="1244"/>
      <c r="BE89" s="1244"/>
      <c r="BF89" s="1244"/>
      <c r="BG89" s="1244"/>
      <c r="BH89" s="1244"/>
      <c r="BI89" s="1244"/>
      <c r="BJ89" s="1244"/>
      <c r="BK89" s="1244"/>
      <c r="BL89" s="1244"/>
      <c r="BM89" s="1244"/>
      <c r="BN89" s="1244"/>
      <c r="BO89" s="1244"/>
      <c r="BP89" s="1244"/>
      <c r="BQ89" s="1244"/>
      <c r="BR89" s="1244"/>
      <c r="BS89" s="1244"/>
      <c r="BT89" s="1244"/>
      <c r="BU89" s="1244"/>
      <c r="BV89" s="1244"/>
      <c r="BW89" s="1244"/>
      <c r="BX89" s="1244"/>
      <c r="BY89" s="1244"/>
      <c r="BZ89" s="1244"/>
      <c r="CA89" s="1244"/>
    </row>
    <row r="90" spans="1:79" ht="18" customHeight="1">
      <c r="A90" s="1193">
        <v>7</v>
      </c>
      <c r="B90" s="1358" t="s">
        <v>876</v>
      </c>
      <c r="C90" s="1359"/>
      <c r="D90" s="1359"/>
      <c r="E90" s="1359"/>
      <c r="F90" s="1360"/>
      <c r="G90" s="1362"/>
      <c r="H90" s="1362"/>
      <c r="I90" s="1244"/>
      <c r="J90" s="1244"/>
      <c r="K90" s="1244"/>
      <c r="L90" s="1244"/>
      <c r="M90" s="1244"/>
      <c r="N90" s="1336"/>
      <c r="O90" s="1244"/>
      <c r="P90" s="1244"/>
      <c r="Q90" s="1244"/>
      <c r="R90" s="1244"/>
      <c r="S90" s="1244"/>
      <c r="T90" s="1244"/>
      <c r="U90" s="1244"/>
      <c r="V90" s="1244"/>
      <c r="W90" s="1244"/>
      <c r="X90" s="1244"/>
      <c r="Y90" s="1244"/>
      <c r="Z90" s="1244"/>
      <c r="AA90" s="1244"/>
      <c r="AB90" s="1244"/>
      <c r="AC90" s="1244"/>
      <c r="AD90" s="1244"/>
      <c r="AE90" s="1244"/>
      <c r="AF90" s="1244"/>
      <c r="AG90" s="1244"/>
      <c r="AH90" s="1244"/>
      <c r="AI90" s="1244"/>
      <c r="AJ90" s="1244"/>
      <c r="AK90" s="1244"/>
      <c r="AL90" s="1244"/>
      <c r="AM90" s="1244"/>
      <c r="AN90" s="1244"/>
      <c r="AO90" s="1244"/>
      <c r="AP90" s="1244"/>
      <c r="AQ90" s="1244"/>
      <c r="AR90" s="1244"/>
      <c r="AS90" s="1244"/>
      <c r="AT90" s="1244"/>
      <c r="AU90" s="1244"/>
      <c r="AV90" s="1244"/>
      <c r="AW90" s="1244"/>
      <c r="AX90" s="1244"/>
      <c r="AY90" s="1244"/>
      <c r="AZ90" s="1244"/>
      <c r="BA90" s="1244"/>
      <c r="BB90" s="1244"/>
      <c r="BC90" s="1244"/>
      <c r="BD90" s="1244"/>
      <c r="BE90" s="1244"/>
      <c r="BF90" s="1244"/>
      <c r="BG90" s="1244"/>
      <c r="BH90" s="1244"/>
      <c r="BI90" s="1244"/>
      <c r="BJ90" s="1244"/>
      <c r="BK90" s="1244"/>
      <c r="BL90" s="1244"/>
      <c r="BM90" s="1244"/>
      <c r="BN90" s="1244"/>
      <c r="BO90" s="1244"/>
      <c r="BP90" s="1244"/>
      <c r="BQ90" s="1244"/>
      <c r="BR90" s="1244"/>
      <c r="BS90" s="1244"/>
      <c r="BT90" s="1244"/>
      <c r="BU90" s="1244"/>
      <c r="BV90" s="1244"/>
      <c r="BW90" s="1244"/>
      <c r="BX90" s="1244"/>
      <c r="BY90" s="1244"/>
      <c r="BZ90" s="1244"/>
      <c r="CA90" s="1244"/>
    </row>
    <row r="91" spans="1:79" ht="35.25" customHeight="1">
      <c r="B91" s="1363" t="s">
        <v>877</v>
      </c>
      <c r="C91" s="1364"/>
      <c r="D91" s="1364"/>
      <c r="E91" s="1365"/>
      <c r="F91" s="1360"/>
      <c r="G91" s="1362"/>
      <c r="H91" s="1362"/>
      <c r="I91" s="1244"/>
      <c r="J91" s="1244"/>
      <c r="K91" s="1244"/>
      <c r="L91" s="1244"/>
      <c r="M91" s="1244"/>
      <c r="N91" s="1336"/>
      <c r="O91" s="1244"/>
      <c r="P91" s="1244"/>
      <c r="Q91" s="1244"/>
      <c r="R91" s="1244"/>
      <c r="S91" s="1244"/>
      <c r="T91" s="1244"/>
      <c r="U91" s="1244"/>
      <c r="V91" s="1244"/>
      <c r="W91" s="1244"/>
      <c r="X91" s="1244"/>
      <c r="Y91" s="1244"/>
      <c r="Z91" s="1244"/>
      <c r="AA91" s="1244"/>
      <c r="AB91" s="1244"/>
      <c r="AC91" s="1244"/>
      <c r="AD91" s="1244"/>
      <c r="AE91" s="1244"/>
      <c r="AF91" s="1244"/>
      <c r="AG91" s="1244"/>
      <c r="AH91" s="1244"/>
      <c r="AI91" s="1244"/>
      <c r="AJ91" s="1244"/>
      <c r="AK91" s="1244"/>
      <c r="AL91" s="1244"/>
      <c r="AM91" s="1244"/>
      <c r="AN91" s="1244"/>
      <c r="AO91" s="1244"/>
      <c r="AP91" s="1244"/>
      <c r="AQ91" s="1244"/>
      <c r="AR91" s="1244"/>
      <c r="AS91" s="1244"/>
      <c r="AT91" s="1244"/>
      <c r="AU91" s="1244"/>
      <c r="AV91" s="1244"/>
      <c r="AW91" s="1244"/>
      <c r="AX91" s="1244"/>
      <c r="AY91" s="1244"/>
      <c r="AZ91" s="1244"/>
      <c r="BA91" s="1244"/>
      <c r="BB91" s="1244"/>
      <c r="BC91" s="1244"/>
      <c r="BD91" s="1244"/>
      <c r="BE91" s="1244"/>
      <c r="BF91" s="1244"/>
      <c r="BG91" s="1244"/>
      <c r="BH91" s="1244"/>
      <c r="BI91" s="1244"/>
      <c r="BJ91" s="1244"/>
      <c r="BK91" s="1244"/>
      <c r="BL91" s="1244"/>
      <c r="BM91" s="1244"/>
      <c r="BN91" s="1244"/>
      <c r="BO91" s="1244"/>
      <c r="BP91" s="1244"/>
      <c r="BQ91" s="1244"/>
      <c r="BR91" s="1244"/>
      <c r="BS91" s="1244"/>
      <c r="BT91" s="1244"/>
      <c r="BU91" s="1244"/>
      <c r="BV91" s="1244"/>
      <c r="BW91" s="1244"/>
      <c r="BX91" s="1244"/>
      <c r="BY91" s="1244"/>
      <c r="BZ91" s="1244"/>
      <c r="CA91" s="1244"/>
    </row>
    <row r="92" spans="1:79" ht="16.5" customHeight="1" thickBot="1">
      <c r="B92" s="1358" t="s">
        <v>873</v>
      </c>
      <c r="C92" s="1366"/>
      <c r="F92" s="1360"/>
      <c r="G92" s="1362"/>
      <c r="H92" s="1362"/>
      <c r="I92" s="1244"/>
      <c r="J92" s="1244"/>
      <c r="K92" s="1244"/>
      <c r="L92" s="1244"/>
      <c r="M92" s="1244"/>
      <c r="N92" s="1336"/>
      <c r="O92" s="1244"/>
      <c r="P92" s="1244"/>
      <c r="Q92" s="1244"/>
      <c r="R92" s="1244"/>
      <c r="S92" s="1244"/>
      <c r="T92" s="1244"/>
      <c r="U92" s="1244"/>
      <c r="V92" s="1244"/>
      <c r="W92" s="1244"/>
      <c r="X92" s="1244"/>
      <c r="Y92" s="1244"/>
      <c r="Z92" s="1244"/>
      <c r="AA92" s="1244"/>
      <c r="AB92" s="1244"/>
      <c r="AC92" s="1244"/>
      <c r="AD92" s="1244"/>
      <c r="AE92" s="1244"/>
      <c r="AF92" s="1244"/>
      <c r="AG92" s="1244"/>
      <c r="AH92" s="1244"/>
      <c r="AI92" s="1244"/>
      <c r="AJ92" s="1244"/>
      <c r="AK92" s="1244"/>
      <c r="AL92" s="1244"/>
      <c r="AM92" s="1244"/>
      <c r="AN92" s="1244"/>
      <c r="AO92" s="1244"/>
      <c r="AP92" s="1244"/>
      <c r="AQ92" s="1244"/>
      <c r="AR92" s="1244"/>
      <c r="AS92" s="1244"/>
      <c r="AT92" s="1244"/>
      <c r="AU92" s="1244"/>
      <c r="AV92" s="1244"/>
      <c r="AW92" s="1244"/>
      <c r="AX92" s="1244"/>
      <c r="AY92" s="1244"/>
      <c r="AZ92" s="1244"/>
      <c r="BA92" s="1244"/>
      <c r="BB92" s="1244"/>
      <c r="BC92" s="1244"/>
      <c r="BD92" s="1244"/>
      <c r="BE92" s="1244"/>
      <c r="BF92" s="1244"/>
      <c r="BG92" s="1244"/>
      <c r="BH92" s="1244"/>
      <c r="BI92" s="1244"/>
      <c r="BJ92" s="1244"/>
      <c r="BK92" s="1244"/>
      <c r="BL92" s="1244"/>
      <c r="BM92" s="1244"/>
      <c r="BN92" s="1244"/>
      <c r="BO92" s="1244"/>
      <c r="BP92" s="1244"/>
      <c r="BQ92" s="1244"/>
      <c r="BR92" s="1244"/>
      <c r="BS92" s="1244"/>
      <c r="BT92" s="1244"/>
      <c r="BU92" s="1244"/>
      <c r="BV92" s="1244"/>
      <c r="BW92" s="1244"/>
      <c r="BX92" s="1244"/>
      <c r="BY92" s="1244"/>
      <c r="BZ92" s="1244"/>
      <c r="CA92" s="1244"/>
    </row>
    <row r="93" spans="1:79" ht="33.75" customHeight="1" thickBot="1">
      <c r="B93" s="1417" t="s">
        <v>843</v>
      </c>
      <c r="C93" s="1418" t="s">
        <v>844</v>
      </c>
      <c r="D93" s="1418" t="s">
        <v>845</v>
      </c>
      <c r="E93" s="1419" t="s">
        <v>846</v>
      </c>
      <c r="F93" s="1413" t="s">
        <v>847</v>
      </c>
      <c r="G93" s="1478" t="e">
        <f>AVERAGE([2]A.Pontozás_1.értékelő!G89,[2]B.Pontozás_2.értékelő!G89)</f>
        <v>#DIV/0!</v>
      </c>
      <c r="H93" s="1362"/>
      <c r="I93" s="1244"/>
      <c r="J93" s="1244"/>
      <c r="K93" s="1244"/>
      <c r="L93" s="1244"/>
      <c r="M93" s="1244"/>
      <c r="N93" s="1336"/>
      <c r="O93" s="1244"/>
      <c r="P93" s="1244"/>
      <c r="Q93" s="1244"/>
      <c r="R93" s="1244"/>
      <c r="S93" s="1244"/>
      <c r="T93" s="1244"/>
      <c r="U93" s="1244"/>
      <c r="V93" s="1244"/>
      <c r="W93" s="1244"/>
      <c r="X93" s="1244"/>
      <c r="Y93" s="1244"/>
      <c r="Z93" s="1244"/>
      <c r="AA93" s="1244"/>
      <c r="AB93" s="1244"/>
      <c r="AC93" s="1244"/>
      <c r="AD93" s="1244"/>
      <c r="AE93" s="1244"/>
      <c r="AF93" s="1244"/>
      <c r="AG93" s="1244"/>
      <c r="AH93" s="1244"/>
      <c r="AI93" s="1244"/>
      <c r="AJ93" s="1244"/>
      <c r="AK93" s="1244"/>
      <c r="AL93" s="1244"/>
      <c r="AM93" s="1244"/>
      <c r="AN93" s="1244"/>
      <c r="AO93" s="1244"/>
      <c r="AP93" s="1244"/>
      <c r="AQ93" s="1244"/>
      <c r="AR93" s="1244"/>
      <c r="AS93" s="1244"/>
      <c r="AT93" s="1244"/>
      <c r="AU93" s="1244"/>
      <c r="AV93" s="1244"/>
      <c r="AW93" s="1244"/>
      <c r="AX93" s="1244"/>
      <c r="AY93" s="1244"/>
      <c r="AZ93" s="1244"/>
      <c r="BA93" s="1244"/>
      <c r="BB93" s="1244"/>
      <c r="BC93" s="1244"/>
      <c r="BD93" s="1244"/>
      <c r="BE93" s="1244"/>
      <c r="BF93" s="1244"/>
      <c r="BG93" s="1244"/>
      <c r="BH93" s="1244"/>
      <c r="BI93" s="1244"/>
      <c r="BJ93" s="1244"/>
      <c r="BK93" s="1244"/>
      <c r="BL93" s="1244"/>
      <c r="BM93" s="1244"/>
      <c r="BN93" s="1244"/>
      <c r="BO93" s="1244"/>
      <c r="BP93" s="1244"/>
      <c r="BQ93" s="1244"/>
      <c r="BR93" s="1244"/>
      <c r="BS93" s="1244"/>
      <c r="BT93" s="1244"/>
      <c r="BU93" s="1244"/>
      <c r="BV93" s="1244"/>
      <c r="BW93" s="1244"/>
      <c r="BX93" s="1244"/>
      <c r="BY93" s="1244"/>
      <c r="BZ93" s="1244"/>
      <c r="CA93" s="1244"/>
    </row>
    <row r="94" spans="1:79" ht="26.25" customHeight="1">
      <c r="B94" s="1388" t="s">
        <v>878</v>
      </c>
      <c r="C94" s="1420" t="s">
        <v>879</v>
      </c>
      <c r="D94" s="1421"/>
      <c r="E94" s="1422" t="s">
        <v>824</v>
      </c>
      <c r="F94" s="1414"/>
      <c r="G94" s="1407"/>
      <c r="H94" s="1407"/>
      <c r="I94" s="1408"/>
      <c r="J94" s="1244"/>
      <c r="K94" s="1244"/>
      <c r="L94" s="1244"/>
      <c r="M94" s="1244"/>
      <c r="N94" s="1336"/>
      <c r="O94" s="1244"/>
      <c r="P94" s="1244"/>
      <c r="Q94" s="1244"/>
      <c r="R94" s="1244"/>
      <c r="S94" s="1244"/>
      <c r="T94" s="1244"/>
      <c r="U94" s="1244"/>
      <c r="V94" s="1244"/>
      <c r="W94" s="1244"/>
      <c r="X94" s="1244"/>
      <c r="Y94" s="1244"/>
      <c r="Z94" s="1244"/>
      <c r="AA94" s="1244"/>
      <c r="AB94" s="1244"/>
      <c r="AC94" s="1244"/>
      <c r="AD94" s="1244"/>
      <c r="AE94" s="1244"/>
      <c r="AF94" s="1244"/>
      <c r="AG94" s="1244"/>
      <c r="AH94" s="1244"/>
      <c r="AI94" s="1244"/>
      <c r="AJ94" s="1244"/>
      <c r="AK94" s="1244"/>
      <c r="AL94" s="1244"/>
      <c r="AM94" s="1244"/>
      <c r="AN94" s="1244"/>
      <c r="AO94" s="1244"/>
      <c r="AP94" s="1244"/>
      <c r="AQ94" s="1244"/>
      <c r="AR94" s="1244"/>
      <c r="AS94" s="1244"/>
      <c r="AT94" s="1244"/>
      <c r="AU94" s="1244"/>
      <c r="AV94" s="1244"/>
      <c r="AW94" s="1244"/>
      <c r="AX94" s="1244"/>
      <c r="AY94" s="1244"/>
      <c r="AZ94" s="1244"/>
      <c r="BA94" s="1244"/>
      <c r="BB94" s="1244"/>
      <c r="BC94" s="1244"/>
      <c r="BD94" s="1244"/>
      <c r="BE94" s="1244"/>
      <c r="BF94" s="1244"/>
      <c r="BG94" s="1244"/>
      <c r="BH94" s="1244"/>
      <c r="BI94" s="1244"/>
      <c r="BJ94" s="1244"/>
      <c r="BK94" s="1244"/>
      <c r="BL94" s="1244"/>
      <c r="BM94" s="1244"/>
      <c r="BN94" s="1244"/>
      <c r="BO94" s="1244"/>
      <c r="BP94" s="1244"/>
      <c r="BQ94" s="1244"/>
      <c r="BR94" s="1244"/>
      <c r="BS94" s="1244"/>
      <c r="BT94" s="1244"/>
      <c r="BU94" s="1244"/>
      <c r="BV94" s="1244"/>
      <c r="BW94" s="1244"/>
      <c r="BX94" s="1244"/>
      <c r="BY94" s="1244"/>
      <c r="BZ94" s="1244"/>
      <c r="CA94" s="1244"/>
    </row>
    <row r="95" spans="1:79" ht="27" customHeight="1" thickBot="1">
      <c r="B95" s="1394" t="s">
        <v>880</v>
      </c>
      <c r="C95" s="1423">
        <v>5</v>
      </c>
      <c r="D95" s="1396">
        <v>1</v>
      </c>
      <c r="E95" s="1397">
        <v>5</v>
      </c>
      <c r="F95" s="1415"/>
      <c r="G95" s="1411"/>
      <c r="H95" s="1411"/>
      <c r="I95" s="1412"/>
      <c r="J95" s="1244"/>
      <c r="K95" s="1244"/>
      <c r="L95" s="1244"/>
      <c r="M95" s="1244"/>
      <c r="N95" s="1336"/>
      <c r="O95" s="1244"/>
      <c r="P95" s="1244"/>
      <c r="Q95" s="1244"/>
      <c r="R95" s="1244"/>
      <c r="S95" s="1244"/>
      <c r="T95" s="1244"/>
      <c r="U95" s="1244"/>
      <c r="V95" s="1244"/>
      <c r="W95" s="1244"/>
      <c r="X95" s="1244"/>
      <c r="Y95" s="1244"/>
      <c r="Z95" s="1244"/>
      <c r="AA95" s="1244"/>
      <c r="AB95" s="1244"/>
      <c r="AC95" s="1244"/>
      <c r="AD95" s="1244"/>
      <c r="AE95" s="1244"/>
      <c r="AF95" s="1244"/>
      <c r="AG95" s="1244"/>
      <c r="AH95" s="1244"/>
      <c r="AI95" s="1244"/>
      <c r="AJ95" s="1244"/>
      <c r="AK95" s="1244"/>
      <c r="AL95" s="1244"/>
      <c r="AM95" s="1244"/>
      <c r="AN95" s="1244"/>
      <c r="AO95" s="1244"/>
      <c r="AP95" s="1244"/>
      <c r="AQ95" s="1244"/>
      <c r="AR95" s="1244"/>
      <c r="AS95" s="1244"/>
      <c r="AT95" s="1244"/>
      <c r="AU95" s="1244"/>
      <c r="AV95" s="1244"/>
      <c r="AW95" s="1244"/>
      <c r="AX95" s="1244"/>
      <c r="AY95" s="1244"/>
      <c r="AZ95" s="1244"/>
      <c r="BA95" s="1244"/>
      <c r="BB95" s="1244"/>
      <c r="BC95" s="1244"/>
      <c r="BD95" s="1244"/>
      <c r="BE95" s="1244"/>
      <c r="BF95" s="1244"/>
      <c r="BG95" s="1244"/>
      <c r="BH95" s="1244"/>
      <c r="BI95" s="1244"/>
      <c r="BJ95" s="1244"/>
      <c r="BK95" s="1244"/>
      <c r="BL95" s="1244"/>
      <c r="BM95" s="1244"/>
      <c r="BN95" s="1244"/>
      <c r="BO95" s="1244"/>
      <c r="BP95" s="1244"/>
      <c r="BQ95" s="1244"/>
      <c r="BR95" s="1244"/>
      <c r="BS95" s="1244"/>
      <c r="BT95" s="1244"/>
      <c r="BU95" s="1244"/>
      <c r="BV95" s="1244"/>
      <c r="BW95" s="1244"/>
      <c r="BX95" s="1244"/>
      <c r="BY95" s="1244"/>
      <c r="BZ95" s="1244"/>
      <c r="CA95" s="1244"/>
    </row>
    <row r="96" spans="1:79" ht="8.25" customHeight="1">
      <c r="B96" s="1358"/>
      <c r="C96" s="1359"/>
      <c r="D96" s="1359"/>
      <c r="E96" s="1359"/>
      <c r="F96" s="1424"/>
      <c r="G96" s="1362"/>
      <c r="H96" s="1362"/>
      <c r="I96" s="1244"/>
      <c r="J96" s="1244"/>
      <c r="K96" s="1244"/>
      <c r="L96" s="1244"/>
      <c r="M96" s="1244"/>
      <c r="N96" s="1336"/>
      <c r="O96" s="1244"/>
      <c r="P96" s="1244"/>
      <c r="Q96" s="1244"/>
      <c r="R96" s="1244"/>
      <c r="S96" s="1244"/>
      <c r="T96" s="1244"/>
      <c r="U96" s="1244"/>
      <c r="V96" s="1244"/>
      <c r="W96" s="1244"/>
      <c r="X96" s="1244"/>
      <c r="Y96" s="1244"/>
      <c r="Z96" s="1244"/>
      <c r="AA96" s="1244"/>
      <c r="AB96" s="1244"/>
      <c r="AC96" s="1244"/>
      <c r="AD96" s="1244"/>
      <c r="AE96" s="1244"/>
      <c r="AF96" s="1244"/>
      <c r="AG96" s="1244"/>
      <c r="AH96" s="1244"/>
      <c r="AI96" s="1244"/>
      <c r="AJ96" s="1244"/>
      <c r="AK96" s="1244"/>
      <c r="AL96" s="1244"/>
      <c r="AM96" s="1244"/>
      <c r="AN96" s="1244"/>
      <c r="AO96" s="1244"/>
      <c r="AP96" s="1244"/>
      <c r="AQ96" s="1244"/>
      <c r="AR96" s="1244"/>
      <c r="AS96" s="1244"/>
      <c r="AT96" s="1244"/>
      <c r="AU96" s="1244"/>
      <c r="AV96" s="1244"/>
      <c r="AW96" s="1244"/>
      <c r="AX96" s="1244"/>
      <c r="AY96" s="1244"/>
      <c r="AZ96" s="1244"/>
      <c r="BA96" s="1244"/>
      <c r="BB96" s="1244"/>
      <c r="BC96" s="1244"/>
      <c r="BD96" s="1244"/>
      <c r="BE96" s="1244"/>
      <c r="BF96" s="1244"/>
      <c r="BG96" s="1244"/>
      <c r="BH96" s="1244"/>
      <c r="BI96" s="1244"/>
      <c r="BJ96" s="1244"/>
      <c r="BK96" s="1244"/>
      <c r="BL96" s="1244"/>
      <c r="BM96" s="1244"/>
      <c r="BN96" s="1244"/>
      <c r="BO96" s="1244"/>
      <c r="BP96" s="1244"/>
      <c r="BQ96" s="1244"/>
      <c r="BR96" s="1244"/>
      <c r="BS96" s="1244"/>
      <c r="BT96" s="1244"/>
      <c r="BU96" s="1244"/>
      <c r="BV96" s="1244"/>
      <c r="BW96" s="1244"/>
      <c r="BX96" s="1244"/>
      <c r="BY96" s="1244"/>
      <c r="BZ96" s="1244"/>
      <c r="CA96" s="1244"/>
    </row>
    <row r="97" spans="1:79" ht="18" customHeight="1">
      <c r="A97" s="1193">
        <v>8</v>
      </c>
      <c r="B97" s="1358" t="s">
        <v>881</v>
      </c>
      <c r="C97" s="1359"/>
      <c r="D97" s="1359"/>
      <c r="E97" s="1359"/>
      <c r="F97" s="1360"/>
      <c r="G97" s="1362"/>
      <c r="H97" s="1362"/>
      <c r="I97" s="1244"/>
      <c r="J97" s="1244"/>
      <c r="K97" s="1244"/>
      <c r="L97" s="1244"/>
      <c r="M97" s="1244"/>
      <c r="N97" s="1336"/>
      <c r="O97" s="1244"/>
      <c r="P97" s="1244"/>
      <c r="Q97" s="1244"/>
      <c r="R97" s="1244"/>
      <c r="S97" s="1244"/>
      <c r="T97" s="1244"/>
      <c r="U97" s="1244"/>
      <c r="V97" s="1244"/>
      <c r="W97" s="1244"/>
      <c r="X97" s="1244"/>
      <c r="Y97" s="1244"/>
      <c r="Z97" s="1244"/>
      <c r="AA97" s="1244"/>
      <c r="AB97" s="1244"/>
      <c r="AC97" s="1244"/>
      <c r="AD97" s="1244"/>
      <c r="AE97" s="1244"/>
      <c r="AF97" s="1244"/>
      <c r="AG97" s="1244"/>
      <c r="AH97" s="1244"/>
      <c r="AI97" s="1244"/>
      <c r="AJ97" s="1244"/>
      <c r="AK97" s="1244"/>
      <c r="AL97" s="1244"/>
      <c r="AM97" s="1244"/>
      <c r="AN97" s="1244"/>
      <c r="AO97" s="1244"/>
      <c r="AP97" s="1244"/>
      <c r="AQ97" s="1244"/>
      <c r="AR97" s="1244"/>
      <c r="AS97" s="1244"/>
      <c r="AT97" s="1244"/>
      <c r="AU97" s="1244"/>
      <c r="AV97" s="1244"/>
      <c r="AW97" s="1244"/>
      <c r="AX97" s="1244"/>
      <c r="AY97" s="1244"/>
      <c r="AZ97" s="1244"/>
      <c r="BA97" s="1244"/>
      <c r="BB97" s="1244"/>
      <c r="BC97" s="1244"/>
      <c r="BD97" s="1244"/>
      <c r="BE97" s="1244"/>
      <c r="BF97" s="1244"/>
      <c r="BG97" s="1244"/>
      <c r="BH97" s="1244"/>
      <c r="BI97" s="1244"/>
      <c r="BJ97" s="1244"/>
      <c r="BK97" s="1244"/>
      <c r="BL97" s="1244"/>
      <c r="BM97" s="1244"/>
      <c r="BN97" s="1244"/>
      <c r="BO97" s="1244"/>
      <c r="BP97" s="1244"/>
      <c r="BQ97" s="1244"/>
      <c r="BR97" s="1244"/>
      <c r="BS97" s="1244"/>
      <c r="BT97" s="1244"/>
      <c r="BU97" s="1244"/>
      <c r="BV97" s="1244"/>
      <c r="BW97" s="1244"/>
      <c r="BX97" s="1244"/>
      <c r="BY97" s="1244"/>
      <c r="BZ97" s="1244"/>
      <c r="CA97" s="1244"/>
    </row>
    <row r="98" spans="1:79" ht="35.25" customHeight="1">
      <c r="B98" s="1363" t="s">
        <v>882</v>
      </c>
      <c r="C98" s="1364"/>
      <c r="D98" s="1364"/>
      <c r="E98" s="1365"/>
      <c r="F98" s="1360"/>
      <c r="G98" s="1362"/>
      <c r="H98" s="1362"/>
      <c r="I98" s="1244"/>
      <c r="J98" s="1244"/>
      <c r="K98" s="1244"/>
      <c r="L98" s="1244"/>
      <c r="M98" s="1244"/>
      <c r="N98" s="1336"/>
      <c r="O98" s="1244"/>
      <c r="P98" s="1244"/>
      <c r="Q98" s="1244"/>
      <c r="R98" s="1244"/>
      <c r="S98" s="1244"/>
      <c r="T98" s="1244"/>
      <c r="U98" s="1244"/>
      <c r="V98" s="1244"/>
      <c r="W98" s="1244"/>
      <c r="X98" s="1244"/>
      <c r="Y98" s="1244"/>
      <c r="Z98" s="1244"/>
      <c r="AA98" s="1244"/>
      <c r="AB98" s="1244"/>
      <c r="AC98" s="1244"/>
      <c r="AD98" s="1244"/>
      <c r="AE98" s="1244"/>
      <c r="AF98" s="1244"/>
      <c r="AG98" s="1244"/>
      <c r="AH98" s="1244"/>
      <c r="AI98" s="1244"/>
      <c r="AJ98" s="1244"/>
      <c r="AK98" s="1244"/>
      <c r="AL98" s="1244"/>
      <c r="AM98" s="1244"/>
      <c r="AN98" s="1244"/>
      <c r="AO98" s="1244"/>
      <c r="AP98" s="1244"/>
      <c r="AQ98" s="1244"/>
      <c r="AR98" s="1244"/>
      <c r="AS98" s="1244"/>
      <c r="AT98" s="1244"/>
      <c r="AU98" s="1244"/>
      <c r="AV98" s="1244"/>
      <c r="AW98" s="1244"/>
      <c r="AX98" s="1244"/>
      <c r="AY98" s="1244"/>
      <c r="AZ98" s="1244"/>
      <c r="BA98" s="1244"/>
      <c r="BB98" s="1244"/>
      <c r="BC98" s="1244"/>
      <c r="BD98" s="1244"/>
      <c r="BE98" s="1244"/>
      <c r="BF98" s="1244"/>
      <c r="BG98" s="1244"/>
      <c r="BH98" s="1244"/>
      <c r="BI98" s="1244"/>
      <c r="BJ98" s="1244"/>
      <c r="BK98" s="1244"/>
      <c r="BL98" s="1244"/>
      <c r="BM98" s="1244"/>
      <c r="BN98" s="1244"/>
      <c r="BO98" s="1244"/>
      <c r="BP98" s="1244"/>
      <c r="BQ98" s="1244"/>
      <c r="BR98" s="1244"/>
      <c r="BS98" s="1244"/>
      <c r="BT98" s="1244"/>
      <c r="BU98" s="1244"/>
      <c r="BV98" s="1244"/>
      <c r="BW98" s="1244"/>
      <c r="BX98" s="1244"/>
      <c r="BY98" s="1244"/>
      <c r="BZ98" s="1244"/>
      <c r="CA98" s="1244"/>
    </row>
    <row r="99" spans="1:79" ht="16.5" customHeight="1" thickBot="1">
      <c r="B99" s="1358" t="s">
        <v>873</v>
      </c>
      <c r="C99" s="1366"/>
      <c r="F99" s="1360"/>
      <c r="G99" s="1362"/>
      <c r="H99" s="1362"/>
      <c r="I99" s="1244"/>
      <c r="J99" s="1244"/>
      <c r="K99" s="1244"/>
      <c r="L99" s="1244"/>
      <c r="M99" s="1244"/>
      <c r="N99" s="1336"/>
      <c r="O99" s="1244"/>
      <c r="P99" s="1244"/>
      <c r="Q99" s="1244"/>
      <c r="R99" s="1244"/>
      <c r="S99" s="1244"/>
      <c r="T99" s="1244"/>
      <c r="U99" s="1244"/>
      <c r="V99" s="1244"/>
      <c r="W99" s="1244"/>
      <c r="X99" s="1244"/>
      <c r="Y99" s="1244"/>
      <c r="Z99" s="1244"/>
      <c r="AA99" s="1244"/>
      <c r="AB99" s="1244"/>
      <c r="AC99" s="1244"/>
      <c r="AD99" s="1244"/>
      <c r="AE99" s="1244"/>
      <c r="AF99" s="1244"/>
      <c r="AG99" s="1244"/>
      <c r="AH99" s="1244"/>
      <c r="AI99" s="1244"/>
      <c r="AJ99" s="1244"/>
      <c r="AK99" s="1244"/>
      <c r="AL99" s="1244"/>
      <c r="AM99" s="1244"/>
      <c r="AN99" s="1244"/>
      <c r="AO99" s="1244"/>
      <c r="AP99" s="1244"/>
      <c r="AQ99" s="1244"/>
      <c r="AR99" s="1244"/>
      <c r="AS99" s="1244"/>
      <c r="AT99" s="1244"/>
      <c r="AU99" s="1244"/>
      <c r="AV99" s="1244"/>
      <c r="AW99" s="1244"/>
      <c r="AX99" s="1244"/>
      <c r="AY99" s="1244"/>
      <c r="AZ99" s="1244"/>
      <c r="BA99" s="1244"/>
      <c r="BB99" s="1244"/>
      <c r="BC99" s="1244"/>
      <c r="BD99" s="1244"/>
      <c r="BE99" s="1244"/>
      <c r="BF99" s="1244"/>
      <c r="BG99" s="1244"/>
      <c r="BH99" s="1244"/>
      <c r="BI99" s="1244"/>
      <c r="BJ99" s="1244"/>
      <c r="BK99" s="1244"/>
      <c r="BL99" s="1244"/>
      <c r="BM99" s="1244"/>
      <c r="BN99" s="1244"/>
      <c r="BO99" s="1244"/>
      <c r="BP99" s="1244"/>
      <c r="BQ99" s="1244"/>
      <c r="BR99" s="1244"/>
      <c r="BS99" s="1244"/>
      <c r="BT99" s="1244"/>
      <c r="BU99" s="1244"/>
      <c r="BV99" s="1244"/>
      <c r="BW99" s="1244"/>
      <c r="BX99" s="1244"/>
      <c r="BY99" s="1244"/>
      <c r="BZ99" s="1244"/>
      <c r="CA99" s="1244"/>
    </row>
    <row r="100" spans="1:79" ht="33.75" customHeight="1" thickBot="1">
      <c r="B100" s="1417" t="s">
        <v>843</v>
      </c>
      <c r="C100" s="1418" t="s">
        <v>844</v>
      </c>
      <c r="D100" s="1418" t="s">
        <v>845</v>
      </c>
      <c r="E100" s="1419" t="s">
        <v>846</v>
      </c>
      <c r="F100" s="1413" t="s">
        <v>847</v>
      </c>
      <c r="G100" s="1478" t="e">
        <f>AVERAGE([2]A.Pontozás_1.értékelő!G96,[2]B.Pontozás_2.értékelő!G96)</f>
        <v>#DIV/0!</v>
      </c>
      <c r="H100" s="1362"/>
      <c r="I100" s="1244"/>
      <c r="J100" s="1244"/>
      <c r="K100" s="1244"/>
      <c r="L100" s="1244"/>
      <c r="M100" s="1244"/>
      <c r="N100" s="1336"/>
      <c r="O100" s="1244"/>
      <c r="P100" s="1244"/>
      <c r="Q100" s="1244"/>
      <c r="R100" s="1244"/>
      <c r="S100" s="1244"/>
      <c r="T100" s="1244"/>
      <c r="U100" s="1244"/>
      <c r="V100" s="1244"/>
      <c r="W100" s="1244"/>
      <c r="X100" s="1244"/>
      <c r="Y100" s="1244"/>
      <c r="Z100" s="1244"/>
      <c r="AA100" s="1244"/>
      <c r="AB100" s="1244"/>
      <c r="AC100" s="1244"/>
      <c r="AD100" s="1244"/>
      <c r="AE100" s="1244"/>
      <c r="AF100" s="1244"/>
      <c r="AG100" s="1244"/>
      <c r="AH100" s="1244"/>
      <c r="AI100" s="1244"/>
      <c r="AJ100" s="1244"/>
      <c r="AK100" s="1244"/>
      <c r="AL100" s="1244"/>
      <c r="AM100" s="1244"/>
      <c r="AN100" s="1244"/>
      <c r="AO100" s="1244"/>
      <c r="AP100" s="1244"/>
      <c r="AQ100" s="1244"/>
      <c r="AR100" s="1244"/>
      <c r="AS100" s="1244"/>
      <c r="AT100" s="1244"/>
      <c r="AU100" s="1244"/>
      <c r="AV100" s="1244"/>
      <c r="AW100" s="1244"/>
      <c r="AX100" s="1244"/>
      <c r="AY100" s="1244"/>
      <c r="AZ100" s="1244"/>
      <c r="BA100" s="1244"/>
      <c r="BB100" s="1244"/>
      <c r="BC100" s="1244"/>
      <c r="BD100" s="1244"/>
      <c r="BE100" s="1244"/>
      <c r="BF100" s="1244"/>
      <c r="BG100" s="1244"/>
      <c r="BH100" s="1244"/>
      <c r="BI100" s="1244"/>
      <c r="BJ100" s="1244"/>
      <c r="BK100" s="1244"/>
      <c r="BL100" s="1244"/>
      <c r="BM100" s="1244"/>
      <c r="BN100" s="1244"/>
      <c r="BO100" s="1244"/>
      <c r="BP100" s="1244"/>
      <c r="BQ100" s="1244"/>
      <c r="BR100" s="1244"/>
      <c r="BS100" s="1244"/>
      <c r="BT100" s="1244"/>
      <c r="BU100" s="1244"/>
      <c r="BV100" s="1244"/>
      <c r="BW100" s="1244"/>
      <c r="BX100" s="1244"/>
      <c r="BY100" s="1244"/>
      <c r="BZ100" s="1244"/>
      <c r="CA100" s="1244"/>
    </row>
    <row r="101" spans="1:79" ht="26.25" customHeight="1">
      <c r="B101" s="1388" t="s">
        <v>878</v>
      </c>
      <c r="C101" s="1420" t="s">
        <v>879</v>
      </c>
      <c r="D101" s="1421"/>
      <c r="E101" s="1422" t="s">
        <v>824</v>
      </c>
      <c r="F101" s="1414"/>
      <c r="G101" s="1407"/>
      <c r="H101" s="1407"/>
      <c r="I101" s="1408"/>
      <c r="J101" s="1244"/>
      <c r="K101" s="1244"/>
      <c r="L101" s="1244"/>
      <c r="M101" s="1244"/>
      <c r="N101" s="1336"/>
      <c r="O101" s="1244"/>
      <c r="P101" s="1244"/>
      <c r="Q101" s="1244"/>
      <c r="R101" s="1244"/>
      <c r="S101" s="1244"/>
      <c r="T101" s="1244"/>
      <c r="U101" s="1244"/>
      <c r="V101" s="1244"/>
      <c r="W101" s="1244"/>
      <c r="X101" s="1244"/>
      <c r="Y101" s="1244"/>
      <c r="Z101" s="1244"/>
      <c r="AA101" s="1244"/>
      <c r="AB101" s="1244"/>
      <c r="AC101" s="1244"/>
      <c r="AD101" s="1244"/>
      <c r="AE101" s="1244"/>
      <c r="AF101" s="1244"/>
      <c r="AG101" s="1244"/>
      <c r="AH101" s="1244"/>
      <c r="AI101" s="1244"/>
      <c r="AJ101" s="1244"/>
      <c r="AK101" s="1244"/>
      <c r="AL101" s="1244"/>
      <c r="AM101" s="1244"/>
      <c r="AN101" s="1244"/>
      <c r="AO101" s="1244"/>
      <c r="AP101" s="1244"/>
      <c r="AQ101" s="1244"/>
      <c r="AR101" s="1244"/>
      <c r="AS101" s="1244"/>
      <c r="AT101" s="1244"/>
      <c r="AU101" s="1244"/>
      <c r="AV101" s="1244"/>
      <c r="AW101" s="1244"/>
      <c r="AX101" s="1244"/>
      <c r="AY101" s="1244"/>
      <c r="AZ101" s="1244"/>
      <c r="BA101" s="1244"/>
      <c r="BB101" s="1244"/>
      <c r="BC101" s="1244"/>
      <c r="BD101" s="1244"/>
      <c r="BE101" s="1244"/>
      <c r="BF101" s="1244"/>
      <c r="BG101" s="1244"/>
      <c r="BH101" s="1244"/>
      <c r="BI101" s="1244"/>
      <c r="BJ101" s="1244"/>
      <c r="BK101" s="1244"/>
      <c r="BL101" s="1244"/>
      <c r="BM101" s="1244"/>
      <c r="BN101" s="1244"/>
      <c r="BO101" s="1244"/>
      <c r="BP101" s="1244"/>
      <c r="BQ101" s="1244"/>
      <c r="BR101" s="1244"/>
      <c r="BS101" s="1244"/>
      <c r="BT101" s="1244"/>
      <c r="BU101" s="1244"/>
      <c r="BV101" s="1244"/>
      <c r="BW101" s="1244"/>
      <c r="BX101" s="1244"/>
      <c r="BY101" s="1244"/>
      <c r="BZ101" s="1244"/>
      <c r="CA101" s="1244"/>
    </row>
    <row r="102" spans="1:79" ht="27" customHeight="1" thickBot="1">
      <c r="B102" s="1394" t="s">
        <v>880</v>
      </c>
      <c r="C102" s="1423">
        <v>5</v>
      </c>
      <c r="D102" s="1396">
        <v>1</v>
      </c>
      <c r="E102" s="1397">
        <v>5</v>
      </c>
      <c r="F102" s="1415"/>
      <c r="G102" s="1411"/>
      <c r="H102" s="1411"/>
      <c r="I102" s="1412"/>
      <c r="J102" s="1244"/>
      <c r="K102" s="1244"/>
      <c r="L102" s="1244"/>
      <c r="M102" s="1244"/>
      <c r="N102" s="1336"/>
      <c r="O102" s="1244"/>
      <c r="P102" s="1244"/>
      <c r="Q102" s="1244"/>
      <c r="R102" s="1244"/>
      <c r="S102" s="1244"/>
      <c r="T102" s="1244"/>
      <c r="U102" s="1244"/>
      <c r="V102" s="1244"/>
      <c r="W102" s="1244"/>
      <c r="X102" s="1244"/>
      <c r="Y102" s="1244"/>
      <c r="Z102" s="1244"/>
      <c r="AA102" s="1244"/>
      <c r="AB102" s="1244"/>
      <c r="AC102" s="1244"/>
      <c r="AD102" s="1244"/>
      <c r="AE102" s="1244"/>
      <c r="AF102" s="1244"/>
      <c r="AG102" s="1244"/>
      <c r="AH102" s="1244"/>
      <c r="AI102" s="1244"/>
      <c r="AJ102" s="1244"/>
      <c r="AK102" s="1244"/>
      <c r="AL102" s="1244"/>
      <c r="AM102" s="1244"/>
      <c r="AN102" s="1244"/>
      <c r="AO102" s="1244"/>
      <c r="AP102" s="1244"/>
      <c r="AQ102" s="1244"/>
      <c r="AR102" s="1244"/>
      <c r="AS102" s="1244"/>
      <c r="AT102" s="1244"/>
      <c r="AU102" s="1244"/>
      <c r="AV102" s="1244"/>
      <c r="AW102" s="1244"/>
      <c r="AX102" s="1244"/>
      <c r="AY102" s="1244"/>
      <c r="AZ102" s="1244"/>
      <c r="BA102" s="1244"/>
      <c r="BB102" s="1244"/>
      <c r="BC102" s="1244"/>
      <c r="BD102" s="1244"/>
      <c r="BE102" s="1244"/>
      <c r="BF102" s="1244"/>
      <c r="BG102" s="1244"/>
      <c r="BH102" s="1244"/>
      <c r="BI102" s="1244"/>
      <c r="BJ102" s="1244"/>
      <c r="BK102" s="1244"/>
      <c r="BL102" s="1244"/>
      <c r="BM102" s="1244"/>
      <c r="BN102" s="1244"/>
      <c r="BO102" s="1244"/>
      <c r="BP102" s="1244"/>
      <c r="BQ102" s="1244"/>
      <c r="BR102" s="1244"/>
      <c r="BS102" s="1244"/>
      <c r="BT102" s="1244"/>
      <c r="BU102" s="1244"/>
      <c r="BV102" s="1244"/>
      <c r="BW102" s="1244"/>
      <c r="BX102" s="1244"/>
      <c r="BY102" s="1244"/>
      <c r="BZ102" s="1244"/>
      <c r="CA102" s="1244"/>
    </row>
    <row r="103" spans="1:79" ht="8.25" customHeight="1">
      <c r="B103" s="1358"/>
      <c r="C103" s="1359"/>
      <c r="D103" s="1359"/>
      <c r="E103" s="1359"/>
      <c r="F103" s="1424"/>
      <c r="G103" s="1362"/>
      <c r="H103" s="1362"/>
      <c r="I103" s="1244"/>
      <c r="J103" s="1244"/>
      <c r="K103" s="1244"/>
      <c r="L103" s="1244"/>
      <c r="M103" s="1244"/>
      <c r="N103" s="1336"/>
      <c r="O103" s="1244"/>
      <c r="P103" s="1244"/>
      <c r="Q103" s="1244"/>
      <c r="R103" s="1244"/>
      <c r="S103" s="1244"/>
      <c r="T103" s="1244"/>
      <c r="U103" s="1244"/>
      <c r="V103" s="1244"/>
      <c r="W103" s="1244"/>
      <c r="X103" s="1244"/>
      <c r="Y103" s="1244"/>
      <c r="Z103" s="1244"/>
      <c r="AA103" s="1244"/>
      <c r="AB103" s="1244"/>
      <c r="AC103" s="1244"/>
      <c r="AD103" s="1244"/>
      <c r="AE103" s="1244"/>
      <c r="AF103" s="1244"/>
      <c r="AG103" s="1244"/>
      <c r="AH103" s="1244"/>
      <c r="AI103" s="1244"/>
      <c r="AJ103" s="1244"/>
      <c r="AK103" s="1244"/>
      <c r="AL103" s="1244"/>
      <c r="AM103" s="1244"/>
      <c r="AN103" s="1244"/>
      <c r="AO103" s="1244"/>
      <c r="AP103" s="1244"/>
      <c r="AQ103" s="1244"/>
      <c r="AR103" s="1244"/>
      <c r="AS103" s="1244"/>
      <c r="AT103" s="1244"/>
      <c r="AU103" s="1244"/>
      <c r="AV103" s="1244"/>
      <c r="AW103" s="1244"/>
      <c r="AX103" s="1244"/>
      <c r="AY103" s="1244"/>
      <c r="AZ103" s="1244"/>
      <c r="BA103" s="1244"/>
      <c r="BB103" s="1244"/>
      <c r="BC103" s="1244"/>
      <c r="BD103" s="1244"/>
      <c r="BE103" s="1244"/>
      <c r="BF103" s="1244"/>
      <c r="BG103" s="1244"/>
      <c r="BH103" s="1244"/>
      <c r="BI103" s="1244"/>
      <c r="BJ103" s="1244"/>
      <c r="BK103" s="1244"/>
      <c r="BL103" s="1244"/>
      <c r="BM103" s="1244"/>
      <c r="BN103" s="1244"/>
      <c r="BO103" s="1244"/>
      <c r="BP103" s="1244"/>
      <c r="BQ103" s="1244"/>
      <c r="BR103" s="1244"/>
      <c r="BS103" s="1244"/>
      <c r="BT103" s="1244"/>
      <c r="BU103" s="1244"/>
      <c r="BV103" s="1244"/>
      <c r="BW103" s="1244"/>
      <c r="BX103" s="1244"/>
      <c r="BY103" s="1244"/>
      <c r="BZ103" s="1244"/>
      <c r="CA103" s="1244"/>
    </row>
    <row r="104" spans="1:79" ht="18" customHeight="1">
      <c r="A104" s="1193">
        <v>9</v>
      </c>
      <c r="B104" s="1358" t="s">
        <v>883</v>
      </c>
      <c r="C104" s="1359"/>
      <c r="D104" s="1359"/>
      <c r="E104" s="1359"/>
      <c r="F104" s="1425"/>
      <c r="G104" s="1362"/>
      <c r="H104" s="1362"/>
      <c r="I104" s="1244"/>
      <c r="J104" s="1244"/>
      <c r="K104" s="1244"/>
      <c r="L104" s="1244"/>
      <c r="M104" s="1244"/>
      <c r="N104" s="1336"/>
      <c r="O104" s="1244"/>
      <c r="P104" s="1244"/>
      <c r="Q104" s="1244"/>
      <c r="R104" s="1244"/>
      <c r="S104" s="1244"/>
      <c r="T104" s="1244"/>
      <c r="U104" s="1244"/>
      <c r="V104" s="1244"/>
      <c r="W104" s="1244"/>
      <c r="X104" s="1244"/>
      <c r="Y104" s="1244"/>
      <c r="Z104" s="1244"/>
      <c r="AA104" s="1244"/>
      <c r="AB104" s="1244"/>
      <c r="AC104" s="1244"/>
      <c r="AD104" s="1244"/>
      <c r="AE104" s="1244"/>
      <c r="AF104" s="1244"/>
      <c r="AG104" s="1244"/>
      <c r="AH104" s="1244"/>
      <c r="AI104" s="1244"/>
      <c r="AJ104" s="1244"/>
      <c r="AK104" s="1244"/>
      <c r="AL104" s="1244"/>
      <c r="AM104" s="1244"/>
      <c r="AN104" s="1244"/>
      <c r="AO104" s="1244"/>
      <c r="AP104" s="1244"/>
      <c r="AQ104" s="1244"/>
      <c r="AR104" s="1244"/>
      <c r="AS104" s="1244"/>
      <c r="AT104" s="1244"/>
      <c r="AU104" s="1244"/>
      <c r="AV104" s="1244"/>
      <c r="AW104" s="1244"/>
      <c r="AX104" s="1244"/>
      <c r="AY104" s="1244"/>
      <c r="AZ104" s="1244"/>
      <c r="BA104" s="1244"/>
      <c r="BB104" s="1244"/>
      <c r="BC104" s="1244"/>
      <c r="BD104" s="1244"/>
      <c r="BE104" s="1244"/>
      <c r="BF104" s="1244"/>
      <c r="BG104" s="1244"/>
      <c r="BH104" s="1244"/>
      <c r="BI104" s="1244"/>
      <c r="BJ104" s="1244"/>
      <c r="BK104" s="1244"/>
      <c r="BL104" s="1244"/>
      <c r="BM104" s="1244"/>
      <c r="BN104" s="1244"/>
      <c r="BO104" s="1244"/>
      <c r="BP104" s="1244"/>
      <c r="BQ104" s="1244"/>
      <c r="BR104" s="1244"/>
      <c r="BS104" s="1244"/>
      <c r="BT104" s="1244"/>
      <c r="BU104" s="1244"/>
      <c r="BV104" s="1244"/>
      <c r="BW104" s="1244"/>
      <c r="BX104" s="1244"/>
      <c r="BY104" s="1244"/>
      <c r="BZ104" s="1244"/>
      <c r="CA104" s="1244"/>
    </row>
    <row r="105" spans="1:79" ht="35.25" customHeight="1">
      <c r="B105" s="1363" t="s">
        <v>884</v>
      </c>
      <c r="C105" s="1364"/>
      <c r="D105" s="1364"/>
      <c r="E105" s="1365"/>
      <c r="F105" s="1425"/>
      <c r="G105" s="1362"/>
      <c r="H105" s="1362"/>
      <c r="I105" s="1244"/>
      <c r="J105" s="1244"/>
      <c r="K105" s="1244"/>
      <c r="L105" s="1244"/>
      <c r="M105" s="1244"/>
      <c r="N105" s="1336"/>
      <c r="O105" s="1244"/>
      <c r="P105" s="1244"/>
      <c r="Q105" s="1244"/>
      <c r="R105" s="1244"/>
      <c r="S105" s="1244"/>
      <c r="T105" s="1244"/>
      <c r="U105" s="1244"/>
      <c r="V105" s="1244"/>
      <c r="W105" s="1244"/>
      <c r="X105" s="1244"/>
      <c r="Y105" s="1244"/>
      <c r="Z105" s="1244"/>
      <c r="AA105" s="1244"/>
      <c r="AB105" s="1244"/>
      <c r="AC105" s="1244"/>
      <c r="AD105" s="1244"/>
      <c r="AE105" s="1244"/>
      <c r="AF105" s="1244"/>
      <c r="AG105" s="1244"/>
      <c r="AH105" s="1244"/>
      <c r="AI105" s="1244"/>
      <c r="AJ105" s="1244"/>
      <c r="AK105" s="1244"/>
      <c r="AL105" s="1244"/>
      <c r="AM105" s="1244"/>
      <c r="AN105" s="1244"/>
      <c r="AO105" s="1244"/>
      <c r="AP105" s="1244"/>
      <c r="AQ105" s="1244"/>
      <c r="AR105" s="1244"/>
      <c r="AS105" s="1244"/>
      <c r="AT105" s="1244"/>
      <c r="AU105" s="1244"/>
      <c r="AV105" s="1244"/>
      <c r="AW105" s="1244"/>
      <c r="AX105" s="1244"/>
      <c r="AY105" s="1244"/>
      <c r="AZ105" s="1244"/>
      <c r="BA105" s="1244"/>
      <c r="BB105" s="1244"/>
      <c r="BC105" s="1244"/>
      <c r="BD105" s="1244"/>
      <c r="BE105" s="1244"/>
      <c r="BF105" s="1244"/>
      <c r="BG105" s="1244"/>
      <c r="BH105" s="1244"/>
      <c r="BI105" s="1244"/>
      <c r="BJ105" s="1244"/>
      <c r="BK105" s="1244"/>
      <c r="BL105" s="1244"/>
      <c r="BM105" s="1244"/>
      <c r="BN105" s="1244"/>
      <c r="BO105" s="1244"/>
      <c r="BP105" s="1244"/>
      <c r="BQ105" s="1244"/>
      <c r="BR105" s="1244"/>
      <c r="BS105" s="1244"/>
      <c r="BT105" s="1244"/>
      <c r="BU105" s="1244"/>
      <c r="BV105" s="1244"/>
      <c r="BW105" s="1244"/>
      <c r="BX105" s="1244"/>
      <c r="BY105" s="1244"/>
      <c r="BZ105" s="1244"/>
      <c r="CA105" s="1244"/>
    </row>
    <row r="106" spans="1:79" ht="16.5" customHeight="1" thickBot="1">
      <c r="B106" s="1358" t="s">
        <v>873</v>
      </c>
      <c r="C106" s="1366"/>
      <c r="F106" s="1425"/>
      <c r="G106" s="1362"/>
      <c r="H106" s="1362"/>
      <c r="I106" s="1244"/>
      <c r="J106" s="1244"/>
      <c r="K106" s="1244"/>
      <c r="L106" s="1244"/>
      <c r="M106" s="1244"/>
      <c r="N106" s="1336"/>
      <c r="O106" s="1244"/>
      <c r="P106" s="1244"/>
      <c r="Q106" s="1244"/>
      <c r="R106" s="1244"/>
      <c r="S106" s="1244"/>
      <c r="T106" s="1244"/>
      <c r="U106" s="1244"/>
      <c r="V106" s="1244"/>
      <c r="W106" s="1244"/>
      <c r="X106" s="1244"/>
      <c r="Y106" s="1244"/>
      <c r="Z106" s="1244"/>
      <c r="AA106" s="1244"/>
      <c r="AB106" s="1244"/>
      <c r="AC106" s="1244"/>
      <c r="AD106" s="1244"/>
      <c r="AE106" s="1244"/>
      <c r="AF106" s="1244"/>
      <c r="AG106" s="1244"/>
      <c r="AH106" s="1244"/>
      <c r="AI106" s="1244"/>
      <c r="AJ106" s="1244"/>
      <c r="AK106" s="1244"/>
      <c r="AL106" s="1244"/>
      <c r="AM106" s="1244"/>
      <c r="AN106" s="1244"/>
      <c r="AO106" s="1244"/>
      <c r="AP106" s="1244"/>
      <c r="AQ106" s="1244"/>
      <c r="AR106" s="1244"/>
      <c r="AS106" s="1244"/>
      <c r="AT106" s="1244"/>
      <c r="AU106" s="1244"/>
      <c r="AV106" s="1244"/>
      <c r="AW106" s="1244"/>
      <c r="AX106" s="1244"/>
      <c r="AY106" s="1244"/>
      <c r="AZ106" s="1244"/>
      <c r="BA106" s="1244"/>
      <c r="BB106" s="1244"/>
      <c r="BC106" s="1244"/>
      <c r="BD106" s="1244"/>
      <c r="BE106" s="1244"/>
      <c r="BF106" s="1244"/>
      <c r="BG106" s="1244"/>
      <c r="BH106" s="1244"/>
      <c r="BI106" s="1244"/>
      <c r="BJ106" s="1244"/>
      <c r="BK106" s="1244"/>
      <c r="BL106" s="1244"/>
      <c r="BM106" s="1244"/>
      <c r="BN106" s="1244"/>
      <c r="BO106" s="1244"/>
      <c r="BP106" s="1244"/>
      <c r="BQ106" s="1244"/>
      <c r="BR106" s="1244"/>
      <c r="BS106" s="1244"/>
      <c r="BT106" s="1244"/>
      <c r="BU106" s="1244"/>
      <c r="BV106" s="1244"/>
      <c r="BW106" s="1244"/>
      <c r="BX106" s="1244"/>
      <c r="BY106" s="1244"/>
      <c r="BZ106" s="1244"/>
      <c r="CA106" s="1244"/>
    </row>
    <row r="107" spans="1:79" ht="33.75" customHeight="1" thickBot="1">
      <c r="B107" s="1367" t="s">
        <v>843</v>
      </c>
      <c r="C107" s="1368" t="s">
        <v>844</v>
      </c>
      <c r="D107" s="1368" t="s">
        <v>845</v>
      </c>
      <c r="E107" s="1369" t="s">
        <v>846</v>
      </c>
      <c r="F107" s="1413" t="s">
        <v>847</v>
      </c>
      <c r="G107" s="1478" t="e">
        <f>AVERAGE([2]A.Pontozás_1.értékelő!G103,[2]B.Pontozás_2.értékelő!G103)</f>
        <v>#DIV/0!</v>
      </c>
      <c r="H107" s="1362"/>
      <c r="I107" s="1244"/>
      <c r="J107" s="1244"/>
      <c r="K107" s="1244"/>
      <c r="L107" s="1244"/>
      <c r="M107" s="1244"/>
      <c r="N107" s="1336"/>
      <c r="O107" s="1244"/>
      <c r="P107" s="1244"/>
      <c r="Q107" s="1244"/>
      <c r="R107" s="1244"/>
      <c r="S107" s="1244"/>
      <c r="T107" s="1244"/>
      <c r="U107" s="1244"/>
      <c r="V107" s="1244"/>
      <c r="W107" s="1244"/>
      <c r="X107" s="1244"/>
      <c r="Y107" s="1244"/>
      <c r="Z107" s="1244"/>
      <c r="AA107" s="1244"/>
      <c r="AB107" s="1244"/>
      <c r="AC107" s="1244"/>
      <c r="AD107" s="1244"/>
      <c r="AE107" s="1244"/>
      <c r="AF107" s="1244"/>
      <c r="AG107" s="1244"/>
      <c r="AH107" s="1244"/>
      <c r="AI107" s="1244"/>
      <c r="AJ107" s="1244"/>
      <c r="AK107" s="1244"/>
      <c r="AL107" s="1244"/>
      <c r="AM107" s="1244"/>
      <c r="AN107" s="1244"/>
      <c r="AO107" s="1244"/>
      <c r="AP107" s="1244"/>
      <c r="AQ107" s="1244"/>
      <c r="AR107" s="1244"/>
      <c r="AS107" s="1244"/>
      <c r="AT107" s="1244"/>
      <c r="AU107" s="1244"/>
      <c r="AV107" s="1244"/>
      <c r="AW107" s="1244"/>
      <c r="AX107" s="1244"/>
      <c r="AY107" s="1244"/>
      <c r="AZ107" s="1244"/>
      <c r="BA107" s="1244"/>
      <c r="BB107" s="1244"/>
      <c r="BC107" s="1244"/>
      <c r="BD107" s="1244"/>
      <c r="BE107" s="1244"/>
      <c r="BF107" s="1244"/>
      <c r="BG107" s="1244"/>
      <c r="BH107" s="1244"/>
      <c r="BI107" s="1244"/>
      <c r="BJ107" s="1244"/>
      <c r="BK107" s="1244"/>
      <c r="BL107" s="1244"/>
      <c r="BM107" s="1244"/>
      <c r="BN107" s="1244"/>
      <c r="BO107" s="1244"/>
      <c r="BP107" s="1244"/>
      <c r="BQ107" s="1244"/>
      <c r="BR107" s="1244"/>
      <c r="BS107" s="1244"/>
      <c r="BT107" s="1244"/>
      <c r="BU107" s="1244"/>
      <c r="BV107" s="1244"/>
      <c r="BW107" s="1244"/>
      <c r="BX107" s="1244"/>
      <c r="BY107" s="1244"/>
      <c r="BZ107" s="1244"/>
      <c r="CA107" s="1244"/>
    </row>
    <row r="108" spans="1:79" ht="21" customHeight="1">
      <c r="B108" s="1378" t="s">
        <v>885</v>
      </c>
      <c r="C108" s="1379">
        <v>1</v>
      </c>
      <c r="D108" s="1380">
        <v>2</v>
      </c>
      <c r="E108" s="1381">
        <v>2</v>
      </c>
      <c r="F108" s="1414"/>
      <c r="G108" s="1407"/>
      <c r="H108" s="1407"/>
      <c r="I108" s="1408"/>
      <c r="J108" s="1244"/>
      <c r="K108" s="1244"/>
      <c r="L108" s="1244"/>
      <c r="M108" s="1244"/>
      <c r="N108" s="1336"/>
      <c r="O108" s="1244"/>
      <c r="P108" s="1244"/>
      <c r="Q108" s="1244"/>
      <c r="R108" s="1244"/>
      <c r="S108" s="1244"/>
      <c r="T108" s="1244"/>
      <c r="U108" s="1244"/>
      <c r="V108" s="1244"/>
      <c r="W108" s="1244"/>
      <c r="X108" s="1244"/>
      <c r="Y108" s="1244"/>
      <c r="Z108" s="1244"/>
      <c r="AA108" s="1244"/>
      <c r="AB108" s="1244"/>
      <c r="AC108" s="1244"/>
      <c r="AD108" s="1244"/>
      <c r="AE108" s="1244"/>
      <c r="AF108" s="1244"/>
      <c r="AG108" s="1244"/>
      <c r="AH108" s="1244"/>
      <c r="AI108" s="1244"/>
      <c r="AJ108" s="1244"/>
      <c r="AK108" s="1244"/>
      <c r="AL108" s="1244"/>
      <c r="AM108" s="1244"/>
      <c r="AN108" s="1244"/>
      <c r="AO108" s="1244"/>
      <c r="AP108" s="1244"/>
      <c r="AQ108" s="1244"/>
      <c r="AR108" s="1244"/>
      <c r="AS108" s="1244"/>
      <c r="AT108" s="1244"/>
      <c r="AU108" s="1244"/>
      <c r="AV108" s="1244"/>
      <c r="AW108" s="1244"/>
      <c r="AX108" s="1244"/>
      <c r="AY108" s="1244"/>
      <c r="AZ108" s="1244"/>
      <c r="BA108" s="1244"/>
      <c r="BB108" s="1244"/>
      <c r="BC108" s="1244"/>
      <c r="BD108" s="1244"/>
      <c r="BE108" s="1244"/>
      <c r="BF108" s="1244"/>
      <c r="BG108" s="1244"/>
      <c r="BH108" s="1244"/>
      <c r="BI108" s="1244"/>
      <c r="BJ108" s="1244"/>
      <c r="BK108" s="1244"/>
      <c r="BL108" s="1244"/>
      <c r="BM108" s="1244"/>
      <c r="BN108" s="1244"/>
      <c r="BO108" s="1244"/>
      <c r="BP108" s="1244"/>
      <c r="BQ108" s="1244"/>
      <c r="BR108" s="1244"/>
      <c r="BS108" s="1244"/>
      <c r="BT108" s="1244"/>
      <c r="BU108" s="1244"/>
      <c r="BV108" s="1244"/>
      <c r="BW108" s="1244"/>
      <c r="BX108" s="1244"/>
      <c r="BY108" s="1244"/>
      <c r="BZ108" s="1244"/>
      <c r="CA108" s="1244"/>
    </row>
    <row r="109" spans="1:79" ht="20.25" customHeight="1">
      <c r="B109" s="1388" t="s">
        <v>886</v>
      </c>
      <c r="C109" s="1389">
        <v>2</v>
      </c>
      <c r="D109" s="1390">
        <v>2</v>
      </c>
      <c r="E109" s="1391">
        <v>4</v>
      </c>
      <c r="F109" s="1414"/>
      <c r="G109" s="1409"/>
      <c r="H109" s="1409"/>
      <c r="I109" s="1410"/>
      <c r="J109" s="1244"/>
      <c r="K109" s="1244"/>
      <c r="L109" s="1244"/>
      <c r="M109" s="1244"/>
      <c r="N109" s="1336"/>
      <c r="O109" s="1244"/>
      <c r="P109" s="1244"/>
      <c r="Q109" s="1244"/>
      <c r="R109" s="1244"/>
      <c r="S109" s="1244"/>
      <c r="T109" s="1244"/>
      <c r="U109" s="1244"/>
      <c r="V109" s="1244"/>
      <c r="W109" s="1244"/>
      <c r="X109" s="1244"/>
      <c r="Y109" s="1244"/>
      <c r="Z109" s="1244"/>
      <c r="AA109" s="1244"/>
      <c r="AB109" s="1244"/>
      <c r="AC109" s="1244"/>
      <c r="AD109" s="1244"/>
      <c r="AE109" s="1244"/>
      <c r="AF109" s="1244"/>
      <c r="AG109" s="1244"/>
      <c r="AH109" s="1244"/>
      <c r="AI109" s="1244"/>
      <c r="AJ109" s="1244"/>
      <c r="AK109" s="1244"/>
      <c r="AL109" s="1244"/>
      <c r="AM109" s="1244"/>
      <c r="AN109" s="1244"/>
      <c r="AO109" s="1244"/>
      <c r="AP109" s="1244"/>
      <c r="AQ109" s="1244"/>
      <c r="AR109" s="1244"/>
      <c r="AS109" s="1244"/>
      <c r="AT109" s="1244"/>
      <c r="AU109" s="1244"/>
      <c r="AV109" s="1244"/>
      <c r="AW109" s="1244"/>
      <c r="AX109" s="1244"/>
      <c r="AY109" s="1244"/>
      <c r="AZ109" s="1244"/>
      <c r="BA109" s="1244"/>
      <c r="BB109" s="1244"/>
      <c r="BC109" s="1244"/>
      <c r="BD109" s="1244"/>
      <c r="BE109" s="1244"/>
      <c r="BF109" s="1244"/>
      <c r="BG109" s="1244"/>
      <c r="BH109" s="1244"/>
      <c r="BI109" s="1244"/>
      <c r="BJ109" s="1244"/>
      <c r="BK109" s="1244"/>
      <c r="BL109" s="1244"/>
      <c r="BM109" s="1244"/>
      <c r="BN109" s="1244"/>
      <c r="BO109" s="1244"/>
      <c r="BP109" s="1244"/>
      <c r="BQ109" s="1244"/>
      <c r="BR109" s="1244"/>
      <c r="BS109" s="1244"/>
      <c r="BT109" s="1244"/>
      <c r="BU109" s="1244"/>
      <c r="BV109" s="1244"/>
      <c r="BW109" s="1244"/>
      <c r="BX109" s="1244"/>
      <c r="BY109" s="1244"/>
      <c r="BZ109" s="1244"/>
      <c r="CA109" s="1244"/>
    </row>
    <row r="110" spans="1:79" ht="39" customHeight="1" thickBot="1">
      <c r="B110" s="1394" t="s">
        <v>887</v>
      </c>
      <c r="C110" s="1395">
        <v>3</v>
      </c>
      <c r="D110" s="1396">
        <v>2</v>
      </c>
      <c r="E110" s="1397">
        <v>6</v>
      </c>
      <c r="F110" s="1415"/>
      <c r="G110" s="1411"/>
      <c r="H110" s="1411"/>
      <c r="I110" s="1412"/>
      <c r="J110" s="1244"/>
      <c r="K110" s="1244"/>
      <c r="L110" s="1244"/>
      <c r="M110" s="1244"/>
      <c r="N110" s="1336"/>
      <c r="O110" s="1244"/>
      <c r="P110" s="1244"/>
      <c r="Q110" s="1244"/>
      <c r="R110" s="1244"/>
      <c r="S110" s="1244"/>
      <c r="T110" s="1244"/>
      <c r="U110" s="1244"/>
      <c r="V110" s="1244"/>
      <c r="W110" s="1244"/>
      <c r="X110" s="1244"/>
      <c r="Y110" s="1244"/>
      <c r="Z110" s="1244"/>
      <c r="AA110" s="1244"/>
      <c r="AB110" s="1244"/>
      <c r="AC110" s="1244"/>
      <c r="AD110" s="1244"/>
      <c r="AE110" s="1244"/>
      <c r="AF110" s="1244"/>
      <c r="AG110" s="1244"/>
      <c r="AH110" s="1244"/>
      <c r="AI110" s="1244"/>
      <c r="AJ110" s="1244"/>
      <c r="AK110" s="1244"/>
      <c r="AL110" s="1244"/>
      <c r="AM110" s="1244"/>
      <c r="AN110" s="1244"/>
      <c r="AO110" s="1244"/>
      <c r="AP110" s="1244"/>
      <c r="AQ110" s="1244"/>
      <c r="AR110" s="1244"/>
      <c r="AS110" s="1244"/>
      <c r="AT110" s="1244"/>
      <c r="AU110" s="1244"/>
      <c r="AV110" s="1244"/>
      <c r="AW110" s="1244"/>
      <c r="AX110" s="1244"/>
      <c r="AY110" s="1244"/>
      <c r="AZ110" s="1244"/>
      <c r="BA110" s="1244"/>
      <c r="BB110" s="1244"/>
      <c r="BC110" s="1244"/>
      <c r="BD110" s="1244"/>
      <c r="BE110" s="1244"/>
      <c r="BF110" s="1244"/>
      <c r="BG110" s="1244"/>
      <c r="BH110" s="1244"/>
      <c r="BI110" s="1244"/>
      <c r="BJ110" s="1244"/>
      <c r="BK110" s="1244"/>
      <c r="BL110" s="1244"/>
      <c r="BM110" s="1244"/>
      <c r="BN110" s="1244"/>
      <c r="BO110" s="1244"/>
      <c r="BP110" s="1244"/>
      <c r="BQ110" s="1244"/>
      <c r="BR110" s="1244"/>
      <c r="BS110" s="1244"/>
      <c r="BT110" s="1244"/>
      <c r="BU110" s="1244"/>
      <c r="BV110" s="1244"/>
      <c r="BW110" s="1244"/>
      <c r="BX110" s="1244"/>
      <c r="BY110" s="1244"/>
      <c r="BZ110" s="1244"/>
      <c r="CA110" s="1244"/>
    </row>
    <row r="111" spans="1:79" ht="9" customHeight="1">
      <c r="B111" s="1404"/>
      <c r="C111" s="1405"/>
      <c r="D111" s="1405"/>
      <c r="E111" s="1405"/>
      <c r="F111" s="1425"/>
      <c r="G111" s="1362"/>
      <c r="H111" s="1362"/>
      <c r="I111" s="1244"/>
      <c r="J111" s="1244"/>
      <c r="K111" s="1244"/>
      <c r="L111" s="1244"/>
      <c r="M111" s="1244"/>
      <c r="N111" s="1336"/>
      <c r="O111" s="1244"/>
      <c r="P111" s="1244"/>
      <c r="Q111" s="1244"/>
      <c r="R111" s="1244"/>
      <c r="S111" s="1244"/>
      <c r="T111" s="1244"/>
      <c r="U111" s="1244"/>
      <c r="V111" s="1244"/>
      <c r="W111" s="1244"/>
      <c r="X111" s="1244"/>
      <c r="Y111" s="1244"/>
      <c r="Z111" s="1244"/>
      <c r="AA111" s="1244"/>
      <c r="AB111" s="1244"/>
      <c r="AC111" s="1244"/>
      <c r="AD111" s="1244"/>
      <c r="AE111" s="1244"/>
      <c r="AF111" s="1244"/>
      <c r="AG111" s="1244"/>
      <c r="AH111" s="1244"/>
      <c r="AI111" s="1244"/>
      <c r="AJ111" s="1244"/>
      <c r="AK111" s="1244"/>
      <c r="AL111" s="1244"/>
      <c r="AM111" s="1244"/>
      <c r="AN111" s="1244"/>
      <c r="AO111" s="1244"/>
      <c r="AP111" s="1244"/>
      <c r="AQ111" s="1244"/>
      <c r="AR111" s="1244"/>
      <c r="AS111" s="1244"/>
      <c r="AT111" s="1244"/>
      <c r="AU111" s="1244"/>
      <c r="AV111" s="1244"/>
      <c r="AW111" s="1244"/>
      <c r="AX111" s="1244"/>
      <c r="AY111" s="1244"/>
      <c r="AZ111" s="1244"/>
      <c r="BA111" s="1244"/>
      <c r="BB111" s="1244"/>
      <c r="BC111" s="1244"/>
      <c r="BD111" s="1244"/>
      <c r="BE111" s="1244"/>
      <c r="BF111" s="1244"/>
      <c r="BG111" s="1244"/>
      <c r="BH111" s="1244"/>
      <c r="BI111" s="1244"/>
      <c r="BJ111" s="1244"/>
      <c r="BK111" s="1244"/>
      <c r="BL111" s="1244"/>
      <c r="BM111" s="1244"/>
      <c r="BN111" s="1244"/>
      <c r="BO111" s="1244"/>
      <c r="BP111" s="1244"/>
      <c r="BQ111" s="1244"/>
      <c r="BR111" s="1244"/>
      <c r="BS111" s="1244"/>
      <c r="BT111" s="1244"/>
      <c r="BU111" s="1244"/>
      <c r="BV111" s="1244"/>
      <c r="BW111" s="1244"/>
      <c r="BX111" s="1244"/>
      <c r="BY111" s="1244"/>
      <c r="BZ111" s="1244"/>
      <c r="CA111" s="1244"/>
    </row>
    <row r="112" spans="1:79" ht="18" customHeight="1">
      <c r="A112" s="1193">
        <v>10</v>
      </c>
      <c r="B112" s="1358" t="s">
        <v>888</v>
      </c>
      <c r="C112" s="1359"/>
      <c r="D112" s="1359"/>
      <c r="E112" s="1359"/>
      <c r="F112" s="1425"/>
      <c r="G112" s="1362"/>
      <c r="H112" s="1362"/>
      <c r="I112" s="1244"/>
      <c r="J112" s="1244"/>
      <c r="K112" s="1244"/>
      <c r="L112" s="1244"/>
      <c r="M112" s="1244"/>
      <c r="N112" s="1336"/>
      <c r="O112" s="1244"/>
      <c r="P112" s="1244"/>
      <c r="Q112" s="1244"/>
      <c r="R112" s="1244"/>
      <c r="S112" s="1244"/>
      <c r="T112" s="1244"/>
      <c r="U112" s="1244"/>
      <c r="V112" s="1244"/>
      <c r="W112" s="1244"/>
      <c r="X112" s="1244"/>
      <c r="Y112" s="1244"/>
      <c r="Z112" s="1244"/>
      <c r="AA112" s="1244"/>
      <c r="AB112" s="1244"/>
      <c r="AC112" s="1244"/>
      <c r="AD112" s="1244"/>
      <c r="AE112" s="1244"/>
      <c r="AF112" s="1244"/>
      <c r="AG112" s="1244"/>
      <c r="AH112" s="1244"/>
      <c r="AI112" s="1244"/>
      <c r="AJ112" s="1244"/>
      <c r="AK112" s="1244"/>
      <c r="AL112" s="1244"/>
      <c r="AM112" s="1244"/>
      <c r="AN112" s="1244"/>
      <c r="AO112" s="1244"/>
      <c r="AP112" s="1244"/>
      <c r="AQ112" s="1244"/>
      <c r="AR112" s="1244"/>
      <c r="AS112" s="1244"/>
      <c r="AT112" s="1244"/>
      <c r="AU112" s="1244"/>
      <c r="AV112" s="1244"/>
      <c r="AW112" s="1244"/>
      <c r="AX112" s="1244"/>
      <c r="AY112" s="1244"/>
      <c r="AZ112" s="1244"/>
      <c r="BA112" s="1244"/>
      <c r="BB112" s="1244"/>
      <c r="BC112" s="1244"/>
      <c r="BD112" s="1244"/>
      <c r="BE112" s="1244"/>
      <c r="BF112" s="1244"/>
      <c r="BG112" s="1244"/>
      <c r="BH112" s="1244"/>
      <c r="BI112" s="1244"/>
      <c r="BJ112" s="1244"/>
      <c r="BK112" s="1244"/>
      <c r="BL112" s="1244"/>
      <c r="BM112" s="1244"/>
      <c r="BN112" s="1244"/>
      <c r="BO112" s="1244"/>
      <c r="BP112" s="1244"/>
      <c r="BQ112" s="1244"/>
      <c r="BR112" s="1244"/>
      <c r="BS112" s="1244"/>
      <c r="BT112" s="1244"/>
      <c r="BU112" s="1244"/>
      <c r="BV112" s="1244"/>
      <c r="BW112" s="1244"/>
      <c r="BX112" s="1244"/>
      <c r="BY112" s="1244"/>
      <c r="BZ112" s="1244"/>
      <c r="CA112" s="1244"/>
    </row>
    <row r="113" spans="1:79" ht="35.25" customHeight="1">
      <c r="B113" s="1363" t="s">
        <v>889</v>
      </c>
      <c r="C113" s="1364"/>
      <c r="D113" s="1364"/>
      <c r="E113" s="1365"/>
      <c r="F113" s="1425"/>
      <c r="G113" s="1362"/>
      <c r="H113" s="1362"/>
      <c r="I113" s="1244"/>
      <c r="J113" s="1244"/>
      <c r="K113" s="1244"/>
      <c r="L113" s="1244"/>
      <c r="M113" s="1244"/>
      <c r="N113" s="1336"/>
      <c r="O113" s="1244"/>
      <c r="P113" s="1244"/>
      <c r="Q113" s="1244"/>
      <c r="R113" s="1244"/>
      <c r="S113" s="1244"/>
      <c r="T113" s="1244"/>
      <c r="U113" s="1244"/>
      <c r="V113" s="1244"/>
      <c r="W113" s="1244"/>
      <c r="X113" s="1244"/>
      <c r="Y113" s="1244"/>
      <c r="Z113" s="1244"/>
      <c r="AA113" s="1244"/>
      <c r="AB113" s="1244"/>
      <c r="AC113" s="1244"/>
      <c r="AD113" s="1244"/>
      <c r="AE113" s="1244"/>
      <c r="AF113" s="1244"/>
      <c r="AG113" s="1244"/>
      <c r="AH113" s="1244"/>
      <c r="AI113" s="1244"/>
      <c r="AJ113" s="1244"/>
      <c r="AK113" s="1244"/>
      <c r="AL113" s="1244"/>
      <c r="AM113" s="1244"/>
      <c r="AN113" s="1244"/>
      <c r="AO113" s="1244"/>
      <c r="AP113" s="1244"/>
      <c r="AQ113" s="1244"/>
      <c r="AR113" s="1244"/>
      <c r="AS113" s="1244"/>
      <c r="AT113" s="1244"/>
      <c r="AU113" s="1244"/>
      <c r="AV113" s="1244"/>
      <c r="AW113" s="1244"/>
      <c r="AX113" s="1244"/>
      <c r="AY113" s="1244"/>
      <c r="AZ113" s="1244"/>
      <c r="BA113" s="1244"/>
      <c r="BB113" s="1244"/>
      <c r="BC113" s="1244"/>
      <c r="BD113" s="1244"/>
      <c r="BE113" s="1244"/>
      <c r="BF113" s="1244"/>
      <c r="BG113" s="1244"/>
      <c r="BH113" s="1244"/>
      <c r="BI113" s="1244"/>
      <c r="BJ113" s="1244"/>
      <c r="BK113" s="1244"/>
      <c r="BL113" s="1244"/>
      <c r="BM113" s="1244"/>
      <c r="BN113" s="1244"/>
      <c r="BO113" s="1244"/>
      <c r="BP113" s="1244"/>
      <c r="BQ113" s="1244"/>
      <c r="BR113" s="1244"/>
      <c r="BS113" s="1244"/>
      <c r="BT113" s="1244"/>
      <c r="BU113" s="1244"/>
      <c r="BV113" s="1244"/>
      <c r="BW113" s="1244"/>
      <c r="BX113" s="1244"/>
      <c r="BY113" s="1244"/>
      <c r="BZ113" s="1244"/>
      <c r="CA113" s="1244"/>
    </row>
    <row r="114" spans="1:79" ht="16.5" customHeight="1" thickBot="1">
      <c r="B114" s="1358" t="s">
        <v>873</v>
      </c>
      <c r="C114" s="1366"/>
      <c r="F114" s="1425"/>
      <c r="G114" s="1362"/>
      <c r="H114" s="1362"/>
      <c r="I114" s="1244"/>
      <c r="J114" s="1244"/>
      <c r="K114" s="1244"/>
      <c r="L114" s="1244"/>
      <c r="M114" s="1244"/>
      <c r="N114" s="1336"/>
      <c r="O114" s="1244"/>
      <c r="P114" s="1244"/>
      <c r="Q114" s="1244"/>
      <c r="R114" s="1244"/>
      <c r="S114" s="1244"/>
      <c r="T114" s="1244"/>
      <c r="U114" s="1244"/>
      <c r="V114" s="1244"/>
      <c r="W114" s="1244"/>
      <c r="X114" s="1244"/>
      <c r="Y114" s="1244"/>
      <c r="Z114" s="1244"/>
      <c r="AA114" s="1244"/>
      <c r="AB114" s="1244"/>
      <c r="AC114" s="1244"/>
      <c r="AD114" s="1244"/>
      <c r="AE114" s="1244"/>
      <c r="AF114" s="1244"/>
      <c r="AG114" s="1244"/>
      <c r="AH114" s="1244"/>
      <c r="AI114" s="1244"/>
      <c r="AJ114" s="1244"/>
      <c r="AK114" s="1244"/>
      <c r="AL114" s="1244"/>
      <c r="AM114" s="1244"/>
      <c r="AN114" s="1244"/>
      <c r="AO114" s="1244"/>
      <c r="AP114" s="1244"/>
      <c r="AQ114" s="1244"/>
      <c r="AR114" s="1244"/>
      <c r="AS114" s="1244"/>
      <c r="AT114" s="1244"/>
      <c r="AU114" s="1244"/>
      <c r="AV114" s="1244"/>
      <c r="AW114" s="1244"/>
      <c r="AX114" s="1244"/>
      <c r="AY114" s="1244"/>
      <c r="AZ114" s="1244"/>
      <c r="BA114" s="1244"/>
      <c r="BB114" s="1244"/>
      <c r="BC114" s="1244"/>
      <c r="BD114" s="1244"/>
      <c r="BE114" s="1244"/>
      <c r="BF114" s="1244"/>
      <c r="BG114" s="1244"/>
      <c r="BH114" s="1244"/>
      <c r="BI114" s="1244"/>
      <c r="BJ114" s="1244"/>
      <c r="BK114" s="1244"/>
      <c r="BL114" s="1244"/>
      <c r="BM114" s="1244"/>
      <c r="BN114" s="1244"/>
      <c r="BO114" s="1244"/>
      <c r="BP114" s="1244"/>
      <c r="BQ114" s="1244"/>
      <c r="BR114" s="1244"/>
      <c r="BS114" s="1244"/>
      <c r="BT114" s="1244"/>
      <c r="BU114" s="1244"/>
      <c r="BV114" s="1244"/>
      <c r="BW114" s="1244"/>
      <c r="BX114" s="1244"/>
      <c r="BY114" s="1244"/>
      <c r="BZ114" s="1244"/>
      <c r="CA114" s="1244"/>
    </row>
    <row r="115" spans="1:79" ht="33.75" customHeight="1" thickBot="1">
      <c r="B115" s="1417" t="s">
        <v>843</v>
      </c>
      <c r="C115" s="1418" t="s">
        <v>844</v>
      </c>
      <c r="D115" s="1418" t="s">
        <v>845</v>
      </c>
      <c r="E115" s="1419" t="s">
        <v>846</v>
      </c>
      <c r="F115" s="1413" t="s">
        <v>847</v>
      </c>
      <c r="G115" s="1478" t="e">
        <f>AVERAGE([2]A.Pontozás_1.értékelő!G111,[2]B.Pontozás_2.értékelő!G111)</f>
        <v>#DIV/0!</v>
      </c>
      <c r="H115" s="1362"/>
      <c r="I115" s="1244"/>
      <c r="J115" s="1244"/>
      <c r="K115" s="1244"/>
      <c r="L115" s="1244"/>
      <c r="M115" s="1244"/>
      <c r="N115" s="1336"/>
      <c r="O115" s="1244"/>
      <c r="P115" s="1244"/>
      <c r="Q115" s="1244"/>
      <c r="R115" s="1244"/>
      <c r="S115" s="1244"/>
      <c r="T115" s="1244"/>
      <c r="U115" s="1244"/>
      <c r="V115" s="1244"/>
      <c r="W115" s="1244"/>
      <c r="X115" s="1244"/>
      <c r="Y115" s="1244"/>
      <c r="Z115" s="1244"/>
      <c r="AA115" s="1244"/>
      <c r="AB115" s="1244"/>
      <c r="AC115" s="1244"/>
      <c r="AD115" s="1244"/>
      <c r="AE115" s="1244"/>
      <c r="AF115" s="1244"/>
      <c r="AG115" s="1244"/>
      <c r="AH115" s="1244"/>
      <c r="AI115" s="1244"/>
      <c r="AJ115" s="1244"/>
      <c r="AK115" s="1244"/>
      <c r="AL115" s="1244"/>
      <c r="AM115" s="1244"/>
      <c r="AN115" s="1244"/>
      <c r="AO115" s="1244"/>
      <c r="AP115" s="1244"/>
      <c r="AQ115" s="1244"/>
      <c r="AR115" s="1244"/>
      <c r="AS115" s="1244"/>
      <c r="AT115" s="1244"/>
      <c r="AU115" s="1244"/>
      <c r="AV115" s="1244"/>
      <c r="AW115" s="1244"/>
      <c r="AX115" s="1244"/>
      <c r="AY115" s="1244"/>
      <c r="AZ115" s="1244"/>
      <c r="BA115" s="1244"/>
      <c r="BB115" s="1244"/>
      <c r="BC115" s="1244"/>
      <c r="BD115" s="1244"/>
      <c r="BE115" s="1244"/>
      <c r="BF115" s="1244"/>
      <c r="BG115" s="1244"/>
      <c r="BH115" s="1244"/>
      <c r="BI115" s="1244"/>
      <c r="BJ115" s="1244"/>
      <c r="BK115" s="1244"/>
      <c r="BL115" s="1244"/>
      <c r="BM115" s="1244"/>
      <c r="BN115" s="1244"/>
      <c r="BO115" s="1244"/>
      <c r="BP115" s="1244"/>
      <c r="BQ115" s="1244"/>
      <c r="BR115" s="1244"/>
      <c r="BS115" s="1244"/>
      <c r="BT115" s="1244"/>
      <c r="BU115" s="1244"/>
      <c r="BV115" s="1244"/>
      <c r="BW115" s="1244"/>
      <c r="BX115" s="1244"/>
      <c r="BY115" s="1244"/>
      <c r="BZ115" s="1244"/>
      <c r="CA115" s="1244"/>
    </row>
    <row r="116" spans="1:79" ht="26.25" customHeight="1">
      <c r="B116" s="1388" t="s">
        <v>878</v>
      </c>
      <c r="C116" s="1420" t="s">
        <v>879</v>
      </c>
      <c r="D116" s="1421"/>
      <c r="E116" s="1422" t="s">
        <v>824</v>
      </c>
      <c r="F116" s="1414"/>
      <c r="G116" s="1407"/>
      <c r="H116" s="1407"/>
      <c r="I116" s="1408"/>
      <c r="J116" s="1244"/>
      <c r="K116" s="1244"/>
      <c r="L116" s="1244"/>
      <c r="M116" s="1244"/>
      <c r="N116" s="1336"/>
      <c r="O116" s="1244"/>
      <c r="P116" s="1244"/>
      <c r="Q116" s="1244"/>
      <c r="R116" s="1244"/>
      <c r="S116" s="1244"/>
      <c r="T116" s="1244"/>
      <c r="U116" s="1244"/>
      <c r="V116" s="1244"/>
      <c r="W116" s="1244"/>
      <c r="X116" s="1244"/>
      <c r="Y116" s="1244"/>
      <c r="Z116" s="1244"/>
      <c r="AA116" s="1244"/>
      <c r="AB116" s="1244"/>
      <c r="AC116" s="1244"/>
      <c r="AD116" s="1244"/>
      <c r="AE116" s="1244"/>
      <c r="AF116" s="1244"/>
      <c r="AG116" s="1244"/>
      <c r="AH116" s="1244"/>
      <c r="AI116" s="1244"/>
      <c r="AJ116" s="1244"/>
      <c r="AK116" s="1244"/>
      <c r="AL116" s="1244"/>
      <c r="AM116" s="1244"/>
      <c r="AN116" s="1244"/>
      <c r="AO116" s="1244"/>
      <c r="AP116" s="1244"/>
      <c r="AQ116" s="1244"/>
      <c r="AR116" s="1244"/>
      <c r="AS116" s="1244"/>
      <c r="AT116" s="1244"/>
      <c r="AU116" s="1244"/>
      <c r="AV116" s="1244"/>
      <c r="AW116" s="1244"/>
      <c r="AX116" s="1244"/>
      <c r="AY116" s="1244"/>
      <c r="AZ116" s="1244"/>
      <c r="BA116" s="1244"/>
      <c r="BB116" s="1244"/>
      <c r="BC116" s="1244"/>
      <c r="BD116" s="1244"/>
      <c r="BE116" s="1244"/>
      <c r="BF116" s="1244"/>
      <c r="BG116" s="1244"/>
      <c r="BH116" s="1244"/>
      <c r="BI116" s="1244"/>
      <c r="BJ116" s="1244"/>
      <c r="BK116" s="1244"/>
      <c r="BL116" s="1244"/>
      <c r="BM116" s="1244"/>
      <c r="BN116" s="1244"/>
      <c r="BO116" s="1244"/>
      <c r="BP116" s="1244"/>
      <c r="BQ116" s="1244"/>
      <c r="BR116" s="1244"/>
      <c r="BS116" s="1244"/>
      <c r="BT116" s="1244"/>
      <c r="BU116" s="1244"/>
      <c r="BV116" s="1244"/>
      <c r="BW116" s="1244"/>
      <c r="BX116" s="1244"/>
      <c r="BY116" s="1244"/>
      <c r="BZ116" s="1244"/>
      <c r="CA116" s="1244"/>
    </row>
    <row r="117" spans="1:79" ht="27" customHeight="1" thickBot="1">
      <c r="B117" s="1394" t="s">
        <v>880</v>
      </c>
      <c r="C117" s="1423">
        <v>5</v>
      </c>
      <c r="D117" s="1396">
        <v>1</v>
      </c>
      <c r="E117" s="1397">
        <v>5</v>
      </c>
      <c r="F117" s="1415"/>
      <c r="G117" s="1411"/>
      <c r="H117" s="1411"/>
      <c r="I117" s="1412"/>
      <c r="J117" s="1244"/>
      <c r="K117" s="1244"/>
      <c r="L117" s="1244"/>
      <c r="M117" s="1244"/>
      <c r="N117" s="1336"/>
      <c r="O117" s="1244"/>
      <c r="P117" s="1244"/>
      <c r="Q117" s="1244"/>
      <c r="R117" s="1244"/>
      <c r="S117" s="1244"/>
      <c r="T117" s="1244"/>
      <c r="U117" s="1244"/>
      <c r="V117" s="1244"/>
      <c r="W117" s="1244"/>
      <c r="X117" s="1244"/>
      <c r="Y117" s="1244"/>
      <c r="Z117" s="1244"/>
      <c r="AA117" s="1244"/>
      <c r="AB117" s="1244"/>
      <c r="AC117" s="1244"/>
      <c r="AD117" s="1244"/>
      <c r="AE117" s="1244"/>
      <c r="AF117" s="1244"/>
      <c r="AG117" s="1244"/>
      <c r="AH117" s="1244"/>
      <c r="AI117" s="1244"/>
      <c r="AJ117" s="1244"/>
      <c r="AK117" s="1244"/>
      <c r="AL117" s="1244"/>
      <c r="AM117" s="1244"/>
      <c r="AN117" s="1244"/>
      <c r="AO117" s="1244"/>
      <c r="AP117" s="1244"/>
      <c r="AQ117" s="1244"/>
      <c r="AR117" s="1244"/>
      <c r="AS117" s="1244"/>
      <c r="AT117" s="1244"/>
      <c r="AU117" s="1244"/>
      <c r="AV117" s="1244"/>
      <c r="AW117" s="1244"/>
      <c r="AX117" s="1244"/>
      <c r="AY117" s="1244"/>
      <c r="AZ117" s="1244"/>
      <c r="BA117" s="1244"/>
      <c r="BB117" s="1244"/>
      <c r="BC117" s="1244"/>
      <c r="BD117" s="1244"/>
      <c r="BE117" s="1244"/>
      <c r="BF117" s="1244"/>
      <c r="BG117" s="1244"/>
      <c r="BH117" s="1244"/>
      <c r="BI117" s="1244"/>
      <c r="BJ117" s="1244"/>
      <c r="BK117" s="1244"/>
      <c r="BL117" s="1244"/>
      <c r="BM117" s="1244"/>
      <c r="BN117" s="1244"/>
      <c r="BO117" s="1244"/>
      <c r="BP117" s="1244"/>
      <c r="BQ117" s="1244"/>
      <c r="BR117" s="1244"/>
      <c r="BS117" s="1244"/>
      <c r="BT117" s="1244"/>
      <c r="BU117" s="1244"/>
      <c r="BV117" s="1244"/>
      <c r="BW117" s="1244"/>
      <c r="BX117" s="1244"/>
      <c r="BY117" s="1244"/>
      <c r="BZ117" s="1244"/>
      <c r="CA117" s="1244"/>
    </row>
    <row r="118" spans="1:79" ht="8.25" customHeight="1">
      <c r="B118" s="1358"/>
      <c r="C118" s="1359"/>
      <c r="D118" s="1359"/>
      <c r="E118" s="1359"/>
      <c r="F118" s="1359"/>
      <c r="G118" s="1362"/>
      <c r="H118" s="1362"/>
      <c r="I118" s="1244"/>
      <c r="J118" s="1244"/>
      <c r="K118" s="1244"/>
      <c r="L118" s="1244"/>
      <c r="M118" s="1244"/>
      <c r="N118" s="1336"/>
      <c r="O118" s="1244"/>
      <c r="P118" s="1244"/>
      <c r="Q118" s="1244"/>
      <c r="R118" s="1244"/>
      <c r="S118" s="1244"/>
      <c r="T118" s="1244"/>
      <c r="U118" s="1244"/>
      <c r="V118" s="1244"/>
      <c r="W118" s="1244"/>
      <c r="X118" s="1244"/>
      <c r="Y118" s="1244"/>
      <c r="Z118" s="1244"/>
      <c r="AA118" s="1244"/>
      <c r="AB118" s="1244"/>
      <c r="AC118" s="1244"/>
      <c r="AD118" s="1244"/>
      <c r="AE118" s="1244"/>
      <c r="AF118" s="1244"/>
      <c r="AG118" s="1244"/>
      <c r="AH118" s="1244"/>
      <c r="AI118" s="1244"/>
      <c r="AJ118" s="1244"/>
      <c r="AK118" s="1244"/>
      <c r="AL118" s="1244"/>
      <c r="AM118" s="1244"/>
      <c r="AN118" s="1244"/>
      <c r="AO118" s="1244"/>
      <c r="AP118" s="1244"/>
      <c r="AQ118" s="1244"/>
      <c r="AR118" s="1244"/>
      <c r="AS118" s="1244"/>
      <c r="AT118" s="1244"/>
      <c r="AU118" s="1244"/>
      <c r="AV118" s="1244"/>
      <c r="AW118" s="1244"/>
      <c r="AX118" s="1244"/>
      <c r="AY118" s="1244"/>
      <c r="AZ118" s="1244"/>
      <c r="BA118" s="1244"/>
      <c r="BB118" s="1244"/>
      <c r="BC118" s="1244"/>
      <c r="BD118" s="1244"/>
      <c r="BE118" s="1244"/>
      <c r="BF118" s="1244"/>
      <c r="BG118" s="1244"/>
      <c r="BH118" s="1244"/>
      <c r="BI118" s="1244"/>
      <c r="BJ118" s="1244"/>
      <c r="BK118" s="1244"/>
      <c r="BL118" s="1244"/>
      <c r="BM118" s="1244"/>
      <c r="BN118" s="1244"/>
      <c r="BO118" s="1244"/>
      <c r="BP118" s="1244"/>
      <c r="BQ118" s="1244"/>
      <c r="BR118" s="1244"/>
      <c r="BS118" s="1244"/>
      <c r="BT118" s="1244"/>
      <c r="BU118" s="1244"/>
      <c r="BV118" s="1244"/>
      <c r="BW118" s="1244"/>
      <c r="BX118" s="1244"/>
      <c r="BY118" s="1244"/>
      <c r="BZ118" s="1244"/>
      <c r="CA118" s="1244"/>
    </row>
    <row r="119" spans="1:79" ht="18" customHeight="1">
      <c r="A119" s="1193">
        <v>11</v>
      </c>
      <c r="B119" s="1358" t="s">
        <v>890</v>
      </c>
      <c r="C119" s="1359"/>
      <c r="D119" s="1359"/>
      <c r="E119" s="1359"/>
      <c r="F119" s="1425"/>
      <c r="G119" s="1362"/>
      <c r="H119" s="1362"/>
      <c r="I119" s="1244"/>
      <c r="J119" s="1244"/>
      <c r="K119" s="1244"/>
      <c r="L119" s="1244"/>
      <c r="M119" s="1244"/>
      <c r="N119" s="1336"/>
      <c r="O119" s="1244"/>
      <c r="P119" s="1244"/>
      <c r="Q119" s="1244"/>
      <c r="R119" s="1244"/>
      <c r="S119" s="1244"/>
      <c r="T119" s="1244"/>
      <c r="U119" s="1244"/>
      <c r="V119" s="1244"/>
      <c r="W119" s="1244"/>
      <c r="X119" s="1244"/>
      <c r="Y119" s="1244"/>
      <c r="Z119" s="1244"/>
      <c r="AA119" s="1244"/>
      <c r="AB119" s="1244"/>
      <c r="AC119" s="1244"/>
      <c r="AD119" s="1244"/>
      <c r="AE119" s="1244"/>
      <c r="AF119" s="1244"/>
      <c r="AG119" s="1244"/>
      <c r="AH119" s="1244"/>
      <c r="AI119" s="1244"/>
      <c r="AJ119" s="1244"/>
      <c r="AK119" s="1244"/>
      <c r="AL119" s="1244"/>
      <c r="AM119" s="1244"/>
      <c r="AN119" s="1244"/>
      <c r="AO119" s="1244"/>
      <c r="AP119" s="1244"/>
      <c r="AQ119" s="1244"/>
      <c r="AR119" s="1244"/>
      <c r="AS119" s="1244"/>
      <c r="AT119" s="1244"/>
      <c r="AU119" s="1244"/>
      <c r="AV119" s="1244"/>
      <c r="AW119" s="1244"/>
      <c r="AX119" s="1244"/>
      <c r="AY119" s="1244"/>
      <c r="AZ119" s="1244"/>
      <c r="BA119" s="1244"/>
      <c r="BB119" s="1244"/>
      <c r="BC119" s="1244"/>
      <c r="BD119" s="1244"/>
      <c r="BE119" s="1244"/>
      <c r="BF119" s="1244"/>
      <c r="BG119" s="1244"/>
      <c r="BH119" s="1244"/>
      <c r="BI119" s="1244"/>
      <c r="BJ119" s="1244"/>
      <c r="BK119" s="1244"/>
      <c r="BL119" s="1244"/>
      <c r="BM119" s="1244"/>
      <c r="BN119" s="1244"/>
      <c r="BO119" s="1244"/>
      <c r="BP119" s="1244"/>
      <c r="BQ119" s="1244"/>
      <c r="BR119" s="1244"/>
      <c r="BS119" s="1244"/>
      <c r="BT119" s="1244"/>
      <c r="BU119" s="1244"/>
      <c r="BV119" s="1244"/>
      <c r="BW119" s="1244"/>
      <c r="BX119" s="1244"/>
      <c r="BY119" s="1244"/>
      <c r="BZ119" s="1244"/>
      <c r="CA119" s="1244"/>
    </row>
    <row r="120" spans="1:79" ht="35.25" customHeight="1">
      <c r="B120" s="1363" t="s">
        <v>891</v>
      </c>
      <c r="C120" s="1364"/>
      <c r="D120" s="1364"/>
      <c r="E120" s="1365"/>
      <c r="F120" s="1425"/>
      <c r="G120" s="1362"/>
      <c r="H120" s="1362"/>
      <c r="I120" s="1244"/>
      <c r="J120" s="1244"/>
      <c r="K120" s="1244"/>
      <c r="L120" s="1244"/>
      <c r="M120" s="1244"/>
      <c r="N120" s="1336"/>
      <c r="O120" s="1244"/>
      <c r="P120" s="1244"/>
      <c r="Q120" s="1244"/>
      <c r="R120" s="1244"/>
      <c r="S120" s="1244"/>
      <c r="T120" s="1244"/>
      <c r="U120" s="1244"/>
      <c r="V120" s="1244"/>
      <c r="W120" s="1244"/>
      <c r="X120" s="1244"/>
      <c r="Y120" s="1244"/>
      <c r="Z120" s="1244"/>
      <c r="AA120" s="1244"/>
      <c r="AB120" s="1244"/>
      <c r="AC120" s="1244"/>
      <c r="AD120" s="1244"/>
      <c r="AE120" s="1244"/>
      <c r="AF120" s="1244"/>
      <c r="AG120" s="1244"/>
      <c r="AH120" s="1244"/>
      <c r="AI120" s="1244"/>
      <c r="AJ120" s="1244"/>
      <c r="AK120" s="1244"/>
      <c r="AL120" s="1244"/>
      <c r="AM120" s="1244"/>
      <c r="AN120" s="1244"/>
      <c r="AO120" s="1244"/>
      <c r="AP120" s="1244"/>
      <c r="AQ120" s="1244"/>
      <c r="AR120" s="1244"/>
      <c r="AS120" s="1244"/>
      <c r="AT120" s="1244"/>
      <c r="AU120" s="1244"/>
      <c r="AV120" s="1244"/>
      <c r="AW120" s="1244"/>
      <c r="AX120" s="1244"/>
      <c r="AY120" s="1244"/>
      <c r="AZ120" s="1244"/>
      <c r="BA120" s="1244"/>
      <c r="BB120" s="1244"/>
      <c r="BC120" s="1244"/>
      <c r="BD120" s="1244"/>
      <c r="BE120" s="1244"/>
      <c r="BF120" s="1244"/>
      <c r="BG120" s="1244"/>
      <c r="BH120" s="1244"/>
      <c r="BI120" s="1244"/>
      <c r="BJ120" s="1244"/>
      <c r="BK120" s="1244"/>
      <c r="BL120" s="1244"/>
      <c r="BM120" s="1244"/>
      <c r="BN120" s="1244"/>
      <c r="BO120" s="1244"/>
      <c r="BP120" s="1244"/>
      <c r="BQ120" s="1244"/>
      <c r="BR120" s="1244"/>
      <c r="BS120" s="1244"/>
      <c r="BT120" s="1244"/>
      <c r="BU120" s="1244"/>
      <c r="BV120" s="1244"/>
      <c r="BW120" s="1244"/>
      <c r="BX120" s="1244"/>
      <c r="BY120" s="1244"/>
      <c r="BZ120" s="1244"/>
      <c r="CA120" s="1244"/>
    </row>
    <row r="121" spans="1:79" ht="16.5" customHeight="1" thickBot="1">
      <c r="B121" s="1358" t="s">
        <v>842</v>
      </c>
      <c r="C121" s="1366"/>
      <c r="F121" s="1425"/>
      <c r="G121" s="1362"/>
      <c r="H121" s="1362"/>
      <c r="I121" s="1244"/>
      <c r="J121" s="1244"/>
      <c r="K121" s="1244"/>
      <c r="L121" s="1244"/>
      <c r="M121" s="1244"/>
      <c r="N121" s="1336"/>
      <c r="O121" s="1244"/>
      <c r="P121" s="1244"/>
      <c r="Q121" s="1244"/>
      <c r="R121" s="1244"/>
      <c r="S121" s="1244"/>
      <c r="T121" s="1244"/>
      <c r="U121" s="1244"/>
      <c r="V121" s="1244"/>
      <c r="W121" s="1244"/>
      <c r="X121" s="1244"/>
      <c r="Y121" s="1244"/>
      <c r="Z121" s="1244"/>
      <c r="AA121" s="1244"/>
      <c r="AB121" s="1244"/>
      <c r="AC121" s="1244"/>
      <c r="AD121" s="1244"/>
      <c r="AE121" s="1244"/>
      <c r="AF121" s="1244"/>
      <c r="AG121" s="1244"/>
      <c r="AH121" s="1244"/>
      <c r="AI121" s="1244"/>
      <c r="AJ121" s="1244"/>
      <c r="AK121" s="1244"/>
      <c r="AL121" s="1244"/>
      <c r="AM121" s="1244"/>
      <c r="AN121" s="1244"/>
      <c r="AO121" s="1244"/>
      <c r="AP121" s="1244"/>
      <c r="AQ121" s="1244"/>
      <c r="AR121" s="1244"/>
      <c r="AS121" s="1244"/>
      <c r="AT121" s="1244"/>
      <c r="AU121" s="1244"/>
      <c r="AV121" s="1244"/>
      <c r="AW121" s="1244"/>
      <c r="AX121" s="1244"/>
      <c r="AY121" s="1244"/>
      <c r="AZ121" s="1244"/>
      <c r="BA121" s="1244"/>
      <c r="BB121" s="1244"/>
      <c r="BC121" s="1244"/>
      <c r="BD121" s="1244"/>
      <c r="BE121" s="1244"/>
      <c r="BF121" s="1244"/>
      <c r="BG121" s="1244"/>
      <c r="BH121" s="1244"/>
      <c r="BI121" s="1244"/>
      <c r="BJ121" s="1244"/>
      <c r="BK121" s="1244"/>
      <c r="BL121" s="1244"/>
      <c r="BM121" s="1244"/>
      <c r="BN121" s="1244"/>
      <c r="BO121" s="1244"/>
      <c r="BP121" s="1244"/>
      <c r="BQ121" s="1244"/>
      <c r="BR121" s="1244"/>
      <c r="BS121" s="1244"/>
      <c r="BT121" s="1244"/>
      <c r="BU121" s="1244"/>
      <c r="BV121" s="1244"/>
      <c r="BW121" s="1244"/>
      <c r="BX121" s="1244"/>
      <c r="BY121" s="1244"/>
      <c r="BZ121" s="1244"/>
      <c r="CA121" s="1244"/>
    </row>
    <row r="122" spans="1:79" ht="33.75" customHeight="1" thickBot="1">
      <c r="B122" s="1426" t="s">
        <v>843</v>
      </c>
      <c r="C122" s="1427" t="s">
        <v>844</v>
      </c>
      <c r="D122" s="1428" t="s">
        <v>845</v>
      </c>
      <c r="E122" s="1429" t="s">
        <v>846</v>
      </c>
      <c r="F122" s="1413" t="s">
        <v>847</v>
      </c>
      <c r="G122" s="1478" t="e">
        <f>AVERAGE([2]A.Pontozás_1.értékelő!G118,[2]B.Pontozás_2.értékelő!G118)</f>
        <v>#DIV/0!</v>
      </c>
      <c r="H122" s="1362"/>
      <c r="I122" s="1244"/>
      <c r="J122" s="1244"/>
      <c r="K122" s="1244"/>
      <c r="L122" s="1244"/>
      <c r="M122" s="1244"/>
      <c r="N122" s="1336"/>
      <c r="O122" s="1244"/>
      <c r="P122" s="1244"/>
      <c r="Q122" s="1244"/>
      <c r="R122" s="1244"/>
      <c r="S122" s="1244"/>
      <c r="T122" s="1244"/>
      <c r="U122" s="1244"/>
      <c r="V122" s="1244"/>
      <c r="W122" s="1244"/>
      <c r="X122" s="1244"/>
      <c r="Y122" s="1244"/>
      <c r="Z122" s="1244"/>
      <c r="AA122" s="1244"/>
      <c r="AB122" s="1244"/>
      <c r="AC122" s="1244"/>
      <c r="AD122" s="1244"/>
      <c r="AE122" s="1244"/>
      <c r="AF122" s="1244"/>
      <c r="AG122" s="1244"/>
      <c r="AH122" s="1244"/>
      <c r="AI122" s="1244"/>
      <c r="AJ122" s="1244"/>
      <c r="AK122" s="1244"/>
      <c r="AL122" s="1244"/>
      <c r="AM122" s="1244"/>
      <c r="AN122" s="1244"/>
      <c r="AO122" s="1244"/>
      <c r="AP122" s="1244"/>
      <c r="AQ122" s="1244"/>
      <c r="AR122" s="1244"/>
      <c r="AS122" s="1244"/>
      <c r="AT122" s="1244"/>
      <c r="AU122" s="1244"/>
      <c r="AV122" s="1244"/>
      <c r="AW122" s="1244"/>
      <c r="AX122" s="1244"/>
      <c r="AY122" s="1244"/>
      <c r="AZ122" s="1244"/>
      <c r="BA122" s="1244"/>
      <c r="BB122" s="1244"/>
      <c r="BC122" s="1244"/>
      <c r="BD122" s="1244"/>
      <c r="BE122" s="1244"/>
      <c r="BF122" s="1244"/>
      <c r="BG122" s="1244"/>
      <c r="BH122" s="1244"/>
      <c r="BI122" s="1244"/>
      <c r="BJ122" s="1244"/>
      <c r="BK122" s="1244"/>
      <c r="BL122" s="1244"/>
      <c r="BM122" s="1244"/>
      <c r="BN122" s="1244"/>
      <c r="BO122" s="1244"/>
      <c r="BP122" s="1244"/>
      <c r="BQ122" s="1244"/>
      <c r="BR122" s="1244"/>
      <c r="BS122" s="1244"/>
      <c r="BT122" s="1244"/>
      <c r="BU122" s="1244"/>
      <c r="BV122" s="1244"/>
      <c r="BW122" s="1244"/>
      <c r="BX122" s="1244"/>
      <c r="BY122" s="1244"/>
      <c r="BZ122" s="1244"/>
      <c r="CA122" s="1244"/>
    </row>
    <row r="123" spans="1:79" ht="39.950000000000003" customHeight="1" thickTop="1" thickBot="1">
      <c r="B123" s="1430" t="s">
        <v>892</v>
      </c>
      <c r="C123" s="1431">
        <v>1</v>
      </c>
      <c r="D123" s="1432">
        <v>3</v>
      </c>
      <c r="E123" s="1433">
        <v>3</v>
      </c>
      <c r="F123" s="1414"/>
      <c r="G123" s="1407"/>
      <c r="H123" s="1407"/>
      <c r="I123" s="1408"/>
      <c r="J123" s="1244"/>
      <c r="K123" s="1244"/>
      <c r="L123" s="1244"/>
      <c r="M123" s="1244"/>
      <c r="N123" s="1336"/>
      <c r="O123" s="1244"/>
      <c r="P123" s="1244"/>
      <c r="Q123" s="1244"/>
      <c r="R123" s="1244"/>
      <c r="S123" s="1244"/>
      <c r="T123" s="1244"/>
      <c r="U123" s="1244"/>
      <c r="V123" s="1244"/>
      <c r="W123" s="1244"/>
      <c r="X123" s="1244"/>
      <c r="Y123" s="1244"/>
      <c r="Z123" s="1244"/>
      <c r="AA123" s="1244"/>
      <c r="AB123" s="1244"/>
      <c r="AC123" s="1244"/>
      <c r="AD123" s="1244"/>
      <c r="AE123" s="1244"/>
      <c r="AF123" s="1244"/>
      <c r="AG123" s="1244"/>
      <c r="AH123" s="1244"/>
      <c r="AI123" s="1244"/>
      <c r="AJ123" s="1244"/>
      <c r="AK123" s="1244"/>
      <c r="AL123" s="1244"/>
      <c r="AM123" s="1244"/>
      <c r="AN123" s="1244"/>
      <c r="AO123" s="1244"/>
      <c r="AP123" s="1244"/>
      <c r="AQ123" s="1244"/>
      <c r="AR123" s="1244"/>
      <c r="AS123" s="1244"/>
      <c r="AT123" s="1244"/>
      <c r="AU123" s="1244"/>
      <c r="AV123" s="1244"/>
      <c r="AW123" s="1244"/>
      <c r="AX123" s="1244"/>
      <c r="AY123" s="1244"/>
      <c r="AZ123" s="1244"/>
      <c r="BA123" s="1244"/>
      <c r="BB123" s="1244"/>
      <c r="BC123" s="1244"/>
      <c r="BD123" s="1244"/>
      <c r="BE123" s="1244"/>
      <c r="BF123" s="1244"/>
      <c r="BG123" s="1244"/>
      <c r="BH123" s="1244"/>
      <c r="BI123" s="1244"/>
      <c r="BJ123" s="1244"/>
      <c r="BK123" s="1244"/>
      <c r="BL123" s="1244"/>
      <c r="BM123" s="1244"/>
      <c r="BN123" s="1244"/>
      <c r="BO123" s="1244"/>
      <c r="BP123" s="1244"/>
      <c r="BQ123" s="1244"/>
      <c r="BR123" s="1244"/>
      <c r="BS123" s="1244"/>
      <c r="BT123" s="1244"/>
      <c r="BU123" s="1244"/>
      <c r="BV123" s="1244"/>
      <c r="BW123" s="1244"/>
      <c r="BX123" s="1244"/>
      <c r="BY123" s="1244"/>
      <c r="BZ123" s="1244"/>
      <c r="CA123" s="1244"/>
    </row>
    <row r="124" spans="1:79" ht="27" customHeight="1" thickBot="1">
      <c r="B124" s="1434" t="s">
        <v>893</v>
      </c>
      <c r="C124" s="1435">
        <v>2</v>
      </c>
      <c r="D124" s="1436">
        <v>3</v>
      </c>
      <c r="E124" s="1435">
        <v>6</v>
      </c>
      <c r="F124" s="1414"/>
      <c r="G124" s="1409"/>
      <c r="H124" s="1409"/>
      <c r="I124" s="1410"/>
      <c r="J124" s="1244"/>
      <c r="K124" s="1244"/>
      <c r="L124" s="1244"/>
      <c r="M124" s="1244"/>
      <c r="N124" s="1336"/>
      <c r="O124" s="1244"/>
      <c r="P124" s="1244"/>
      <c r="Q124" s="1244"/>
      <c r="R124" s="1244"/>
      <c r="S124" s="1244"/>
      <c r="T124" s="1244"/>
      <c r="U124" s="1244"/>
      <c r="V124" s="1244"/>
      <c r="W124" s="1244"/>
      <c r="X124" s="1244"/>
      <c r="Y124" s="1244"/>
      <c r="Z124" s="1244"/>
      <c r="AA124" s="1244"/>
      <c r="AB124" s="1244"/>
      <c r="AC124" s="1244"/>
      <c r="AD124" s="1244"/>
      <c r="AE124" s="1244"/>
      <c r="AF124" s="1244"/>
      <c r="AG124" s="1244"/>
      <c r="AH124" s="1244"/>
      <c r="AI124" s="1244"/>
      <c r="AJ124" s="1244"/>
      <c r="AK124" s="1244"/>
      <c r="AL124" s="1244"/>
      <c r="AM124" s="1244"/>
      <c r="AN124" s="1244"/>
      <c r="AO124" s="1244"/>
      <c r="AP124" s="1244"/>
      <c r="AQ124" s="1244"/>
      <c r="AR124" s="1244"/>
      <c r="AS124" s="1244"/>
      <c r="AT124" s="1244"/>
      <c r="AU124" s="1244"/>
      <c r="AV124" s="1244"/>
      <c r="AW124" s="1244"/>
      <c r="AX124" s="1244"/>
      <c r="AY124" s="1244"/>
      <c r="AZ124" s="1244"/>
      <c r="BA124" s="1244"/>
      <c r="BB124" s="1244"/>
      <c r="BC124" s="1244"/>
      <c r="BD124" s="1244"/>
      <c r="BE124" s="1244"/>
      <c r="BF124" s="1244"/>
      <c r="BG124" s="1244"/>
      <c r="BH124" s="1244"/>
      <c r="BI124" s="1244"/>
      <c r="BJ124" s="1244"/>
      <c r="BK124" s="1244"/>
      <c r="BL124" s="1244"/>
      <c r="BM124" s="1244"/>
      <c r="BN124" s="1244"/>
      <c r="BO124" s="1244"/>
      <c r="BP124" s="1244"/>
      <c r="BQ124" s="1244"/>
      <c r="BR124" s="1244"/>
      <c r="BS124" s="1244"/>
      <c r="BT124" s="1244"/>
      <c r="BU124" s="1244"/>
      <c r="BV124" s="1244"/>
      <c r="BW124" s="1244"/>
      <c r="BX124" s="1244"/>
      <c r="BY124" s="1244"/>
      <c r="BZ124" s="1244"/>
      <c r="CA124" s="1244"/>
    </row>
    <row r="125" spans="1:79" ht="27" customHeight="1" thickBot="1">
      <c r="B125" s="1434" t="s">
        <v>894</v>
      </c>
      <c r="C125" s="1437">
        <v>3</v>
      </c>
      <c r="D125" s="1438">
        <v>3</v>
      </c>
      <c r="E125" s="1437">
        <v>9</v>
      </c>
      <c r="F125" s="1415"/>
      <c r="G125" s="1411"/>
      <c r="H125" s="1411"/>
      <c r="I125" s="1412"/>
      <c r="J125" s="1244"/>
      <c r="K125" s="1244"/>
      <c r="L125" s="1244"/>
      <c r="M125" s="1244"/>
      <c r="N125" s="1336"/>
      <c r="O125" s="1244"/>
      <c r="P125" s="1244"/>
      <c r="Q125" s="1244"/>
      <c r="R125" s="1244"/>
      <c r="S125" s="1244"/>
      <c r="T125" s="1244"/>
      <c r="U125" s="1244"/>
      <c r="V125" s="1244"/>
      <c r="W125" s="1244"/>
      <c r="X125" s="1244"/>
      <c r="Y125" s="1244"/>
      <c r="Z125" s="1244"/>
      <c r="AA125" s="1244"/>
      <c r="AB125" s="1244"/>
      <c r="AC125" s="1244"/>
      <c r="AD125" s="1244"/>
      <c r="AE125" s="1244"/>
      <c r="AF125" s="1244"/>
      <c r="AG125" s="1244"/>
      <c r="AH125" s="1244"/>
      <c r="AI125" s="1244"/>
      <c r="AJ125" s="1244"/>
      <c r="AK125" s="1244"/>
      <c r="AL125" s="1244"/>
      <c r="AM125" s="1244"/>
      <c r="AN125" s="1244"/>
      <c r="AO125" s="1244"/>
      <c r="AP125" s="1244"/>
      <c r="AQ125" s="1244"/>
      <c r="AR125" s="1244"/>
      <c r="AS125" s="1244"/>
      <c r="AT125" s="1244"/>
      <c r="AU125" s="1244"/>
      <c r="AV125" s="1244"/>
      <c r="AW125" s="1244"/>
      <c r="AX125" s="1244"/>
      <c r="AY125" s="1244"/>
      <c r="AZ125" s="1244"/>
      <c r="BA125" s="1244"/>
      <c r="BB125" s="1244"/>
      <c r="BC125" s="1244"/>
      <c r="BD125" s="1244"/>
      <c r="BE125" s="1244"/>
      <c r="BF125" s="1244"/>
      <c r="BG125" s="1244"/>
      <c r="BH125" s="1244"/>
      <c r="BI125" s="1244"/>
      <c r="BJ125" s="1244"/>
      <c r="BK125" s="1244"/>
      <c r="BL125" s="1244"/>
      <c r="BM125" s="1244"/>
      <c r="BN125" s="1244"/>
      <c r="BO125" s="1244"/>
      <c r="BP125" s="1244"/>
      <c r="BQ125" s="1244"/>
      <c r="BR125" s="1244"/>
      <c r="BS125" s="1244"/>
      <c r="BT125" s="1244"/>
      <c r="BU125" s="1244"/>
      <c r="BV125" s="1244"/>
      <c r="BW125" s="1244"/>
      <c r="BX125" s="1244"/>
      <c r="BY125" s="1244"/>
      <c r="BZ125" s="1244"/>
      <c r="CA125" s="1244"/>
    </row>
    <row r="126" spans="1:79" ht="9" customHeight="1">
      <c r="B126" s="1404"/>
      <c r="C126" s="1424"/>
      <c r="D126" s="1424"/>
      <c r="E126" s="1424"/>
      <c r="F126" s="1425"/>
      <c r="G126" s="1362"/>
      <c r="H126" s="1362"/>
      <c r="I126" s="1244"/>
      <c r="J126" s="1244"/>
      <c r="K126" s="1244"/>
      <c r="L126" s="1244"/>
      <c r="M126" s="1244"/>
      <c r="N126" s="1336"/>
      <c r="O126" s="1244"/>
      <c r="P126" s="1244"/>
      <c r="Q126" s="1244"/>
      <c r="R126" s="1244"/>
      <c r="S126" s="1244"/>
      <c r="T126" s="1244"/>
      <c r="U126" s="1244"/>
      <c r="V126" s="1244"/>
      <c r="W126" s="1244"/>
      <c r="X126" s="1244"/>
      <c r="Y126" s="1244"/>
      <c r="Z126" s="1244"/>
      <c r="AA126" s="1244"/>
      <c r="AB126" s="1244"/>
      <c r="AC126" s="1244"/>
      <c r="AD126" s="1244"/>
      <c r="AE126" s="1244"/>
      <c r="AF126" s="1244"/>
      <c r="AG126" s="1244"/>
      <c r="AH126" s="1244"/>
      <c r="AI126" s="1244"/>
      <c r="AJ126" s="1244"/>
      <c r="AK126" s="1244"/>
      <c r="AL126" s="1244"/>
      <c r="AM126" s="1244"/>
      <c r="AN126" s="1244"/>
      <c r="AO126" s="1244"/>
      <c r="AP126" s="1244"/>
      <c r="AQ126" s="1244"/>
      <c r="AR126" s="1244"/>
      <c r="AS126" s="1244"/>
      <c r="AT126" s="1244"/>
      <c r="AU126" s="1244"/>
      <c r="AV126" s="1244"/>
      <c r="AW126" s="1244"/>
      <c r="AX126" s="1244"/>
      <c r="AY126" s="1244"/>
      <c r="AZ126" s="1244"/>
      <c r="BA126" s="1244"/>
      <c r="BB126" s="1244"/>
      <c r="BC126" s="1244"/>
      <c r="BD126" s="1244"/>
      <c r="BE126" s="1244"/>
      <c r="BF126" s="1244"/>
      <c r="BG126" s="1244"/>
      <c r="BH126" s="1244"/>
      <c r="BI126" s="1244"/>
      <c r="BJ126" s="1244"/>
      <c r="BK126" s="1244"/>
      <c r="BL126" s="1244"/>
      <c r="BM126" s="1244"/>
      <c r="BN126" s="1244"/>
      <c r="BO126" s="1244"/>
      <c r="BP126" s="1244"/>
      <c r="BQ126" s="1244"/>
      <c r="BR126" s="1244"/>
      <c r="BS126" s="1244"/>
      <c r="BT126" s="1244"/>
      <c r="BU126" s="1244"/>
      <c r="BV126" s="1244"/>
      <c r="BW126" s="1244"/>
      <c r="BX126" s="1244"/>
      <c r="BY126" s="1244"/>
      <c r="BZ126" s="1244"/>
      <c r="CA126" s="1244"/>
    </row>
    <row r="127" spans="1:79" ht="18" customHeight="1">
      <c r="A127" s="1193">
        <v>12</v>
      </c>
      <c r="B127" s="1358" t="s">
        <v>895</v>
      </c>
      <c r="C127" s="1359"/>
      <c r="D127" s="1359"/>
      <c r="E127" s="1359"/>
      <c r="F127" s="1425"/>
      <c r="G127" s="1362"/>
      <c r="H127" s="1362"/>
      <c r="I127" s="1244"/>
      <c r="J127" s="1244"/>
      <c r="K127" s="1244"/>
      <c r="L127" s="1244"/>
      <c r="M127" s="1244"/>
      <c r="N127" s="1336"/>
      <c r="O127" s="1244"/>
      <c r="P127" s="1244"/>
      <c r="Q127" s="1244"/>
      <c r="R127" s="1244"/>
      <c r="S127" s="1244"/>
      <c r="T127" s="1244"/>
      <c r="U127" s="1244"/>
      <c r="V127" s="1244"/>
      <c r="W127" s="1244"/>
      <c r="X127" s="1244"/>
      <c r="Y127" s="1244"/>
      <c r="Z127" s="1244"/>
      <c r="AA127" s="1244"/>
      <c r="AB127" s="1244"/>
      <c r="AC127" s="1244"/>
      <c r="AD127" s="1244"/>
      <c r="AE127" s="1244"/>
      <c r="AF127" s="1244"/>
      <c r="AG127" s="1244"/>
      <c r="AH127" s="1244"/>
      <c r="AI127" s="1244"/>
      <c r="AJ127" s="1244"/>
      <c r="AK127" s="1244"/>
      <c r="AL127" s="1244"/>
      <c r="AM127" s="1244"/>
      <c r="AN127" s="1244"/>
      <c r="AO127" s="1244"/>
      <c r="AP127" s="1244"/>
      <c r="AQ127" s="1244"/>
      <c r="AR127" s="1244"/>
      <c r="AS127" s="1244"/>
      <c r="AT127" s="1244"/>
      <c r="AU127" s="1244"/>
      <c r="AV127" s="1244"/>
      <c r="AW127" s="1244"/>
      <c r="AX127" s="1244"/>
      <c r="AY127" s="1244"/>
      <c r="AZ127" s="1244"/>
      <c r="BA127" s="1244"/>
      <c r="BB127" s="1244"/>
      <c r="BC127" s="1244"/>
      <c r="BD127" s="1244"/>
      <c r="BE127" s="1244"/>
      <c r="BF127" s="1244"/>
      <c r="BG127" s="1244"/>
      <c r="BH127" s="1244"/>
      <c r="BI127" s="1244"/>
      <c r="BJ127" s="1244"/>
      <c r="BK127" s="1244"/>
      <c r="BL127" s="1244"/>
      <c r="BM127" s="1244"/>
      <c r="BN127" s="1244"/>
      <c r="BO127" s="1244"/>
      <c r="BP127" s="1244"/>
      <c r="BQ127" s="1244"/>
      <c r="BR127" s="1244"/>
      <c r="BS127" s="1244"/>
      <c r="BT127" s="1244"/>
      <c r="BU127" s="1244"/>
      <c r="BV127" s="1244"/>
      <c r="BW127" s="1244"/>
      <c r="BX127" s="1244"/>
      <c r="BY127" s="1244"/>
      <c r="BZ127" s="1244"/>
      <c r="CA127" s="1244"/>
    </row>
    <row r="128" spans="1:79" ht="35.25" customHeight="1">
      <c r="B128" s="1363" t="s">
        <v>896</v>
      </c>
      <c r="C128" s="1364"/>
      <c r="D128" s="1364"/>
      <c r="E128" s="1365"/>
      <c r="F128" s="1425"/>
      <c r="G128" s="1362"/>
      <c r="H128" s="1362"/>
      <c r="I128" s="1244"/>
      <c r="J128" s="1244"/>
      <c r="K128" s="1244"/>
      <c r="L128" s="1244"/>
      <c r="M128" s="1244"/>
      <c r="N128" s="1336"/>
      <c r="O128" s="1244"/>
      <c r="P128" s="1244"/>
      <c r="Q128" s="1244"/>
      <c r="R128" s="1244"/>
      <c r="S128" s="1244"/>
      <c r="T128" s="1244"/>
      <c r="U128" s="1244"/>
      <c r="V128" s="1244"/>
      <c r="W128" s="1244"/>
      <c r="X128" s="1244"/>
      <c r="Y128" s="1244"/>
      <c r="Z128" s="1244"/>
      <c r="AA128" s="1244"/>
      <c r="AB128" s="1244"/>
      <c r="AC128" s="1244"/>
      <c r="AD128" s="1244"/>
      <c r="AE128" s="1244"/>
      <c r="AF128" s="1244"/>
      <c r="AG128" s="1244"/>
      <c r="AH128" s="1244"/>
      <c r="AI128" s="1244"/>
      <c r="AJ128" s="1244"/>
      <c r="AK128" s="1244"/>
      <c r="AL128" s="1244"/>
      <c r="AM128" s="1244"/>
      <c r="AN128" s="1244"/>
      <c r="AO128" s="1244"/>
      <c r="AP128" s="1244"/>
      <c r="AQ128" s="1244"/>
      <c r="AR128" s="1244"/>
      <c r="AS128" s="1244"/>
      <c r="AT128" s="1244"/>
      <c r="AU128" s="1244"/>
      <c r="AV128" s="1244"/>
      <c r="AW128" s="1244"/>
      <c r="AX128" s="1244"/>
      <c r="AY128" s="1244"/>
      <c r="AZ128" s="1244"/>
      <c r="BA128" s="1244"/>
      <c r="BB128" s="1244"/>
      <c r="BC128" s="1244"/>
      <c r="BD128" s="1244"/>
      <c r="BE128" s="1244"/>
      <c r="BF128" s="1244"/>
      <c r="BG128" s="1244"/>
      <c r="BH128" s="1244"/>
      <c r="BI128" s="1244"/>
      <c r="BJ128" s="1244"/>
      <c r="BK128" s="1244"/>
      <c r="BL128" s="1244"/>
      <c r="BM128" s="1244"/>
      <c r="BN128" s="1244"/>
      <c r="BO128" s="1244"/>
      <c r="BP128" s="1244"/>
      <c r="BQ128" s="1244"/>
      <c r="BR128" s="1244"/>
      <c r="BS128" s="1244"/>
      <c r="BT128" s="1244"/>
      <c r="BU128" s="1244"/>
      <c r="BV128" s="1244"/>
      <c r="BW128" s="1244"/>
      <c r="BX128" s="1244"/>
      <c r="BY128" s="1244"/>
      <c r="BZ128" s="1244"/>
      <c r="CA128" s="1244"/>
    </row>
    <row r="129" spans="1:79" ht="16.5" customHeight="1" thickBot="1">
      <c r="B129" s="1358" t="s">
        <v>842</v>
      </c>
      <c r="C129" s="1366"/>
      <c r="F129" s="1425"/>
      <c r="G129" s="1362"/>
      <c r="H129" s="1362"/>
      <c r="I129" s="1244"/>
      <c r="J129" s="1244"/>
      <c r="K129" s="1244"/>
      <c r="L129" s="1244"/>
      <c r="M129" s="1244"/>
      <c r="N129" s="1336"/>
      <c r="O129" s="1244"/>
      <c r="P129" s="1244"/>
      <c r="Q129" s="1244"/>
      <c r="R129" s="1244"/>
      <c r="S129" s="1244"/>
      <c r="T129" s="1244"/>
      <c r="U129" s="1244"/>
      <c r="V129" s="1244"/>
      <c r="W129" s="1244"/>
      <c r="X129" s="1244"/>
      <c r="Y129" s="1244"/>
      <c r="Z129" s="1244"/>
      <c r="AA129" s="1244"/>
      <c r="AB129" s="1244"/>
      <c r="AC129" s="1244"/>
      <c r="AD129" s="1244"/>
      <c r="AE129" s="1244"/>
      <c r="AF129" s="1244"/>
      <c r="AG129" s="1244"/>
      <c r="AH129" s="1244"/>
      <c r="AI129" s="1244"/>
      <c r="AJ129" s="1244"/>
      <c r="AK129" s="1244"/>
      <c r="AL129" s="1244"/>
      <c r="AM129" s="1244"/>
      <c r="AN129" s="1244"/>
      <c r="AO129" s="1244"/>
      <c r="AP129" s="1244"/>
      <c r="AQ129" s="1244"/>
      <c r="AR129" s="1244"/>
      <c r="AS129" s="1244"/>
      <c r="AT129" s="1244"/>
      <c r="AU129" s="1244"/>
      <c r="AV129" s="1244"/>
      <c r="AW129" s="1244"/>
      <c r="AX129" s="1244"/>
      <c r="AY129" s="1244"/>
      <c r="AZ129" s="1244"/>
      <c r="BA129" s="1244"/>
      <c r="BB129" s="1244"/>
      <c r="BC129" s="1244"/>
      <c r="BD129" s="1244"/>
      <c r="BE129" s="1244"/>
      <c r="BF129" s="1244"/>
      <c r="BG129" s="1244"/>
      <c r="BH129" s="1244"/>
      <c r="BI129" s="1244"/>
      <c r="BJ129" s="1244"/>
      <c r="BK129" s="1244"/>
      <c r="BL129" s="1244"/>
      <c r="BM129" s="1244"/>
      <c r="BN129" s="1244"/>
      <c r="BO129" s="1244"/>
      <c r="BP129" s="1244"/>
      <c r="BQ129" s="1244"/>
      <c r="BR129" s="1244"/>
      <c r="BS129" s="1244"/>
      <c r="BT129" s="1244"/>
      <c r="BU129" s="1244"/>
      <c r="BV129" s="1244"/>
      <c r="BW129" s="1244"/>
      <c r="BX129" s="1244"/>
      <c r="BY129" s="1244"/>
      <c r="BZ129" s="1244"/>
      <c r="CA129" s="1244"/>
    </row>
    <row r="130" spans="1:79" ht="33.75" customHeight="1" thickBot="1">
      <c r="B130" s="1426" t="s">
        <v>843</v>
      </c>
      <c r="C130" s="1427" t="s">
        <v>844</v>
      </c>
      <c r="D130" s="1428" t="s">
        <v>845</v>
      </c>
      <c r="E130" s="1429" t="s">
        <v>846</v>
      </c>
      <c r="F130" s="1413" t="s">
        <v>847</v>
      </c>
      <c r="G130" s="1478" t="e">
        <f>AVERAGE([2]A.Pontozás_1.értékelő!G126,[2]B.Pontozás_2.értékelő!G126)</f>
        <v>#DIV/0!</v>
      </c>
      <c r="H130" s="1362"/>
      <c r="I130" s="1244"/>
      <c r="J130" s="1244"/>
      <c r="K130" s="1244"/>
      <c r="L130" s="1244"/>
      <c r="M130" s="1244"/>
      <c r="N130" s="1336"/>
      <c r="O130" s="1244"/>
      <c r="P130" s="1244"/>
      <c r="Q130" s="1244"/>
      <c r="R130" s="1244"/>
      <c r="S130" s="1244"/>
      <c r="T130" s="1244"/>
      <c r="U130" s="1244"/>
      <c r="V130" s="1244"/>
      <c r="W130" s="1244"/>
      <c r="X130" s="1244"/>
      <c r="Y130" s="1244"/>
      <c r="Z130" s="1244"/>
      <c r="AA130" s="1244"/>
      <c r="AB130" s="1244"/>
      <c r="AC130" s="1244"/>
      <c r="AD130" s="1244"/>
      <c r="AE130" s="1244"/>
      <c r="AF130" s="1244"/>
      <c r="AG130" s="1244"/>
      <c r="AH130" s="1244"/>
      <c r="AI130" s="1244"/>
      <c r="AJ130" s="1244"/>
      <c r="AK130" s="1244"/>
      <c r="AL130" s="1244"/>
      <c r="AM130" s="1244"/>
      <c r="AN130" s="1244"/>
      <c r="AO130" s="1244"/>
      <c r="AP130" s="1244"/>
      <c r="AQ130" s="1244"/>
      <c r="AR130" s="1244"/>
      <c r="AS130" s="1244"/>
      <c r="AT130" s="1244"/>
      <c r="AU130" s="1244"/>
      <c r="AV130" s="1244"/>
      <c r="AW130" s="1244"/>
      <c r="AX130" s="1244"/>
      <c r="AY130" s="1244"/>
      <c r="AZ130" s="1244"/>
      <c r="BA130" s="1244"/>
      <c r="BB130" s="1244"/>
      <c r="BC130" s="1244"/>
      <c r="BD130" s="1244"/>
      <c r="BE130" s="1244"/>
      <c r="BF130" s="1244"/>
      <c r="BG130" s="1244"/>
      <c r="BH130" s="1244"/>
      <c r="BI130" s="1244"/>
      <c r="BJ130" s="1244"/>
      <c r="BK130" s="1244"/>
      <c r="BL130" s="1244"/>
      <c r="BM130" s="1244"/>
      <c r="BN130" s="1244"/>
      <c r="BO130" s="1244"/>
      <c r="BP130" s="1244"/>
      <c r="BQ130" s="1244"/>
      <c r="BR130" s="1244"/>
      <c r="BS130" s="1244"/>
      <c r="BT130" s="1244"/>
      <c r="BU130" s="1244"/>
      <c r="BV130" s="1244"/>
      <c r="BW130" s="1244"/>
      <c r="BX130" s="1244"/>
      <c r="BY130" s="1244"/>
      <c r="BZ130" s="1244"/>
      <c r="CA130" s="1244"/>
    </row>
    <row r="131" spans="1:79" ht="27.75" customHeight="1" thickTop="1" thickBot="1">
      <c r="B131" s="1430" t="s">
        <v>849</v>
      </c>
      <c r="C131" s="1431">
        <v>1</v>
      </c>
      <c r="D131" s="1432">
        <v>2</v>
      </c>
      <c r="E131" s="1433">
        <f>C131*D131</f>
        <v>2</v>
      </c>
      <c r="F131" s="1414"/>
      <c r="G131" s="1407"/>
      <c r="H131" s="1407"/>
      <c r="I131" s="1408"/>
      <c r="J131" s="1244"/>
      <c r="K131" s="1244"/>
      <c r="L131" s="1244"/>
      <c r="M131" s="1244"/>
      <c r="N131" s="1336"/>
      <c r="O131" s="1244"/>
      <c r="P131" s="1244"/>
      <c r="Q131" s="1244"/>
      <c r="R131" s="1244"/>
      <c r="S131" s="1244"/>
      <c r="T131" s="1244"/>
      <c r="U131" s="1244"/>
      <c r="V131" s="1244"/>
      <c r="W131" s="1244"/>
      <c r="X131" s="1244"/>
      <c r="Y131" s="1244"/>
      <c r="Z131" s="1244"/>
      <c r="AA131" s="1244"/>
      <c r="AB131" s="1244"/>
      <c r="AC131" s="1244"/>
      <c r="AD131" s="1244"/>
      <c r="AE131" s="1244"/>
      <c r="AF131" s="1244"/>
      <c r="AG131" s="1244"/>
      <c r="AH131" s="1244"/>
      <c r="AI131" s="1244"/>
      <c r="AJ131" s="1244"/>
      <c r="AK131" s="1244"/>
      <c r="AL131" s="1244"/>
      <c r="AM131" s="1244"/>
      <c r="AN131" s="1244"/>
      <c r="AO131" s="1244"/>
      <c r="AP131" s="1244"/>
      <c r="AQ131" s="1244"/>
      <c r="AR131" s="1244"/>
      <c r="AS131" s="1244"/>
      <c r="AT131" s="1244"/>
      <c r="AU131" s="1244"/>
      <c r="AV131" s="1244"/>
      <c r="AW131" s="1244"/>
      <c r="AX131" s="1244"/>
      <c r="AY131" s="1244"/>
      <c r="AZ131" s="1244"/>
      <c r="BA131" s="1244"/>
      <c r="BB131" s="1244"/>
      <c r="BC131" s="1244"/>
      <c r="BD131" s="1244"/>
      <c r="BE131" s="1244"/>
      <c r="BF131" s="1244"/>
      <c r="BG131" s="1244"/>
      <c r="BH131" s="1244"/>
      <c r="BI131" s="1244"/>
      <c r="BJ131" s="1244"/>
      <c r="BK131" s="1244"/>
      <c r="BL131" s="1244"/>
      <c r="BM131" s="1244"/>
      <c r="BN131" s="1244"/>
      <c r="BO131" s="1244"/>
      <c r="BP131" s="1244"/>
      <c r="BQ131" s="1244"/>
      <c r="BR131" s="1244"/>
      <c r="BS131" s="1244"/>
      <c r="BT131" s="1244"/>
      <c r="BU131" s="1244"/>
      <c r="BV131" s="1244"/>
      <c r="BW131" s="1244"/>
      <c r="BX131" s="1244"/>
      <c r="BY131" s="1244"/>
      <c r="BZ131" s="1244"/>
      <c r="CA131" s="1244"/>
    </row>
    <row r="132" spans="1:79" ht="39" customHeight="1" thickBot="1">
      <c r="B132" s="1434" t="s">
        <v>897</v>
      </c>
      <c r="C132" s="1435">
        <v>2</v>
      </c>
      <c r="D132" s="1436">
        <v>2</v>
      </c>
      <c r="E132" s="1435">
        <f>C132*D132</f>
        <v>4</v>
      </c>
      <c r="F132" s="1414"/>
      <c r="G132" s="1409"/>
      <c r="H132" s="1409"/>
      <c r="I132" s="1410"/>
      <c r="J132" s="1244"/>
      <c r="K132" s="1244"/>
      <c r="L132" s="1244"/>
      <c r="M132" s="1244"/>
      <c r="N132" s="1336"/>
      <c r="O132" s="1244"/>
      <c r="P132" s="1244"/>
      <c r="Q132" s="1244"/>
      <c r="R132" s="1244"/>
      <c r="S132" s="1244"/>
      <c r="T132" s="1244"/>
      <c r="U132" s="1244"/>
      <c r="V132" s="1244"/>
      <c r="W132" s="1244"/>
      <c r="X132" s="1244"/>
      <c r="Y132" s="1244"/>
      <c r="Z132" s="1244"/>
      <c r="AA132" s="1244"/>
      <c r="AB132" s="1244"/>
      <c r="AC132" s="1244"/>
      <c r="AD132" s="1244"/>
      <c r="AE132" s="1244"/>
      <c r="AF132" s="1244"/>
      <c r="AG132" s="1244"/>
      <c r="AH132" s="1244"/>
      <c r="AI132" s="1244"/>
      <c r="AJ132" s="1244"/>
      <c r="AK132" s="1244"/>
      <c r="AL132" s="1244"/>
      <c r="AM132" s="1244"/>
      <c r="AN132" s="1244"/>
      <c r="AO132" s="1244"/>
      <c r="AP132" s="1244"/>
      <c r="AQ132" s="1244"/>
      <c r="AR132" s="1244"/>
      <c r="AS132" s="1244"/>
      <c r="AT132" s="1244"/>
      <c r="AU132" s="1244"/>
      <c r="AV132" s="1244"/>
      <c r="AW132" s="1244"/>
      <c r="AX132" s="1244"/>
      <c r="AY132" s="1244"/>
      <c r="AZ132" s="1244"/>
      <c r="BA132" s="1244"/>
      <c r="BB132" s="1244"/>
      <c r="BC132" s="1244"/>
      <c r="BD132" s="1244"/>
      <c r="BE132" s="1244"/>
      <c r="BF132" s="1244"/>
      <c r="BG132" s="1244"/>
      <c r="BH132" s="1244"/>
      <c r="BI132" s="1244"/>
      <c r="BJ132" s="1244"/>
      <c r="BK132" s="1244"/>
      <c r="BL132" s="1244"/>
      <c r="BM132" s="1244"/>
      <c r="BN132" s="1244"/>
      <c r="BO132" s="1244"/>
      <c r="BP132" s="1244"/>
      <c r="BQ132" s="1244"/>
      <c r="BR132" s="1244"/>
      <c r="BS132" s="1244"/>
      <c r="BT132" s="1244"/>
      <c r="BU132" s="1244"/>
      <c r="BV132" s="1244"/>
      <c r="BW132" s="1244"/>
      <c r="BX132" s="1244"/>
      <c r="BY132" s="1244"/>
      <c r="BZ132" s="1244"/>
      <c r="CA132" s="1244"/>
    </row>
    <row r="133" spans="1:79" ht="48.95" customHeight="1" thickBot="1">
      <c r="B133" s="1434" t="s">
        <v>898</v>
      </c>
      <c r="C133" s="1437">
        <v>3</v>
      </c>
      <c r="D133" s="1438">
        <v>2</v>
      </c>
      <c r="E133" s="1437">
        <f>C133*D133</f>
        <v>6</v>
      </c>
      <c r="F133" s="1415"/>
      <c r="G133" s="1411"/>
      <c r="H133" s="1411"/>
      <c r="I133" s="1412"/>
      <c r="J133" s="1244"/>
      <c r="K133" s="1244"/>
      <c r="L133" s="1244"/>
      <c r="M133" s="1244"/>
      <c r="N133" s="1336"/>
      <c r="O133" s="1244"/>
      <c r="P133" s="1244"/>
      <c r="Q133" s="1244"/>
      <c r="R133" s="1244"/>
      <c r="S133" s="1244"/>
      <c r="T133" s="1244"/>
      <c r="U133" s="1244"/>
      <c r="V133" s="1244"/>
      <c r="W133" s="1244"/>
      <c r="X133" s="1244"/>
      <c r="Y133" s="1244"/>
      <c r="Z133" s="1244"/>
      <c r="AA133" s="1244"/>
      <c r="AB133" s="1244"/>
      <c r="AC133" s="1244"/>
      <c r="AD133" s="1244"/>
      <c r="AE133" s="1244"/>
      <c r="AF133" s="1244"/>
      <c r="AG133" s="1244"/>
      <c r="AH133" s="1244"/>
      <c r="AI133" s="1244"/>
      <c r="AJ133" s="1244"/>
      <c r="AK133" s="1244"/>
      <c r="AL133" s="1244"/>
      <c r="AM133" s="1244"/>
      <c r="AN133" s="1244"/>
      <c r="AO133" s="1244"/>
      <c r="AP133" s="1244"/>
      <c r="AQ133" s="1244"/>
      <c r="AR133" s="1244"/>
      <c r="AS133" s="1244"/>
      <c r="AT133" s="1244"/>
      <c r="AU133" s="1244"/>
      <c r="AV133" s="1244"/>
      <c r="AW133" s="1244"/>
      <c r="AX133" s="1244"/>
      <c r="AY133" s="1244"/>
      <c r="AZ133" s="1244"/>
      <c r="BA133" s="1244"/>
      <c r="BB133" s="1244"/>
      <c r="BC133" s="1244"/>
      <c r="BD133" s="1244"/>
      <c r="BE133" s="1244"/>
      <c r="BF133" s="1244"/>
      <c r="BG133" s="1244"/>
      <c r="BH133" s="1244"/>
      <c r="BI133" s="1244"/>
      <c r="BJ133" s="1244"/>
      <c r="BK133" s="1244"/>
      <c r="BL133" s="1244"/>
      <c r="BM133" s="1244"/>
      <c r="BN133" s="1244"/>
      <c r="BO133" s="1244"/>
      <c r="BP133" s="1244"/>
      <c r="BQ133" s="1244"/>
      <c r="BR133" s="1244"/>
      <c r="BS133" s="1244"/>
      <c r="BT133" s="1244"/>
      <c r="BU133" s="1244"/>
      <c r="BV133" s="1244"/>
      <c r="BW133" s="1244"/>
      <c r="BX133" s="1244"/>
      <c r="BY133" s="1244"/>
      <c r="BZ133" s="1244"/>
      <c r="CA133" s="1244"/>
    </row>
    <row r="134" spans="1:79" ht="9" customHeight="1">
      <c r="B134" s="1404"/>
      <c r="C134" s="1424"/>
      <c r="D134" s="1424"/>
      <c r="E134" s="1424"/>
      <c r="F134" s="1425"/>
      <c r="G134" s="1362"/>
      <c r="H134" s="1362"/>
      <c r="I134" s="1244"/>
      <c r="J134" s="1244"/>
      <c r="K134" s="1244"/>
      <c r="L134" s="1244"/>
      <c r="M134" s="1244"/>
      <c r="N134" s="1336"/>
      <c r="O134" s="1244"/>
      <c r="P134" s="1244"/>
      <c r="Q134" s="1244"/>
      <c r="R134" s="1244"/>
      <c r="S134" s="1244"/>
      <c r="T134" s="1244"/>
      <c r="U134" s="1244"/>
      <c r="V134" s="1244"/>
      <c r="W134" s="1244"/>
      <c r="X134" s="1244"/>
      <c r="Y134" s="1244"/>
      <c r="Z134" s="1244"/>
      <c r="AA134" s="1244"/>
      <c r="AB134" s="1244"/>
      <c r="AC134" s="1244"/>
      <c r="AD134" s="1244"/>
      <c r="AE134" s="1244"/>
      <c r="AF134" s="1244"/>
      <c r="AG134" s="1244"/>
      <c r="AH134" s="1244"/>
      <c r="AI134" s="1244"/>
      <c r="AJ134" s="1244"/>
      <c r="AK134" s="1244"/>
      <c r="AL134" s="1244"/>
      <c r="AM134" s="1244"/>
      <c r="AN134" s="1244"/>
      <c r="AO134" s="1244"/>
      <c r="AP134" s="1244"/>
      <c r="AQ134" s="1244"/>
      <c r="AR134" s="1244"/>
      <c r="AS134" s="1244"/>
      <c r="AT134" s="1244"/>
      <c r="AU134" s="1244"/>
      <c r="AV134" s="1244"/>
      <c r="AW134" s="1244"/>
      <c r="AX134" s="1244"/>
      <c r="AY134" s="1244"/>
      <c r="AZ134" s="1244"/>
      <c r="BA134" s="1244"/>
      <c r="BB134" s="1244"/>
      <c r="BC134" s="1244"/>
      <c r="BD134" s="1244"/>
      <c r="BE134" s="1244"/>
      <c r="BF134" s="1244"/>
      <c r="BG134" s="1244"/>
      <c r="BH134" s="1244"/>
      <c r="BI134" s="1244"/>
      <c r="BJ134" s="1244"/>
      <c r="BK134" s="1244"/>
      <c r="BL134" s="1244"/>
      <c r="BM134" s="1244"/>
      <c r="BN134" s="1244"/>
      <c r="BO134" s="1244"/>
      <c r="BP134" s="1244"/>
      <c r="BQ134" s="1244"/>
      <c r="BR134" s="1244"/>
      <c r="BS134" s="1244"/>
      <c r="BT134" s="1244"/>
      <c r="BU134" s="1244"/>
      <c r="BV134" s="1244"/>
      <c r="BW134" s="1244"/>
      <c r="BX134" s="1244"/>
      <c r="BY134" s="1244"/>
      <c r="BZ134" s="1244"/>
      <c r="CA134" s="1244"/>
    </row>
    <row r="135" spans="1:79" ht="18" customHeight="1">
      <c r="A135" s="1193">
        <v>13</v>
      </c>
      <c r="B135" s="1358" t="s">
        <v>899</v>
      </c>
      <c r="C135" s="1359"/>
      <c r="D135" s="1359"/>
      <c r="E135" s="1359"/>
      <c r="F135" s="1425"/>
      <c r="G135" s="1362"/>
      <c r="H135" s="1362"/>
      <c r="I135" s="1244"/>
      <c r="J135" s="1244"/>
      <c r="K135" s="1244"/>
      <c r="L135" s="1244"/>
      <c r="M135" s="1244"/>
      <c r="N135" s="1336"/>
      <c r="O135" s="1244"/>
      <c r="P135" s="1244"/>
      <c r="Q135" s="1244"/>
      <c r="R135" s="1244"/>
      <c r="S135" s="1244"/>
      <c r="T135" s="1244"/>
      <c r="U135" s="1244"/>
      <c r="V135" s="1244"/>
      <c r="W135" s="1244"/>
      <c r="X135" s="1244"/>
      <c r="Y135" s="1244"/>
      <c r="Z135" s="1244"/>
      <c r="AA135" s="1244"/>
      <c r="AB135" s="1244"/>
      <c r="AC135" s="1244"/>
      <c r="AD135" s="1244"/>
      <c r="AE135" s="1244"/>
      <c r="AF135" s="1244"/>
      <c r="AG135" s="1244"/>
      <c r="AH135" s="1244"/>
      <c r="AI135" s="1244"/>
      <c r="AJ135" s="1244"/>
      <c r="AK135" s="1244"/>
      <c r="AL135" s="1244"/>
      <c r="AM135" s="1244"/>
      <c r="AN135" s="1244"/>
      <c r="AO135" s="1244"/>
      <c r="AP135" s="1244"/>
      <c r="AQ135" s="1244"/>
      <c r="AR135" s="1244"/>
      <c r="AS135" s="1244"/>
      <c r="AT135" s="1244"/>
      <c r="AU135" s="1244"/>
      <c r="AV135" s="1244"/>
      <c r="AW135" s="1244"/>
      <c r="AX135" s="1244"/>
      <c r="AY135" s="1244"/>
      <c r="AZ135" s="1244"/>
      <c r="BA135" s="1244"/>
      <c r="BB135" s="1244"/>
      <c r="BC135" s="1244"/>
      <c r="BD135" s="1244"/>
      <c r="BE135" s="1244"/>
      <c r="BF135" s="1244"/>
      <c r="BG135" s="1244"/>
      <c r="BH135" s="1244"/>
      <c r="BI135" s="1244"/>
      <c r="BJ135" s="1244"/>
      <c r="BK135" s="1244"/>
      <c r="BL135" s="1244"/>
      <c r="BM135" s="1244"/>
      <c r="BN135" s="1244"/>
      <c r="BO135" s="1244"/>
      <c r="BP135" s="1244"/>
      <c r="BQ135" s="1244"/>
      <c r="BR135" s="1244"/>
      <c r="BS135" s="1244"/>
      <c r="BT135" s="1244"/>
      <c r="BU135" s="1244"/>
      <c r="BV135" s="1244"/>
      <c r="BW135" s="1244"/>
      <c r="BX135" s="1244"/>
      <c r="BY135" s="1244"/>
      <c r="BZ135" s="1244"/>
      <c r="CA135" s="1244"/>
    </row>
    <row r="136" spans="1:79" ht="35.25" customHeight="1">
      <c r="B136" s="1363" t="s">
        <v>900</v>
      </c>
      <c r="C136" s="1364"/>
      <c r="D136" s="1364"/>
      <c r="E136" s="1365"/>
      <c r="F136" s="1425"/>
      <c r="G136" s="1362"/>
      <c r="H136" s="1362"/>
      <c r="I136" s="1244"/>
      <c r="J136" s="1244"/>
      <c r="K136" s="1244"/>
      <c r="L136" s="1244"/>
      <c r="M136" s="1244"/>
      <c r="N136" s="1336"/>
      <c r="O136" s="1244"/>
      <c r="P136" s="1244"/>
      <c r="Q136" s="1244"/>
      <c r="R136" s="1244"/>
      <c r="S136" s="1244"/>
      <c r="T136" s="1244"/>
      <c r="U136" s="1244"/>
      <c r="V136" s="1244"/>
      <c r="W136" s="1244"/>
      <c r="X136" s="1244"/>
      <c r="Y136" s="1244"/>
      <c r="Z136" s="1244"/>
      <c r="AA136" s="1244"/>
      <c r="AB136" s="1244"/>
      <c r="AC136" s="1244"/>
      <c r="AD136" s="1244"/>
      <c r="AE136" s="1244"/>
      <c r="AF136" s="1244"/>
      <c r="AG136" s="1244"/>
      <c r="AH136" s="1244"/>
      <c r="AI136" s="1244"/>
      <c r="AJ136" s="1244"/>
      <c r="AK136" s="1244"/>
      <c r="AL136" s="1244"/>
      <c r="AM136" s="1244"/>
      <c r="AN136" s="1244"/>
      <c r="AO136" s="1244"/>
      <c r="AP136" s="1244"/>
      <c r="AQ136" s="1244"/>
      <c r="AR136" s="1244"/>
      <c r="AS136" s="1244"/>
      <c r="AT136" s="1244"/>
      <c r="AU136" s="1244"/>
      <c r="AV136" s="1244"/>
      <c r="AW136" s="1244"/>
      <c r="AX136" s="1244"/>
      <c r="AY136" s="1244"/>
      <c r="AZ136" s="1244"/>
      <c r="BA136" s="1244"/>
      <c r="BB136" s="1244"/>
      <c r="BC136" s="1244"/>
      <c r="BD136" s="1244"/>
      <c r="BE136" s="1244"/>
      <c r="BF136" s="1244"/>
      <c r="BG136" s="1244"/>
      <c r="BH136" s="1244"/>
      <c r="BI136" s="1244"/>
      <c r="BJ136" s="1244"/>
      <c r="BK136" s="1244"/>
      <c r="BL136" s="1244"/>
      <c r="BM136" s="1244"/>
      <c r="BN136" s="1244"/>
      <c r="BO136" s="1244"/>
      <c r="BP136" s="1244"/>
      <c r="BQ136" s="1244"/>
      <c r="BR136" s="1244"/>
      <c r="BS136" s="1244"/>
      <c r="BT136" s="1244"/>
      <c r="BU136" s="1244"/>
      <c r="BV136" s="1244"/>
      <c r="BW136" s="1244"/>
      <c r="BX136" s="1244"/>
      <c r="BY136" s="1244"/>
      <c r="BZ136" s="1244"/>
      <c r="CA136" s="1244"/>
    </row>
    <row r="137" spans="1:79" ht="16.5" customHeight="1" thickBot="1">
      <c r="B137" s="1358" t="s">
        <v>842</v>
      </c>
      <c r="C137" s="1366"/>
      <c r="F137" s="1425"/>
      <c r="G137" s="1362"/>
      <c r="H137" s="1362"/>
      <c r="I137" s="1244"/>
      <c r="J137" s="1244"/>
      <c r="K137" s="1244"/>
      <c r="L137" s="1244"/>
      <c r="M137" s="1244"/>
      <c r="N137" s="1336"/>
      <c r="O137" s="1244"/>
      <c r="P137" s="1244"/>
      <c r="Q137" s="1244"/>
      <c r="R137" s="1244"/>
      <c r="S137" s="1244"/>
      <c r="T137" s="1244"/>
      <c r="U137" s="1244"/>
      <c r="V137" s="1244"/>
      <c r="W137" s="1244"/>
      <c r="X137" s="1244"/>
      <c r="Y137" s="1244"/>
      <c r="Z137" s="1244"/>
      <c r="AA137" s="1244"/>
      <c r="AB137" s="1244"/>
      <c r="AC137" s="1244"/>
      <c r="AD137" s="1244"/>
      <c r="AE137" s="1244"/>
      <c r="AF137" s="1244"/>
      <c r="AG137" s="1244"/>
      <c r="AH137" s="1244"/>
      <c r="AI137" s="1244"/>
      <c r="AJ137" s="1244"/>
      <c r="AK137" s="1244"/>
      <c r="AL137" s="1244"/>
      <c r="AM137" s="1244"/>
      <c r="AN137" s="1244"/>
      <c r="AO137" s="1244"/>
      <c r="AP137" s="1244"/>
      <c r="AQ137" s="1244"/>
      <c r="AR137" s="1244"/>
      <c r="AS137" s="1244"/>
      <c r="AT137" s="1244"/>
      <c r="AU137" s="1244"/>
      <c r="AV137" s="1244"/>
      <c r="AW137" s="1244"/>
      <c r="AX137" s="1244"/>
      <c r="AY137" s="1244"/>
      <c r="AZ137" s="1244"/>
      <c r="BA137" s="1244"/>
      <c r="BB137" s="1244"/>
      <c r="BC137" s="1244"/>
      <c r="BD137" s="1244"/>
      <c r="BE137" s="1244"/>
      <c r="BF137" s="1244"/>
      <c r="BG137" s="1244"/>
      <c r="BH137" s="1244"/>
      <c r="BI137" s="1244"/>
      <c r="BJ137" s="1244"/>
      <c r="BK137" s="1244"/>
      <c r="BL137" s="1244"/>
      <c r="BM137" s="1244"/>
      <c r="BN137" s="1244"/>
      <c r="BO137" s="1244"/>
      <c r="BP137" s="1244"/>
      <c r="BQ137" s="1244"/>
      <c r="BR137" s="1244"/>
      <c r="BS137" s="1244"/>
      <c r="BT137" s="1244"/>
      <c r="BU137" s="1244"/>
      <c r="BV137" s="1244"/>
      <c r="BW137" s="1244"/>
      <c r="BX137" s="1244"/>
      <c r="BY137" s="1244"/>
      <c r="BZ137" s="1244"/>
      <c r="CA137" s="1244"/>
    </row>
    <row r="138" spans="1:79" ht="33.75" customHeight="1" thickBot="1">
      <c r="B138" s="1426" t="s">
        <v>843</v>
      </c>
      <c r="C138" s="1427" t="s">
        <v>844</v>
      </c>
      <c r="D138" s="1428" t="s">
        <v>845</v>
      </c>
      <c r="E138" s="1429" t="s">
        <v>846</v>
      </c>
      <c r="F138" s="1413" t="s">
        <v>847</v>
      </c>
      <c r="G138" s="1478" t="e">
        <f>AVERAGE([2]A.Pontozás_1.értékelő!G134,[2]B.Pontozás_2.értékelő!G134)</f>
        <v>#DIV/0!</v>
      </c>
      <c r="H138" s="1362"/>
      <c r="I138" s="1244"/>
      <c r="J138" s="1244"/>
      <c r="K138" s="1244"/>
      <c r="L138" s="1244"/>
      <c r="M138" s="1244"/>
      <c r="N138" s="1336"/>
      <c r="O138" s="1244"/>
      <c r="P138" s="1244"/>
      <c r="Q138" s="1244"/>
      <c r="R138" s="1244"/>
      <c r="S138" s="1244"/>
      <c r="T138" s="1244"/>
      <c r="U138" s="1244"/>
      <c r="V138" s="1244"/>
      <c r="W138" s="1244"/>
      <c r="X138" s="1244"/>
      <c r="Y138" s="1244"/>
      <c r="Z138" s="1244"/>
      <c r="AA138" s="1244"/>
      <c r="AB138" s="1244"/>
      <c r="AC138" s="1244"/>
      <c r="AD138" s="1244"/>
      <c r="AE138" s="1244"/>
      <c r="AF138" s="1244"/>
      <c r="AG138" s="1244"/>
      <c r="AH138" s="1244"/>
      <c r="AI138" s="1244"/>
      <c r="AJ138" s="1244"/>
      <c r="AK138" s="1244"/>
      <c r="AL138" s="1244"/>
      <c r="AM138" s="1244"/>
      <c r="AN138" s="1244"/>
      <c r="AO138" s="1244"/>
      <c r="AP138" s="1244"/>
      <c r="AQ138" s="1244"/>
      <c r="AR138" s="1244"/>
      <c r="AS138" s="1244"/>
      <c r="AT138" s="1244"/>
      <c r="AU138" s="1244"/>
      <c r="AV138" s="1244"/>
      <c r="AW138" s="1244"/>
      <c r="AX138" s="1244"/>
      <c r="AY138" s="1244"/>
      <c r="AZ138" s="1244"/>
      <c r="BA138" s="1244"/>
      <c r="BB138" s="1244"/>
      <c r="BC138" s="1244"/>
      <c r="BD138" s="1244"/>
      <c r="BE138" s="1244"/>
      <c r="BF138" s="1244"/>
      <c r="BG138" s="1244"/>
      <c r="BH138" s="1244"/>
      <c r="BI138" s="1244"/>
      <c r="BJ138" s="1244"/>
      <c r="BK138" s="1244"/>
      <c r="BL138" s="1244"/>
      <c r="BM138" s="1244"/>
      <c r="BN138" s="1244"/>
      <c r="BO138" s="1244"/>
      <c r="BP138" s="1244"/>
      <c r="BQ138" s="1244"/>
      <c r="BR138" s="1244"/>
      <c r="BS138" s="1244"/>
      <c r="BT138" s="1244"/>
      <c r="BU138" s="1244"/>
      <c r="BV138" s="1244"/>
      <c r="BW138" s="1244"/>
      <c r="BX138" s="1244"/>
      <c r="BY138" s="1244"/>
      <c r="BZ138" s="1244"/>
      <c r="CA138" s="1244"/>
    </row>
    <row r="139" spans="1:79" ht="50.1" customHeight="1" thickTop="1" thickBot="1">
      <c r="B139" s="1430" t="s">
        <v>901</v>
      </c>
      <c r="C139" s="1431">
        <v>0</v>
      </c>
      <c r="D139" s="1432">
        <v>2</v>
      </c>
      <c r="E139" s="1433">
        <v>0</v>
      </c>
      <c r="F139" s="1414"/>
      <c r="G139" s="1407"/>
      <c r="H139" s="1407"/>
      <c r="I139" s="1408"/>
      <c r="J139" s="1244"/>
      <c r="K139" s="1244"/>
      <c r="L139" s="1244"/>
      <c r="M139" s="1244"/>
      <c r="N139" s="1336"/>
      <c r="O139" s="1244"/>
      <c r="P139" s="1244"/>
      <c r="Q139" s="1244"/>
      <c r="R139" s="1244"/>
      <c r="S139" s="1244"/>
      <c r="T139" s="1244"/>
      <c r="U139" s="1244"/>
      <c r="V139" s="1244"/>
      <c r="W139" s="1244"/>
      <c r="X139" s="1244"/>
      <c r="Y139" s="1244"/>
      <c r="Z139" s="1244"/>
      <c r="AA139" s="1244"/>
      <c r="AB139" s="1244"/>
      <c r="AC139" s="1244"/>
      <c r="AD139" s="1244"/>
      <c r="AE139" s="1244"/>
      <c r="AF139" s="1244"/>
      <c r="AG139" s="1244"/>
      <c r="AH139" s="1244"/>
      <c r="AI139" s="1244"/>
      <c r="AJ139" s="1244"/>
      <c r="AK139" s="1244"/>
      <c r="AL139" s="1244"/>
      <c r="AM139" s="1244"/>
      <c r="AN139" s="1244"/>
      <c r="AO139" s="1244"/>
      <c r="AP139" s="1244"/>
      <c r="AQ139" s="1244"/>
      <c r="AR139" s="1244"/>
      <c r="AS139" s="1244"/>
      <c r="AT139" s="1244"/>
      <c r="AU139" s="1244"/>
      <c r="AV139" s="1244"/>
      <c r="AW139" s="1244"/>
      <c r="AX139" s="1244"/>
      <c r="AY139" s="1244"/>
      <c r="AZ139" s="1244"/>
      <c r="BA139" s="1244"/>
      <c r="BB139" s="1244"/>
      <c r="BC139" s="1244"/>
      <c r="BD139" s="1244"/>
      <c r="BE139" s="1244"/>
      <c r="BF139" s="1244"/>
      <c r="BG139" s="1244"/>
      <c r="BH139" s="1244"/>
      <c r="BI139" s="1244"/>
      <c r="BJ139" s="1244"/>
      <c r="BK139" s="1244"/>
      <c r="BL139" s="1244"/>
      <c r="BM139" s="1244"/>
      <c r="BN139" s="1244"/>
      <c r="BO139" s="1244"/>
      <c r="BP139" s="1244"/>
      <c r="BQ139" s="1244"/>
      <c r="BR139" s="1244"/>
      <c r="BS139" s="1244"/>
      <c r="BT139" s="1244"/>
      <c r="BU139" s="1244"/>
      <c r="BV139" s="1244"/>
      <c r="BW139" s="1244"/>
      <c r="BX139" s="1244"/>
      <c r="BY139" s="1244"/>
      <c r="BZ139" s="1244"/>
      <c r="CA139" s="1244"/>
    </row>
    <row r="140" spans="1:79" ht="39.950000000000003" customHeight="1" thickBot="1">
      <c r="B140" s="1434" t="s">
        <v>902</v>
      </c>
      <c r="C140" s="1435">
        <v>1</v>
      </c>
      <c r="D140" s="1436">
        <v>2</v>
      </c>
      <c r="E140" s="1435">
        <v>2</v>
      </c>
      <c r="F140" s="1414"/>
      <c r="G140" s="1409"/>
      <c r="H140" s="1409"/>
      <c r="I140" s="1410"/>
      <c r="J140" s="1244"/>
      <c r="K140" s="1244"/>
      <c r="L140" s="1244"/>
      <c r="M140" s="1244"/>
      <c r="N140" s="1336"/>
      <c r="O140" s="1244"/>
      <c r="P140" s="1244"/>
      <c r="Q140" s="1244"/>
      <c r="R140" s="1244"/>
      <c r="S140" s="1244"/>
      <c r="T140" s="1244"/>
      <c r="U140" s="1244"/>
      <c r="V140" s="1244"/>
      <c r="W140" s="1244"/>
      <c r="X140" s="1244"/>
      <c r="Y140" s="1244"/>
      <c r="Z140" s="1244"/>
      <c r="AA140" s="1244"/>
      <c r="AB140" s="1244"/>
      <c r="AC140" s="1244"/>
      <c r="AD140" s="1244"/>
      <c r="AE140" s="1244"/>
      <c r="AF140" s="1244"/>
      <c r="AG140" s="1244"/>
      <c r="AH140" s="1244"/>
      <c r="AI140" s="1244"/>
      <c r="AJ140" s="1244"/>
      <c r="AK140" s="1244"/>
      <c r="AL140" s="1244"/>
      <c r="AM140" s="1244"/>
      <c r="AN140" s="1244"/>
      <c r="AO140" s="1244"/>
      <c r="AP140" s="1244"/>
      <c r="AQ140" s="1244"/>
      <c r="AR140" s="1244"/>
      <c r="AS140" s="1244"/>
      <c r="AT140" s="1244"/>
      <c r="AU140" s="1244"/>
      <c r="AV140" s="1244"/>
      <c r="AW140" s="1244"/>
      <c r="AX140" s="1244"/>
      <c r="AY140" s="1244"/>
      <c r="AZ140" s="1244"/>
      <c r="BA140" s="1244"/>
      <c r="BB140" s="1244"/>
      <c r="BC140" s="1244"/>
      <c r="BD140" s="1244"/>
      <c r="BE140" s="1244"/>
      <c r="BF140" s="1244"/>
      <c r="BG140" s="1244"/>
      <c r="BH140" s="1244"/>
      <c r="BI140" s="1244"/>
      <c r="BJ140" s="1244"/>
      <c r="BK140" s="1244"/>
      <c r="BL140" s="1244"/>
      <c r="BM140" s="1244"/>
      <c r="BN140" s="1244"/>
      <c r="BO140" s="1244"/>
      <c r="BP140" s="1244"/>
      <c r="BQ140" s="1244"/>
      <c r="BR140" s="1244"/>
      <c r="BS140" s="1244"/>
      <c r="BT140" s="1244"/>
      <c r="BU140" s="1244"/>
      <c r="BV140" s="1244"/>
      <c r="BW140" s="1244"/>
      <c r="BX140" s="1244"/>
      <c r="BY140" s="1244"/>
      <c r="BZ140" s="1244"/>
      <c r="CA140" s="1244"/>
    </row>
    <row r="141" spans="1:79" ht="44.45" customHeight="1" thickBot="1">
      <c r="B141" s="1434" t="s">
        <v>903</v>
      </c>
      <c r="C141" s="1437">
        <v>2</v>
      </c>
      <c r="D141" s="1438">
        <v>2</v>
      </c>
      <c r="E141" s="1437">
        <v>4</v>
      </c>
      <c r="F141" s="1415"/>
      <c r="G141" s="1411"/>
      <c r="H141" s="1411"/>
      <c r="I141" s="1412"/>
      <c r="J141" s="1244"/>
      <c r="K141" s="1244"/>
      <c r="L141" s="1244"/>
      <c r="M141" s="1244"/>
      <c r="N141" s="1336"/>
      <c r="O141" s="1244"/>
      <c r="P141" s="1244"/>
      <c r="Q141" s="1244"/>
      <c r="R141" s="1244"/>
      <c r="S141" s="1244"/>
      <c r="T141" s="1244"/>
      <c r="U141" s="1244"/>
      <c r="V141" s="1244"/>
      <c r="W141" s="1244"/>
      <c r="X141" s="1244"/>
      <c r="Y141" s="1244"/>
      <c r="Z141" s="1244"/>
      <c r="AA141" s="1244"/>
      <c r="AB141" s="1244"/>
      <c r="AC141" s="1244"/>
      <c r="AD141" s="1244"/>
      <c r="AE141" s="1244"/>
      <c r="AF141" s="1244"/>
      <c r="AG141" s="1244"/>
      <c r="AH141" s="1244"/>
      <c r="AI141" s="1244"/>
      <c r="AJ141" s="1244"/>
      <c r="AK141" s="1244"/>
      <c r="AL141" s="1244"/>
      <c r="AM141" s="1244"/>
      <c r="AN141" s="1244"/>
      <c r="AO141" s="1244"/>
      <c r="AP141" s="1244"/>
      <c r="AQ141" s="1244"/>
      <c r="AR141" s="1244"/>
      <c r="AS141" s="1244"/>
      <c r="AT141" s="1244"/>
      <c r="AU141" s="1244"/>
      <c r="AV141" s="1244"/>
      <c r="AW141" s="1244"/>
      <c r="AX141" s="1244"/>
      <c r="AY141" s="1244"/>
      <c r="AZ141" s="1244"/>
      <c r="BA141" s="1244"/>
      <c r="BB141" s="1244"/>
      <c r="BC141" s="1244"/>
      <c r="BD141" s="1244"/>
      <c r="BE141" s="1244"/>
      <c r="BF141" s="1244"/>
      <c r="BG141" s="1244"/>
      <c r="BH141" s="1244"/>
      <c r="BI141" s="1244"/>
      <c r="BJ141" s="1244"/>
      <c r="BK141" s="1244"/>
      <c r="BL141" s="1244"/>
      <c r="BM141" s="1244"/>
      <c r="BN141" s="1244"/>
      <c r="BO141" s="1244"/>
      <c r="BP141" s="1244"/>
      <c r="BQ141" s="1244"/>
      <c r="BR141" s="1244"/>
      <c r="BS141" s="1244"/>
      <c r="BT141" s="1244"/>
      <c r="BU141" s="1244"/>
      <c r="BV141" s="1244"/>
      <c r="BW141" s="1244"/>
      <c r="BX141" s="1244"/>
      <c r="BY141" s="1244"/>
      <c r="BZ141" s="1244"/>
      <c r="CA141" s="1244"/>
    </row>
    <row r="142" spans="1:79" ht="9" customHeight="1">
      <c r="B142" s="1404"/>
      <c r="C142" s="1424"/>
      <c r="D142" s="1424"/>
      <c r="E142" s="1424"/>
      <c r="F142" s="1425"/>
      <c r="G142" s="1362"/>
      <c r="H142" s="1362"/>
      <c r="I142" s="1244"/>
      <c r="J142" s="1244"/>
      <c r="K142" s="1244"/>
      <c r="L142" s="1244"/>
      <c r="M142" s="1244"/>
      <c r="N142" s="1336"/>
      <c r="O142" s="1244"/>
      <c r="P142" s="1244"/>
      <c r="Q142" s="1244"/>
      <c r="R142" s="1244"/>
      <c r="S142" s="1244"/>
      <c r="T142" s="1244"/>
      <c r="U142" s="1244"/>
      <c r="V142" s="1244"/>
      <c r="W142" s="1244"/>
      <c r="X142" s="1244"/>
      <c r="Y142" s="1244"/>
      <c r="Z142" s="1244"/>
      <c r="AA142" s="1244"/>
      <c r="AB142" s="1244"/>
      <c r="AC142" s="1244"/>
      <c r="AD142" s="1244"/>
      <c r="AE142" s="1244"/>
      <c r="AF142" s="1244"/>
      <c r="AG142" s="1244"/>
      <c r="AH142" s="1244"/>
      <c r="AI142" s="1244"/>
      <c r="AJ142" s="1244"/>
      <c r="AK142" s="1244"/>
      <c r="AL142" s="1244"/>
      <c r="AM142" s="1244"/>
      <c r="AN142" s="1244"/>
      <c r="AO142" s="1244"/>
      <c r="AP142" s="1244"/>
      <c r="AQ142" s="1244"/>
      <c r="AR142" s="1244"/>
      <c r="AS142" s="1244"/>
      <c r="AT142" s="1244"/>
      <c r="AU142" s="1244"/>
      <c r="AV142" s="1244"/>
      <c r="AW142" s="1244"/>
      <c r="AX142" s="1244"/>
      <c r="AY142" s="1244"/>
      <c r="AZ142" s="1244"/>
      <c r="BA142" s="1244"/>
      <c r="BB142" s="1244"/>
      <c r="BC142" s="1244"/>
      <c r="BD142" s="1244"/>
      <c r="BE142" s="1244"/>
      <c r="BF142" s="1244"/>
      <c r="BG142" s="1244"/>
      <c r="BH142" s="1244"/>
      <c r="BI142" s="1244"/>
      <c r="BJ142" s="1244"/>
      <c r="BK142" s="1244"/>
      <c r="BL142" s="1244"/>
      <c r="BM142" s="1244"/>
      <c r="BN142" s="1244"/>
      <c r="BO142" s="1244"/>
      <c r="BP142" s="1244"/>
      <c r="BQ142" s="1244"/>
      <c r="BR142" s="1244"/>
      <c r="BS142" s="1244"/>
      <c r="BT142" s="1244"/>
      <c r="BU142" s="1244"/>
      <c r="BV142" s="1244"/>
      <c r="BW142" s="1244"/>
      <c r="BX142" s="1244"/>
      <c r="BY142" s="1244"/>
      <c r="BZ142" s="1244"/>
      <c r="CA142" s="1244"/>
    </row>
    <row r="143" spans="1:79" ht="11.1" customHeight="1">
      <c r="F143" s="1425"/>
      <c r="I143" s="1244"/>
      <c r="J143" s="1244"/>
      <c r="K143" s="1244"/>
      <c r="L143" s="1244"/>
      <c r="M143" s="1244"/>
      <c r="N143" s="1336"/>
      <c r="O143" s="1244"/>
      <c r="P143" s="1244"/>
      <c r="Q143" s="1244"/>
      <c r="R143" s="1244"/>
      <c r="S143" s="1244"/>
      <c r="T143" s="1244"/>
      <c r="U143" s="1244"/>
      <c r="V143" s="1244"/>
      <c r="W143" s="1244"/>
      <c r="X143" s="1244"/>
      <c r="Y143" s="1244"/>
      <c r="Z143" s="1244"/>
      <c r="AA143" s="1244"/>
      <c r="AB143" s="1244"/>
      <c r="AC143" s="1244"/>
      <c r="AD143" s="1244"/>
      <c r="AE143" s="1244"/>
      <c r="AF143" s="1244"/>
      <c r="AG143" s="1244"/>
      <c r="AH143" s="1244"/>
      <c r="AI143" s="1244"/>
      <c r="AJ143" s="1244"/>
      <c r="AK143" s="1244"/>
      <c r="AL143" s="1244"/>
      <c r="AM143" s="1244"/>
      <c r="AN143" s="1244"/>
      <c r="AO143" s="1244"/>
      <c r="AP143" s="1244"/>
      <c r="AQ143" s="1244"/>
      <c r="AR143" s="1244"/>
      <c r="AS143" s="1244"/>
      <c r="AT143" s="1244"/>
      <c r="AU143" s="1244"/>
      <c r="AV143" s="1244"/>
      <c r="AW143" s="1244"/>
      <c r="AX143" s="1244"/>
      <c r="AY143" s="1244"/>
      <c r="AZ143" s="1244"/>
      <c r="BA143" s="1244"/>
      <c r="BB143" s="1244"/>
      <c r="BC143" s="1244"/>
      <c r="BD143" s="1244"/>
      <c r="BE143" s="1244"/>
      <c r="BF143" s="1244"/>
      <c r="BG143" s="1244"/>
      <c r="BH143" s="1244"/>
      <c r="BI143" s="1244"/>
      <c r="BJ143" s="1244"/>
      <c r="BK143" s="1244"/>
      <c r="BL143" s="1244"/>
      <c r="BM143" s="1244"/>
      <c r="BN143" s="1244"/>
      <c r="BO143" s="1244"/>
      <c r="BP143" s="1244"/>
      <c r="BQ143" s="1244"/>
      <c r="BR143" s="1244"/>
      <c r="BS143" s="1244"/>
      <c r="BT143" s="1244"/>
      <c r="BU143" s="1244"/>
      <c r="BV143" s="1244"/>
      <c r="BW143" s="1244"/>
      <c r="BX143" s="1244"/>
      <c r="BY143" s="1244"/>
      <c r="BZ143" s="1244"/>
      <c r="CA143" s="1244"/>
    </row>
    <row r="144" spans="1:79" ht="12" customHeight="1" thickBot="1">
      <c r="F144" s="1425"/>
      <c r="I144" s="1196"/>
      <c r="J144" s="1244"/>
      <c r="K144" s="1244"/>
      <c r="L144" s="1244"/>
      <c r="M144" s="1244"/>
      <c r="N144" s="1336"/>
      <c r="O144" s="1244"/>
      <c r="P144" s="1244"/>
      <c r="Q144" s="1244"/>
      <c r="R144" s="1244"/>
      <c r="S144" s="1244"/>
      <c r="T144" s="1244"/>
      <c r="U144" s="1244"/>
      <c r="V144" s="1244"/>
      <c r="W144" s="1244"/>
      <c r="X144" s="1244"/>
      <c r="Y144" s="1244"/>
      <c r="Z144" s="1244"/>
      <c r="AA144" s="1244"/>
      <c r="AB144" s="1244"/>
      <c r="AC144" s="1244"/>
      <c r="AD144" s="1244"/>
      <c r="AE144" s="1244"/>
      <c r="AF144" s="1244"/>
      <c r="AG144" s="1244"/>
      <c r="AH144" s="1244"/>
      <c r="AI144" s="1244"/>
      <c r="AJ144" s="1244"/>
      <c r="AK144" s="1244"/>
      <c r="AL144" s="1244"/>
      <c r="AM144" s="1244"/>
      <c r="AN144" s="1244"/>
      <c r="AO144" s="1244"/>
      <c r="AP144" s="1244"/>
      <c r="AQ144" s="1244"/>
      <c r="AR144" s="1244"/>
      <c r="AS144" s="1244"/>
      <c r="AT144" s="1244"/>
      <c r="AU144" s="1244"/>
      <c r="AV144" s="1244"/>
      <c r="AW144" s="1244"/>
      <c r="AX144" s="1244"/>
      <c r="AY144" s="1244"/>
      <c r="AZ144" s="1244"/>
      <c r="BA144" s="1244"/>
      <c r="BB144" s="1244"/>
      <c r="BC144" s="1244"/>
      <c r="BD144" s="1244"/>
      <c r="BE144" s="1244"/>
      <c r="BF144" s="1244"/>
      <c r="BG144" s="1244"/>
      <c r="BH144" s="1244"/>
      <c r="BI144" s="1244"/>
      <c r="BJ144" s="1244"/>
      <c r="BK144" s="1244"/>
      <c r="BL144" s="1244"/>
      <c r="BM144" s="1244"/>
      <c r="BN144" s="1244"/>
      <c r="BO144" s="1244"/>
      <c r="BP144" s="1244"/>
      <c r="BQ144" s="1244"/>
      <c r="BR144" s="1244"/>
      <c r="BS144" s="1244"/>
      <c r="BT144" s="1244"/>
      <c r="BU144" s="1244"/>
      <c r="BV144" s="1244"/>
      <c r="BW144" s="1244"/>
      <c r="BX144" s="1244"/>
      <c r="BY144" s="1244"/>
      <c r="BZ144" s="1244"/>
      <c r="CA144" s="1244"/>
    </row>
    <row r="145" spans="1:79" s="1350" customFormat="1" ht="23.25" customHeight="1" thickBot="1">
      <c r="A145" s="1343"/>
      <c r="B145" s="1344"/>
      <c r="C145" s="1345"/>
      <c r="D145" s="1345"/>
      <c r="E145" s="1346"/>
      <c r="F145" s="1347" t="s">
        <v>836</v>
      </c>
      <c r="G145" s="1348"/>
      <c r="H145" s="1347" t="s">
        <v>837</v>
      </c>
      <c r="I145" s="1349"/>
      <c r="J145" s="1244"/>
      <c r="K145" s="1244"/>
      <c r="L145" s="1244"/>
      <c r="M145" s="1244"/>
      <c r="N145" s="1336"/>
      <c r="O145" s="1244"/>
      <c r="P145" s="1244"/>
      <c r="Q145" s="1244"/>
      <c r="R145" s="1244"/>
      <c r="S145" s="1244"/>
      <c r="T145" s="1244"/>
      <c r="U145" s="1244"/>
      <c r="V145" s="1244"/>
      <c r="W145" s="1244"/>
      <c r="X145" s="1244"/>
      <c r="Y145" s="1244"/>
      <c r="Z145" s="1244"/>
      <c r="AA145" s="1244"/>
      <c r="AB145" s="1244"/>
      <c r="AC145" s="1244"/>
      <c r="AD145" s="1244"/>
      <c r="AE145" s="1244"/>
      <c r="AF145" s="1244"/>
      <c r="AG145" s="1244"/>
      <c r="AH145" s="1244"/>
      <c r="AI145" s="1244"/>
      <c r="AJ145" s="1244"/>
      <c r="AK145" s="1244"/>
      <c r="AL145" s="1244"/>
      <c r="AM145" s="1244"/>
      <c r="AN145" s="1244"/>
      <c r="AO145" s="1244"/>
      <c r="AP145" s="1244"/>
      <c r="AQ145" s="1244"/>
      <c r="AR145" s="1244"/>
      <c r="AS145" s="1244"/>
      <c r="AT145" s="1244"/>
      <c r="AU145" s="1244"/>
      <c r="AV145" s="1244"/>
      <c r="AW145" s="1244"/>
      <c r="AX145" s="1244"/>
      <c r="AY145" s="1244"/>
      <c r="AZ145" s="1244"/>
      <c r="BA145" s="1244"/>
      <c r="BB145" s="1244"/>
      <c r="BC145" s="1244"/>
      <c r="BD145" s="1244"/>
      <c r="BE145" s="1244"/>
      <c r="BF145" s="1244"/>
      <c r="BG145" s="1244"/>
      <c r="BH145" s="1244"/>
      <c r="BI145" s="1244"/>
      <c r="BJ145" s="1244"/>
      <c r="BK145" s="1244"/>
      <c r="BL145" s="1244"/>
      <c r="BM145" s="1244"/>
      <c r="BN145" s="1244"/>
      <c r="BO145" s="1244"/>
      <c r="BP145" s="1244"/>
      <c r="BQ145" s="1244"/>
      <c r="BR145" s="1244"/>
      <c r="BS145" s="1244"/>
      <c r="BT145" s="1244"/>
      <c r="BU145" s="1244"/>
      <c r="BV145" s="1244"/>
      <c r="BW145" s="1244"/>
      <c r="BX145" s="1244"/>
      <c r="BY145" s="1244"/>
      <c r="BZ145" s="1244"/>
      <c r="CA145" s="1244"/>
    </row>
    <row r="146" spans="1:79" ht="39.950000000000003" customHeight="1" thickBot="1">
      <c r="B146" s="1351" t="s">
        <v>904</v>
      </c>
      <c r="C146" s="1352" t="s">
        <v>905</v>
      </c>
      <c r="D146" s="1352"/>
      <c r="E146" s="1353"/>
      <c r="F146" s="1354">
        <v>6</v>
      </c>
      <c r="G146" s="1355"/>
      <c r="H146" s="1356">
        <v>18</v>
      </c>
      <c r="I146" s="1357" t="e">
        <f>SUM(G151,G159,G167)</f>
        <v>#DIV/0!</v>
      </c>
      <c r="J146" s="1244"/>
      <c r="K146" s="1244"/>
      <c r="L146" s="1244"/>
      <c r="M146" s="1244"/>
      <c r="N146" s="1336"/>
      <c r="O146" s="1244"/>
      <c r="P146" s="1244"/>
      <c r="Q146" s="1244"/>
      <c r="R146" s="1244"/>
      <c r="S146" s="1244"/>
      <c r="T146" s="1244"/>
      <c r="U146" s="1244"/>
      <c r="V146" s="1244"/>
      <c r="W146" s="1244"/>
      <c r="X146" s="1244"/>
      <c r="Y146" s="1244"/>
      <c r="Z146" s="1244"/>
      <c r="AA146" s="1244"/>
      <c r="AB146" s="1244"/>
      <c r="AC146" s="1244"/>
      <c r="AD146" s="1244"/>
      <c r="AE146" s="1244"/>
      <c r="AF146" s="1244"/>
      <c r="AG146" s="1244"/>
      <c r="AH146" s="1244"/>
      <c r="AI146" s="1244"/>
      <c r="AJ146" s="1244"/>
      <c r="AK146" s="1244"/>
      <c r="AL146" s="1244"/>
      <c r="AM146" s="1244"/>
      <c r="AN146" s="1244"/>
      <c r="AO146" s="1244"/>
      <c r="AP146" s="1244"/>
      <c r="AQ146" s="1244"/>
      <c r="AR146" s="1244"/>
      <c r="AS146" s="1244"/>
      <c r="AT146" s="1244"/>
      <c r="AU146" s="1244"/>
      <c r="AV146" s="1244"/>
      <c r="AW146" s="1244"/>
      <c r="AX146" s="1244"/>
      <c r="AY146" s="1244"/>
      <c r="AZ146" s="1244"/>
      <c r="BA146" s="1244"/>
      <c r="BB146" s="1244"/>
      <c r="BC146" s="1244"/>
      <c r="BD146" s="1244"/>
      <c r="BE146" s="1244"/>
      <c r="BF146" s="1244"/>
      <c r="BG146" s="1244"/>
      <c r="BH146" s="1244"/>
      <c r="BI146" s="1244"/>
      <c r="BJ146" s="1244"/>
      <c r="BK146" s="1244"/>
      <c r="BL146" s="1244"/>
      <c r="BM146" s="1244"/>
      <c r="BN146" s="1244"/>
      <c r="BO146" s="1244"/>
      <c r="BP146" s="1244"/>
      <c r="BQ146" s="1244"/>
      <c r="BR146" s="1244"/>
      <c r="BS146" s="1244"/>
      <c r="BT146" s="1244"/>
      <c r="BU146" s="1244"/>
      <c r="BV146" s="1244"/>
      <c r="BW146" s="1244"/>
      <c r="BX146" s="1244"/>
      <c r="BY146" s="1244"/>
      <c r="BZ146" s="1244"/>
      <c r="CA146" s="1244"/>
    </row>
    <row r="147" spans="1:79" ht="6.75" customHeight="1">
      <c r="B147" s="1358"/>
      <c r="C147" s="1359"/>
      <c r="D147" s="1359"/>
      <c r="E147" s="1359"/>
      <c r="F147" s="1425"/>
      <c r="G147" s="1361"/>
      <c r="H147" s="1361"/>
      <c r="I147" s="1244"/>
      <c r="J147" s="1244"/>
      <c r="K147" s="1244"/>
      <c r="L147" s="1244"/>
      <c r="M147" s="1244"/>
      <c r="N147" s="1336"/>
      <c r="O147" s="1244"/>
      <c r="P147" s="1244"/>
      <c r="Q147" s="1244"/>
      <c r="R147" s="1244"/>
      <c r="S147" s="1244"/>
      <c r="T147" s="1244"/>
      <c r="U147" s="1244"/>
      <c r="V147" s="1244"/>
      <c r="W147" s="1244"/>
      <c r="X147" s="1244"/>
      <c r="Y147" s="1244"/>
      <c r="Z147" s="1244"/>
      <c r="AA147" s="1244"/>
      <c r="AB147" s="1244"/>
      <c r="AC147" s="1244"/>
      <c r="AD147" s="1244"/>
      <c r="AE147" s="1244"/>
      <c r="AF147" s="1244"/>
      <c r="AG147" s="1244"/>
      <c r="AH147" s="1244"/>
      <c r="AI147" s="1244"/>
      <c r="AJ147" s="1244"/>
      <c r="AK147" s="1244"/>
      <c r="AL147" s="1244"/>
      <c r="AM147" s="1244"/>
      <c r="AN147" s="1244"/>
      <c r="AO147" s="1244"/>
      <c r="AP147" s="1244"/>
      <c r="AQ147" s="1244"/>
      <c r="AR147" s="1244"/>
      <c r="AS147" s="1244"/>
      <c r="AT147" s="1244"/>
      <c r="AU147" s="1244"/>
      <c r="AV147" s="1244"/>
      <c r="AW147" s="1244"/>
      <c r="AX147" s="1244"/>
      <c r="AY147" s="1244"/>
      <c r="AZ147" s="1244"/>
      <c r="BA147" s="1244"/>
      <c r="BB147" s="1244"/>
      <c r="BC147" s="1244"/>
      <c r="BD147" s="1244"/>
      <c r="BE147" s="1244"/>
      <c r="BF147" s="1244"/>
      <c r="BG147" s="1244"/>
      <c r="BH147" s="1244"/>
      <c r="BI147" s="1244"/>
      <c r="BJ147" s="1244"/>
      <c r="BK147" s="1244"/>
      <c r="BL147" s="1244"/>
      <c r="BM147" s="1244"/>
      <c r="BN147" s="1244"/>
      <c r="BO147" s="1244"/>
      <c r="BP147" s="1244"/>
      <c r="BQ147" s="1244"/>
      <c r="BR147" s="1244"/>
      <c r="BS147" s="1244"/>
      <c r="BT147" s="1244"/>
      <c r="BU147" s="1244"/>
      <c r="BV147" s="1244"/>
      <c r="BW147" s="1244"/>
      <c r="BX147" s="1244"/>
      <c r="BY147" s="1244"/>
      <c r="BZ147" s="1244"/>
      <c r="CA147" s="1244"/>
    </row>
    <row r="148" spans="1:79" ht="18" customHeight="1">
      <c r="A148" s="1193">
        <v>14</v>
      </c>
      <c r="B148" s="1358" t="s">
        <v>906</v>
      </c>
      <c r="C148" s="1359"/>
      <c r="D148" s="1359"/>
      <c r="E148" s="1359"/>
      <c r="F148" s="1425"/>
      <c r="G148" s="1362"/>
      <c r="H148" s="1362"/>
      <c r="I148" s="1244"/>
      <c r="J148" s="1244"/>
      <c r="K148" s="1244"/>
      <c r="L148" s="1244"/>
      <c r="M148" s="1244"/>
      <c r="N148" s="1336"/>
      <c r="O148" s="1244"/>
      <c r="P148" s="1244"/>
      <c r="Q148" s="1244"/>
      <c r="R148" s="1244"/>
      <c r="S148" s="1244"/>
      <c r="T148" s="1244"/>
      <c r="U148" s="1244"/>
      <c r="V148" s="1244"/>
      <c r="W148" s="1244"/>
      <c r="X148" s="1244"/>
      <c r="Y148" s="1244"/>
      <c r="Z148" s="1244"/>
      <c r="AA148" s="1244"/>
      <c r="AB148" s="1244"/>
      <c r="AC148" s="1244"/>
      <c r="AD148" s="1244"/>
      <c r="AE148" s="1244"/>
      <c r="AF148" s="1244"/>
      <c r="AG148" s="1244"/>
      <c r="AH148" s="1244"/>
      <c r="AI148" s="1244"/>
      <c r="AJ148" s="1244"/>
      <c r="AK148" s="1244"/>
      <c r="AL148" s="1244"/>
      <c r="AM148" s="1244"/>
      <c r="AN148" s="1244"/>
      <c r="AO148" s="1244"/>
      <c r="AP148" s="1244"/>
      <c r="AQ148" s="1244"/>
      <c r="AR148" s="1244"/>
      <c r="AS148" s="1244"/>
      <c r="AT148" s="1244"/>
      <c r="AU148" s="1244"/>
      <c r="AV148" s="1244"/>
      <c r="AW148" s="1244"/>
      <c r="AX148" s="1244"/>
      <c r="AY148" s="1244"/>
      <c r="AZ148" s="1244"/>
      <c r="BA148" s="1244"/>
      <c r="BB148" s="1244"/>
      <c r="BC148" s="1244"/>
      <c r="BD148" s="1244"/>
      <c r="BE148" s="1244"/>
      <c r="BF148" s="1244"/>
      <c r="BG148" s="1244"/>
      <c r="BH148" s="1244"/>
      <c r="BI148" s="1244"/>
      <c r="BJ148" s="1244"/>
      <c r="BK148" s="1244"/>
      <c r="BL148" s="1244"/>
      <c r="BM148" s="1244"/>
      <c r="BN148" s="1244"/>
      <c r="BO148" s="1244"/>
      <c r="BP148" s="1244"/>
      <c r="BQ148" s="1244"/>
      <c r="BR148" s="1244"/>
      <c r="BS148" s="1244"/>
      <c r="BT148" s="1244"/>
      <c r="BU148" s="1244"/>
      <c r="BV148" s="1244"/>
      <c r="BW148" s="1244"/>
      <c r="BX148" s="1244"/>
      <c r="BY148" s="1244"/>
      <c r="BZ148" s="1244"/>
      <c r="CA148" s="1244"/>
    </row>
    <row r="149" spans="1:79" ht="35.25" customHeight="1">
      <c r="B149" s="1363" t="s">
        <v>907</v>
      </c>
      <c r="C149" s="1364"/>
      <c r="D149" s="1364"/>
      <c r="E149" s="1365"/>
      <c r="F149" s="1425"/>
      <c r="G149" s="1362"/>
      <c r="H149" s="1362"/>
      <c r="I149" s="1244"/>
      <c r="J149" s="1244"/>
      <c r="K149" s="1244"/>
      <c r="L149" s="1244"/>
      <c r="M149" s="1244"/>
      <c r="N149" s="1336"/>
      <c r="O149" s="1244"/>
      <c r="P149" s="1244"/>
      <c r="Q149" s="1244"/>
      <c r="R149" s="1244"/>
      <c r="S149" s="1244"/>
      <c r="T149" s="1244"/>
      <c r="U149" s="1244"/>
      <c r="V149" s="1244"/>
      <c r="W149" s="1244"/>
      <c r="X149" s="1244"/>
      <c r="Y149" s="1244"/>
      <c r="Z149" s="1244"/>
      <c r="AA149" s="1244"/>
      <c r="AB149" s="1244"/>
      <c r="AC149" s="1244"/>
      <c r="AD149" s="1244"/>
      <c r="AE149" s="1244"/>
      <c r="AF149" s="1244"/>
      <c r="AG149" s="1244"/>
      <c r="AH149" s="1244"/>
      <c r="AI149" s="1244"/>
      <c r="AJ149" s="1244"/>
      <c r="AK149" s="1244"/>
      <c r="AL149" s="1244"/>
      <c r="AM149" s="1244"/>
      <c r="AN149" s="1244"/>
      <c r="AO149" s="1244"/>
      <c r="AP149" s="1244"/>
      <c r="AQ149" s="1244"/>
      <c r="AR149" s="1244"/>
      <c r="AS149" s="1244"/>
      <c r="AT149" s="1244"/>
      <c r="AU149" s="1244"/>
      <c r="AV149" s="1244"/>
      <c r="AW149" s="1244"/>
      <c r="AX149" s="1244"/>
      <c r="AY149" s="1244"/>
      <c r="AZ149" s="1244"/>
      <c r="BA149" s="1244"/>
      <c r="BB149" s="1244"/>
      <c r="BC149" s="1244"/>
      <c r="BD149" s="1244"/>
      <c r="BE149" s="1244"/>
      <c r="BF149" s="1244"/>
      <c r="BG149" s="1244"/>
      <c r="BH149" s="1244"/>
      <c r="BI149" s="1244"/>
      <c r="BJ149" s="1244"/>
      <c r="BK149" s="1244"/>
      <c r="BL149" s="1244"/>
      <c r="BM149" s="1244"/>
      <c r="BN149" s="1244"/>
      <c r="BO149" s="1244"/>
      <c r="BP149" s="1244"/>
      <c r="BQ149" s="1244"/>
      <c r="BR149" s="1244"/>
      <c r="BS149" s="1244"/>
      <c r="BT149" s="1244"/>
      <c r="BU149" s="1244"/>
      <c r="BV149" s="1244"/>
      <c r="BW149" s="1244"/>
      <c r="BX149" s="1244"/>
      <c r="BY149" s="1244"/>
      <c r="BZ149" s="1244"/>
      <c r="CA149" s="1244"/>
    </row>
    <row r="150" spans="1:79" ht="16.5" customHeight="1" thickBot="1">
      <c r="B150" s="1358" t="s">
        <v>842</v>
      </c>
      <c r="C150" s="1366"/>
      <c r="F150" s="1425"/>
      <c r="G150" s="1362"/>
      <c r="H150" s="1362"/>
      <c r="I150" s="1244"/>
      <c r="J150" s="1244"/>
      <c r="K150" s="1244"/>
      <c r="L150" s="1244"/>
      <c r="M150" s="1244"/>
      <c r="N150" s="1336"/>
      <c r="O150" s="1244"/>
      <c r="P150" s="1244"/>
      <c r="Q150" s="1244"/>
      <c r="R150" s="1244"/>
      <c r="S150" s="1244"/>
      <c r="T150" s="1244"/>
      <c r="U150" s="1244"/>
      <c r="V150" s="1244"/>
      <c r="W150" s="1244"/>
      <c r="X150" s="1244"/>
      <c r="Y150" s="1244"/>
      <c r="Z150" s="1244"/>
      <c r="AA150" s="1244"/>
      <c r="AB150" s="1244"/>
      <c r="AC150" s="1244"/>
      <c r="AD150" s="1244"/>
      <c r="AE150" s="1244"/>
      <c r="AF150" s="1244"/>
      <c r="AG150" s="1244"/>
      <c r="AH150" s="1244"/>
      <c r="AI150" s="1244"/>
      <c r="AJ150" s="1244"/>
      <c r="AK150" s="1244"/>
      <c r="AL150" s="1244"/>
      <c r="AM150" s="1244"/>
      <c r="AN150" s="1244"/>
      <c r="AO150" s="1244"/>
      <c r="AP150" s="1244"/>
      <c r="AQ150" s="1244"/>
      <c r="AR150" s="1244"/>
      <c r="AS150" s="1244"/>
      <c r="AT150" s="1244"/>
      <c r="AU150" s="1244"/>
      <c r="AV150" s="1244"/>
      <c r="AW150" s="1244"/>
      <c r="AX150" s="1244"/>
      <c r="AY150" s="1244"/>
      <c r="AZ150" s="1244"/>
      <c r="BA150" s="1244"/>
      <c r="BB150" s="1244"/>
      <c r="BC150" s="1244"/>
      <c r="BD150" s="1244"/>
      <c r="BE150" s="1244"/>
      <c r="BF150" s="1244"/>
      <c r="BG150" s="1244"/>
      <c r="BH150" s="1244"/>
      <c r="BI150" s="1244"/>
      <c r="BJ150" s="1244"/>
      <c r="BK150" s="1244"/>
      <c r="BL150" s="1244"/>
      <c r="BM150" s="1244"/>
      <c r="BN150" s="1244"/>
      <c r="BO150" s="1244"/>
      <c r="BP150" s="1244"/>
      <c r="BQ150" s="1244"/>
      <c r="BR150" s="1244"/>
      <c r="BS150" s="1244"/>
      <c r="BT150" s="1244"/>
      <c r="BU150" s="1244"/>
      <c r="BV150" s="1244"/>
      <c r="BW150" s="1244"/>
      <c r="BX150" s="1244"/>
      <c r="BY150" s="1244"/>
      <c r="BZ150" s="1244"/>
      <c r="CA150" s="1244"/>
    </row>
    <row r="151" spans="1:79" ht="33.75" customHeight="1" thickBot="1">
      <c r="B151" s="1367" t="s">
        <v>843</v>
      </c>
      <c r="C151" s="1368" t="s">
        <v>844</v>
      </c>
      <c r="D151" s="1368" t="s">
        <v>845</v>
      </c>
      <c r="E151" s="1369" t="s">
        <v>846</v>
      </c>
      <c r="F151" s="1413" t="s">
        <v>847</v>
      </c>
      <c r="G151" s="1478" t="e">
        <f>AVERAGE([2]A.Pontozás_1.értékelő!G147,[2]B.Pontozás_2.értékelő!G147)</f>
        <v>#DIV/0!</v>
      </c>
      <c r="H151" s="1362"/>
      <c r="I151" s="1244"/>
      <c r="J151" s="1244"/>
      <c r="K151" s="1244"/>
      <c r="L151" s="1244"/>
      <c r="M151" s="1244"/>
      <c r="N151" s="1336"/>
      <c r="O151" s="1244"/>
      <c r="P151" s="1244"/>
      <c r="Q151" s="1244"/>
      <c r="R151" s="1244"/>
      <c r="S151" s="1244"/>
      <c r="T151" s="1244"/>
      <c r="U151" s="1244"/>
      <c r="V151" s="1244"/>
      <c r="W151" s="1244"/>
      <c r="X151" s="1244"/>
      <c r="Y151" s="1244"/>
      <c r="Z151" s="1244"/>
      <c r="AA151" s="1244"/>
      <c r="AB151" s="1244"/>
      <c r="AC151" s="1244"/>
      <c r="AD151" s="1244"/>
      <c r="AE151" s="1244"/>
      <c r="AF151" s="1244"/>
      <c r="AG151" s="1244"/>
      <c r="AH151" s="1244"/>
      <c r="AI151" s="1244"/>
      <c r="AJ151" s="1244"/>
      <c r="AK151" s="1244"/>
      <c r="AL151" s="1244"/>
      <c r="AM151" s="1244"/>
      <c r="AN151" s="1244"/>
      <c r="AO151" s="1244"/>
      <c r="AP151" s="1244"/>
      <c r="AQ151" s="1244"/>
      <c r="AR151" s="1244"/>
      <c r="AS151" s="1244"/>
      <c r="AT151" s="1244"/>
      <c r="AU151" s="1244"/>
      <c r="AV151" s="1244"/>
      <c r="AW151" s="1244"/>
      <c r="AX151" s="1244"/>
      <c r="AY151" s="1244"/>
      <c r="AZ151" s="1244"/>
      <c r="BA151" s="1244"/>
      <c r="BB151" s="1244"/>
      <c r="BC151" s="1244"/>
      <c r="BD151" s="1244"/>
      <c r="BE151" s="1244"/>
      <c r="BF151" s="1244"/>
      <c r="BG151" s="1244"/>
      <c r="BH151" s="1244"/>
      <c r="BI151" s="1244"/>
      <c r="BJ151" s="1244"/>
      <c r="BK151" s="1244"/>
      <c r="BL151" s="1244"/>
      <c r="BM151" s="1244"/>
      <c r="BN151" s="1244"/>
      <c r="BO151" s="1244"/>
      <c r="BP151" s="1244"/>
      <c r="BQ151" s="1244"/>
      <c r="BR151" s="1244"/>
      <c r="BS151" s="1244"/>
      <c r="BT151" s="1244"/>
      <c r="BU151" s="1244"/>
      <c r="BV151" s="1244"/>
      <c r="BW151" s="1244"/>
      <c r="BX151" s="1244"/>
      <c r="BY151" s="1244"/>
      <c r="BZ151" s="1244"/>
      <c r="CA151" s="1244"/>
    </row>
    <row r="152" spans="1:79" ht="26.45" customHeight="1">
      <c r="B152" s="1378" t="s">
        <v>908</v>
      </c>
      <c r="C152" s="1379">
        <v>1</v>
      </c>
      <c r="D152" s="1380">
        <v>2</v>
      </c>
      <c r="E152" s="1381">
        <v>2</v>
      </c>
      <c r="F152" s="1414"/>
      <c r="G152" s="1407"/>
      <c r="H152" s="1407"/>
      <c r="I152" s="1408"/>
      <c r="J152" s="1244"/>
      <c r="K152" s="1244"/>
      <c r="L152" s="1244"/>
      <c r="M152" s="1244"/>
      <c r="N152" s="1336"/>
      <c r="O152" s="1244"/>
      <c r="P152" s="1244"/>
      <c r="Q152" s="1244"/>
      <c r="R152" s="1244"/>
      <c r="S152" s="1244"/>
      <c r="T152" s="1244"/>
      <c r="U152" s="1244"/>
      <c r="V152" s="1244"/>
      <c r="W152" s="1244"/>
      <c r="X152" s="1244"/>
      <c r="Y152" s="1244"/>
      <c r="Z152" s="1244"/>
      <c r="AA152" s="1244"/>
      <c r="AB152" s="1244"/>
      <c r="AC152" s="1244"/>
      <c r="AD152" s="1244"/>
      <c r="AE152" s="1244"/>
      <c r="AF152" s="1244"/>
      <c r="AG152" s="1244"/>
      <c r="AH152" s="1244"/>
      <c r="AI152" s="1244"/>
      <c r="AJ152" s="1244"/>
      <c r="AK152" s="1244"/>
      <c r="AL152" s="1244"/>
      <c r="AM152" s="1244"/>
      <c r="AN152" s="1244"/>
      <c r="AO152" s="1244"/>
      <c r="AP152" s="1244"/>
      <c r="AQ152" s="1244"/>
      <c r="AR152" s="1244"/>
      <c r="AS152" s="1244"/>
      <c r="AT152" s="1244"/>
      <c r="AU152" s="1244"/>
      <c r="AV152" s="1244"/>
      <c r="AW152" s="1244"/>
      <c r="AX152" s="1244"/>
      <c r="AY152" s="1244"/>
      <c r="AZ152" s="1244"/>
      <c r="BA152" s="1244"/>
      <c r="BB152" s="1244"/>
      <c r="BC152" s="1244"/>
      <c r="BD152" s="1244"/>
      <c r="BE152" s="1244"/>
      <c r="BF152" s="1244"/>
      <c r="BG152" s="1244"/>
      <c r="BH152" s="1244"/>
      <c r="BI152" s="1244"/>
      <c r="BJ152" s="1244"/>
      <c r="BK152" s="1244"/>
      <c r="BL152" s="1244"/>
      <c r="BM152" s="1244"/>
      <c r="BN152" s="1244"/>
      <c r="BO152" s="1244"/>
      <c r="BP152" s="1244"/>
      <c r="BQ152" s="1244"/>
      <c r="BR152" s="1244"/>
      <c r="BS152" s="1244"/>
      <c r="BT152" s="1244"/>
      <c r="BU152" s="1244"/>
      <c r="BV152" s="1244"/>
      <c r="BW152" s="1244"/>
      <c r="BX152" s="1244"/>
      <c r="BY152" s="1244"/>
      <c r="BZ152" s="1244"/>
      <c r="CA152" s="1244"/>
    </row>
    <row r="153" spans="1:79" ht="25.5" customHeight="1">
      <c r="B153" s="1388" t="s">
        <v>909</v>
      </c>
      <c r="C153" s="1389">
        <v>2</v>
      </c>
      <c r="D153" s="1390">
        <v>2</v>
      </c>
      <c r="E153" s="1391">
        <v>4</v>
      </c>
      <c r="F153" s="1414"/>
      <c r="G153" s="1409"/>
      <c r="H153" s="1409"/>
      <c r="I153" s="1410"/>
      <c r="J153" s="1244"/>
      <c r="K153" s="1244"/>
      <c r="L153" s="1244"/>
      <c r="M153" s="1244"/>
      <c r="N153" s="1336"/>
      <c r="O153" s="1244"/>
      <c r="P153" s="1244"/>
      <c r="Q153" s="1244"/>
      <c r="R153" s="1244"/>
      <c r="S153" s="1244"/>
      <c r="T153" s="1244"/>
      <c r="U153" s="1244"/>
      <c r="V153" s="1244"/>
      <c r="W153" s="1244"/>
      <c r="X153" s="1244"/>
      <c r="Y153" s="1244"/>
      <c r="Z153" s="1244"/>
      <c r="AA153" s="1244"/>
      <c r="AB153" s="1244"/>
      <c r="AC153" s="1244"/>
      <c r="AD153" s="1244"/>
      <c r="AE153" s="1244"/>
      <c r="AF153" s="1244"/>
      <c r="AG153" s="1244"/>
      <c r="AH153" s="1244"/>
      <c r="AI153" s="1244"/>
      <c r="AJ153" s="1244"/>
      <c r="AK153" s="1244"/>
      <c r="AL153" s="1244"/>
      <c r="AM153" s="1244"/>
      <c r="AN153" s="1244"/>
      <c r="AO153" s="1244"/>
      <c r="AP153" s="1244"/>
      <c r="AQ153" s="1244"/>
      <c r="AR153" s="1244"/>
      <c r="AS153" s="1244"/>
      <c r="AT153" s="1244"/>
      <c r="AU153" s="1244"/>
      <c r="AV153" s="1244"/>
      <c r="AW153" s="1244"/>
      <c r="AX153" s="1244"/>
      <c r="AY153" s="1244"/>
      <c r="AZ153" s="1244"/>
      <c r="BA153" s="1244"/>
      <c r="BB153" s="1244"/>
      <c r="BC153" s="1244"/>
      <c r="BD153" s="1244"/>
      <c r="BE153" s="1244"/>
      <c r="BF153" s="1244"/>
      <c r="BG153" s="1244"/>
      <c r="BH153" s="1244"/>
      <c r="BI153" s="1244"/>
      <c r="BJ153" s="1244"/>
      <c r="BK153" s="1244"/>
      <c r="BL153" s="1244"/>
      <c r="BM153" s="1244"/>
      <c r="BN153" s="1244"/>
      <c r="BO153" s="1244"/>
      <c r="BP153" s="1244"/>
      <c r="BQ153" s="1244"/>
      <c r="BR153" s="1244"/>
      <c r="BS153" s="1244"/>
      <c r="BT153" s="1244"/>
      <c r="BU153" s="1244"/>
      <c r="BV153" s="1244"/>
      <c r="BW153" s="1244"/>
      <c r="BX153" s="1244"/>
      <c r="BY153" s="1244"/>
      <c r="BZ153" s="1244"/>
      <c r="CA153" s="1244"/>
    </row>
    <row r="154" spans="1:79" ht="41.45" customHeight="1" thickBot="1">
      <c r="B154" s="1394" t="s">
        <v>910</v>
      </c>
      <c r="C154" s="1395">
        <v>3</v>
      </c>
      <c r="D154" s="1396">
        <v>2</v>
      </c>
      <c r="E154" s="1397">
        <v>6</v>
      </c>
      <c r="F154" s="1415"/>
      <c r="G154" s="1411"/>
      <c r="H154" s="1411"/>
      <c r="I154" s="1412"/>
      <c r="J154" s="1244"/>
      <c r="K154" s="1244"/>
      <c r="L154" s="1244"/>
      <c r="M154" s="1244"/>
      <c r="N154" s="1336"/>
      <c r="O154" s="1244"/>
      <c r="P154" s="1244"/>
      <c r="Q154" s="1244"/>
      <c r="R154" s="1244"/>
      <c r="S154" s="1244"/>
      <c r="T154" s="1244"/>
      <c r="U154" s="1244"/>
      <c r="V154" s="1244"/>
      <c r="W154" s="1244"/>
      <c r="X154" s="1244"/>
      <c r="Y154" s="1244"/>
      <c r="Z154" s="1244"/>
      <c r="AA154" s="1244"/>
      <c r="AB154" s="1244"/>
      <c r="AC154" s="1244"/>
      <c r="AD154" s="1244"/>
      <c r="AE154" s="1244"/>
      <c r="AF154" s="1244"/>
      <c r="AG154" s="1244"/>
      <c r="AH154" s="1244"/>
      <c r="AI154" s="1244"/>
      <c r="AJ154" s="1244"/>
      <c r="AK154" s="1244"/>
      <c r="AL154" s="1244"/>
      <c r="AM154" s="1244"/>
      <c r="AN154" s="1244"/>
      <c r="AO154" s="1244"/>
      <c r="AP154" s="1244"/>
      <c r="AQ154" s="1244"/>
      <c r="AR154" s="1244"/>
      <c r="AS154" s="1244"/>
      <c r="AT154" s="1244"/>
      <c r="AU154" s="1244"/>
      <c r="AV154" s="1244"/>
      <c r="AW154" s="1244"/>
      <c r="AX154" s="1244"/>
      <c r="AY154" s="1244"/>
      <c r="AZ154" s="1244"/>
      <c r="BA154" s="1244"/>
      <c r="BB154" s="1244"/>
      <c r="BC154" s="1244"/>
      <c r="BD154" s="1244"/>
      <c r="BE154" s="1244"/>
      <c r="BF154" s="1244"/>
      <c r="BG154" s="1244"/>
      <c r="BH154" s="1244"/>
      <c r="BI154" s="1244"/>
      <c r="BJ154" s="1244"/>
      <c r="BK154" s="1244"/>
      <c r="BL154" s="1244"/>
      <c r="BM154" s="1244"/>
      <c r="BN154" s="1244"/>
      <c r="BO154" s="1244"/>
      <c r="BP154" s="1244"/>
      <c r="BQ154" s="1244"/>
      <c r="BR154" s="1244"/>
      <c r="BS154" s="1244"/>
      <c r="BT154" s="1244"/>
      <c r="BU154" s="1244"/>
      <c r="BV154" s="1244"/>
      <c r="BW154" s="1244"/>
      <c r="BX154" s="1244"/>
      <c r="BY154" s="1244"/>
      <c r="BZ154" s="1244"/>
      <c r="CA154" s="1244"/>
    </row>
    <row r="155" spans="1:79" ht="9" customHeight="1">
      <c r="B155" s="1404"/>
      <c r="C155" s="1405"/>
      <c r="D155" s="1405"/>
      <c r="E155" s="1405"/>
      <c r="F155" s="1425"/>
      <c r="G155" s="1362"/>
      <c r="H155" s="1362"/>
      <c r="I155" s="1244"/>
      <c r="J155" s="1244"/>
      <c r="K155" s="1244"/>
      <c r="L155" s="1244"/>
      <c r="M155" s="1244"/>
      <c r="N155" s="1336"/>
      <c r="O155" s="1244"/>
      <c r="P155" s="1244"/>
      <c r="Q155" s="1244"/>
      <c r="R155" s="1244"/>
      <c r="S155" s="1244"/>
      <c r="T155" s="1244"/>
      <c r="U155" s="1244"/>
      <c r="V155" s="1244"/>
      <c r="W155" s="1244"/>
      <c r="X155" s="1244"/>
      <c r="Y155" s="1244"/>
      <c r="Z155" s="1244"/>
      <c r="AA155" s="1244"/>
      <c r="AB155" s="1244"/>
      <c r="AC155" s="1244"/>
      <c r="AD155" s="1244"/>
      <c r="AE155" s="1244"/>
      <c r="AF155" s="1244"/>
      <c r="AG155" s="1244"/>
      <c r="AH155" s="1244"/>
      <c r="AI155" s="1244"/>
      <c r="AJ155" s="1244"/>
      <c r="AK155" s="1244"/>
      <c r="AL155" s="1244"/>
      <c r="AM155" s="1244"/>
      <c r="AN155" s="1244"/>
      <c r="AO155" s="1244"/>
      <c r="AP155" s="1244"/>
      <c r="AQ155" s="1244"/>
      <c r="AR155" s="1244"/>
      <c r="AS155" s="1244"/>
      <c r="AT155" s="1244"/>
      <c r="AU155" s="1244"/>
      <c r="AV155" s="1244"/>
      <c r="AW155" s="1244"/>
      <c r="AX155" s="1244"/>
      <c r="AY155" s="1244"/>
      <c r="AZ155" s="1244"/>
      <c r="BA155" s="1244"/>
      <c r="BB155" s="1244"/>
      <c r="BC155" s="1244"/>
      <c r="BD155" s="1244"/>
      <c r="BE155" s="1244"/>
      <c r="BF155" s="1244"/>
      <c r="BG155" s="1244"/>
      <c r="BH155" s="1244"/>
      <c r="BI155" s="1244"/>
      <c r="BJ155" s="1244"/>
      <c r="BK155" s="1244"/>
      <c r="BL155" s="1244"/>
      <c r="BM155" s="1244"/>
      <c r="BN155" s="1244"/>
      <c r="BO155" s="1244"/>
      <c r="BP155" s="1244"/>
      <c r="BQ155" s="1244"/>
      <c r="BR155" s="1244"/>
      <c r="BS155" s="1244"/>
      <c r="BT155" s="1244"/>
      <c r="BU155" s="1244"/>
      <c r="BV155" s="1244"/>
      <c r="BW155" s="1244"/>
      <c r="BX155" s="1244"/>
      <c r="BY155" s="1244"/>
      <c r="BZ155" s="1244"/>
      <c r="CA155" s="1244"/>
    </row>
    <row r="156" spans="1:79" ht="18" customHeight="1">
      <c r="A156" s="1193">
        <v>15</v>
      </c>
      <c r="B156" s="1358" t="s">
        <v>911</v>
      </c>
      <c r="C156" s="1359"/>
      <c r="D156" s="1359"/>
      <c r="E156" s="1359"/>
      <c r="F156" s="1425"/>
      <c r="G156" s="1362"/>
      <c r="H156" s="1362"/>
      <c r="I156" s="1244"/>
      <c r="J156" s="1244"/>
      <c r="K156" s="1244"/>
      <c r="L156" s="1244"/>
      <c r="M156" s="1244"/>
      <c r="N156" s="1336"/>
      <c r="O156" s="1244"/>
      <c r="P156" s="1244"/>
      <c r="Q156" s="1244"/>
      <c r="R156" s="1244"/>
      <c r="S156" s="1244"/>
      <c r="T156" s="1244"/>
      <c r="U156" s="1244"/>
      <c r="V156" s="1244"/>
      <c r="W156" s="1244"/>
      <c r="X156" s="1244"/>
      <c r="Y156" s="1244"/>
      <c r="Z156" s="1244"/>
      <c r="AA156" s="1244"/>
      <c r="AB156" s="1244"/>
      <c r="AC156" s="1244"/>
      <c r="AD156" s="1244"/>
      <c r="AE156" s="1244"/>
      <c r="AF156" s="1244"/>
      <c r="AG156" s="1244"/>
      <c r="AH156" s="1244"/>
      <c r="AI156" s="1244"/>
      <c r="AJ156" s="1244"/>
      <c r="AK156" s="1244"/>
      <c r="AL156" s="1244"/>
      <c r="AM156" s="1244"/>
      <c r="AN156" s="1244"/>
      <c r="AO156" s="1244"/>
      <c r="AP156" s="1244"/>
      <c r="AQ156" s="1244"/>
      <c r="AR156" s="1244"/>
      <c r="AS156" s="1244"/>
      <c r="AT156" s="1244"/>
      <c r="AU156" s="1244"/>
      <c r="AV156" s="1244"/>
      <c r="AW156" s="1244"/>
      <c r="AX156" s="1244"/>
      <c r="AY156" s="1244"/>
      <c r="AZ156" s="1244"/>
      <c r="BA156" s="1244"/>
      <c r="BB156" s="1244"/>
      <c r="BC156" s="1244"/>
      <c r="BD156" s="1244"/>
      <c r="BE156" s="1244"/>
      <c r="BF156" s="1244"/>
      <c r="BG156" s="1244"/>
      <c r="BH156" s="1244"/>
      <c r="BI156" s="1244"/>
      <c r="BJ156" s="1244"/>
      <c r="BK156" s="1244"/>
      <c r="BL156" s="1244"/>
      <c r="BM156" s="1244"/>
      <c r="BN156" s="1244"/>
      <c r="BO156" s="1244"/>
      <c r="BP156" s="1244"/>
      <c r="BQ156" s="1244"/>
      <c r="BR156" s="1244"/>
      <c r="BS156" s="1244"/>
      <c r="BT156" s="1244"/>
      <c r="BU156" s="1244"/>
      <c r="BV156" s="1244"/>
      <c r="BW156" s="1244"/>
      <c r="BX156" s="1244"/>
      <c r="BY156" s="1244"/>
      <c r="BZ156" s="1244"/>
      <c r="CA156" s="1244"/>
    </row>
    <row r="157" spans="1:79" ht="35.25" customHeight="1">
      <c r="B157" s="1363" t="s">
        <v>912</v>
      </c>
      <c r="C157" s="1364"/>
      <c r="D157" s="1364"/>
      <c r="E157" s="1365"/>
      <c r="F157" s="1425"/>
      <c r="G157" s="1362"/>
      <c r="H157" s="1362"/>
      <c r="I157" s="1244"/>
      <c r="J157" s="1244"/>
      <c r="K157" s="1244"/>
      <c r="L157" s="1244"/>
      <c r="M157" s="1244"/>
      <c r="N157" s="1336"/>
      <c r="O157" s="1244"/>
      <c r="P157" s="1244"/>
      <c r="Q157" s="1244"/>
      <c r="R157" s="1244"/>
      <c r="S157" s="1244"/>
      <c r="T157" s="1244"/>
      <c r="U157" s="1244"/>
      <c r="V157" s="1244"/>
      <c r="W157" s="1244"/>
      <c r="X157" s="1244"/>
      <c r="Y157" s="1244"/>
      <c r="Z157" s="1244"/>
      <c r="AA157" s="1244"/>
      <c r="AB157" s="1244"/>
      <c r="AC157" s="1244"/>
      <c r="AD157" s="1244"/>
      <c r="AE157" s="1244"/>
      <c r="AF157" s="1244"/>
      <c r="AG157" s="1244"/>
      <c r="AH157" s="1244"/>
      <c r="AI157" s="1244"/>
      <c r="AJ157" s="1244"/>
      <c r="AK157" s="1244"/>
      <c r="AL157" s="1244"/>
      <c r="AM157" s="1244"/>
      <c r="AN157" s="1244"/>
      <c r="AO157" s="1244"/>
      <c r="AP157" s="1244"/>
      <c r="AQ157" s="1244"/>
      <c r="AR157" s="1244"/>
      <c r="AS157" s="1244"/>
      <c r="AT157" s="1244"/>
      <c r="AU157" s="1244"/>
      <c r="AV157" s="1244"/>
      <c r="AW157" s="1244"/>
      <c r="AX157" s="1244"/>
      <c r="AY157" s="1244"/>
      <c r="AZ157" s="1244"/>
      <c r="BA157" s="1244"/>
      <c r="BB157" s="1244"/>
      <c r="BC157" s="1244"/>
      <c r="BD157" s="1244"/>
      <c r="BE157" s="1244"/>
      <c r="BF157" s="1244"/>
      <c r="BG157" s="1244"/>
      <c r="BH157" s="1244"/>
      <c r="BI157" s="1244"/>
      <c r="BJ157" s="1244"/>
      <c r="BK157" s="1244"/>
      <c r="BL157" s="1244"/>
      <c r="BM157" s="1244"/>
      <c r="BN157" s="1244"/>
      <c r="BO157" s="1244"/>
      <c r="BP157" s="1244"/>
      <c r="BQ157" s="1244"/>
      <c r="BR157" s="1244"/>
      <c r="BS157" s="1244"/>
      <c r="BT157" s="1244"/>
      <c r="BU157" s="1244"/>
      <c r="BV157" s="1244"/>
      <c r="BW157" s="1244"/>
      <c r="BX157" s="1244"/>
      <c r="BY157" s="1244"/>
      <c r="BZ157" s="1244"/>
      <c r="CA157" s="1244"/>
    </row>
    <row r="158" spans="1:79" ht="16.5" customHeight="1" thickBot="1">
      <c r="B158" s="1358" t="s">
        <v>842</v>
      </c>
      <c r="C158" s="1366"/>
      <c r="F158" s="1425"/>
      <c r="G158" s="1362"/>
      <c r="H158" s="1362"/>
      <c r="I158" s="1244"/>
      <c r="J158" s="1244"/>
      <c r="K158" s="1244"/>
      <c r="L158" s="1244"/>
      <c r="M158" s="1244"/>
      <c r="N158" s="1336"/>
      <c r="O158" s="1244"/>
      <c r="P158" s="1244"/>
      <c r="Q158" s="1244"/>
      <c r="R158" s="1244"/>
      <c r="S158" s="1244"/>
      <c r="T158" s="1244"/>
      <c r="U158" s="1244"/>
      <c r="V158" s="1244"/>
      <c r="W158" s="1244"/>
      <c r="X158" s="1244"/>
      <c r="Y158" s="1244"/>
      <c r="Z158" s="1244"/>
      <c r="AA158" s="1244"/>
      <c r="AB158" s="1244"/>
      <c r="AC158" s="1244"/>
      <c r="AD158" s="1244"/>
      <c r="AE158" s="1244"/>
      <c r="AF158" s="1244"/>
      <c r="AG158" s="1244"/>
      <c r="AH158" s="1244"/>
      <c r="AI158" s="1244"/>
      <c r="AJ158" s="1244"/>
      <c r="AK158" s="1244"/>
      <c r="AL158" s="1244"/>
      <c r="AM158" s="1244"/>
      <c r="AN158" s="1244"/>
      <c r="AO158" s="1244"/>
      <c r="AP158" s="1244"/>
      <c r="AQ158" s="1244"/>
      <c r="AR158" s="1244"/>
      <c r="AS158" s="1244"/>
      <c r="AT158" s="1244"/>
      <c r="AU158" s="1244"/>
      <c r="AV158" s="1244"/>
      <c r="AW158" s="1244"/>
      <c r="AX158" s="1244"/>
      <c r="AY158" s="1244"/>
      <c r="AZ158" s="1244"/>
      <c r="BA158" s="1244"/>
      <c r="BB158" s="1244"/>
      <c r="BC158" s="1244"/>
      <c r="BD158" s="1244"/>
      <c r="BE158" s="1244"/>
      <c r="BF158" s="1244"/>
      <c r="BG158" s="1244"/>
      <c r="BH158" s="1244"/>
      <c r="BI158" s="1244"/>
      <c r="BJ158" s="1244"/>
      <c r="BK158" s="1244"/>
      <c r="BL158" s="1244"/>
      <c r="BM158" s="1244"/>
      <c r="BN158" s="1244"/>
      <c r="BO158" s="1244"/>
      <c r="BP158" s="1244"/>
      <c r="BQ158" s="1244"/>
      <c r="BR158" s="1244"/>
      <c r="BS158" s="1244"/>
      <c r="BT158" s="1244"/>
      <c r="BU158" s="1244"/>
      <c r="BV158" s="1244"/>
      <c r="BW158" s="1244"/>
      <c r="BX158" s="1244"/>
      <c r="BY158" s="1244"/>
      <c r="BZ158" s="1244"/>
      <c r="CA158" s="1244"/>
    </row>
    <row r="159" spans="1:79" ht="33.75" customHeight="1" thickBot="1">
      <c r="B159" s="1367" t="s">
        <v>843</v>
      </c>
      <c r="C159" s="1368" t="s">
        <v>844</v>
      </c>
      <c r="D159" s="1368" t="s">
        <v>845</v>
      </c>
      <c r="E159" s="1369" t="s">
        <v>846</v>
      </c>
      <c r="F159" s="1413" t="s">
        <v>847</v>
      </c>
      <c r="G159" s="1478" t="e">
        <f>AVERAGE([2]A.Pontozás_1.értékelő!G155,[2]B.Pontozás_2.értékelő!G155)</f>
        <v>#DIV/0!</v>
      </c>
      <c r="H159" s="1362"/>
      <c r="I159" s="1244"/>
      <c r="J159" s="1244"/>
      <c r="K159" s="1244"/>
      <c r="L159" s="1244"/>
      <c r="M159" s="1244"/>
      <c r="N159" s="1336"/>
      <c r="O159" s="1244"/>
      <c r="P159" s="1244"/>
      <c r="Q159" s="1244"/>
      <c r="R159" s="1244"/>
      <c r="S159" s="1244"/>
      <c r="T159" s="1244"/>
      <c r="U159" s="1244"/>
      <c r="V159" s="1244"/>
      <c r="W159" s="1244"/>
      <c r="X159" s="1244"/>
      <c r="Y159" s="1244"/>
      <c r="Z159" s="1244"/>
      <c r="AA159" s="1244"/>
      <c r="AB159" s="1244"/>
      <c r="AC159" s="1244"/>
      <c r="AD159" s="1244"/>
      <c r="AE159" s="1244"/>
      <c r="AF159" s="1244"/>
      <c r="AG159" s="1244"/>
      <c r="AH159" s="1244"/>
      <c r="AI159" s="1244"/>
      <c r="AJ159" s="1244"/>
      <c r="AK159" s="1244"/>
      <c r="AL159" s="1244"/>
      <c r="AM159" s="1244"/>
      <c r="AN159" s="1244"/>
      <c r="AO159" s="1244"/>
      <c r="AP159" s="1244"/>
      <c r="AQ159" s="1244"/>
      <c r="AR159" s="1244"/>
      <c r="AS159" s="1244"/>
      <c r="AT159" s="1244"/>
      <c r="AU159" s="1244"/>
      <c r="AV159" s="1244"/>
      <c r="AW159" s="1244"/>
      <c r="AX159" s="1244"/>
      <c r="AY159" s="1244"/>
      <c r="AZ159" s="1244"/>
      <c r="BA159" s="1244"/>
      <c r="BB159" s="1244"/>
      <c r="BC159" s="1244"/>
      <c r="BD159" s="1244"/>
      <c r="BE159" s="1244"/>
      <c r="BF159" s="1244"/>
      <c r="BG159" s="1244"/>
      <c r="BH159" s="1244"/>
      <c r="BI159" s="1244"/>
      <c r="BJ159" s="1244"/>
      <c r="BK159" s="1244"/>
      <c r="BL159" s="1244"/>
      <c r="BM159" s="1244"/>
      <c r="BN159" s="1244"/>
      <c r="BO159" s="1244"/>
      <c r="BP159" s="1244"/>
      <c r="BQ159" s="1244"/>
      <c r="BR159" s="1244"/>
      <c r="BS159" s="1244"/>
      <c r="BT159" s="1244"/>
      <c r="BU159" s="1244"/>
      <c r="BV159" s="1244"/>
      <c r="BW159" s="1244"/>
      <c r="BX159" s="1244"/>
      <c r="BY159" s="1244"/>
      <c r="BZ159" s="1244"/>
      <c r="CA159" s="1244"/>
    </row>
    <row r="160" spans="1:79" ht="68.099999999999994" customHeight="1">
      <c r="B160" s="1378" t="s">
        <v>913</v>
      </c>
      <c r="C160" s="1379">
        <v>1</v>
      </c>
      <c r="D160" s="1380">
        <v>2</v>
      </c>
      <c r="E160" s="1381">
        <v>2</v>
      </c>
      <c r="F160" s="1414"/>
      <c r="G160" s="1407"/>
      <c r="H160" s="1407"/>
      <c r="I160" s="1408"/>
      <c r="J160" s="1244"/>
      <c r="K160" s="1244"/>
      <c r="L160" s="1244"/>
      <c r="M160" s="1244"/>
      <c r="N160" s="1336"/>
      <c r="O160" s="1244"/>
      <c r="P160" s="1244"/>
      <c r="Q160" s="1244"/>
      <c r="R160" s="1244"/>
      <c r="S160" s="1244"/>
      <c r="T160" s="1244"/>
      <c r="U160" s="1244"/>
      <c r="V160" s="1244"/>
      <c r="W160" s="1244"/>
      <c r="X160" s="1244"/>
      <c r="Y160" s="1244"/>
      <c r="Z160" s="1244"/>
      <c r="AA160" s="1244"/>
      <c r="AB160" s="1244"/>
      <c r="AC160" s="1244"/>
      <c r="AD160" s="1244"/>
      <c r="AE160" s="1244"/>
      <c r="AF160" s="1244"/>
      <c r="AG160" s="1244"/>
      <c r="AH160" s="1244"/>
      <c r="AI160" s="1244"/>
      <c r="AJ160" s="1244"/>
      <c r="AK160" s="1244"/>
      <c r="AL160" s="1244"/>
      <c r="AM160" s="1244"/>
      <c r="AN160" s="1244"/>
      <c r="AO160" s="1244"/>
      <c r="AP160" s="1244"/>
      <c r="AQ160" s="1244"/>
      <c r="AR160" s="1244"/>
      <c r="AS160" s="1244"/>
      <c r="AT160" s="1244"/>
      <c r="AU160" s="1244"/>
      <c r="AV160" s="1244"/>
      <c r="AW160" s="1244"/>
      <c r="AX160" s="1244"/>
      <c r="AY160" s="1244"/>
      <c r="AZ160" s="1244"/>
      <c r="BA160" s="1244"/>
      <c r="BB160" s="1244"/>
      <c r="BC160" s="1244"/>
      <c r="BD160" s="1244"/>
      <c r="BE160" s="1244"/>
      <c r="BF160" s="1244"/>
      <c r="BG160" s="1244"/>
      <c r="BH160" s="1244"/>
      <c r="BI160" s="1244"/>
      <c r="BJ160" s="1244"/>
      <c r="BK160" s="1244"/>
      <c r="BL160" s="1244"/>
      <c r="BM160" s="1244"/>
      <c r="BN160" s="1244"/>
      <c r="BO160" s="1244"/>
      <c r="BP160" s="1244"/>
      <c r="BQ160" s="1244"/>
      <c r="BR160" s="1244"/>
      <c r="BS160" s="1244"/>
      <c r="BT160" s="1244"/>
      <c r="BU160" s="1244"/>
      <c r="BV160" s="1244"/>
      <c r="BW160" s="1244"/>
      <c r="BX160" s="1244"/>
      <c r="BY160" s="1244"/>
      <c r="BZ160" s="1244"/>
      <c r="CA160" s="1244"/>
    </row>
    <row r="161" spans="1:79" ht="69" customHeight="1">
      <c r="B161" s="1388" t="s">
        <v>914</v>
      </c>
      <c r="C161" s="1389">
        <v>2</v>
      </c>
      <c r="D161" s="1390">
        <v>2</v>
      </c>
      <c r="E161" s="1391">
        <v>4</v>
      </c>
      <c r="F161" s="1414"/>
      <c r="G161" s="1409"/>
      <c r="H161" s="1409"/>
      <c r="I161" s="1410"/>
      <c r="J161" s="1244"/>
      <c r="K161" s="1244"/>
      <c r="L161" s="1244"/>
      <c r="M161" s="1244"/>
      <c r="N161" s="1336"/>
      <c r="O161" s="1244"/>
      <c r="P161" s="1244"/>
      <c r="Q161" s="1244"/>
      <c r="R161" s="1244"/>
      <c r="S161" s="1244"/>
      <c r="T161" s="1244"/>
      <c r="U161" s="1244"/>
      <c r="V161" s="1244"/>
      <c r="W161" s="1244"/>
      <c r="X161" s="1244"/>
      <c r="Y161" s="1244"/>
      <c r="Z161" s="1244"/>
      <c r="AA161" s="1244"/>
      <c r="AB161" s="1244"/>
      <c r="AC161" s="1244"/>
      <c r="AD161" s="1244"/>
      <c r="AE161" s="1244"/>
      <c r="AF161" s="1244"/>
      <c r="AG161" s="1244"/>
      <c r="AH161" s="1244"/>
      <c r="AI161" s="1244"/>
      <c r="AJ161" s="1244"/>
      <c r="AK161" s="1244"/>
      <c r="AL161" s="1244"/>
      <c r="AM161" s="1244"/>
      <c r="AN161" s="1244"/>
      <c r="AO161" s="1244"/>
      <c r="AP161" s="1244"/>
      <c r="AQ161" s="1244"/>
      <c r="AR161" s="1244"/>
      <c r="AS161" s="1244"/>
      <c r="AT161" s="1244"/>
      <c r="AU161" s="1244"/>
      <c r="AV161" s="1244"/>
      <c r="AW161" s="1244"/>
      <c r="AX161" s="1244"/>
      <c r="AY161" s="1244"/>
      <c r="AZ161" s="1244"/>
      <c r="BA161" s="1244"/>
      <c r="BB161" s="1244"/>
      <c r="BC161" s="1244"/>
      <c r="BD161" s="1244"/>
      <c r="BE161" s="1244"/>
      <c r="BF161" s="1244"/>
      <c r="BG161" s="1244"/>
      <c r="BH161" s="1244"/>
      <c r="BI161" s="1244"/>
      <c r="BJ161" s="1244"/>
      <c r="BK161" s="1244"/>
      <c r="BL161" s="1244"/>
      <c r="BM161" s="1244"/>
      <c r="BN161" s="1244"/>
      <c r="BO161" s="1244"/>
      <c r="BP161" s="1244"/>
      <c r="BQ161" s="1244"/>
      <c r="BR161" s="1244"/>
      <c r="BS161" s="1244"/>
      <c r="BT161" s="1244"/>
      <c r="BU161" s="1244"/>
      <c r="BV161" s="1244"/>
      <c r="BW161" s="1244"/>
      <c r="BX161" s="1244"/>
      <c r="BY161" s="1244"/>
      <c r="BZ161" s="1244"/>
      <c r="CA161" s="1244"/>
    </row>
    <row r="162" spans="1:79" ht="71.45" customHeight="1" thickBot="1">
      <c r="B162" s="1394" t="s">
        <v>915</v>
      </c>
      <c r="C162" s="1395">
        <v>3</v>
      </c>
      <c r="D162" s="1396">
        <v>2</v>
      </c>
      <c r="E162" s="1397">
        <v>6</v>
      </c>
      <c r="F162" s="1415"/>
      <c r="G162" s="1411"/>
      <c r="H162" s="1411"/>
      <c r="I162" s="1412"/>
      <c r="J162" s="1244"/>
      <c r="K162" s="1244"/>
      <c r="L162" s="1244"/>
      <c r="M162" s="1244"/>
      <c r="N162" s="1336"/>
      <c r="O162" s="1244"/>
      <c r="P162" s="1244"/>
      <c r="Q162" s="1244"/>
      <c r="R162" s="1244"/>
      <c r="S162" s="1244"/>
      <c r="T162" s="1244"/>
      <c r="U162" s="1244"/>
      <c r="V162" s="1244"/>
      <c r="W162" s="1244"/>
      <c r="X162" s="1244"/>
      <c r="Y162" s="1244"/>
      <c r="Z162" s="1244"/>
      <c r="AA162" s="1244"/>
      <c r="AB162" s="1244"/>
      <c r="AC162" s="1244"/>
      <c r="AD162" s="1244"/>
      <c r="AE162" s="1244"/>
      <c r="AF162" s="1244"/>
      <c r="AG162" s="1244"/>
      <c r="AH162" s="1244"/>
      <c r="AI162" s="1244"/>
      <c r="AJ162" s="1244"/>
      <c r="AK162" s="1244"/>
      <c r="AL162" s="1244"/>
      <c r="AM162" s="1244"/>
      <c r="AN162" s="1244"/>
      <c r="AO162" s="1244"/>
      <c r="AP162" s="1244"/>
      <c r="AQ162" s="1244"/>
      <c r="AR162" s="1244"/>
      <c r="AS162" s="1244"/>
      <c r="AT162" s="1244"/>
      <c r="AU162" s="1244"/>
      <c r="AV162" s="1244"/>
      <c r="AW162" s="1244"/>
      <c r="AX162" s="1244"/>
      <c r="AY162" s="1244"/>
      <c r="AZ162" s="1244"/>
      <c r="BA162" s="1244"/>
      <c r="BB162" s="1244"/>
      <c r="BC162" s="1244"/>
      <c r="BD162" s="1244"/>
      <c r="BE162" s="1244"/>
      <c r="BF162" s="1244"/>
      <c r="BG162" s="1244"/>
      <c r="BH162" s="1244"/>
      <c r="BI162" s="1244"/>
      <c r="BJ162" s="1244"/>
      <c r="BK162" s="1244"/>
      <c r="BL162" s="1244"/>
      <c r="BM162" s="1244"/>
      <c r="BN162" s="1244"/>
      <c r="BO162" s="1244"/>
      <c r="BP162" s="1244"/>
      <c r="BQ162" s="1244"/>
      <c r="BR162" s="1244"/>
      <c r="BS162" s="1244"/>
      <c r="BT162" s="1244"/>
      <c r="BU162" s="1244"/>
      <c r="BV162" s="1244"/>
      <c r="BW162" s="1244"/>
      <c r="BX162" s="1244"/>
      <c r="BY162" s="1244"/>
      <c r="BZ162" s="1244"/>
      <c r="CA162" s="1244"/>
    </row>
    <row r="163" spans="1:79" ht="9" customHeight="1">
      <c r="B163" s="1404"/>
      <c r="C163" s="1405"/>
      <c r="D163" s="1405"/>
      <c r="E163" s="1405"/>
      <c r="F163" s="1425"/>
      <c r="G163" s="1362"/>
      <c r="H163" s="1362"/>
      <c r="I163" s="1244"/>
      <c r="J163" s="1244"/>
      <c r="K163" s="1244"/>
      <c r="L163" s="1244"/>
      <c r="M163" s="1244"/>
      <c r="N163" s="1336"/>
      <c r="O163" s="1244"/>
      <c r="P163" s="1244"/>
      <c r="Q163" s="1244"/>
      <c r="R163" s="1244"/>
      <c r="S163" s="1244"/>
      <c r="T163" s="1244"/>
      <c r="U163" s="1244"/>
      <c r="V163" s="1244"/>
      <c r="W163" s="1244"/>
      <c r="X163" s="1244"/>
      <c r="Y163" s="1244"/>
      <c r="Z163" s="1244"/>
      <c r="AA163" s="1244"/>
      <c r="AB163" s="1244"/>
      <c r="AC163" s="1244"/>
      <c r="AD163" s="1244"/>
      <c r="AE163" s="1244"/>
      <c r="AF163" s="1244"/>
      <c r="AG163" s="1244"/>
      <c r="AH163" s="1244"/>
      <c r="AI163" s="1244"/>
      <c r="AJ163" s="1244"/>
      <c r="AK163" s="1244"/>
      <c r="AL163" s="1244"/>
      <c r="AM163" s="1244"/>
      <c r="AN163" s="1244"/>
      <c r="AO163" s="1244"/>
      <c r="AP163" s="1244"/>
      <c r="AQ163" s="1244"/>
      <c r="AR163" s="1244"/>
      <c r="AS163" s="1244"/>
      <c r="AT163" s="1244"/>
      <c r="AU163" s="1244"/>
      <c r="AV163" s="1244"/>
      <c r="AW163" s="1244"/>
      <c r="AX163" s="1244"/>
      <c r="AY163" s="1244"/>
      <c r="AZ163" s="1244"/>
      <c r="BA163" s="1244"/>
      <c r="BB163" s="1244"/>
      <c r="BC163" s="1244"/>
      <c r="BD163" s="1244"/>
      <c r="BE163" s="1244"/>
      <c r="BF163" s="1244"/>
      <c r="BG163" s="1244"/>
      <c r="BH163" s="1244"/>
      <c r="BI163" s="1244"/>
      <c r="BJ163" s="1244"/>
      <c r="BK163" s="1244"/>
      <c r="BL163" s="1244"/>
      <c r="BM163" s="1244"/>
      <c r="BN163" s="1244"/>
      <c r="BO163" s="1244"/>
      <c r="BP163" s="1244"/>
      <c r="BQ163" s="1244"/>
      <c r="BR163" s="1244"/>
      <c r="BS163" s="1244"/>
      <c r="BT163" s="1244"/>
      <c r="BU163" s="1244"/>
      <c r="BV163" s="1244"/>
      <c r="BW163" s="1244"/>
      <c r="BX163" s="1244"/>
      <c r="BY163" s="1244"/>
      <c r="BZ163" s="1244"/>
      <c r="CA163" s="1244"/>
    </row>
    <row r="164" spans="1:79" ht="18" customHeight="1">
      <c r="A164" s="1193">
        <v>16</v>
      </c>
      <c r="B164" s="1358" t="s">
        <v>916</v>
      </c>
      <c r="C164" s="1359"/>
      <c r="D164" s="1359"/>
      <c r="E164" s="1359"/>
      <c r="F164" s="1425"/>
      <c r="G164" s="1362"/>
      <c r="H164" s="1362"/>
      <c r="I164" s="1244"/>
      <c r="J164" s="1244"/>
      <c r="K164" s="1244"/>
      <c r="L164" s="1244"/>
      <c r="M164" s="1244"/>
      <c r="N164" s="1336"/>
      <c r="O164" s="1244"/>
      <c r="P164" s="1244"/>
      <c r="Q164" s="1244"/>
      <c r="R164" s="1244"/>
      <c r="S164" s="1244"/>
      <c r="T164" s="1244"/>
      <c r="U164" s="1244"/>
      <c r="V164" s="1244"/>
      <c r="W164" s="1244"/>
      <c r="X164" s="1244"/>
      <c r="Y164" s="1244"/>
      <c r="Z164" s="1244"/>
      <c r="AA164" s="1244"/>
      <c r="AB164" s="1244"/>
      <c r="AC164" s="1244"/>
      <c r="AD164" s="1244"/>
      <c r="AE164" s="1244"/>
      <c r="AF164" s="1244"/>
      <c r="AG164" s="1244"/>
      <c r="AH164" s="1244"/>
      <c r="AI164" s="1244"/>
      <c r="AJ164" s="1244"/>
      <c r="AK164" s="1244"/>
      <c r="AL164" s="1244"/>
      <c r="AM164" s="1244"/>
      <c r="AN164" s="1244"/>
      <c r="AO164" s="1244"/>
      <c r="AP164" s="1244"/>
      <c r="AQ164" s="1244"/>
      <c r="AR164" s="1244"/>
      <c r="AS164" s="1244"/>
      <c r="AT164" s="1244"/>
      <c r="AU164" s="1244"/>
      <c r="AV164" s="1244"/>
      <c r="AW164" s="1244"/>
      <c r="AX164" s="1244"/>
      <c r="AY164" s="1244"/>
      <c r="AZ164" s="1244"/>
      <c r="BA164" s="1244"/>
      <c r="BB164" s="1244"/>
      <c r="BC164" s="1244"/>
      <c r="BD164" s="1244"/>
      <c r="BE164" s="1244"/>
      <c r="BF164" s="1244"/>
      <c r="BG164" s="1244"/>
      <c r="BH164" s="1244"/>
      <c r="BI164" s="1244"/>
      <c r="BJ164" s="1244"/>
      <c r="BK164" s="1244"/>
      <c r="BL164" s="1244"/>
      <c r="BM164" s="1244"/>
      <c r="BN164" s="1244"/>
      <c r="BO164" s="1244"/>
      <c r="BP164" s="1244"/>
      <c r="BQ164" s="1244"/>
      <c r="BR164" s="1244"/>
      <c r="BS164" s="1244"/>
      <c r="BT164" s="1244"/>
      <c r="BU164" s="1244"/>
      <c r="BV164" s="1244"/>
      <c r="BW164" s="1244"/>
      <c r="BX164" s="1244"/>
      <c r="BY164" s="1244"/>
      <c r="BZ164" s="1244"/>
      <c r="CA164" s="1244"/>
    </row>
    <row r="165" spans="1:79" ht="35.25" customHeight="1">
      <c r="B165" s="1363" t="s">
        <v>917</v>
      </c>
      <c r="C165" s="1364"/>
      <c r="D165" s="1364"/>
      <c r="E165" s="1365"/>
      <c r="F165" s="1425"/>
      <c r="G165" s="1362"/>
      <c r="H165" s="1362"/>
      <c r="I165" s="1244"/>
      <c r="J165" s="1244"/>
      <c r="K165" s="1244"/>
      <c r="L165" s="1244"/>
      <c r="M165" s="1244"/>
      <c r="N165" s="1336"/>
      <c r="O165" s="1244"/>
      <c r="P165" s="1244"/>
      <c r="Q165" s="1244"/>
      <c r="R165" s="1244"/>
      <c r="S165" s="1244"/>
      <c r="T165" s="1244"/>
      <c r="U165" s="1244"/>
      <c r="V165" s="1244"/>
      <c r="W165" s="1244"/>
      <c r="X165" s="1244"/>
      <c r="Y165" s="1244"/>
      <c r="Z165" s="1244"/>
      <c r="AA165" s="1244"/>
      <c r="AB165" s="1244"/>
      <c r="AC165" s="1244"/>
      <c r="AD165" s="1244"/>
      <c r="AE165" s="1244"/>
      <c r="AF165" s="1244"/>
      <c r="AG165" s="1244"/>
      <c r="AH165" s="1244"/>
      <c r="AI165" s="1244"/>
      <c r="AJ165" s="1244"/>
      <c r="AK165" s="1244"/>
      <c r="AL165" s="1244"/>
      <c r="AM165" s="1244"/>
      <c r="AN165" s="1244"/>
      <c r="AO165" s="1244"/>
      <c r="AP165" s="1244"/>
      <c r="AQ165" s="1244"/>
      <c r="AR165" s="1244"/>
      <c r="AS165" s="1244"/>
      <c r="AT165" s="1244"/>
      <c r="AU165" s="1244"/>
      <c r="AV165" s="1244"/>
      <c r="AW165" s="1244"/>
      <c r="AX165" s="1244"/>
      <c r="AY165" s="1244"/>
      <c r="AZ165" s="1244"/>
      <c r="BA165" s="1244"/>
      <c r="BB165" s="1244"/>
      <c r="BC165" s="1244"/>
      <c r="BD165" s="1244"/>
      <c r="BE165" s="1244"/>
      <c r="BF165" s="1244"/>
      <c r="BG165" s="1244"/>
      <c r="BH165" s="1244"/>
      <c r="BI165" s="1244"/>
      <c r="BJ165" s="1244"/>
      <c r="BK165" s="1244"/>
      <c r="BL165" s="1244"/>
      <c r="BM165" s="1244"/>
      <c r="BN165" s="1244"/>
      <c r="BO165" s="1244"/>
      <c r="BP165" s="1244"/>
      <c r="BQ165" s="1244"/>
      <c r="BR165" s="1244"/>
      <c r="BS165" s="1244"/>
      <c r="BT165" s="1244"/>
      <c r="BU165" s="1244"/>
      <c r="BV165" s="1244"/>
      <c r="BW165" s="1244"/>
      <c r="BX165" s="1244"/>
      <c r="BY165" s="1244"/>
      <c r="BZ165" s="1244"/>
      <c r="CA165" s="1244"/>
    </row>
    <row r="166" spans="1:79" ht="16.5" customHeight="1" thickBot="1">
      <c r="B166" s="1358" t="s">
        <v>842</v>
      </c>
      <c r="C166" s="1366"/>
      <c r="F166" s="1425"/>
      <c r="G166" s="1362"/>
      <c r="H166" s="1362"/>
      <c r="I166" s="1244"/>
      <c r="J166" s="1244"/>
      <c r="K166" s="1244"/>
      <c r="L166" s="1244"/>
      <c r="M166" s="1244"/>
      <c r="N166" s="1336"/>
      <c r="O166" s="1244"/>
      <c r="P166" s="1244"/>
      <c r="Q166" s="1244"/>
      <c r="R166" s="1244"/>
      <c r="S166" s="1244"/>
      <c r="T166" s="1244"/>
      <c r="U166" s="1244"/>
      <c r="V166" s="1244"/>
      <c r="W166" s="1244"/>
      <c r="X166" s="1244"/>
      <c r="Y166" s="1244"/>
      <c r="Z166" s="1244"/>
      <c r="AA166" s="1244"/>
      <c r="AB166" s="1244"/>
      <c r="AC166" s="1244"/>
      <c r="AD166" s="1244"/>
      <c r="AE166" s="1244"/>
      <c r="AF166" s="1244"/>
      <c r="AG166" s="1244"/>
      <c r="AH166" s="1244"/>
      <c r="AI166" s="1244"/>
      <c r="AJ166" s="1244"/>
      <c r="AK166" s="1244"/>
      <c r="AL166" s="1244"/>
      <c r="AM166" s="1244"/>
      <c r="AN166" s="1244"/>
      <c r="AO166" s="1244"/>
      <c r="AP166" s="1244"/>
      <c r="AQ166" s="1244"/>
      <c r="AR166" s="1244"/>
      <c r="AS166" s="1244"/>
      <c r="AT166" s="1244"/>
      <c r="AU166" s="1244"/>
      <c r="AV166" s="1244"/>
      <c r="AW166" s="1244"/>
      <c r="AX166" s="1244"/>
      <c r="AY166" s="1244"/>
      <c r="AZ166" s="1244"/>
      <c r="BA166" s="1244"/>
      <c r="BB166" s="1244"/>
      <c r="BC166" s="1244"/>
      <c r="BD166" s="1244"/>
      <c r="BE166" s="1244"/>
      <c r="BF166" s="1244"/>
      <c r="BG166" s="1244"/>
      <c r="BH166" s="1244"/>
      <c r="BI166" s="1244"/>
      <c r="BJ166" s="1244"/>
      <c r="BK166" s="1244"/>
      <c r="BL166" s="1244"/>
      <c r="BM166" s="1244"/>
      <c r="BN166" s="1244"/>
      <c r="BO166" s="1244"/>
      <c r="BP166" s="1244"/>
      <c r="BQ166" s="1244"/>
      <c r="BR166" s="1244"/>
      <c r="BS166" s="1244"/>
      <c r="BT166" s="1244"/>
      <c r="BU166" s="1244"/>
      <c r="BV166" s="1244"/>
      <c r="BW166" s="1244"/>
      <c r="BX166" s="1244"/>
      <c r="BY166" s="1244"/>
      <c r="BZ166" s="1244"/>
      <c r="CA166" s="1244"/>
    </row>
    <row r="167" spans="1:79" ht="33.75" customHeight="1" thickBot="1">
      <c r="B167" s="1367" t="s">
        <v>843</v>
      </c>
      <c r="C167" s="1368" t="s">
        <v>844</v>
      </c>
      <c r="D167" s="1368" t="s">
        <v>845</v>
      </c>
      <c r="E167" s="1369" t="s">
        <v>846</v>
      </c>
      <c r="F167" s="1413" t="s">
        <v>847</v>
      </c>
      <c r="G167" s="1478" t="e">
        <f>AVERAGE([2]A.Pontozás_1.értékelő!G163,[2]B.Pontozás_2.értékelő!G163)</f>
        <v>#DIV/0!</v>
      </c>
      <c r="H167" s="1362"/>
      <c r="I167" s="1244"/>
      <c r="J167" s="1244"/>
      <c r="K167" s="1244"/>
      <c r="L167" s="1244"/>
      <c r="M167" s="1244"/>
      <c r="N167" s="1336"/>
      <c r="O167" s="1244"/>
      <c r="P167" s="1244"/>
      <c r="Q167" s="1244"/>
      <c r="R167" s="1244"/>
      <c r="S167" s="1244"/>
      <c r="T167" s="1244"/>
      <c r="U167" s="1244"/>
      <c r="V167" s="1244"/>
      <c r="W167" s="1244"/>
      <c r="X167" s="1244"/>
      <c r="Y167" s="1244"/>
      <c r="Z167" s="1244"/>
      <c r="AA167" s="1244"/>
      <c r="AB167" s="1244"/>
      <c r="AC167" s="1244"/>
      <c r="AD167" s="1244"/>
      <c r="AE167" s="1244"/>
      <c r="AF167" s="1244"/>
      <c r="AG167" s="1244"/>
      <c r="AH167" s="1244"/>
      <c r="AI167" s="1244"/>
      <c r="AJ167" s="1244"/>
      <c r="AK167" s="1244"/>
      <c r="AL167" s="1244"/>
      <c r="AM167" s="1244"/>
      <c r="AN167" s="1244"/>
      <c r="AO167" s="1244"/>
      <c r="AP167" s="1244"/>
      <c r="AQ167" s="1244"/>
      <c r="AR167" s="1244"/>
      <c r="AS167" s="1244"/>
      <c r="AT167" s="1244"/>
      <c r="AU167" s="1244"/>
      <c r="AV167" s="1244"/>
      <c r="AW167" s="1244"/>
      <c r="AX167" s="1244"/>
      <c r="AY167" s="1244"/>
      <c r="AZ167" s="1244"/>
      <c r="BA167" s="1244"/>
      <c r="BB167" s="1244"/>
      <c r="BC167" s="1244"/>
      <c r="BD167" s="1244"/>
      <c r="BE167" s="1244"/>
      <c r="BF167" s="1244"/>
      <c r="BG167" s="1244"/>
      <c r="BH167" s="1244"/>
      <c r="BI167" s="1244"/>
      <c r="BJ167" s="1244"/>
      <c r="BK167" s="1244"/>
      <c r="BL167" s="1244"/>
      <c r="BM167" s="1244"/>
      <c r="BN167" s="1244"/>
      <c r="BO167" s="1244"/>
      <c r="BP167" s="1244"/>
      <c r="BQ167" s="1244"/>
      <c r="BR167" s="1244"/>
      <c r="BS167" s="1244"/>
      <c r="BT167" s="1244"/>
      <c r="BU167" s="1244"/>
      <c r="BV167" s="1244"/>
      <c r="BW167" s="1244"/>
      <c r="BX167" s="1244"/>
      <c r="BY167" s="1244"/>
      <c r="BZ167" s="1244"/>
      <c r="CA167" s="1244"/>
    </row>
    <row r="168" spans="1:79" ht="27.95" customHeight="1">
      <c r="B168" s="1378" t="s">
        <v>918</v>
      </c>
      <c r="C168" s="1379">
        <v>1</v>
      </c>
      <c r="D168" s="1380">
        <v>2</v>
      </c>
      <c r="E168" s="1381">
        <v>2</v>
      </c>
      <c r="F168" s="1414"/>
      <c r="G168" s="1407"/>
      <c r="H168" s="1407"/>
      <c r="I168" s="1408"/>
      <c r="J168" s="1244"/>
      <c r="K168" s="1244"/>
      <c r="L168" s="1244"/>
      <c r="M168" s="1244"/>
      <c r="N168" s="1336"/>
      <c r="O168" s="1244"/>
      <c r="P168" s="1244"/>
      <c r="Q168" s="1244"/>
      <c r="R168" s="1244"/>
      <c r="S168" s="1244"/>
      <c r="T168" s="1244"/>
      <c r="U168" s="1244"/>
      <c r="V168" s="1244"/>
      <c r="W168" s="1244"/>
      <c r="X168" s="1244"/>
      <c r="Y168" s="1244"/>
      <c r="Z168" s="1244"/>
      <c r="AA168" s="1244"/>
      <c r="AB168" s="1244"/>
      <c r="AC168" s="1244"/>
      <c r="AD168" s="1244"/>
      <c r="AE168" s="1244"/>
      <c r="AF168" s="1244"/>
      <c r="AG168" s="1244"/>
      <c r="AH168" s="1244"/>
      <c r="AI168" s="1244"/>
      <c r="AJ168" s="1244"/>
      <c r="AK168" s="1244"/>
      <c r="AL168" s="1244"/>
      <c r="AM168" s="1244"/>
      <c r="AN168" s="1244"/>
      <c r="AO168" s="1244"/>
      <c r="AP168" s="1244"/>
      <c r="AQ168" s="1244"/>
      <c r="AR168" s="1244"/>
      <c r="AS168" s="1244"/>
      <c r="AT168" s="1244"/>
      <c r="AU168" s="1244"/>
      <c r="AV168" s="1244"/>
      <c r="AW168" s="1244"/>
      <c r="AX168" s="1244"/>
      <c r="AY168" s="1244"/>
      <c r="AZ168" s="1244"/>
      <c r="BA168" s="1244"/>
      <c r="BB168" s="1244"/>
      <c r="BC168" s="1244"/>
      <c r="BD168" s="1244"/>
      <c r="BE168" s="1244"/>
      <c r="BF168" s="1244"/>
      <c r="BG168" s="1244"/>
      <c r="BH168" s="1244"/>
      <c r="BI168" s="1244"/>
      <c r="BJ168" s="1244"/>
      <c r="BK168" s="1244"/>
      <c r="BL168" s="1244"/>
      <c r="BM168" s="1244"/>
      <c r="BN168" s="1244"/>
      <c r="BO168" s="1244"/>
      <c r="BP168" s="1244"/>
      <c r="BQ168" s="1244"/>
      <c r="BR168" s="1244"/>
      <c r="BS168" s="1244"/>
      <c r="BT168" s="1244"/>
      <c r="BU168" s="1244"/>
      <c r="BV168" s="1244"/>
      <c r="BW168" s="1244"/>
      <c r="BX168" s="1244"/>
      <c r="BY168" s="1244"/>
      <c r="BZ168" s="1244"/>
      <c r="CA168" s="1244"/>
    </row>
    <row r="169" spans="1:79" ht="27" customHeight="1">
      <c r="B169" s="1388" t="s">
        <v>919</v>
      </c>
      <c r="C169" s="1389">
        <v>2</v>
      </c>
      <c r="D169" s="1390">
        <v>2</v>
      </c>
      <c r="E169" s="1391">
        <v>4</v>
      </c>
      <c r="F169" s="1414"/>
      <c r="G169" s="1409"/>
      <c r="H169" s="1409"/>
      <c r="I169" s="1410"/>
      <c r="J169" s="1244"/>
      <c r="K169" s="1244"/>
      <c r="L169" s="1244"/>
      <c r="M169" s="1244"/>
      <c r="N169" s="1336"/>
      <c r="O169" s="1244"/>
      <c r="P169" s="1244"/>
      <c r="Q169" s="1244"/>
      <c r="R169" s="1244"/>
      <c r="S169" s="1244"/>
      <c r="T169" s="1244"/>
      <c r="U169" s="1244"/>
      <c r="V169" s="1244"/>
      <c r="W169" s="1244"/>
      <c r="X169" s="1244"/>
      <c r="Y169" s="1244"/>
      <c r="Z169" s="1244"/>
      <c r="AA169" s="1244"/>
      <c r="AB169" s="1244"/>
      <c r="AC169" s="1244"/>
      <c r="AD169" s="1244"/>
      <c r="AE169" s="1244"/>
      <c r="AF169" s="1244"/>
      <c r="AG169" s="1244"/>
      <c r="AH169" s="1244"/>
      <c r="AI169" s="1244"/>
      <c r="AJ169" s="1244"/>
      <c r="AK169" s="1244"/>
      <c r="AL169" s="1244"/>
      <c r="AM169" s="1244"/>
      <c r="AN169" s="1244"/>
      <c r="AO169" s="1244"/>
      <c r="AP169" s="1244"/>
      <c r="AQ169" s="1244"/>
      <c r="AR169" s="1244"/>
      <c r="AS169" s="1244"/>
      <c r="AT169" s="1244"/>
      <c r="AU169" s="1244"/>
      <c r="AV169" s="1244"/>
      <c r="AW169" s="1244"/>
      <c r="AX169" s="1244"/>
      <c r="AY169" s="1244"/>
      <c r="AZ169" s="1244"/>
      <c r="BA169" s="1244"/>
      <c r="BB169" s="1244"/>
      <c r="BC169" s="1244"/>
      <c r="BD169" s="1244"/>
      <c r="BE169" s="1244"/>
      <c r="BF169" s="1244"/>
      <c r="BG169" s="1244"/>
      <c r="BH169" s="1244"/>
      <c r="BI169" s="1244"/>
      <c r="BJ169" s="1244"/>
      <c r="BK169" s="1244"/>
      <c r="BL169" s="1244"/>
      <c r="BM169" s="1244"/>
      <c r="BN169" s="1244"/>
      <c r="BO169" s="1244"/>
      <c r="BP169" s="1244"/>
      <c r="BQ169" s="1244"/>
      <c r="BR169" s="1244"/>
      <c r="BS169" s="1244"/>
      <c r="BT169" s="1244"/>
      <c r="BU169" s="1244"/>
      <c r="BV169" s="1244"/>
      <c r="BW169" s="1244"/>
      <c r="BX169" s="1244"/>
      <c r="BY169" s="1244"/>
      <c r="BZ169" s="1244"/>
      <c r="CA169" s="1244"/>
    </row>
    <row r="170" spans="1:79" ht="41.1" customHeight="1" thickBot="1">
      <c r="B170" s="1394" t="s">
        <v>920</v>
      </c>
      <c r="C170" s="1395">
        <v>3</v>
      </c>
      <c r="D170" s="1396">
        <v>2</v>
      </c>
      <c r="E170" s="1397">
        <v>6</v>
      </c>
      <c r="F170" s="1415"/>
      <c r="G170" s="1411"/>
      <c r="H170" s="1411"/>
      <c r="I170" s="1412"/>
      <c r="J170" s="1244"/>
      <c r="K170" s="1244"/>
      <c r="L170" s="1244"/>
      <c r="M170" s="1244"/>
      <c r="N170" s="1336"/>
      <c r="O170" s="1244"/>
      <c r="P170" s="1244"/>
      <c r="Q170" s="1244"/>
      <c r="R170" s="1244"/>
      <c r="S170" s="1244"/>
      <c r="T170" s="1244"/>
      <c r="U170" s="1244"/>
      <c r="V170" s="1244"/>
      <c r="W170" s="1244"/>
      <c r="X170" s="1244"/>
      <c r="Y170" s="1244"/>
      <c r="Z170" s="1244"/>
      <c r="AA170" s="1244"/>
      <c r="AB170" s="1244"/>
      <c r="AC170" s="1244"/>
      <c r="AD170" s="1244"/>
      <c r="AE170" s="1244"/>
      <c r="AF170" s="1244"/>
      <c r="AG170" s="1244"/>
      <c r="AH170" s="1244"/>
      <c r="AI170" s="1244"/>
      <c r="AJ170" s="1244"/>
      <c r="AK170" s="1244"/>
      <c r="AL170" s="1244"/>
      <c r="AM170" s="1244"/>
      <c r="AN170" s="1244"/>
      <c r="AO170" s="1244"/>
      <c r="AP170" s="1244"/>
      <c r="AQ170" s="1244"/>
      <c r="AR170" s="1244"/>
      <c r="AS170" s="1244"/>
      <c r="AT170" s="1244"/>
      <c r="AU170" s="1244"/>
      <c r="AV170" s="1244"/>
      <c r="AW170" s="1244"/>
      <c r="AX170" s="1244"/>
      <c r="AY170" s="1244"/>
      <c r="AZ170" s="1244"/>
      <c r="BA170" s="1244"/>
      <c r="BB170" s="1244"/>
      <c r="BC170" s="1244"/>
      <c r="BD170" s="1244"/>
      <c r="BE170" s="1244"/>
      <c r="BF170" s="1244"/>
      <c r="BG170" s="1244"/>
      <c r="BH170" s="1244"/>
      <c r="BI170" s="1244"/>
      <c r="BJ170" s="1244"/>
      <c r="BK170" s="1244"/>
      <c r="BL170" s="1244"/>
      <c r="BM170" s="1244"/>
      <c r="BN170" s="1244"/>
      <c r="BO170" s="1244"/>
      <c r="BP170" s="1244"/>
      <c r="BQ170" s="1244"/>
      <c r="BR170" s="1244"/>
      <c r="BS170" s="1244"/>
      <c r="BT170" s="1244"/>
      <c r="BU170" s="1244"/>
      <c r="BV170" s="1244"/>
      <c r="BW170" s="1244"/>
      <c r="BX170" s="1244"/>
      <c r="BY170" s="1244"/>
      <c r="BZ170" s="1244"/>
      <c r="CA170" s="1244"/>
    </row>
    <row r="171" spans="1:79" ht="9" customHeight="1">
      <c r="B171" s="1404"/>
      <c r="C171" s="1405"/>
      <c r="D171" s="1405"/>
      <c r="E171" s="1405"/>
      <c r="F171" s="1425"/>
      <c r="G171" s="1362"/>
      <c r="H171" s="1362"/>
      <c r="I171" s="1244"/>
      <c r="J171" s="1244"/>
      <c r="K171" s="1244"/>
      <c r="L171" s="1244"/>
      <c r="M171" s="1244"/>
      <c r="N171" s="1336"/>
      <c r="O171" s="1244"/>
      <c r="P171" s="1244"/>
      <c r="Q171" s="1244"/>
      <c r="R171" s="1244"/>
      <c r="S171" s="1244"/>
      <c r="T171" s="1244"/>
      <c r="U171" s="1244"/>
      <c r="V171" s="1244"/>
      <c r="W171" s="1244"/>
      <c r="X171" s="1244"/>
      <c r="Y171" s="1244"/>
      <c r="Z171" s="1244"/>
      <c r="AA171" s="1244"/>
      <c r="AB171" s="1244"/>
      <c r="AC171" s="1244"/>
      <c r="AD171" s="1244"/>
      <c r="AE171" s="1244"/>
      <c r="AF171" s="1244"/>
      <c r="AG171" s="1244"/>
      <c r="AH171" s="1244"/>
      <c r="AI171" s="1244"/>
      <c r="AJ171" s="1244"/>
      <c r="AK171" s="1244"/>
      <c r="AL171" s="1244"/>
      <c r="AM171" s="1244"/>
      <c r="AN171" s="1244"/>
      <c r="AO171" s="1244"/>
      <c r="AP171" s="1244"/>
      <c r="AQ171" s="1244"/>
      <c r="AR171" s="1244"/>
      <c r="AS171" s="1244"/>
      <c r="AT171" s="1244"/>
      <c r="AU171" s="1244"/>
      <c r="AV171" s="1244"/>
      <c r="AW171" s="1244"/>
      <c r="AX171" s="1244"/>
      <c r="AY171" s="1244"/>
      <c r="AZ171" s="1244"/>
      <c r="BA171" s="1244"/>
      <c r="BB171" s="1244"/>
      <c r="BC171" s="1244"/>
      <c r="BD171" s="1244"/>
      <c r="BE171" s="1244"/>
      <c r="BF171" s="1244"/>
      <c r="BG171" s="1244"/>
      <c r="BH171" s="1244"/>
      <c r="BI171" s="1244"/>
      <c r="BJ171" s="1244"/>
      <c r="BK171" s="1244"/>
      <c r="BL171" s="1244"/>
      <c r="BM171" s="1244"/>
      <c r="BN171" s="1244"/>
      <c r="BO171" s="1244"/>
      <c r="BP171" s="1244"/>
      <c r="BQ171" s="1244"/>
      <c r="BR171" s="1244"/>
      <c r="BS171" s="1244"/>
      <c r="BT171" s="1244"/>
      <c r="BU171" s="1244"/>
      <c r="BV171" s="1244"/>
      <c r="BW171" s="1244"/>
      <c r="BX171" s="1244"/>
      <c r="BY171" s="1244"/>
      <c r="BZ171" s="1244"/>
      <c r="CA171" s="1244"/>
    </row>
    <row r="172" spans="1:79">
      <c r="F172" s="1425"/>
      <c r="I172" s="1244"/>
      <c r="J172" s="1244"/>
      <c r="K172" s="1244"/>
      <c r="L172" s="1244"/>
      <c r="M172" s="1244"/>
      <c r="N172" s="1336"/>
      <c r="O172" s="1244"/>
      <c r="P172" s="1244"/>
      <c r="Q172" s="1244"/>
      <c r="R172" s="1244"/>
      <c r="S172" s="1244"/>
      <c r="T172" s="1244"/>
      <c r="U172" s="1244"/>
      <c r="V172" s="1244"/>
      <c r="W172" s="1244"/>
      <c r="X172" s="1244"/>
      <c r="Y172" s="1244"/>
      <c r="Z172" s="1244"/>
      <c r="AA172" s="1244"/>
      <c r="AB172" s="1244"/>
      <c r="AC172" s="1244"/>
      <c r="AD172" s="1244"/>
      <c r="AE172" s="1244"/>
      <c r="AF172" s="1244"/>
      <c r="AG172" s="1244"/>
      <c r="AH172" s="1244"/>
      <c r="AI172" s="1244"/>
      <c r="AJ172" s="1244"/>
      <c r="AK172" s="1244"/>
      <c r="AL172" s="1244"/>
      <c r="AM172" s="1244"/>
      <c r="AN172" s="1244"/>
      <c r="AO172" s="1244"/>
      <c r="AP172" s="1244"/>
      <c r="AQ172" s="1244"/>
      <c r="AR172" s="1244"/>
      <c r="AS172" s="1244"/>
      <c r="AT172" s="1244"/>
      <c r="AU172" s="1244"/>
      <c r="AV172" s="1244"/>
      <c r="AW172" s="1244"/>
      <c r="AX172" s="1244"/>
      <c r="AY172" s="1244"/>
      <c r="AZ172" s="1244"/>
      <c r="BA172" s="1244"/>
      <c r="BB172" s="1244"/>
      <c r="BC172" s="1244"/>
      <c r="BD172" s="1244"/>
      <c r="BE172" s="1244"/>
      <c r="BF172" s="1244"/>
      <c r="BG172" s="1244"/>
      <c r="BH172" s="1244"/>
      <c r="BI172" s="1244"/>
      <c r="BJ172" s="1244"/>
      <c r="BK172" s="1244"/>
      <c r="BL172" s="1244"/>
      <c r="BM172" s="1244"/>
      <c r="BN172" s="1244"/>
      <c r="BO172" s="1244"/>
      <c r="BP172" s="1244"/>
      <c r="BQ172" s="1244"/>
      <c r="BR172" s="1244"/>
      <c r="BS172" s="1244"/>
      <c r="BT172" s="1244"/>
      <c r="BU172" s="1244"/>
      <c r="BV172" s="1244"/>
      <c r="BW172" s="1244"/>
      <c r="BX172" s="1244"/>
      <c r="BY172" s="1244"/>
      <c r="BZ172" s="1244"/>
      <c r="CA172" s="1244"/>
    </row>
    <row r="173" spans="1:79">
      <c r="C173" s="1439"/>
      <c r="D173" s="1439"/>
      <c r="E173" s="1439"/>
      <c r="F173" s="1425"/>
      <c r="G173" s="1197"/>
      <c r="I173" s="1244"/>
      <c r="J173" s="1244"/>
      <c r="K173" s="1244"/>
      <c r="L173" s="1244"/>
      <c r="M173" s="1244"/>
      <c r="N173" s="1336"/>
      <c r="O173" s="1244"/>
      <c r="P173" s="1244"/>
      <c r="Q173" s="1244"/>
      <c r="R173" s="1244"/>
      <c r="S173" s="1244"/>
      <c r="T173" s="1244"/>
      <c r="U173" s="1244"/>
      <c r="V173" s="1244"/>
      <c r="W173" s="1244"/>
      <c r="X173" s="1244"/>
      <c r="Y173" s="1244"/>
      <c r="Z173" s="1244"/>
      <c r="AA173" s="1244"/>
      <c r="AB173" s="1244"/>
      <c r="AC173" s="1244"/>
      <c r="AD173" s="1244"/>
      <c r="AE173" s="1244"/>
      <c r="AF173" s="1244"/>
      <c r="AG173" s="1244"/>
      <c r="AH173" s="1244"/>
      <c r="AI173" s="1244"/>
      <c r="AJ173" s="1244"/>
      <c r="AK173" s="1244"/>
      <c r="AL173" s="1244"/>
      <c r="AM173" s="1244"/>
      <c r="AN173" s="1244"/>
      <c r="AO173" s="1244"/>
      <c r="AP173" s="1244"/>
      <c r="AQ173" s="1244"/>
      <c r="AR173" s="1244"/>
      <c r="AS173" s="1244"/>
      <c r="AT173" s="1244"/>
      <c r="AU173" s="1244"/>
      <c r="AV173" s="1244"/>
      <c r="AW173" s="1244"/>
      <c r="AX173" s="1244"/>
      <c r="AY173" s="1244"/>
      <c r="AZ173" s="1244"/>
      <c r="BA173" s="1244"/>
      <c r="BB173" s="1244"/>
      <c r="BC173" s="1244"/>
      <c r="BD173" s="1244"/>
      <c r="BE173" s="1244"/>
      <c r="BF173" s="1244"/>
      <c r="BG173" s="1244"/>
      <c r="BH173" s="1244"/>
      <c r="BI173" s="1244"/>
      <c r="BJ173" s="1244"/>
      <c r="BK173" s="1244"/>
      <c r="BL173" s="1244"/>
      <c r="BM173" s="1244"/>
      <c r="BN173" s="1244"/>
      <c r="BO173" s="1244"/>
      <c r="BP173" s="1244"/>
      <c r="BQ173" s="1244"/>
      <c r="BR173" s="1244"/>
      <c r="BS173" s="1244"/>
      <c r="BT173" s="1244"/>
      <c r="BU173" s="1244"/>
      <c r="BV173" s="1244"/>
      <c r="BW173" s="1244"/>
      <c r="BX173" s="1244"/>
      <c r="BY173" s="1244"/>
      <c r="BZ173" s="1244"/>
      <c r="CA173" s="1244"/>
    </row>
    <row r="174" spans="1:79" ht="6.75" customHeight="1" thickBot="1">
      <c r="F174" s="1425"/>
      <c r="I174" s="1196"/>
      <c r="J174" s="1244"/>
      <c r="K174" s="1244"/>
      <c r="L174" s="1244"/>
      <c r="M174" s="1244"/>
      <c r="N174" s="1336"/>
      <c r="O174" s="1244"/>
      <c r="P174" s="1244"/>
      <c r="Q174" s="1244"/>
      <c r="R174" s="1244"/>
      <c r="S174" s="1244"/>
      <c r="T174" s="1244"/>
      <c r="U174" s="1244"/>
      <c r="V174" s="1244"/>
      <c r="W174" s="1244"/>
      <c r="X174" s="1244"/>
      <c r="Y174" s="1244"/>
      <c r="Z174" s="1244"/>
      <c r="AA174" s="1244"/>
      <c r="AB174" s="1244"/>
      <c r="AC174" s="1244"/>
      <c r="AD174" s="1244"/>
      <c r="AE174" s="1244"/>
      <c r="AF174" s="1244"/>
      <c r="AG174" s="1244"/>
      <c r="AH174" s="1244"/>
      <c r="AI174" s="1244"/>
      <c r="AJ174" s="1244"/>
      <c r="AK174" s="1244"/>
      <c r="AL174" s="1244"/>
      <c r="AM174" s="1244"/>
      <c r="AN174" s="1244"/>
      <c r="AO174" s="1244"/>
      <c r="AP174" s="1244"/>
      <c r="AQ174" s="1244"/>
      <c r="AR174" s="1244"/>
      <c r="AS174" s="1244"/>
      <c r="AT174" s="1244"/>
      <c r="AU174" s="1244"/>
      <c r="AV174" s="1244"/>
      <c r="AW174" s="1244"/>
      <c r="AX174" s="1244"/>
      <c r="AY174" s="1244"/>
      <c r="AZ174" s="1244"/>
      <c r="BA174" s="1244"/>
      <c r="BB174" s="1244"/>
      <c r="BC174" s="1244"/>
      <c r="BD174" s="1244"/>
      <c r="BE174" s="1244"/>
      <c r="BF174" s="1244"/>
      <c r="BG174" s="1244"/>
      <c r="BH174" s="1244"/>
      <c r="BI174" s="1244"/>
      <c r="BJ174" s="1244"/>
      <c r="BK174" s="1244"/>
      <c r="BL174" s="1244"/>
      <c r="BM174" s="1244"/>
      <c r="BN174" s="1244"/>
      <c r="BO174" s="1244"/>
      <c r="BP174" s="1244"/>
      <c r="BQ174" s="1244"/>
      <c r="BR174" s="1244"/>
      <c r="BS174" s="1244"/>
      <c r="BT174" s="1244"/>
      <c r="BU174" s="1244"/>
      <c r="BV174" s="1244"/>
      <c r="BW174" s="1244"/>
      <c r="BX174" s="1244"/>
      <c r="BY174" s="1244"/>
      <c r="BZ174" s="1244"/>
      <c r="CA174" s="1244"/>
    </row>
    <row r="175" spans="1:79" s="1350" customFormat="1" ht="23.25" customHeight="1" thickBot="1">
      <c r="A175" s="1343"/>
      <c r="B175" s="1344"/>
      <c r="C175" s="1345"/>
      <c r="D175" s="1345"/>
      <c r="E175" s="1346"/>
      <c r="F175" s="1347" t="s">
        <v>836</v>
      </c>
      <c r="G175" s="1348"/>
      <c r="H175" s="1347" t="s">
        <v>837</v>
      </c>
      <c r="I175" s="1349"/>
      <c r="J175" s="1244"/>
      <c r="K175" s="1244"/>
      <c r="L175" s="1244"/>
      <c r="M175" s="1244"/>
      <c r="N175" s="1336"/>
      <c r="O175" s="1244"/>
      <c r="P175" s="1244"/>
      <c r="Q175" s="1244"/>
      <c r="R175" s="1244"/>
      <c r="S175" s="1244"/>
      <c r="T175" s="1244"/>
      <c r="U175" s="1244"/>
      <c r="V175" s="1244"/>
      <c r="W175" s="1244"/>
      <c r="X175" s="1244"/>
      <c r="Y175" s="1244"/>
      <c r="Z175" s="1244"/>
      <c r="AA175" s="1244"/>
      <c r="AB175" s="1244"/>
      <c r="AC175" s="1244"/>
      <c r="AD175" s="1244"/>
      <c r="AE175" s="1244"/>
      <c r="AF175" s="1244"/>
      <c r="AG175" s="1244"/>
      <c r="AH175" s="1244"/>
      <c r="AI175" s="1244"/>
      <c r="AJ175" s="1244"/>
      <c r="AK175" s="1244"/>
      <c r="AL175" s="1244"/>
      <c r="AM175" s="1244"/>
      <c r="AN175" s="1244"/>
      <c r="AO175" s="1244"/>
      <c r="AP175" s="1244"/>
      <c r="AQ175" s="1244"/>
      <c r="AR175" s="1244"/>
      <c r="AS175" s="1244"/>
      <c r="AT175" s="1244"/>
      <c r="AU175" s="1244"/>
      <c r="AV175" s="1244"/>
      <c r="AW175" s="1244"/>
      <c r="AX175" s="1244"/>
      <c r="AY175" s="1244"/>
      <c r="AZ175" s="1244"/>
      <c r="BA175" s="1244"/>
      <c r="BB175" s="1244"/>
      <c r="BC175" s="1244"/>
      <c r="BD175" s="1244"/>
      <c r="BE175" s="1244"/>
      <c r="BF175" s="1244"/>
      <c r="BG175" s="1244"/>
      <c r="BH175" s="1244"/>
      <c r="BI175" s="1244"/>
      <c r="BJ175" s="1244"/>
      <c r="BK175" s="1244"/>
      <c r="BL175" s="1244"/>
      <c r="BM175" s="1244"/>
      <c r="BN175" s="1244"/>
      <c r="BO175" s="1244"/>
      <c r="BP175" s="1244"/>
      <c r="BQ175" s="1244"/>
      <c r="BR175" s="1244"/>
      <c r="BS175" s="1244"/>
      <c r="BT175" s="1244"/>
      <c r="BU175" s="1244"/>
      <c r="BV175" s="1244"/>
      <c r="BW175" s="1244"/>
      <c r="BX175" s="1244"/>
      <c r="BY175" s="1244"/>
      <c r="BZ175" s="1244"/>
      <c r="CA175" s="1244"/>
    </row>
    <row r="176" spans="1:79" ht="42" customHeight="1" thickBot="1">
      <c r="B176" s="1351" t="s">
        <v>921</v>
      </c>
      <c r="C176" s="1352" t="s">
        <v>922</v>
      </c>
      <c r="D176" s="1352"/>
      <c r="E176" s="1353"/>
      <c r="F176" s="1354">
        <v>0</v>
      </c>
      <c r="G176" s="1355"/>
      <c r="H176" s="1356">
        <v>25</v>
      </c>
      <c r="I176" s="1357" t="e">
        <f>SUM(G181,G189,G197,G205,G215,G224)</f>
        <v>#DIV/0!</v>
      </c>
      <c r="J176" s="1244"/>
      <c r="K176" s="1244"/>
      <c r="L176" s="1244"/>
      <c r="M176" s="1244"/>
      <c r="N176" s="1336"/>
      <c r="O176" s="1244"/>
      <c r="P176" s="1244"/>
      <c r="Q176" s="1244"/>
      <c r="R176" s="1244"/>
      <c r="S176" s="1244"/>
      <c r="T176" s="1244"/>
      <c r="U176" s="1244"/>
      <c r="V176" s="1244"/>
      <c r="W176" s="1244"/>
      <c r="X176" s="1244"/>
      <c r="Y176" s="1244"/>
      <c r="Z176" s="1244"/>
      <c r="AA176" s="1244"/>
      <c r="AB176" s="1244"/>
      <c r="AC176" s="1244"/>
      <c r="AD176" s="1244"/>
      <c r="AE176" s="1244"/>
      <c r="AF176" s="1244"/>
      <c r="AG176" s="1244"/>
      <c r="AH176" s="1244"/>
      <c r="AI176" s="1244"/>
      <c r="AJ176" s="1244"/>
      <c r="AK176" s="1244"/>
      <c r="AL176" s="1244"/>
      <c r="AM176" s="1244"/>
      <c r="AN176" s="1244"/>
      <c r="AO176" s="1244"/>
      <c r="AP176" s="1244"/>
      <c r="AQ176" s="1244"/>
      <c r="AR176" s="1244"/>
      <c r="AS176" s="1244"/>
      <c r="AT176" s="1244"/>
      <c r="AU176" s="1244"/>
      <c r="AV176" s="1244"/>
      <c r="AW176" s="1244"/>
      <c r="AX176" s="1244"/>
      <c r="AY176" s="1244"/>
      <c r="AZ176" s="1244"/>
      <c r="BA176" s="1244"/>
      <c r="BB176" s="1244"/>
      <c r="BC176" s="1244"/>
      <c r="BD176" s="1244"/>
      <c r="BE176" s="1244"/>
      <c r="BF176" s="1244"/>
      <c r="BG176" s="1244"/>
      <c r="BH176" s="1244"/>
      <c r="BI176" s="1244"/>
      <c r="BJ176" s="1244"/>
      <c r="BK176" s="1244"/>
      <c r="BL176" s="1244"/>
      <c r="BM176" s="1244"/>
      <c r="BN176" s="1244"/>
      <c r="BO176" s="1244"/>
      <c r="BP176" s="1244"/>
      <c r="BQ176" s="1244"/>
      <c r="BR176" s="1244"/>
      <c r="BS176" s="1244"/>
      <c r="BT176" s="1244"/>
      <c r="BU176" s="1244"/>
      <c r="BV176" s="1244"/>
      <c r="BW176" s="1244"/>
      <c r="BX176" s="1244"/>
      <c r="BY176" s="1244"/>
      <c r="BZ176" s="1244"/>
      <c r="CA176" s="1244"/>
    </row>
    <row r="177" spans="1:79" ht="6.75" customHeight="1">
      <c r="B177" s="1358"/>
      <c r="C177" s="1359"/>
      <c r="D177" s="1359"/>
      <c r="E177" s="1359"/>
      <c r="F177" s="1425"/>
      <c r="G177" s="1361"/>
      <c r="H177" s="1361"/>
      <c r="I177" s="1244"/>
      <c r="J177" s="1244"/>
      <c r="K177" s="1244"/>
      <c r="L177" s="1244"/>
      <c r="M177" s="1244"/>
      <c r="N177" s="1336"/>
      <c r="O177" s="1244"/>
      <c r="P177" s="1244"/>
      <c r="Q177" s="1244"/>
      <c r="R177" s="1244"/>
      <c r="S177" s="1244"/>
      <c r="T177" s="1244"/>
      <c r="U177" s="1244"/>
      <c r="V177" s="1244"/>
      <c r="W177" s="1244"/>
      <c r="X177" s="1244"/>
      <c r="Y177" s="1244"/>
      <c r="Z177" s="1244"/>
      <c r="AA177" s="1244"/>
      <c r="AB177" s="1244"/>
      <c r="AC177" s="1244"/>
      <c r="AD177" s="1244"/>
      <c r="AE177" s="1244"/>
      <c r="AF177" s="1244"/>
      <c r="AG177" s="1244"/>
      <c r="AH177" s="1244"/>
      <c r="AI177" s="1244"/>
      <c r="AJ177" s="1244"/>
      <c r="AK177" s="1244"/>
      <c r="AL177" s="1244"/>
      <c r="AM177" s="1244"/>
      <c r="AN177" s="1244"/>
      <c r="AO177" s="1244"/>
      <c r="AP177" s="1244"/>
      <c r="AQ177" s="1244"/>
      <c r="AR177" s="1244"/>
      <c r="AS177" s="1244"/>
      <c r="AT177" s="1244"/>
      <c r="AU177" s="1244"/>
      <c r="AV177" s="1244"/>
      <c r="AW177" s="1244"/>
      <c r="AX177" s="1244"/>
      <c r="AY177" s="1244"/>
      <c r="AZ177" s="1244"/>
      <c r="BA177" s="1244"/>
      <c r="BB177" s="1244"/>
      <c r="BC177" s="1244"/>
      <c r="BD177" s="1244"/>
      <c r="BE177" s="1244"/>
      <c r="BF177" s="1244"/>
      <c r="BG177" s="1244"/>
      <c r="BH177" s="1244"/>
      <c r="BI177" s="1244"/>
      <c r="BJ177" s="1244"/>
      <c r="BK177" s="1244"/>
      <c r="BL177" s="1244"/>
      <c r="BM177" s="1244"/>
      <c r="BN177" s="1244"/>
      <c r="BO177" s="1244"/>
      <c r="BP177" s="1244"/>
      <c r="BQ177" s="1244"/>
      <c r="BR177" s="1244"/>
      <c r="BS177" s="1244"/>
      <c r="BT177" s="1244"/>
      <c r="BU177" s="1244"/>
      <c r="BV177" s="1244"/>
      <c r="BW177" s="1244"/>
      <c r="BX177" s="1244"/>
      <c r="BY177" s="1244"/>
      <c r="BZ177" s="1244"/>
      <c r="CA177" s="1244"/>
    </row>
    <row r="178" spans="1:79" ht="18" customHeight="1">
      <c r="A178" s="1193">
        <v>17</v>
      </c>
      <c r="B178" s="1358" t="s">
        <v>923</v>
      </c>
      <c r="C178" s="1359"/>
      <c r="D178" s="1359"/>
      <c r="E178" s="1359"/>
      <c r="F178" s="1425"/>
      <c r="G178" s="1362"/>
      <c r="H178" s="1362"/>
      <c r="I178" s="1244"/>
      <c r="J178" s="1244"/>
      <c r="K178" s="1244"/>
      <c r="L178" s="1244"/>
      <c r="M178" s="1244"/>
      <c r="N178" s="1336"/>
      <c r="O178" s="1244"/>
      <c r="P178" s="1244"/>
      <c r="Q178" s="1244"/>
      <c r="R178" s="1244"/>
      <c r="S178" s="1244"/>
      <c r="T178" s="1244"/>
      <c r="U178" s="1244"/>
      <c r="V178" s="1244"/>
      <c r="W178" s="1244"/>
      <c r="X178" s="1244"/>
      <c r="Y178" s="1244"/>
      <c r="Z178" s="1244"/>
      <c r="AA178" s="1244"/>
      <c r="AB178" s="1244"/>
      <c r="AC178" s="1244"/>
      <c r="AD178" s="1244"/>
      <c r="AE178" s="1244"/>
      <c r="AF178" s="1244"/>
      <c r="AG178" s="1244"/>
      <c r="AH178" s="1244"/>
      <c r="AI178" s="1244"/>
      <c r="AJ178" s="1244"/>
      <c r="AK178" s="1244"/>
      <c r="AL178" s="1244"/>
      <c r="AM178" s="1244"/>
      <c r="AN178" s="1244"/>
      <c r="AO178" s="1244"/>
      <c r="AP178" s="1244"/>
      <c r="AQ178" s="1244"/>
      <c r="AR178" s="1244"/>
      <c r="AS178" s="1244"/>
      <c r="AT178" s="1244"/>
      <c r="AU178" s="1244"/>
      <c r="AV178" s="1244"/>
      <c r="AW178" s="1244"/>
      <c r="AX178" s="1244"/>
      <c r="AY178" s="1244"/>
      <c r="AZ178" s="1244"/>
      <c r="BA178" s="1244"/>
      <c r="BB178" s="1244"/>
      <c r="BC178" s="1244"/>
      <c r="BD178" s="1244"/>
      <c r="BE178" s="1244"/>
      <c r="BF178" s="1244"/>
      <c r="BG178" s="1244"/>
      <c r="BH178" s="1244"/>
      <c r="BI178" s="1244"/>
      <c r="BJ178" s="1244"/>
      <c r="BK178" s="1244"/>
      <c r="BL178" s="1244"/>
      <c r="BM178" s="1244"/>
      <c r="BN178" s="1244"/>
      <c r="BO178" s="1244"/>
      <c r="BP178" s="1244"/>
      <c r="BQ178" s="1244"/>
      <c r="BR178" s="1244"/>
      <c r="BS178" s="1244"/>
      <c r="BT178" s="1244"/>
      <c r="BU178" s="1244"/>
      <c r="BV178" s="1244"/>
      <c r="BW178" s="1244"/>
      <c r="BX178" s="1244"/>
      <c r="BY178" s="1244"/>
      <c r="BZ178" s="1244"/>
      <c r="CA178" s="1244"/>
    </row>
    <row r="179" spans="1:79" ht="35.25" customHeight="1">
      <c r="B179" s="1363" t="s">
        <v>924</v>
      </c>
      <c r="C179" s="1364"/>
      <c r="D179" s="1364"/>
      <c r="E179" s="1365"/>
      <c r="F179" s="1425"/>
      <c r="G179" s="1362"/>
      <c r="H179" s="1362"/>
      <c r="I179" s="1244"/>
      <c r="J179" s="1244"/>
      <c r="K179" s="1244"/>
      <c r="L179" s="1244"/>
      <c r="M179" s="1244"/>
      <c r="N179" s="1336"/>
      <c r="O179" s="1244"/>
      <c r="P179" s="1244"/>
      <c r="Q179" s="1244"/>
      <c r="R179" s="1244"/>
      <c r="S179" s="1244"/>
      <c r="T179" s="1244"/>
      <c r="U179" s="1244"/>
      <c r="V179" s="1244"/>
      <c r="W179" s="1244"/>
      <c r="X179" s="1244"/>
      <c r="Y179" s="1244"/>
      <c r="Z179" s="1244"/>
      <c r="AA179" s="1244"/>
      <c r="AB179" s="1244"/>
      <c r="AC179" s="1244"/>
      <c r="AD179" s="1244"/>
      <c r="AE179" s="1244"/>
      <c r="AF179" s="1244"/>
      <c r="AG179" s="1244"/>
      <c r="AH179" s="1244"/>
      <c r="AI179" s="1244"/>
      <c r="AJ179" s="1244"/>
      <c r="AK179" s="1244"/>
      <c r="AL179" s="1244"/>
      <c r="AM179" s="1244"/>
      <c r="AN179" s="1244"/>
      <c r="AO179" s="1244"/>
      <c r="AP179" s="1244"/>
      <c r="AQ179" s="1244"/>
      <c r="AR179" s="1244"/>
      <c r="AS179" s="1244"/>
      <c r="AT179" s="1244"/>
      <c r="AU179" s="1244"/>
      <c r="AV179" s="1244"/>
      <c r="AW179" s="1244"/>
      <c r="AX179" s="1244"/>
      <c r="AY179" s="1244"/>
      <c r="AZ179" s="1244"/>
      <c r="BA179" s="1244"/>
      <c r="BB179" s="1244"/>
      <c r="BC179" s="1244"/>
      <c r="BD179" s="1244"/>
      <c r="BE179" s="1244"/>
      <c r="BF179" s="1244"/>
      <c r="BG179" s="1244"/>
      <c r="BH179" s="1244"/>
      <c r="BI179" s="1244"/>
      <c r="BJ179" s="1244"/>
      <c r="BK179" s="1244"/>
      <c r="BL179" s="1244"/>
      <c r="BM179" s="1244"/>
      <c r="BN179" s="1244"/>
      <c r="BO179" s="1244"/>
      <c r="BP179" s="1244"/>
      <c r="BQ179" s="1244"/>
      <c r="BR179" s="1244"/>
      <c r="BS179" s="1244"/>
      <c r="BT179" s="1244"/>
      <c r="BU179" s="1244"/>
      <c r="BV179" s="1244"/>
      <c r="BW179" s="1244"/>
      <c r="BX179" s="1244"/>
      <c r="BY179" s="1244"/>
      <c r="BZ179" s="1244"/>
      <c r="CA179" s="1244"/>
    </row>
    <row r="180" spans="1:79" ht="16.5" customHeight="1" thickBot="1">
      <c r="B180" s="1358" t="s">
        <v>842</v>
      </c>
      <c r="C180" s="1366"/>
      <c r="F180" s="1425"/>
      <c r="G180" s="1362"/>
      <c r="H180" s="1362"/>
      <c r="I180" s="1244"/>
      <c r="J180" s="1244"/>
      <c r="K180" s="1244"/>
      <c r="L180" s="1244"/>
      <c r="M180" s="1244"/>
      <c r="N180" s="1336"/>
      <c r="O180" s="1244"/>
      <c r="P180" s="1244"/>
      <c r="Q180" s="1244"/>
      <c r="R180" s="1244"/>
      <c r="S180" s="1244"/>
      <c r="T180" s="1244"/>
      <c r="U180" s="1244"/>
      <c r="V180" s="1244"/>
      <c r="W180" s="1244"/>
      <c r="X180" s="1244"/>
      <c r="Y180" s="1244"/>
      <c r="Z180" s="1244"/>
      <c r="AA180" s="1244"/>
      <c r="AB180" s="1244"/>
      <c r="AC180" s="1244"/>
      <c r="AD180" s="1244"/>
      <c r="AE180" s="1244"/>
      <c r="AF180" s="1244"/>
      <c r="AG180" s="1244"/>
      <c r="AH180" s="1244"/>
      <c r="AI180" s="1244"/>
      <c r="AJ180" s="1244"/>
      <c r="AK180" s="1244"/>
      <c r="AL180" s="1244"/>
      <c r="AM180" s="1244"/>
      <c r="AN180" s="1244"/>
      <c r="AO180" s="1244"/>
      <c r="AP180" s="1244"/>
      <c r="AQ180" s="1244"/>
      <c r="AR180" s="1244"/>
      <c r="AS180" s="1244"/>
      <c r="AT180" s="1244"/>
      <c r="AU180" s="1244"/>
      <c r="AV180" s="1244"/>
      <c r="AW180" s="1244"/>
      <c r="AX180" s="1244"/>
      <c r="AY180" s="1244"/>
      <c r="AZ180" s="1244"/>
      <c r="BA180" s="1244"/>
      <c r="BB180" s="1244"/>
      <c r="BC180" s="1244"/>
      <c r="BD180" s="1244"/>
      <c r="BE180" s="1244"/>
      <c r="BF180" s="1244"/>
      <c r="BG180" s="1244"/>
      <c r="BH180" s="1244"/>
      <c r="BI180" s="1244"/>
      <c r="BJ180" s="1244"/>
      <c r="BK180" s="1244"/>
      <c r="BL180" s="1244"/>
      <c r="BM180" s="1244"/>
      <c r="BN180" s="1244"/>
      <c r="BO180" s="1244"/>
      <c r="BP180" s="1244"/>
      <c r="BQ180" s="1244"/>
      <c r="BR180" s="1244"/>
      <c r="BS180" s="1244"/>
      <c r="BT180" s="1244"/>
      <c r="BU180" s="1244"/>
      <c r="BV180" s="1244"/>
      <c r="BW180" s="1244"/>
      <c r="BX180" s="1244"/>
      <c r="BY180" s="1244"/>
      <c r="BZ180" s="1244"/>
      <c r="CA180" s="1244"/>
    </row>
    <row r="181" spans="1:79" ht="33.75" customHeight="1" thickBot="1">
      <c r="B181" s="1367" t="s">
        <v>843</v>
      </c>
      <c r="C181" s="1368" t="s">
        <v>844</v>
      </c>
      <c r="D181" s="1368" t="s">
        <v>845</v>
      </c>
      <c r="E181" s="1369" t="s">
        <v>846</v>
      </c>
      <c r="F181" s="1413" t="s">
        <v>847</v>
      </c>
      <c r="G181" s="1478" t="e">
        <f>AVERAGE([2]A.Pontozás_1.értékelő!G177,[2]B.Pontozás_2.értékelő!G177)</f>
        <v>#DIV/0!</v>
      </c>
      <c r="H181" s="1362"/>
      <c r="I181" s="1244"/>
      <c r="J181" s="1244"/>
      <c r="K181" s="1244"/>
      <c r="L181" s="1244"/>
      <c r="M181" s="1244"/>
      <c r="N181" s="1336"/>
      <c r="O181" s="1244"/>
      <c r="P181" s="1244"/>
      <c r="Q181" s="1244"/>
      <c r="R181" s="1244"/>
      <c r="S181" s="1244"/>
      <c r="T181" s="1244"/>
      <c r="U181" s="1244"/>
      <c r="V181" s="1244"/>
      <c r="W181" s="1244"/>
      <c r="X181" s="1244"/>
      <c r="Y181" s="1244"/>
      <c r="Z181" s="1244"/>
      <c r="AA181" s="1244"/>
      <c r="AB181" s="1244"/>
      <c r="AC181" s="1244"/>
      <c r="AD181" s="1244"/>
      <c r="AE181" s="1244"/>
      <c r="AF181" s="1244"/>
      <c r="AG181" s="1244"/>
      <c r="AH181" s="1244"/>
      <c r="AI181" s="1244"/>
      <c r="AJ181" s="1244"/>
      <c r="AK181" s="1244"/>
      <c r="AL181" s="1244"/>
      <c r="AM181" s="1244"/>
      <c r="AN181" s="1244"/>
      <c r="AO181" s="1244"/>
      <c r="AP181" s="1244"/>
      <c r="AQ181" s="1244"/>
      <c r="AR181" s="1244"/>
      <c r="AS181" s="1244"/>
      <c r="AT181" s="1244"/>
      <c r="AU181" s="1244"/>
      <c r="AV181" s="1244"/>
      <c r="AW181" s="1244"/>
      <c r="AX181" s="1244"/>
      <c r="AY181" s="1244"/>
      <c r="AZ181" s="1244"/>
      <c r="BA181" s="1244"/>
      <c r="BB181" s="1244"/>
      <c r="BC181" s="1244"/>
      <c r="BD181" s="1244"/>
      <c r="BE181" s="1244"/>
      <c r="BF181" s="1244"/>
      <c r="BG181" s="1244"/>
      <c r="BH181" s="1244"/>
      <c r="BI181" s="1244"/>
      <c r="BJ181" s="1244"/>
      <c r="BK181" s="1244"/>
      <c r="BL181" s="1244"/>
      <c r="BM181" s="1244"/>
      <c r="BN181" s="1244"/>
      <c r="BO181" s="1244"/>
      <c r="BP181" s="1244"/>
      <c r="BQ181" s="1244"/>
      <c r="BR181" s="1244"/>
      <c r="BS181" s="1244"/>
      <c r="BT181" s="1244"/>
      <c r="BU181" s="1244"/>
      <c r="BV181" s="1244"/>
      <c r="BW181" s="1244"/>
      <c r="BX181" s="1244"/>
      <c r="BY181" s="1244"/>
      <c r="BZ181" s="1244"/>
      <c r="CA181" s="1244"/>
    </row>
    <row r="182" spans="1:79" ht="21" customHeight="1">
      <c r="B182" s="1378" t="s">
        <v>849</v>
      </c>
      <c r="C182" s="1379">
        <v>0</v>
      </c>
      <c r="D182" s="1380">
        <v>2</v>
      </c>
      <c r="E182" s="1381">
        <v>0</v>
      </c>
      <c r="F182" s="1414"/>
      <c r="G182" s="1407"/>
      <c r="H182" s="1407"/>
      <c r="I182" s="1408"/>
      <c r="J182" s="1244"/>
      <c r="K182" s="1244"/>
      <c r="L182" s="1244"/>
      <c r="M182" s="1244"/>
      <c r="N182" s="1336"/>
      <c r="O182" s="1244"/>
      <c r="P182" s="1244"/>
      <c r="Q182" s="1244"/>
      <c r="R182" s="1244"/>
      <c r="S182" s="1244"/>
      <c r="T182" s="1244"/>
      <c r="U182" s="1244"/>
      <c r="V182" s="1244"/>
      <c r="W182" s="1244"/>
      <c r="X182" s="1244"/>
      <c r="Y182" s="1244"/>
      <c r="Z182" s="1244"/>
      <c r="AA182" s="1244"/>
      <c r="AB182" s="1244"/>
      <c r="AC182" s="1244"/>
      <c r="AD182" s="1244"/>
      <c r="AE182" s="1244"/>
      <c r="AF182" s="1244"/>
      <c r="AG182" s="1244"/>
      <c r="AH182" s="1244"/>
      <c r="AI182" s="1244"/>
      <c r="AJ182" s="1244"/>
      <c r="AK182" s="1244"/>
      <c r="AL182" s="1244"/>
      <c r="AM182" s="1244"/>
      <c r="AN182" s="1244"/>
      <c r="AO182" s="1244"/>
      <c r="AP182" s="1244"/>
      <c r="AQ182" s="1244"/>
      <c r="AR182" s="1244"/>
      <c r="AS182" s="1244"/>
      <c r="AT182" s="1244"/>
      <c r="AU182" s="1244"/>
      <c r="AV182" s="1244"/>
      <c r="AW182" s="1244"/>
      <c r="AX182" s="1244"/>
      <c r="AY182" s="1244"/>
      <c r="AZ182" s="1244"/>
      <c r="BA182" s="1244"/>
      <c r="BB182" s="1244"/>
      <c r="BC182" s="1244"/>
      <c r="BD182" s="1244"/>
      <c r="BE182" s="1244"/>
      <c r="BF182" s="1244"/>
      <c r="BG182" s="1244"/>
      <c r="BH182" s="1244"/>
      <c r="BI182" s="1244"/>
      <c r="BJ182" s="1244"/>
      <c r="BK182" s="1244"/>
      <c r="BL182" s="1244"/>
      <c r="BM182" s="1244"/>
      <c r="BN182" s="1244"/>
      <c r="BO182" s="1244"/>
      <c r="BP182" s="1244"/>
      <c r="BQ182" s="1244"/>
      <c r="BR182" s="1244"/>
      <c r="BS182" s="1244"/>
      <c r="BT182" s="1244"/>
      <c r="BU182" s="1244"/>
      <c r="BV182" s="1244"/>
      <c r="BW182" s="1244"/>
      <c r="BX182" s="1244"/>
      <c r="BY182" s="1244"/>
      <c r="BZ182" s="1244"/>
      <c r="CA182" s="1244"/>
    </row>
    <row r="183" spans="1:79" ht="20.25" customHeight="1">
      <c r="B183" s="1388" t="s">
        <v>851</v>
      </c>
      <c r="C183" s="1389">
        <v>1</v>
      </c>
      <c r="D183" s="1390">
        <v>2</v>
      </c>
      <c r="E183" s="1391">
        <v>2</v>
      </c>
      <c r="F183" s="1414"/>
      <c r="G183" s="1409"/>
      <c r="H183" s="1409"/>
      <c r="I183" s="1410"/>
      <c r="J183" s="1244"/>
      <c r="K183" s="1244"/>
      <c r="L183" s="1244"/>
      <c r="M183" s="1244"/>
      <c r="N183" s="1336"/>
      <c r="O183" s="1244"/>
      <c r="P183" s="1244"/>
      <c r="Q183" s="1244"/>
      <c r="R183" s="1244"/>
      <c r="S183" s="1244"/>
      <c r="T183" s="1244"/>
      <c r="U183" s="1244"/>
      <c r="V183" s="1244"/>
      <c r="W183" s="1244"/>
      <c r="X183" s="1244"/>
      <c r="Y183" s="1244"/>
      <c r="Z183" s="1244"/>
      <c r="AA183" s="1244"/>
      <c r="AB183" s="1244"/>
      <c r="AC183" s="1244"/>
      <c r="AD183" s="1244"/>
      <c r="AE183" s="1244"/>
      <c r="AF183" s="1244"/>
      <c r="AG183" s="1244"/>
      <c r="AH183" s="1244"/>
      <c r="AI183" s="1244"/>
      <c r="AJ183" s="1244"/>
      <c r="AK183" s="1244"/>
      <c r="AL183" s="1244"/>
      <c r="AM183" s="1244"/>
      <c r="AN183" s="1244"/>
      <c r="AO183" s="1244"/>
      <c r="AP183" s="1244"/>
      <c r="AQ183" s="1244"/>
      <c r="AR183" s="1244"/>
      <c r="AS183" s="1244"/>
      <c r="AT183" s="1244"/>
      <c r="AU183" s="1244"/>
      <c r="AV183" s="1244"/>
      <c r="AW183" s="1244"/>
      <c r="AX183" s="1244"/>
      <c r="AY183" s="1244"/>
      <c r="AZ183" s="1244"/>
      <c r="BA183" s="1244"/>
      <c r="BB183" s="1244"/>
      <c r="BC183" s="1244"/>
      <c r="BD183" s="1244"/>
      <c r="BE183" s="1244"/>
      <c r="BF183" s="1244"/>
      <c r="BG183" s="1244"/>
      <c r="BH183" s="1244"/>
      <c r="BI183" s="1244"/>
      <c r="BJ183" s="1244"/>
      <c r="BK183" s="1244"/>
      <c r="BL183" s="1244"/>
      <c r="BM183" s="1244"/>
      <c r="BN183" s="1244"/>
      <c r="BO183" s="1244"/>
      <c r="BP183" s="1244"/>
      <c r="BQ183" s="1244"/>
      <c r="BR183" s="1244"/>
      <c r="BS183" s="1244"/>
      <c r="BT183" s="1244"/>
      <c r="BU183" s="1244"/>
      <c r="BV183" s="1244"/>
      <c r="BW183" s="1244"/>
      <c r="BX183" s="1244"/>
      <c r="BY183" s="1244"/>
      <c r="BZ183" s="1244"/>
      <c r="CA183" s="1244"/>
    </row>
    <row r="184" spans="1:79" ht="20.25" customHeight="1" thickBot="1">
      <c r="B184" s="1394" t="s">
        <v>853</v>
      </c>
      <c r="C184" s="1395">
        <v>2</v>
      </c>
      <c r="D184" s="1396">
        <v>2</v>
      </c>
      <c r="E184" s="1397">
        <v>4</v>
      </c>
      <c r="F184" s="1415"/>
      <c r="G184" s="1411"/>
      <c r="H184" s="1411"/>
      <c r="I184" s="1412"/>
      <c r="J184" s="1244"/>
      <c r="K184" s="1244"/>
      <c r="L184" s="1244"/>
      <c r="M184" s="1244"/>
      <c r="N184" s="1336"/>
      <c r="O184" s="1244"/>
      <c r="P184" s="1244"/>
      <c r="Q184" s="1244"/>
      <c r="R184" s="1244"/>
      <c r="S184" s="1244"/>
      <c r="T184" s="1244"/>
      <c r="U184" s="1244"/>
      <c r="V184" s="1244"/>
      <c r="W184" s="1244"/>
      <c r="X184" s="1244"/>
      <c r="Y184" s="1244"/>
      <c r="Z184" s="1244"/>
      <c r="AA184" s="1244"/>
      <c r="AB184" s="1244"/>
      <c r="AC184" s="1244"/>
      <c r="AD184" s="1244"/>
      <c r="AE184" s="1244"/>
      <c r="AF184" s="1244"/>
      <c r="AG184" s="1244"/>
      <c r="AH184" s="1244"/>
      <c r="AI184" s="1244"/>
      <c r="AJ184" s="1244"/>
      <c r="AK184" s="1244"/>
      <c r="AL184" s="1244"/>
      <c r="AM184" s="1244"/>
      <c r="AN184" s="1244"/>
      <c r="AO184" s="1244"/>
      <c r="AP184" s="1244"/>
      <c r="AQ184" s="1244"/>
      <c r="AR184" s="1244"/>
      <c r="AS184" s="1244"/>
      <c r="AT184" s="1244"/>
      <c r="AU184" s="1244"/>
      <c r="AV184" s="1244"/>
      <c r="AW184" s="1244"/>
      <c r="AX184" s="1244"/>
      <c r="AY184" s="1244"/>
      <c r="AZ184" s="1244"/>
      <c r="BA184" s="1244"/>
      <c r="BB184" s="1244"/>
      <c r="BC184" s="1244"/>
      <c r="BD184" s="1244"/>
      <c r="BE184" s="1244"/>
      <c r="BF184" s="1244"/>
      <c r="BG184" s="1244"/>
      <c r="BH184" s="1244"/>
      <c r="BI184" s="1244"/>
      <c r="BJ184" s="1244"/>
      <c r="BK184" s="1244"/>
      <c r="BL184" s="1244"/>
      <c r="BM184" s="1244"/>
      <c r="BN184" s="1244"/>
      <c r="BO184" s="1244"/>
      <c r="BP184" s="1244"/>
      <c r="BQ184" s="1244"/>
      <c r="BR184" s="1244"/>
      <c r="BS184" s="1244"/>
      <c r="BT184" s="1244"/>
      <c r="BU184" s="1244"/>
      <c r="BV184" s="1244"/>
      <c r="BW184" s="1244"/>
      <c r="BX184" s="1244"/>
      <c r="BY184" s="1244"/>
      <c r="BZ184" s="1244"/>
      <c r="CA184" s="1244"/>
    </row>
    <row r="185" spans="1:79" ht="9" customHeight="1">
      <c r="B185" s="1404"/>
      <c r="C185" s="1405"/>
      <c r="D185" s="1405"/>
      <c r="E185" s="1405"/>
      <c r="F185" s="1425"/>
      <c r="G185" s="1362"/>
      <c r="H185" s="1362"/>
      <c r="I185" s="1244"/>
      <c r="J185" s="1244"/>
      <c r="K185" s="1244"/>
      <c r="L185" s="1244"/>
      <c r="M185" s="1244"/>
      <c r="N185" s="1336"/>
      <c r="O185" s="1244"/>
      <c r="P185" s="1244"/>
      <c r="Q185" s="1244"/>
      <c r="R185" s="1244"/>
      <c r="S185" s="1244"/>
      <c r="T185" s="1244"/>
      <c r="U185" s="1244"/>
      <c r="V185" s="1244"/>
      <c r="W185" s="1244"/>
      <c r="X185" s="1244"/>
      <c r="Y185" s="1244"/>
      <c r="Z185" s="1244"/>
      <c r="AA185" s="1244"/>
      <c r="AB185" s="1244"/>
      <c r="AC185" s="1244"/>
      <c r="AD185" s="1244"/>
      <c r="AE185" s="1244"/>
      <c r="AF185" s="1244"/>
      <c r="AG185" s="1244"/>
      <c r="AH185" s="1244"/>
      <c r="AI185" s="1244"/>
      <c r="AJ185" s="1244"/>
      <c r="AK185" s="1244"/>
      <c r="AL185" s="1244"/>
      <c r="AM185" s="1244"/>
      <c r="AN185" s="1244"/>
      <c r="AO185" s="1244"/>
      <c r="AP185" s="1244"/>
      <c r="AQ185" s="1244"/>
      <c r="AR185" s="1244"/>
      <c r="AS185" s="1244"/>
      <c r="AT185" s="1244"/>
      <c r="AU185" s="1244"/>
      <c r="AV185" s="1244"/>
      <c r="AW185" s="1244"/>
      <c r="AX185" s="1244"/>
      <c r="AY185" s="1244"/>
      <c r="AZ185" s="1244"/>
      <c r="BA185" s="1244"/>
      <c r="BB185" s="1244"/>
      <c r="BC185" s="1244"/>
      <c r="BD185" s="1244"/>
      <c r="BE185" s="1244"/>
      <c r="BF185" s="1244"/>
      <c r="BG185" s="1244"/>
      <c r="BH185" s="1244"/>
      <c r="BI185" s="1244"/>
      <c r="BJ185" s="1244"/>
      <c r="BK185" s="1244"/>
      <c r="BL185" s="1244"/>
      <c r="BM185" s="1244"/>
      <c r="BN185" s="1244"/>
      <c r="BO185" s="1244"/>
      <c r="BP185" s="1244"/>
      <c r="BQ185" s="1244"/>
      <c r="BR185" s="1244"/>
      <c r="BS185" s="1244"/>
      <c r="BT185" s="1244"/>
      <c r="BU185" s="1244"/>
      <c r="BV185" s="1244"/>
      <c r="BW185" s="1244"/>
      <c r="BX185" s="1244"/>
      <c r="BY185" s="1244"/>
      <c r="BZ185" s="1244"/>
      <c r="CA185" s="1244"/>
    </row>
    <row r="186" spans="1:79" ht="18" customHeight="1">
      <c r="A186" s="1193">
        <v>18</v>
      </c>
      <c r="B186" s="1358" t="s">
        <v>925</v>
      </c>
      <c r="C186" s="1359"/>
      <c r="D186" s="1359"/>
      <c r="E186" s="1359"/>
      <c r="F186" s="1425"/>
      <c r="G186" s="1362"/>
      <c r="H186" s="1362"/>
      <c r="I186" s="1244"/>
      <c r="J186" s="1244"/>
      <c r="K186" s="1244"/>
      <c r="L186" s="1244"/>
      <c r="M186" s="1244"/>
      <c r="N186" s="1336"/>
      <c r="O186" s="1244"/>
      <c r="P186" s="1244"/>
      <c r="Q186" s="1244"/>
      <c r="R186" s="1244"/>
      <c r="S186" s="1244"/>
      <c r="T186" s="1244"/>
      <c r="U186" s="1244"/>
      <c r="V186" s="1244"/>
      <c r="W186" s="1244"/>
      <c r="X186" s="1244"/>
      <c r="Y186" s="1244"/>
      <c r="Z186" s="1244"/>
      <c r="AA186" s="1244"/>
      <c r="AB186" s="1244"/>
      <c r="AC186" s="1244"/>
      <c r="AD186" s="1244"/>
      <c r="AE186" s="1244"/>
      <c r="AF186" s="1244"/>
      <c r="AG186" s="1244"/>
      <c r="AH186" s="1244"/>
      <c r="AI186" s="1244"/>
      <c r="AJ186" s="1244"/>
      <c r="AK186" s="1244"/>
      <c r="AL186" s="1244"/>
      <c r="AM186" s="1244"/>
      <c r="AN186" s="1244"/>
      <c r="AO186" s="1244"/>
      <c r="AP186" s="1244"/>
      <c r="AQ186" s="1244"/>
      <c r="AR186" s="1244"/>
      <c r="AS186" s="1244"/>
      <c r="AT186" s="1244"/>
      <c r="AU186" s="1244"/>
      <c r="AV186" s="1244"/>
      <c r="AW186" s="1244"/>
      <c r="AX186" s="1244"/>
      <c r="AY186" s="1244"/>
      <c r="AZ186" s="1244"/>
      <c r="BA186" s="1244"/>
      <c r="BB186" s="1244"/>
      <c r="BC186" s="1244"/>
      <c r="BD186" s="1244"/>
      <c r="BE186" s="1244"/>
      <c r="BF186" s="1244"/>
      <c r="BG186" s="1244"/>
      <c r="BH186" s="1244"/>
      <c r="BI186" s="1244"/>
      <c r="BJ186" s="1244"/>
      <c r="BK186" s="1244"/>
      <c r="BL186" s="1244"/>
      <c r="BM186" s="1244"/>
      <c r="BN186" s="1244"/>
      <c r="BO186" s="1244"/>
      <c r="BP186" s="1244"/>
      <c r="BQ186" s="1244"/>
      <c r="BR186" s="1244"/>
      <c r="BS186" s="1244"/>
      <c r="BT186" s="1244"/>
      <c r="BU186" s="1244"/>
      <c r="BV186" s="1244"/>
      <c r="BW186" s="1244"/>
      <c r="BX186" s="1244"/>
      <c r="BY186" s="1244"/>
      <c r="BZ186" s="1244"/>
      <c r="CA186" s="1244"/>
    </row>
    <row r="187" spans="1:79" ht="35.25" customHeight="1">
      <c r="B187" s="1363" t="s">
        <v>926</v>
      </c>
      <c r="C187" s="1364"/>
      <c r="D187" s="1364"/>
      <c r="E187" s="1365"/>
      <c r="F187" s="1425"/>
      <c r="G187" s="1362"/>
      <c r="H187" s="1362"/>
      <c r="I187" s="1244"/>
      <c r="J187" s="1244"/>
      <c r="K187" s="1244"/>
      <c r="L187" s="1244"/>
      <c r="M187" s="1244"/>
      <c r="N187" s="1336"/>
      <c r="O187" s="1244"/>
      <c r="P187" s="1244"/>
      <c r="Q187" s="1244"/>
      <c r="R187" s="1244"/>
      <c r="S187" s="1244"/>
      <c r="T187" s="1244"/>
      <c r="U187" s="1244"/>
      <c r="V187" s="1244"/>
      <c r="W187" s="1244"/>
      <c r="X187" s="1244"/>
      <c r="Y187" s="1244"/>
      <c r="Z187" s="1244"/>
      <c r="AA187" s="1244"/>
      <c r="AB187" s="1244"/>
      <c r="AC187" s="1244"/>
      <c r="AD187" s="1244"/>
      <c r="AE187" s="1244"/>
      <c r="AF187" s="1244"/>
      <c r="AG187" s="1244"/>
      <c r="AH187" s="1244"/>
      <c r="AI187" s="1244"/>
      <c r="AJ187" s="1244"/>
      <c r="AK187" s="1244"/>
      <c r="AL187" s="1244"/>
      <c r="AM187" s="1244"/>
      <c r="AN187" s="1244"/>
      <c r="AO187" s="1244"/>
      <c r="AP187" s="1244"/>
      <c r="AQ187" s="1244"/>
      <c r="AR187" s="1244"/>
      <c r="AS187" s="1244"/>
      <c r="AT187" s="1244"/>
      <c r="AU187" s="1244"/>
      <c r="AV187" s="1244"/>
      <c r="AW187" s="1244"/>
      <c r="AX187" s="1244"/>
      <c r="AY187" s="1244"/>
      <c r="AZ187" s="1244"/>
      <c r="BA187" s="1244"/>
      <c r="BB187" s="1244"/>
      <c r="BC187" s="1244"/>
      <c r="BD187" s="1244"/>
      <c r="BE187" s="1244"/>
      <c r="BF187" s="1244"/>
      <c r="BG187" s="1244"/>
      <c r="BH187" s="1244"/>
      <c r="BI187" s="1244"/>
      <c r="BJ187" s="1244"/>
      <c r="BK187" s="1244"/>
      <c r="BL187" s="1244"/>
      <c r="BM187" s="1244"/>
      <c r="BN187" s="1244"/>
      <c r="BO187" s="1244"/>
      <c r="BP187" s="1244"/>
      <c r="BQ187" s="1244"/>
      <c r="BR187" s="1244"/>
      <c r="BS187" s="1244"/>
      <c r="BT187" s="1244"/>
      <c r="BU187" s="1244"/>
      <c r="BV187" s="1244"/>
      <c r="BW187" s="1244"/>
      <c r="BX187" s="1244"/>
      <c r="BY187" s="1244"/>
      <c r="BZ187" s="1244"/>
      <c r="CA187" s="1244"/>
    </row>
    <row r="188" spans="1:79" ht="16.5" customHeight="1" thickBot="1">
      <c r="B188" s="1358" t="s">
        <v>842</v>
      </c>
      <c r="C188" s="1366"/>
      <c r="F188" s="1425"/>
      <c r="G188" s="1362"/>
      <c r="H188" s="1362"/>
      <c r="I188" s="1244"/>
      <c r="J188" s="1244"/>
      <c r="K188" s="1244"/>
      <c r="L188" s="1244"/>
      <c r="M188" s="1244"/>
      <c r="N188" s="1336"/>
      <c r="O188" s="1244"/>
      <c r="P188" s="1244"/>
      <c r="Q188" s="1244"/>
      <c r="R188" s="1244"/>
      <c r="S188" s="1244"/>
      <c r="T188" s="1244"/>
      <c r="U188" s="1244"/>
      <c r="V188" s="1244"/>
      <c r="W188" s="1244"/>
      <c r="X188" s="1244"/>
      <c r="Y188" s="1244"/>
      <c r="Z188" s="1244"/>
      <c r="AA188" s="1244"/>
      <c r="AB188" s="1244"/>
      <c r="AC188" s="1244"/>
      <c r="AD188" s="1244"/>
      <c r="AE188" s="1244"/>
      <c r="AF188" s="1244"/>
      <c r="AG188" s="1244"/>
      <c r="AH188" s="1244"/>
      <c r="AI188" s="1244"/>
      <c r="AJ188" s="1244"/>
      <c r="AK188" s="1244"/>
      <c r="AL188" s="1244"/>
      <c r="AM188" s="1244"/>
      <c r="AN188" s="1244"/>
      <c r="AO188" s="1244"/>
      <c r="AP188" s="1244"/>
      <c r="AQ188" s="1244"/>
      <c r="AR188" s="1244"/>
      <c r="AS188" s="1244"/>
      <c r="AT188" s="1244"/>
      <c r="AU188" s="1244"/>
      <c r="AV188" s="1244"/>
      <c r="AW188" s="1244"/>
      <c r="AX188" s="1244"/>
      <c r="AY188" s="1244"/>
      <c r="AZ188" s="1244"/>
      <c r="BA188" s="1244"/>
      <c r="BB188" s="1244"/>
      <c r="BC188" s="1244"/>
      <c r="BD188" s="1244"/>
      <c r="BE188" s="1244"/>
      <c r="BF188" s="1244"/>
      <c r="BG188" s="1244"/>
      <c r="BH188" s="1244"/>
      <c r="BI188" s="1244"/>
      <c r="BJ188" s="1244"/>
      <c r="BK188" s="1244"/>
      <c r="BL188" s="1244"/>
      <c r="BM188" s="1244"/>
      <c r="BN188" s="1244"/>
      <c r="BO188" s="1244"/>
      <c r="BP188" s="1244"/>
      <c r="BQ188" s="1244"/>
      <c r="BR188" s="1244"/>
      <c r="BS188" s="1244"/>
      <c r="BT188" s="1244"/>
      <c r="BU188" s="1244"/>
      <c r="BV188" s="1244"/>
      <c r="BW188" s="1244"/>
      <c r="BX188" s="1244"/>
      <c r="BY188" s="1244"/>
      <c r="BZ188" s="1244"/>
      <c r="CA188" s="1244"/>
    </row>
    <row r="189" spans="1:79" ht="33.75" customHeight="1" thickBot="1">
      <c r="B189" s="1367" t="s">
        <v>843</v>
      </c>
      <c r="C189" s="1368" t="s">
        <v>844</v>
      </c>
      <c r="D189" s="1368" t="s">
        <v>845</v>
      </c>
      <c r="E189" s="1369" t="s">
        <v>846</v>
      </c>
      <c r="F189" s="1413" t="s">
        <v>847</v>
      </c>
      <c r="G189" s="1478" t="e">
        <f>AVERAGE([2]A.Pontozás_1.értékelő!G185,[2]B.Pontozás_2.értékelő!G185)</f>
        <v>#DIV/0!</v>
      </c>
      <c r="H189" s="1362"/>
      <c r="I189" s="1244"/>
      <c r="J189" s="1244"/>
      <c r="K189" s="1244"/>
      <c r="L189" s="1244"/>
      <c r="M189" s="1244"/>
      <c r="N189" s="1336"/>
      <c r="O189" s="1244"/>
      <c r="P189" s="1244"/>
      <c r="Q189" s="1244"/>
      <c r="R189" s="1244"/>
      <c r="S189" s="1244"/>
      <c r="T189" s="1244"/>
      <c r="U189" s="1244"/>
      <c r="V189" s="1244"/>
      <c r="W189" s="1244"/>
      <c r="X189" s="1244"/>
      <c r="Y189" s="1244"/>
      <c r="Z189" s="1244"/>
      <c r="AA189" s="1244"/>
      <c r="AB189" s="1244"/>
      <c r="AC189" s="1244"/>
      <c r="AD189" s="1244"/>
      <c r="AE189" s="1244"/>
      <c r="AF189" s="1244"/>
      <c r="AG189" s="1244"/>
      <c r="AH189" s="1244"/>
      <c r="AI189" s="1244"/>
      <c r="AJ189" s="1244"/>
      <c r="AK189" s="1244"/>
      <c r="AL189" s="1244"/>
      <c r="AM189" s="1244"/>
      <c r="AN189" s="1244"/>
      <c r="AO189" s="1244"/>
      <c r="AP189" s="1244"/>
      <c r="AQ189" s="1244"/>
      <c r="AR189" s="1244"/>
      <c r="AS189" s="1244"/>
      <c r="AT189" s="1244"/>
      <c r="AU189" s="1244"/>
      <c r="AV189" s="1244"/>
      <c r="AW189" s="1244"/>
      <c r="AX189" s="1244"/>
      <c r="AY189" s="1244"/>
      <c r="AZ189" s="1244"/>
      <c r="BA189" s="1244"/>
      <c r="BB189" s="1244"/>
      <c r="BC189" s="1244"/>
      <c r="BD189" s="1244"/>
      <c r="BE189" s="1244"/>
      <c r="BF189" s="1244"/>
      <c r="BG189" s="1244"/>
      <c r="BH189" s="1244"/>
      <c r="BI189" s="1244"/>
      <c r="BJ189" s="1244"/>
      <c r="BK189" s="1244"/>
      <c r="BL189" s="1244"/>
      <c r="BM189" s="1244"/>
      <c r="BN189" s="1244"/>
      <c r="BO189" s="1244"/>
      <c r="BP189" s="1244"/>
      <c r="BQ189" s="1244"/>
      <c r="BR189" s="1244"/>
      <c r="BS189" s="1244"/>
      <c r="BT189" s="1244"/>
      <c r="BU189" s="1244"/>
      <c r="BV189" s="1244"/>
      <c r="BW189" s="1244"/>
      <c r="BX189" s="1244"/>
      <c r="BY189" s="1244"/>
      <c r="BZ189" s="1244"/>
      <c r="CA189" s="1244"/>
    </row>
    <row r="190" spans="1:79" ht="21" customHeight="1">
      <c r="B190" s="1378" t="s">
        <v>849</v>
      </c>
      <c r="C190" s="1379">
        <v>0</v>
      </c>
      <c r="D190" s="1380">
        <v>3</v>
      </c>
      <c r="E190" s="1381">
        <v>0</v>
      </c>
      <c r="F190" s="1414"/>
      <c r="G190" s="1407"/>
      <c r="H190" s="1407"/>
      <c r="I190" s="1408"/>
      <c r="J190" s="1244"/>
      <c r="K190" s="1244"/>
      <c r="L190" s="1244"/>
      <c r="M190" s="1244"/>
      <c r="N190" s="1336"/>
      <c r="O190" s="1244"/>
      <c r="P190" s="1244"/>
      <c r="Q190" s="1244"/>
      <c r="R190" s="1244"/>
      <c r="S190" s="1244"/>
      <c r="T190" s="1244"/>
      <c r="U190" s="1244"/>
      <c r="V190" s="1244"/>
      <c r="W190" s="1244"/>
      <c r="X190" s="1244"/>
      <c r="Y190" s="1244"/>
      <c r="Z190" s="1244"/>
      <c r="AA190" s="1244"/>
      <c r="AB190" s="1244"/>
      <c r="AC190" s="1244"/>
      <c r="AD190" s="1244"/>
      <c r="AE190" s="1244"/>
      <c r="AF190" s="1244"/>
      <c r="AG190" s="1244"/>
      <c r="AH190" s="1244"/>
      <c r="AI190" s="1244"/>
      <c r="AJ190" s="1244"/>
      <c r="AK190" s="1244"/>
      <c r="AL190" s="1244"/>
      <c r="AM190" s="1244"/>
      <c r="AN190" s="1244"/>
      <c r="AO190" s="1244"/>
      <c r="AP190" s="1244"/>
      <c r="AQ190" s="1244"/>
      <c r="AR190" s="1244"/>
      <c r="AS190" s="1244"/>
      <c r="AT190" s="1244"/>
      <c r="AU190" s="1244"/>
      <c r="AV190" s="1244"/>
      <c r="AW190" s="1244"/>
      <c r="AX190" s="1244"/>
      <c r="AY190" s="1244"/>
      <c r="AZ190" s="1244"/>
      <c r="BA190" s="1244"/>
      <c r="BB190" s="1244"/>
      <c r="BC190" s="1244"/>
      <c r="BD190" s="1244"/>
      <c r="BE190" s="1244"/>
      <c r="BF190" s="1244"/>
      <c r="BG190" s="1244"/>
      <c r="BH190" s="1244"/>
      <c r="BI190" s="1244"/>
      <c r="BJ190" s="1244"/>
      <c r="BK190" s="1244"/>
      <c r="BL190" s="1244"/>
      <c r="BM190" s="1244"/>
      <c r="BN190" s="1244"/>
      <c r="BO190" s="1244"/>
      <c r="BP190" s="1244"/>
      <c r="BQ190" s="1244"/>
      <c r="BR190" s="1244"/>
      <c r="BS190" s="1244"/>
      <c r="BT190" s="1244"/>
      <c r="BU190" s="1244"/>
      <c r="BV190" s="1244"/>
      <c r="BW190" s="1244"/>
      <c r="BX190" s="1244"/>
      <c r="BY190" s="1244"/>
      <c r="BZ190" s="1244"/>
      <c r="CA190" s="1244"/>
    </row>
    <row r="191" spans="1:79" ht="20.25" customHeight="1">
      <c r="B191" s="1388" t="s">
        <v>851</v>
      </c>
      <c r="C191" s="1389">
        <v>1</v>
      </c>
      <c r="D191" s="1390">
        <v>3</v>
      </c>
      <c r="E191" s="1391">
        <v>3</v>
      </c>
      <c r="F191" s="1414"/>
      <c r="G191" s="1409"/>
      <c r="H191" s="1409"/>
      <c r="I191" s="1410"/>
      <c r="J191" s="1244"/>
      <c r="K191" s="1244"/>
      <c r="L191" s="1244"/>
      <c r="M191" s="1244"/>
      <c r="N191" s="1336"/>
      <c r="O191" s="1244"/>
      <c r="P191" s="1244"/>
      <c r="Q191" s="1244"/>
      <c r="R191" s="1244"/>
      <c r="S191" s="1244"/>
      <c r="T191" s="1244"/>
      <c r="U191" s="1244"/>
      <c r="V191" s="1244"/>
      <c r="W191" s="1244"/>
      <c r="X191" s="1244"/>
      <c r="Y191" s="1244"/>
      <c r="Z191" s="1244"/>
      <c r="AA191" s="1244"/>
      <c r="AB191" s="1244"/>
      <c r="AC191" s="1244"/>
      <c r="AD191" s="1244"/>
      <c r="AE191" s="1244"/>
      <c r="AF191" s="1244"/>
      <c r="AG191" s="1244"/>
      <c r="AH191" s="1244"/>
      <c r="AI191" s="1244"/>
      <c r="AJ191" s="1244"/>
      <c r="AK191" s="1244"/>
      <c r="AL191" s="1244"/>
      <c r="AM191" s="1244"/>
      <c r="AN191" s="1244"/>
      <c r="AO191" s="1244"/>
      <c r="AP191" s="1244"/>
      <c r="AQ191" s="1244"/>
      <c r="AR191" s="1244"/>
      <c r="AS191" s="1244"/>
      <c r="AT191" s="1244"/>
      <c r="AU191" s="1244"/>
      <c r="AV191" s="1244"/>
      <c r="AW191" s="1244"/>
      <c r="AX191" s="1244"/>
      <c r="AY191" s="1244"/>
      <c r="AZ191" s="1244"/>
      <c r="BA191" s="1244"/>
      <c r="BB191" s="1244"/>
      <c r="BC191" s="1244"/>
      <c r="BD191" s="1244"/>
      <c r="BE191" s="1244"/>
      <c r="BF191" s="1244"/>
      <c r="BG191" s="1244"/>
      <c r="BH191" s="1244"/>
      <c r="BI191" s="1244"/>
      <c r="BJ191" s="1244"/>
      <c r="BK191" s="1244"/>
      <c r="BL191" s="1244"/>
      <c r="BM191" s="1244"/>
      <c r="BN191" s="1244"/>
      <c r="BO191" s="1244"/>
      <c r="BP191" s="1244"/>
      <c r="BQ191" s="1244"/>
      <c r="BR191" s="1244"/>
      <c r="BS191" s="1244"/>
      <c r="BT191" s="1244"/>
      <c r="BU191" s="1244"/>
      <c r="BV191" s="1244"/>
      <c r="BW191" s="1244"/>
      <c r="BX191" s="1244"/>
      <c r="BY191" s="1244"/>
      <c r="BZ191" s="1244"/>
      <c r="CA191" s="1244"/>
    </row>
    <row r="192" spans="1:79" ht="20.25" customHeight="1" thickBot="1">
      <c r="B192" s="1394" t="s">
        <v>853</v>
      </c>
      <c r="C192" s="1395">
        <v>2</v>
      </c>
      <c r="D192" s="1396">
        <v>3</v>
      </c>
      <c r="E192" s="1397">
        <v>6</v>
      </c>
      <c r="F192" s="1415"/>
      <c r="G192" s="1411"/>
      <c r="H192" s="1411"/>
      <c r="I192" s="1412"/>
      <c r="J192" s="1244"/>
      <c r="K192" s="1244"/>
      <c r="L192" s="1244"/>
      <c r="M192" s="1244"/>
      <c r="N192" s="1336"/>
      <c r="O192" s="1244"/>
      <c r="P192" s="1244"/>
      <c r="Q192" s="1244"/>
      <c r="R192" s="1244"/>
      <c r="S192" s="1244"/>
      <c r="T192" s="1244"/>
      <c r="U192" s="1244"/>
      <c r="V192" s="1244"/>
      <c r="W192" s="1244"/>
      <c r="X192" s="1244"/>
      <c r="Y192" s="1244"/>
      <c r="Z192" s="1244"/>
      <c r="AA192" s="1244"/>
      <c r="AB192" s="1244"/>
      <c r="AC192" s="1244"/>
      <c r="AD192" s="1244"/>
      <c r="AE192" s="1244"/>
      <c r="AF192" s="1244"/>
      <c r="AG192" s="1244"/>
      <c r="AH192" s="1244"/>
      <c r="AI192" s="1244"/>
      <c r="AJ192" s="1244"/>
      <c r="AK192" s="1244"/>
      <c r="AL192" s="1244"/>
      <c r="AM192" s="1244"/>
      <c r="AN192" s="1244"/>
      <c r="AO192" s="1244"/>
      <c r="AP192" s="1244"/>
      <c r="AQ192" s="1244"/>
      <c r="AR192" s="1244"/>
      <c r="AS192" s="1244"/>
      <c r="AT192" s="1244"/>
      <c r="AU192" s="1244"/>
      <c r="AV192" s="1244"/>
      <c r="AW192" s="1244"/>
      <c r="AX192" s="1244"/>
      <c r="AY192" s="1244"/>
      <c r="AZ192" s="1244"/>
      <c r="BA192" s="1244"/>
      <c r="BB192" s="1244"/>
      <c r="BC192" s="1244"/>
      <c r="BD192" s="1244"/>
      <c r="BE192" s="1244"/>
      <c r="BF192" s="1244"/>
      <c r="BG192" s="1244"/>
      <c r="BH192" s="1244"/>
      <c r="BI192" s="1244"/>
      <c r="BJ192" s="1244"/>
      <c r="BK192" s="1244"/>
      <c r="BL192" s="1244"/>
      <c r="BM192" s="1244"/>
      <c r="BN192" s="1244"/>
      <c r="BO192" s="1244"/>
      <c r="BP192" s="1244"/>
      <c r="BQ192" s="1244"/>
      <c r="BR192" s="1244"/>
      <c r="BS192" s="1244"/>
      <c r="BT192" s="1244"/>
      <c r="BU192" s="1244"/>
      <c r="BV192" s="1244"/>
      <c r="BW192" s="1244"/>
      <c r="BX192" s="1244"/>
      <c r="BY192" s="1244"/>
      <c r="BZ192" s="1244"/>
      <c r="CA192" s="1244"/>
    </row>
    <row r="193" spans="1:79" ht="9" customHeight="1">
      <c r="B193" s="1404"/>
      <c r="C193" s="1405"/>
      <c r="D193" s="1405"/>
      <c r="E193" s="1405"/>
      <c r="F193" s="1425"/>
      <c r="G193" s="1362"/>
      <c r="H193" s="1362"/>
      <c r="I193" s="1244"/>
      <c r="J193" s="1244"/>
      <c r="K193" s="1244"/>
      <c r="L193" s="1244"/>
      <c r="M193" s="1244"/>
      <c r="N193" s="1336"/>
      <c r="O193" s="1244"/>
      <c r="P193" s="1244"/>
      <c r="Q193" s="1244"/>
      <c r="R193" s="1244"/>
      <c r="S193" s="1244"/>
      <c r="T193" s="1244"/>
      <c r="U193" s="1244"/>
      <c r="V193" s="1244"/>
      <c r="W193" s="1244"/>
      <c r="X193" s="1244"/>
      <c r="Y193" s="1244"/>
      <c r="Z193" s="1244"/>
      <c r="AA193" s="1244"/>
      <c r="AB193" s="1244"/>
      <c r="AC193" s="1244"/>
      <c r="AD193" s="1244"/>
      <c r="AE193" s="1244"/>
      <c r="AF193" s="1244"/>
      <c r="AG193" s="1244"/>
      <c r="AH193" s="1244"/>
      <c r="AI193" s="1244"/>
      <c r="AJ193" s="1244"/>
      <c r="AK193" s="1244"/>
      <c r="AL193" s="1244"/>
      <c r="AM193" s="1244"/>
      <c r="AN193" s="1244"/>
      <c r="AO193" s="1244"/>
      <c r="AP193" s="1244"/>
      <c r="AQ193" s="1244"/>
      <c r="AR193" s="1244"/>
      <c r="AS193" s="1244"/>
      <c r="AT193" s="1244"/>
      <c r="AU193" s="1244"/>
      <c r="AV193" s="1244"/>
      <c r="AW193" s="1244"/>
      <c r="AX193" s="1244"/>
      <c r="AY193" s="1244"/>
      <c r="AZ193" s="1244"/>
      <c r="BA193" s="1244"/>
      <c r="BB193" s="1244"/>
      <c r="BC193" s="1244"/>
      <c r="BD193" s="1244"/>
      <c r="BE193" s="1244"/>
      <c r="BF193" s="1244"/>
      <c r="BG193" s="1244"/>
      <c r="BH193" s="1244"/>
      <c r="BI193" s="1244"/>
      <c r="BJ193" s="1244"/>
      <c r="BK193" s="1244"/>
      <c r="BL193" s="1244"/>
      <c r="BM193" s="1244"/>
      <c r="BN193" s="1244"/>
      <c r="BO193" s="1244"/>
      <c r="BP193" s="1244"/>
      <c r="BQ193" s="1244"/>
      <c r="BR193" s="1244"/>
      <c r="BS193" s="1244"/>
      <c r="BT193" s="1244"/>
      <c r="BU193" s="1244"/>
      <c r="BV193" s="1244"/>
      <c r="BW193" s="1244"/>
      <c r="BX193" s="1244"/>
      <c r="BY193" s="1244"/>
      <c r="BZ193" s="1244"/>
      <c r="CA193" s="1244"/>
    </row>
    <row r="194" spans="1:79" ht="18" customHeight="1">
      <c r="A194" s="1193">
        <v>19</v>
      </c>
      <c r="B194" s="1358" t="s">
        <v>927</v>
      </c>
      <c r="C194" s="1359"/>
      <c r="D194" s="1359"/>
      <c r="E194" s="1359"/>
      <c r="F194" s="1425"/>
      <c r="G194" s="1362"/>
      <c r="H194" s="1362"/>
      <c r="I194" s="1244"/>
      <c r="J194" s="1244"/>
      <c r="K194" s="1244"/>
      <c r="L194" s="1244"/>
      <c r="M194" s="1244"/>
      <c r="N194" s="1336"/>
      <c r="O194" s="1244"/>
      <c r="P194" s="1244"/>
      <c r="Q194" s="1244"/>
      <c r="R194" s="1244"/>
      <c r="S194" s="1244"/>
      <c r="T194" s="1244"/>
      <c r="U194" s="1244"/>
      <c r="V194" s="1244"/>
      <c r="W194" s="1244"/>
      <c r="X194" s="1244"/>
      <c r="Y194" s="1244"/>
      <c r="Z194" s="1244"/>
      <c r="AA194" s="1244"/>
      <c r="AB194" s="1244"/>
      <c r="AC194" s="1244"/>
      <c r="AD194" s="1244"/>
      <c r="AE194" s="1244"/>
      <c r="AF194" s="1244"/>
      <c r="AG194" s="1244"/>
      <c r="AH194" s="1244"/>
      <c r="AI194" s="1244"/>
      <c r="AJ194" s="1244"/>
      <c r="AK194" s="1244"/>
      <c r="AL194" s="1244"/>
      <c r="AM194" s="1244"/>
      <c r="AN194" s="1244"/>
      <c r="AO194" s="1244"/>
      <c r="AP194" s="1244"/>
      <c r="AQ194" s="1244"/>
      <c r="AR194" s="1244"/>
      <c r="AS194" s="1244"/>
      <c r="AT194" s="1244"/>
      <c r="AU194" s="1244"/>
      <c r="AV194" s="1244"/>
      <c r="AW194" s="1244"/>
      <c r="AX194" s="1244"/>
      <c r="AY194" s="1244"/>
      <c r="AZ194" s="1244"/>
      <c r="BA194" s="1244"/>
      <c r="BB194" s="1244"/>
      <c r="BC194" s="1244"/>
      <c r="BD194" s="1244"/>
      <c r="BE194" s="1244"/>
      <c r="BF194" s="1244"/>
      <c r="BG194" s="1244"/>
      <c r="BH194" s="1244"/>
      <c r="BI194" s="1244"/>
      <c r="BJ194" s="1244"/>
      <c r="BK194" s="1244"/>
      <c r="BL194" s="1244"/>
      <c r="BM194" s="1244"/>
      <c r="BN194" s="1244"/>
      <c r="BO194" s="1244"/>
      <c r="BP194" s="1244"/>
      <c r="BQ194" s="1244"/>
      <c r="BR194" s="1244"/>
      <c r="BS194" s="1244"/>
      <c r="BT194" s="1244"/>
      <c r="BU194" s="1244"/>
      <c r="BV194" s="1244"/>
      <c r="BW194" s="1244"/>
      <c r="BX194" s="1244"/>
      <c r="BY194" s="1244"/>
      <c r="BZ194" s="1244"/>
      <c r="CA194" s="1244"/>
    </row>
    <row r="195" spans="1:79" ht="35.25" customHeight="1">
      <c r="B195" s="1363" t="s">
        <v>928</v>
      </c>
      <c r="C195" s="1364"/>
      <c r="D195" s="1364"/>
      <c r="E195" s="1365"/>
      <c r="F195" s="1425"/>
      <c r="G195" s="1362"/>
      <c r="H195" s="1362"/>
      <c r="I195" s="1244"/>
      <c r="J195" s="1244"/>
      <c r="K195" s="1244"/>
      <c r="L195" s="1244"/>
      <c r="M195" s="1244"/>
      <c r="N195" s="1336"/>
      <c r="O195" s="1244"/>
      <c r="P195" s="1244"/>
      <c r="Q195" s="1244"/>
      <c r="R195" s="1244"/>
      <c r="S195" s="1244"/>
      <c r="T195" s="1244"/>
      <c r="U195" s="1244"/>
      <c r="V195" s="1244"/>
      <c r="W195" s="1244"/>
      <c r="X195" s="1244"/>
      <c r="Y195" s="1244"/>
      <c r="Z195" s="1244"/>
      <c r="AA195" s="1244"/>
      <c r="AB195" s="1244"/>
      <c r="AC195" s="1244"/>
      <c r="AD195" s="1244"/>
      <c r="AE195" s="1244"/>
      <c r="AF195" s="1244"/>
      <c r="AG195" s="1244"/>
      <c r="AH195" s="1244"/>
      <c r="AI195" s="1244"/>
      <c r="AJ195" s="1244"/>
      <c r="AK195" s="1244"/>
      <c r="AL195" s="1244"/>
      <c r="AM195" s="1244"/>
      <c r="AN195" s="1244"/>
      <c r="AO195" s="1244"/>
      <c r="AP195" s="1244"/>
      <c r="AQ195" s="1244"/>
      <c r="AR195" s="1244"/>
      <c r="AS195" s="1244"/>
      <c r="AT195" s="1244"/>
      <c r="AU195" s="1244"/>
      <c r="AV195" s="1244"/>
      <c r="AW195" s="1244"/>
      <c r="AX195" s="1244"/>
      <c r="AY195" s="1244"/>
      <c r="AZ195" s="1244"/>
      <c r="BA195" s="1244"/>
      <c r="BB195" s="1244"/>
      <c r="BC195" s="1244"/>
      <c r="BD195" s="1244"/>
      <c r="BE195" s="1244"/>
      <c r="BF195" s="1244"/>
      <c r="BG195" s="1244"/>
      <c r="BH195" s="1244"/>
      <c r="BI195" s="1244"/>
      <c r="BJ195" s="1244"/>
      <c r="BK195" s="1244"/>
      <c r="BL195" s="1244"/>
      <c r="BM195" s="1244"/>
      <c r="BN195" s="1244"/>
      <c r="BO195" s="1244"/>
      <c r="BP195" s="1244"/>
      <c r="BQ195" s="1244"/>
      <c r="BR195" s="1244"/>
      <c r="BS195" s="1244"/>
      <c r="BT195" s="1244"/>
      <c r="BU195" s="1244"/>
      <c r="BV195" s="1244"/>
      <c r="BW195" s="1244"/>
      <c r="BX195" s="1244"/>
      <c r="BY195" s="1244"/>
      <c r="BZ195" s="1244"/>
      <c r="CA195" s="1244"/>
    </row>
    <row r="196" spans="1:79" ht="16.5" customHeight="1" thickBot="1">
      <c r="B196" s="1358" t="s">
        <v>842</v>
      </c>
      <c r="C196" s="1366"/>
      <c r="F196" s="1425"/>
      <c r="G196" s="1362"/>
      <c r="H196" s="1362"/>
      <c r="I196" s="1244"/>
      <c r="J196" s="1244"/>
      <c r="K196" s="1244"/>
      <c r="L196" s="1244"/>
      <c r="M196" s="1244"/>
      <c r="N196" s="1336"/>
      <c r="O196" s="1244"/>
      <c r="P196" s="1244"/>
      <c r="Q196" s="1244"/>
      <c r="R196" s="1244"/>
      <c r="S196" s="1244"/>
      <c r="T196" s="1244"/>
      <c r="U196" s="1244"/>
      <c r="V196" s="1244"/>
      <c r="W196" s="1244"/>
      <c r="X196" s="1244"/>
      <c r="Y196" s="1244"/>
      <c r="Z196" s="1244"/>
      <c r="AA196" s="1244"/>
      <c r="AB196" s="1244"/>
      <c r="AC196" s="1244"/>
      <c r="AD196" s="1244"/>
      <c r="AE196" s="1244"/>
      <c r="AF196" s="1244"/>
      <c r="AG196" s="1244"/>
      <c r="AH196" s="1244"/>
      <c r="AI196" s="1244"/>
      <c r="AJ196" s="1244"/>
      <c r="AK196" s="1244"/>
      <c r="AL196" s="1244"/>
      <c r="AM196" s="1244"/>
      <c r="AN196" s="1244"/>
      <c r="AO196" s="1244"/>
      <c r="AP196" s="1244"/>
      <c r="AQ196" s="1244"/>
      <c r="AR196" s="1244"/>
      <c r="AS196" s="1244"/>
      <c r="AT196" s="1244"/>
      <c r="AU196" s="1244"/>
      <c r="AV196" s="1244"/>
      <c r="AW196" s="1244"/>
      <c r="AX196" s="1244"/>
      <c r="AY196" s="1244"/>
      <c r="AZ196" s="1244"/>
      <c r="BA196" s="1244"/>
      <c r="BB196" s="1244"/>
      <c r="BC196" s="1244"/>
      <c r="BD196" s="1244"/>
      <c r="BE196" s="1244"/>
      <c r="BF196" s="1244"/>
      <c r="BG196" s="1244"/>
      <c r="BH196" s="1244"/>
      <c r="BI196" s="1244"/>
      <c r="BJ196" s="1244"/>
      <c r="BK196" s="1244"/>
      <c r="BL196" s="1244"/>
      <c r="BM196" s="1244"/>
      <c r="BN196" s="1244"/>
      <c r="BO196" s="1244"/>
      <c r="BP196" s="1244"/>
      <c r="BQ196" s="1244"/>
      <c r="BR196" s="1244"/>
      <c r="BS196" s="1244"/>
      <c r="BT196" s="1244"/>
      <c r="BU196" s="1244"/>
      <c r="BV196" s="1244"/>
      <c r="BW196" s="1244"/>
      <c r="BX196" s="1244"/>
      <c r="BY196" s="1244"/>
      <c r="BZ196" s="1244"/>
      <c r="CA196" s="1244"/>
    </row>
    <row r="197" spans="1:79" ht="33.75" customHeight="1" thickBot="1">
      <c r="B197" s="1367" t="s">
        <v>843</v>
      </c>
      <c r="C197" s="1368" t="s">
        <v>844</v>
      </c>
      <c r="D197" s="1368" t="s">
        <v>845</v>
      </c>
      <c r="E197" s="1369" t="s">
        <v>846</v>
      </c>
      <c r="F197" s="1413" t="s">
        <v>847</v>
      </c>
      <c r="G197" s="1478" t="e">
        <f>AVERAGE([2]A.Pontozás_1.értékelő!G193,[2]B.Pontozás_2.értékelő!G193)</f>
        <v>#DIV/0!</v>
      </c>
      <c r="H197" s="1362"/>
      <c r="I197" s="1244"/>
      <c r="J197" s="1244"/>
      <c r="K197" s="1244"/>
      <c r="L197" s="1244"/>
      <c r="M197" s="1244"/>
      <c r="N197" s="1336"/>
      <c r="O197" s="1244"/>
      <c r="P197" s="1244"/>
      <c r="Q197" s="1244"/>
      <c r="R197" s="1244"/>
      <c r="S197" s="1244"/>
      <c r="T197" s="1244"/>
      <c r="U197" s="1244"/>
      <c r="V197" s="1244"/>
      <c r="W197" s="1244"/>
      <c r="X197" s="1244"/>
      <c r="Y197" s="1244"/>
      <c r="Z197" s="1244"/>
      <c r="AA197" s="1244"/>
      <c r="AB197" s="1244"/>
      <c r="AC197" s="1244"/>
      <c r="AD197" s="1244"/>
      <c r="AE197" s="1244"/>
      <c r="AF197" s="1244"/>
      <c r="AG197" s="1244"/>
      <c r="AH197" s="1244"/>
      <c r="AI197" s="1244"/>
      <c r="AJ197" s="1244"/>
      <c r="AK197" s="1244"/>
      <c r="AL197" s="1244"/>
      <c r="AM197" s="1244"/>
      <c r="AN197" s="1244"/>
      <c r="AO197" s="1244"/>
      <c r="AP197" s="1244"/>
      <c r="AQ197" s="1244"/>
      <c r="AR197" s="1244"/>
      <c r="AS197" s="1244"/>
      <c r="AT197" s="1244"/>
      <c r="AU197" s="1244"/>
      <c r="AV197" s="1244"/>
      <c r="AW197" s="1244"/>
      <c r="AX197" s="1244"/>
      <c r="AY197" s="1244"/>
      <c r="AZ197" s="1244"/>
      <c r="BA197" s="1244"/>
      <c r="BB197" s="1244"/>
      <c r="BC197" s="1244"/>
      <c r="BD197" s="1244"/>
      <c r="BE197" s="1244"/>
      <c r="BF197" s="1244"/>
      <c r="BG197" s="1244"/>
      <c r="BH197" s="1244"/>
      <c r="BI197" s="1244"/>
      <c r="BJ197" s="1244"/>
      <c r="BK197" s="1244"/>
      <c r="BL197" s="1244"/>
      <c r="BM197" s="1244"/>
      <c r="BN197" s="1244"/>
      <c r="BO197" s="1244"/>
      <c r="BP197" s="1244"/>
      <c r="BQ197" s="1244"/>
      <c r="BR197" s="1244"/>
      <c r="BS197" s="1244"/>
      <c r="BT197" s="1244"/>
      <c r="BU197" s="1244"/>
      <c r="BV197" s="1244"/>
      <c r="BW197" s="1244"/>
      <c r="BX197" s="1244"/>
      <c r="BY197" s="1244"/>
      <c r="BZ197" s="1244"/>
      <c r="CA197" s="1244"/>
    </row>
    <row r="198" spans="1:79" ht="21" customHeight="1">
      <c r="B198" s="1378" t="s">
        <v>929</v>
      </c>
      <c r="C198" s="1379">
        <v>0</v>
      </c>
      <c r="D198" s="1380">
        <v>2</v>
      </c>
      <c r="E198" s="1381">
        <v>0</v>
      </c>
      <c r="F198" s="1414"/>
      <c r="G198" s="1407"/>
      <c r="H198" s="1407"/>
      <c r="I198" s="1408"/>
      <c r="J198" s="1244"/>
      <c r="K198" s="1244"/>
      <c r="L198" s="1244"/>
      <c r="M198" s="1244"/>
      <c r="N198" s="1336"/>
      <c r="O198" s="1244"/>
      <c r="P198" s="1244"/>
      <c r="Q198" s="1244"/>
      <c r="R198" s="1244"/>
      <c r="S198" s="1244"/>
      <c r="T198" s="1244"/>
      <c r="U198" s="1244"/>
      <c r="V198" s="1244"/>
      <c r="W198" s="1244"/>
      <c r="X198" s="1244"/>
      <c r="Y198" s="1244"/>
      <c r="Z198" s="1244"/>
      <c r="AA198" s="1244"/>
      <c r="AB198" s="1244"/>
      <c r="AC198" s="1244"/>
      <c r="AD198" s="1244"/>
      <c r="AE198" s="1244"/>
      <c r="AF198" s="1244"/>
      <c r="AG198" s="1244"/>
      <c r="AH198" s="1244"/>
      <c r="AI198" s="1244"/>
      <c r="AJ198" s="1244"/>
      <c r="AK198" s="1244"/>
      <c r="AL198" s="1244"/>
      <c r="AM198" s="1244"/>
      <c r="AN198" s="1244"/>
      <c r="AO198" s="1244"/>
      <c r="AP198" s="1244"/>
      <c r="AQ198" s="1244"/>
      <c r="AR198" s="1244"/>
      <c r="AS198" s="1244"/>
      <c r="AT198" s="1244"/>
      <c r="AU198" s="1244"/>
      <c r="AV198" s="1244"/>
      <c r="AW198" s="1244"/>
      <c r="AX198" s="1244"/>
      <c r="AY198" s="1244"/>
      <c r="AZ198" s="1244"/>
      <c r="BA198" s="1244"/>
      <c r="BB198" s="1244"/>
      <c r="BC198" s="1244"/>
      <c r="BD198" s="1244"/>
      <c r="BE198" s="1244"/>
      <c r="BF198" s="1244"/>
      <c r="BG198" s="1244"/>
      <c r="BH198" s="1244"/>
      <c r="BI198" s="1244"/>
      <c r="BJ198" s="1244"/>
      <c r="BK198" s="1244"/>
      <c r="BL198" s="1244"/>
      <c r="BM198" s="1244"/>
      <c r="BN198" s="1244"/>
      <c r="BO198" s="1244"/>
      <c r="BP198" s="1244"/>
      <c r="BQ198" s="1244"/>
      <c r="BR198" s="1244"/>
      <c r="BS198" s="1244"/>
      <c r="BT198" s="1244"/>
      <c r="BU198" s="1244"/>
      <c r="BV198" s="1244"/>
      <c r="BW198" s="1244"/>
      <c r="BX198" s="1244"/>
      <c r="BY198" s="1244"/>
      <c r="BZ198" s="1244"/>
      <c r="CA198" s="1244"/>
    </row>
    <row r="199" spans="1:79" ht="50.1" customHeight="1">
      <c r="B199" s="1388" t="s">
        <v>930</v>
      </c>
      <c r="C199" s="1389">
        <v>1</v>
      </c>
      <c r="D199" s="1390">
        <v>2</v>
      </c>
      <c r="E199" s="1391">
        <v>2</v>
      </c>
      <c r="F199" s="1414"/>
      <c r="G199" s="1409"/>
      <c r="H199" s="1409"/>
      <c r="I199" s="1410"/>
      <c r="J199" s="1244"/>
      <c r="K199" s="1244"/>
      <c r="L199" s="1244"/>
      <c r="M199" s="1244"/>
      <c r="N199" s="1336"/>
      <c r="O199" s="1244"/>
      <c r="P199" s="1244"/>
      <c r="Q199" s="1244"/>
      <c r="R199" s="1244"/>
      <c r="S199" s="1244"/>
      <c r="T199" s="1244"/>
      <c r="U199" s="1244"/>
      <c r="V199" s="1244"/>
      <c r="W199" s="1244"/>
      <c r="X199" s="1244"/>
      <c r="Y199" s="1244"/>
      <c r="Z199" s="1244"/>
      <c r="AA199" s="1244"/>
      <c r="AB199" s="1244"/>
      <c r="AC199" s="1244"/>
      <c r="AD199" s="1244"/>
      <c r="AE199" s="1244"/>
      <c r="AF199" s="1244"/>
      <c r="AG199" s="1244"/>
      <c r="AH199" s="1244"/>
      <c r="AI199" s="1244"/>
      <c r="AJ199" s="1244"/>
      <c r="AK199" s="1244"/>
      <c r="AL199" s="1244"/>
      <c r="AM199" s="1244"/>
      <c r="AN199" s="1244"/>
      <c r="AO199" s="1244"/>
      <c r="AP199" s="1244"/>
      <c r="AQ199" s="1244"/>
      <c r="AR199" s="1244"/>
      <c r="AS199" s="1244"/>
      <c r="AT199" s="1244"/>
      <c r="AU199" s="1244"/>
      <c r="AV199" s="1244"/>
      <c r="AW199" s="1244"/>
      <c r="AX199" s="1244"/>
      <c r="AY199" s="1244"/>
      <c r="AZ199" s="1244"/>
      <c r="BA199" s="1244"/>
      <c r="BB199" s="1244"/>
      <c r="BC199" s="1244"/>
      <c r="BD199" s="1244"/>
      <c r="BE199" s="1244"/>
      <c r="BF199" s="1244"/>
      <c r="BG199" s="1244"/>
      <c r="BH199" s="1244"/>
      <c r="BI199" s="1244"/>
      <c r="BJ199" s="1244"/>
      <c r="BK199" s="1244"/>
      <c r="BL199" s="1244"/>
      <c r="BM199" s="1244"/>
      <c r="BN199" s="1244"/>
      <c r="BO199" s="1244"/>
      <c r="BP199" s="1244"/>
      <c r="BQ199" s="1244"/>
      <c r="BR199" s="1244"/>
      <c r="BS199" s="1244"/>
      <c r="BT199" s="1244"/>
      <c r="BU199" s="1244"/>
      <c r="BV199" s="1244"/>
      <c r="BW199" s="1244"/>
      <c r="BX199" s="1244"/>
      <c r="BY199" s="1244"/>
      <c r="BZ199" s="1244"/>
      <c r="CA199" s="1244"/>
    </row>
    <row r="200" spans="1:79" ht="37.5" customHeight="1" thickBot="1">
      <c r="B200" s="1394" t="s">
        <v>931</v>
      </c>
      <c r="C200" s="1395">
        <v>2</v>
      </c>
      <c r="D200" s="1396">
        <v>2</v>
      </c>
      <c r="E200" s="1397">
        <v>4</v>
      </c>
      <c r="F200" s="1415"/>
      <c r="G200" s="1411"/>
      <c r="H200" s="1411"/>
      <c r="I200" s="1412"/>
      <c r="J200" s="1244"/>
      <c r="K200" s="1244"/>
      <c r="L200" s="1244"/>
      <c r="M200" s="1244"/>
      <c r="N200" s="1336"/>
      <c r="O200" s="1244"/>
      <c r="P200" s="1244"/>
      <c r="Q200" s="1244"/>
      <c r="R200" s="1244"/>
      <c r="S200" s="1244"/>
      <c r="T200" s="1244"/>
      <c r="U200" s="1244"/>
      <c r="V200" s="1244"/>
      <c r="W200" s="1244"/>
      <c r="X200" s="1244"/>
      <c r="Y200" s="1244"/>
      <c r="Z200" s="1244"/>
      <c r="AA200" s="1244"/>
      <c r="AB200" s="1244"/>
      <c r="AC200" s="1244"/>
      <c r="AD200" s="1244"/>
      <c r="AE200" s="1244"/>
      <c r="AF200" s="1244"/>
      <c r="AG200" s="1244"/>
      <c r="AH200" s="1244"/>
      <c r="AI200" s="1244"/>
      <c r="AJ200" s="1244"/>
      <c r="AK200" s="1244"/>
      <c r="AL200" s="1244"/>
      <c r="AM200" s="1244"/>
      <c r="AN200" s="1244"/>
      <c r="AO200" s="1244"/>
      <c r="AP200" s="1244"/>
      <c r="AQ200" s="1244"/>
      <c r="AR200" s="1244"/>
      <c r="AS200" s="1244"/>
      <c r="AT200" s="1244"/>
      <c r="AU200" s="1244"/>
      <c r="AV200" s="1244"/>
      <c r="AW200" s="1244"/>
      <c r="AX200" s="1244"/>
      <c r="AY200" s="1244"/>
      <c r="AZ200" s="1244"/>
      <c r="BA200" s="1244"/>
      <c r="BB200" s="1244"/>
      <c r="BC200" s="1244"/>
      <c r="BD200" s="1244"/>
      <c r="BE200" s="1244"/>
      <c r="BF200" s="1244"/>
      <c r="BG200" s="1244"/>
      <c r="BH200" s="1244"/>
      <c r="BI200" s="1244"/>
      <c r="BJ200" s="1244"/>
      <c r="BK200" s="1244"/>
      <c r="BL200" s="1244"/>
      <c r="BM200" s="1244"/>
      <c r="BN200" s="1244"/>
      <c r="BO200" s="1244"/>
      <c r="BP200" s="1244"/>
      <c r="BQ200" s="1244"/>
      <c r="BR200" s="1244"/>
      <c r="BS200" s="1244"/>
      <c r="BT200" s="1244"/>
      <c r="BU200" s="1244"/>
      <c r="BV200" s="1244"/>
      <c r="BW200" s="1244"/>
      <c r="BX200" s="1244"/>
      <c r="BY200" s="1244"/>
      <c r="BZ200" s="1244"/>
      <c r="CA200" s="1244"/>
    </row>
    <row r="201" spans="1:79" ht="9" customHeight="1">
      <c r="B201" s="1404"/>
      <c r="C201" s="1405"/>
      <c r="D201" s="1405"/>
      <c r="E201" s="1405"/>
      <c r="F201" s="1425"/>
      <c r="G201" s="1362"/>
      <c r="H201" s="1362"/>
      <c r="I201" s="1244"/>
      <c r="J201" s="1244"/>
      <c r="K201" s="1244"/>
      <c r="L201" s="1244"/>
      <c r="M201" s="1244"/>
      <c r="N201" s="1336"/>
      <c r="O201" s="1244"/>
      <c r="P201" s="1244"/>
      <c r="Q201" s="1244"/>
      <c r="R201" s="1244"/>
      <c r="S201" s="1244"/>
      <c r="T201" s="1244"/>
      <c r="U201" s="1244"/>
      <c r="V201" s="1244"/>
      <c r="W201" s="1244"/>
      <c r="X201" s="1244"/>
      <c r="Y201" s="1244"/>
      <c r="Z201" s="1244"/>
      <c r="AA201" s="1244"/>
      <c r="AB201" s="1244"/>
      <c r="AC201" s="1244"/>
      <c r="AD201" s="1244"/>
      <c r="AE201" s="1244"/>
      <c r="AF201" s="1244"/>
      <c r="AG201" s="1244"/>
      <c r="AH201" s="1244"/>
      <c r="AI201" s="1244"/>
      <c r="AJ201" s="1244"/>
      <c r="AK201" s="1244"/>
      <c r="AL201" s="1244"/>
      <c r="AM201" s="1244"/>
      <c r="AN201" s="1244"/>
      <c r="AO201" s="1244"/>
      <c r="AP201" s="1244"/>
      <c r="AQ201" s="1244"/>
      <c r="AR201" s="1244"/>
      <c r="AS201" s="1244"/>
      <c r="AT201" s="1244"/>
      <c r="AU201" s="1244"/>
      <c r="AV201" s="1244"/>
      <c r="AW201" s="1244"/>
      <c r="AX201" s="1244"/>
      <c r="AY201" s="1244"/>
      <c r="AZ201" s="1244"/>
      <c r="BA201" s="1244"/>
      <c r="BB201" s="1244"/>
      <c r="BC201" s="1244"/>
      <c r="BD201" s="1244"/>
      <c r="BE201" s="1244"/>
      <c r="BF201" s="1244"/>
      <c r="BG201" s="1244"/>
      <c r="BH201" s="1244"/>
      <c r="BI201" s="1244"/>
      <c r="BJ201" s="1244"/>
      <c r="BK201" s="1244"/>
      <c r="BL201" s="1244"/>
      <c r="BM201" s="1244"/>
      <c r="BN201" s="1244"/>
      <c r="BO201" s="1244"/>
      <c r="BP201" s="1244"/>
      <c r="BQ201" s="1244"/>
      <c r="BR201" s="1244"/>
      <c r="BS201" s="1244"/>
      <c r="BT201" s="1244"/>
      <c r="BU201" s="1244"/>
      <c r="BV201" s="1244"/>
      <c r="BW201" s="1244"/>
      <c r="BX201" s="1244"/>
      <c r="BY201" s="1244"/>
      <c r="BZ201" s="1244"/>
      <c r="CA201" s="1244"/>
    </row>
    <row r="202" spans="1:79" ht="18" customHeight="1">
      <c r="A202" s="1193">
        <v>20</v>
      </c>
      <c r="B202" s="1358" t="s">
        <v>932</v>
      </c>
      <c r="C202" s="1359"/>
      <c r="D202" s="1359"/>
      <c r="E202" s="1359"/>
      <c r="F202" s="1425"/>
      <c r="G202" s="1362"/>
      <c r="H202" s="1362"/>
      <c r="I202" s="1244"/>
      <c r="J202" s="1244"/>
      <c r="K202" s="1244"/>
      <c r="L202" s="1244"/>
      <c r="M202" s="1244"/>
      <c r="N202" s="1336"/>
      <c r="O202" s="1244"/>
      <c r="P202" s="1244"/>
      <c r="Q202" s="1244"/>
      <c r="R202" s="1244"/>
      <c r="S202" s="1244"/>
      <c r="T202" s="1244"/>
      <c r="U202" s="1244"/>
      <c r="V202" s="1244"/>
      <c r="W202" s="1244"/>
      <c r="X202" s="1244"/>
      <c r="Y202" s="1244"/>
      <c r="Z202" s="1244"/>
      <c r="AA202" s="1244"/>
      <c r="AB202" s="1244"/>
      <c r="AC202" s="1244"/>
      <c r="AD202" s="1244"/>
      <c r="AE202" s="1244"/>
      <c r="AF202" s="1244"/>
      <c r="AG202" s="1244"/>
      <c r="AH202" s="1244"/>
      <c r="AI202" s="1244"/>
      <c r="AJ202" s="1244"/>
      <c r="AK202" s="1244"/>
      <c r="AL202" s="1244"/>
      <c r="AM202" s="1244"/>
      <c r="AN202" s="1244"/>
      <c r="AO202" s="1244"/>
      <c r="AP202" s="1244"/>
      <c r="AQ202" s="1244"/>
      <c r="AR202" s="1244"/>
      <c r="AS202" s="1244"/>
      <c r="AT202" s="1244"/>
      <c r="AU202" s="1244"/>
      <c r="AV202" s="1244"/>
      <c r="AW202" s="1244"/>
      <c r="AX202" s="1244"/>
      <c r="AY202" s="1244"/>
      <c r="AZ202" s="1244"/>
      <c r="BA202" s="1244"/>
      <c r="BB202" s="1244"/>
      <c r="BC202" s="1244"/>
      <c r="BD202" s="1244"/>
      <c r="BE202" s="1244"/>
      <c r="BF202" s="1244"/>
      <c r="BG202" s="1244"/>
      <c r="BH202" s="1244"/>
      <c r="BI202" s="1244"/>
      <c r="BJ202" s="1244"/>
      <c r="BK202" s="1244"/>
      <c r="BL202" s="1244"/>
      <c r="BM202" s="1244"/>
      <c r="BN202" s="1244"/>
      <c r="BO202" s="1244"/>
      <c r="BP202" s="1244"/>
      <c r="BQ202" s="1244"/>
      <c r="BR202" s="1244"/>
      <c r="BS202" s="1244"/>
      <c r="BT202" s="1244"/>
      <c r="BU202" s="1244"/>
      <c r="BV202" s="1244"/>
      <c r="BW202" s="1244"/>
      <c r="BX202" s="1244"/>
      <c r="BY202" s="1244"/>
      <c r="BZ202" s="1244"/>
      <c r="CA202" s="1244"/>
    </row>
    <row r="203" spans="1:79" ht="35.25" customHeight="1">
      <c r="B203" s="1363" t="s">
        <v>933</v>
      </c>
      <c r="C203" s="1364"/>
      <c r="D203" s="1364"/>
      <c r="E203" s="1365"/>
      <c r="F203" s="1425"/>
      <c r="G203" s="1362"/>
      <c r="H203" s="1362"/>
      <c r="I203" s="1244"/>
      <c r="J203" s="1244"/>
      <c r="K203" s="1244"/>
      <c r="L203" s="1244"/>
      <c r="M203" s="1244"/>
      <c r="N203" s="1336"/>
      <c r="O203" s="1244"/>
      <c r="P203" s="1244"/>
      <c r="Q203" s="1244"/>
      <c r="R203" s="1244"/>
      <c r="S203" s="1244"/>
      <c r="T203" s="1244"/>
      <c r="U203" s="1244"/>
      <c r="V203" s="1244"/>
      <c r="W203" s="1244"/>
      <c r="X203" s="1244"/>
      <c r="Y203" s="1244"/>
      <c r="Z203" s="1244"/>
      <c r="AA203" s="1244"/>
      <c r="AB203" s="1244"/>
      <c r="AC203" s="1244"/>
      <c r="AD203" s="1244"/>
      <c r="AE203" s="1244"/>
      <c r="AF203" s="1244"/>
      <c r="AG203" s="1244"/>
      <c r="AH203" s="1244"/>
      <c r="AI203" s="1244"/>
      <c r="AJ203" s="1244"/>
      <c r="AK203" s="1244"/>
      <c r="AL203" s="1244"/>
      <c r="AM203" s="1244"/>
      <c r="AN203" s="1244"/>
      <c r="AO203" s="1244"/>
      <c r="AP203" s="1244"/>
      <c r="AQ203" s="1244"/>
      <c r="AR203" s="1244"/>
      <c r="AS203" s="1244"/>
      <c r="AT203" s="1244"/>
      <c r="AU203" s="1244"/>
      <c r="AV203" s="1244"/>
      <c r="AW203" s="1244"/>
      <c r="AX203" s="1244"/>
      <c r="AY203" s="1244"/>
      <c r="AZ203" s="1244"/>
      <c r="BA203" s="1244"/>
      <c r="BB203" s="1244"/>
      <c r="BC203" s="1244"/>
      <c r="BD203" s="1244"/>
      <c r="BE203" s="1244"/>
      <c r="BF203" s="1244"/>
      <c r="BG203" s="1244"/>
      <c r="BH203" s="1244"/>
      <c r="BI203" s="1244"/>
      <c r="BJ203" s="1244"/>
      <c r="BK203" s="1244"/>
      <c r="BL203" s="1244"/>
      <c r="BM203" s="1244"/>
      <c r="BN203" s="1244"/>
      <c r="BO203" s="1244"/>
      <c r="BP203" s="1244"/>
      <c r="BQ203" s="1244"/>
      <c r="BR203" s="1244"/>
      <c r="BS203" s="1244"/>
      <c r="BT203" s="1244"/>
      <c r="BU203" s="1244"/>
      <c r="BV203" s="1244"/>
      <c r="BW203" s="1244"/>
      <c r="BX203" s="1244"/>
      <c r="BY203" s="1244"/>
      <c r="BZ203" s="1244"/>
      <c r="CA203" s="1244"/>
    </row>
    <row r="204" spans="1:79" ht="16.5" customHeight="1" thickBot="1">
      <c r="B204" s="1358" t="s">
        <v>842</v>
      </c>
      <c r="C204" s="1366"/>
      <c r="F204" s="1425"/>
      <c r="G204" s="1362"/>
      <c r="H204" s="1362"/>
      <c r="I204" s="1244"/>
      <c r="J204" s="1244"/>
      <c r="K204" s="1244"/>
      <c r="L204" s="1244"/>
      <c r="M204" s="1244"/>
      <c r="N204" s="1336"/>
      <c r="O204" s="1244"/>
      <c r="P204" s="1244"/>
      <c r="Q204" s="1244"/>
      <c r="R204" s="1244"/>
      <c r="S204" s="1244"/>
      <c r="T204" s="1244"/>
      <c r="U204" s="1244"/>
      <c r="V204" s="1244"/>
      <c r="W204" s="1244"/>
      <c r="X204" s="1244"/>
      <c r="Y204" s="1244"/>
      <c r="Z204" s="1244"/>
      <c r="AA204" s="1244"/>
      <c r="AB204" s="1244"/>
      <c r="AC204" s="1244"/>
      <c r="AD204" s="1244"/>
      <c r="AE204" s="1244"/>
      <c r="AF204" s="1244"/>
      <c r="AG204" s="1244"/>
      <c r="AH204" s="1244"/>
      <c r="AI204" s="1244"/>
      <c r="AJ204" s="1244"/>
      <c r="AK204" s="1244"/>
      <c r="AL204" s="1244"/>
      <c r="AM204" s="1244"/>
      <c r="AN204" s="1244"/>
      <c r="AO204" s="1244"/>
      <c r="AP204" s="1244"/>
      <c r="AQ204" s="1244"/>
      <c r="AR204" s="1244"/>
      <c r="AS204" s="1244"/>
      <c r="AT204" s="1244"/>
      <c r="AU204" s="1244"/>
      <c r="AV204" s="1244"/>
      <c r="AW204" s="1244"/>
      <c r="AX204" s="1244"/>
      <c r="AY204" s="1244"/>
      <c r="AZ204" s="1244"/>
      <c r="BA204" s="1244"/>
      <c r="BB204" s="1244"/>
      <c r="BC204" s="1244"/>
      <c r="BD204" s="1244"/>
      <c r="BE204" s="1244"/>
      <c r="BF204" s="1244"/>
      <c r="BG204" s="1244"/>
      <c r="BH204" s="1244"/>
      <c r="BI204" s="1244"/>
      <c r="BJ204" s="1244"/>
      <c r="BK204" s="1244"/>
      <c r="BL204" s="1244"/>
      <c r="BM204" s="1244"/>
      <c r="BN204" s="1244"/>
      <c r="BO204" s="1244"/>
      <c r="BP204" s="1244"/>
      <c r="BQ204" s="1244"/>
      <c r="BR204" s="1244"/>
      <c r="BS204" s="1244"/>
      <c r="BT204" s="1244"/>
      <c r="BU204" s="1244"/>
      <c r="BV204" s="1244"/>
      <c r="BW204" s="1244"/>
      <c r="BX204" s="1244"/>
      <c r="BY204" s="1244"/>
      <c r="BZ204" s="1244"/>
      <c r="CA204" s="1244"/>
    </row>
    <row r="205" spans="1:79" ht="33.75" customHeight="1" thickBot="1">
      <c r="B205" s="1367" t="s">
        <v>843</v>
      </c>
      <c r="C205" s="1368" t="s">
        <v>844</v>
      </c>
      <c r="D205" s="1368" t="s">
        <v>845</v>
      </c>
      <c r="E205" s="1369" t="s">
        <v>846</v>
      </c>
      <c r="F205" s="1413" t="s">
        <v>847</v>
      </c>
      <c r="G205" s="1478" t="e">
        <f>AVERAGE([2]A.Pontozás_1.értékelő!G201,[2]B.Pontozás_2.értékelő!G201)</f>
        <v>#DIV/0!</v>
      </c>
      <c r="H205" s="1362"/>
      <c r="I205" s="1244"/>
      <c r="J205" s="1244"/>
      <c r="K205" s="1244"/>
      <c r="L205" s="1244"/>
      <c r="M205" s="1244"/>
      <c r="N205" s="1336"/>
      <c r="O205" s="1244"/>
      <c r="P205" s="1244"/>
      <c r="Q205" s="1244"/>
      <c r="R205" s="1244"/>
      <c r="S205" s="1244"/>
      <c r="T205" s="1244"/>
      <c r="U205" s="1244"/>
      <c r="V205" s="1244"/>
      <c r="W205" s="1244"/>
      <c r="X205" s="1244"/>
      <c r="Y205" s="1244"/>
      <c r="Z205" s="1244"/>
      <c r="AA205" s="1244"/>
      <c r="AB205" s="1244"/>
      <c r="AC205" s="1244"/>
      <c r="AD205" s="1244"/>
      <c r="AE205" s="1244"/>
      <c r="AF205" s="1244"/>
      <c r="AG205" s="1244"/>
      <c r="AH205" s="1244"/>
      <c r="AI205" s="1244"/>
      <c r="AJ205" s="1244"/>
      <c r="AK205" s="1244"/>
      <c r="AL205" s="1244"/>
      <c r="AM205" s="1244"/>
      <c r="AN205" s="1244"/>
      <c r="AO205" s="1244"/>
      <c r="AP205" s="1244"/>
      <c r="AQ205" s="1244"/>
      <c r="AR205" s="1244"/>
      <c r="AS205" s="1244"/>
      <c r="AT205" s="1244"/>
      <c r="AU205" s="1244"/>
      <c r="AV205" s="1244"/>
      <c r="AW205" s="1244"/>
      <c r="AX205" s="1244"/>
      <c r="AY205" s="1244"/>
      <c r="AZ205" s="1244"/>
      <c r="BA205" s="1244"/>
      <c r="BB205" s="1244"/>
      <c r="BC205" s="1244"/>
      <c r="BD205" s="1244"/>
      <c r="BE205" s="1244"/>
      <c r="BF205" s="1244"/>
      <c r="BG205" s="1244"/>
      <c r="BH205" s="1244"/>
      <c r="BI205" s="1244"/>
      <c r="BJ205" s="1244"/>
      <c r="BK205" s="1244"/>
      <c r="BL205" s="1244"/>
      <c r="BM205" s="1244"/>
      <c r="BN205" s="1244"/>
      <c r="BO205" s="1244"/>
      <c r="BP205" s="1244"/>
      <c r="BQ205" s="1244"/>
      <c r="BR205" s="1244"/>
      <c r="BS205" s="1244"/>
      <c r="BT205" s="1244"/>
      <c r="BU205" s="1244"/>
      <c r="BV205" s="1244"/>
      <c r="BW205" s="1244"/>
      <c r="BX205" s="1244"/>
      <c r="BY205" s="1244"/>
      <c r="BZ205" s="1244"/>
      <c r="CA205" s="1244"/>
    </row>
    <row r="206" spans="1:79" ht="48.75" customHeight="1">
      <c r="B206" s="1378" t="s">
        <v>934</v>
      </c>
      <c r="C206" s="1379">
        <v>0</v>
      </c>
      <c r="D206" s="1380">
        <v>1</v>
      </c>
      <c r="E206" s="1381">
        <v>0</v>
      </c>
      <c r="F206" s="1414"/>
      <c r="G206" s="1407"/>
      <c r="H206" s="1407"/>
      <c r="I206" s="1408"/>
      <c r="J206" s="1244"/>
      <c r="K206" s="1244"/>
      <c r="L206" s="1244"/>
      <c r="M206" s="1244"/>
      <c r="N206" s="1336"/>
      <c r="O206" s="1244"/>
      <c r="P206" s="1244"/>
      <c r="Q206" s="1244"/>
      <c r="R206" s="1244"/>
      <c r="S206" s="1244"/>
      <c r="T206" s="1244"/>
      <c r="U206" s="1244"/>
      <c r="V206" s="1244"/>
      <c r="W206" s="1244"/>
      <c r="X206" s="1244"/>
      <c r="Y206" s="1244"/>
      <c r="Z206" s="1244"/>
      <c r="AA206" s="1244"/>
      <c r="AB206" s="1244"/>
      <c r="AC206" s="1244"/>
      <c r="AD206" s="1244"/>
      <c r="AE206" s="1244"/>
      <c r="AF206" s="1244"/>
      <c r="AG206" s="1244"/>
      <c r="AH206" s="1244"/>
      <c r="AI206" s="1244"/>
      <c r="AJ206" s="1244"/>
      <c r="AK206" s="1244"/>
      <c r="AL206" s="1244"/>
      <c r="AM206" s="1244"/>
      <c r="AN206" s="1244"/>
      <c r="AO206" s="1244"/>
      <c r="AP206" s="1244"/>
      <c r="AQ206" s="1244"/>
      <c r="AR206" s="1244"/>
      <c r="AS206" s="1244"/>
      <c r="AT206" s="1244"/>
      <c r="AU206" s="1244"/>
      <c r="AV206" s="1244"/>
      <c r="AW206" s="1244"/>
      <c r="AX206" s="1244"/>
      <c r="AY206" s="1244"/>
      <c r="AZ206" s="1244"/>
      <c r="BA206" s="1244"/>
      <c r="BB206" s="1244"/>
      <c r="BC206" s="1244"/>
      <c r="BD206" s="1244"/>
      <c r="BE206" s="1244"/>
      <c r="BF206" s="1244"/>
      <c r="BG206" s="1244"/>
      <c r="BH206" s="1244"/>
      <c r="BI206" s="1244"/>
      <c r="BJ206" s="1244"/>
      <c r="BK206" s="1244"/>
      <c r="BL206" s="1244"/>
      <c r="BM206" s="1244"/>
      <c r="BN206" s="1244"/>
      <c r="BO206" s="1244"/>
      <c r="BP206" s="1244"/>
      <c r="BQ206" s="1244"/>
      <c r="BR206" s="1244"/>
      <c r="BS206" s="1244"/>
      <c r="BT206" s="1244"/>
      <c r="BU206" s="1244"/>
      <c r="BV206" s="1244"/>
      <c r="BW206" s="1244"/>
      <c r="BX206" s="1244"/>
      <c r="BY206" s="1244"/>
      <c r="BZ206" s="1244"/>
      <c r="CA206" s="1244"/>
    </row>
    <row r="207" spans="1:79" ht="48.75" customHeight="1">
      <c r="B207" s="1388" t="s">
        <v>935</v>
      </c>
      <c r="C207" s="1389">
        <v>1</v>
      </c>
      <c r="D207" s="1390">
        <v>1</v>
      </c>
      <c r="E207" s="1391">
        <v>1</v>
      </c>
      <c r="F207" s="1414"/>
      <c r="G207" s="1409"/>
      <c r="H207" s="1409"/>
      <c r="I207" s="1410"/>
      <c r="J207" s="1244"/>
      <c r="K207" s="1244"/>
      <c r="L207" s="1244"/>
      <c r="M207" s="1244"/>
      <c r="N207" s="1336"/>
      <c r="O207" s="1244"/>
      <c r="P207" s="1244"/>
      <c r="Q207" s="1244"/>
      <c r="R207" s="1244"/>
      <c r="S207" s="1244"/>
      <c r="T207" s="1244"/>
      <c r="U207" s="1244"/>
      <c r="V207" s="1244"/>
      <c r="W207" s="1244"/>
      <c r="X207" s="1244"/>
      <c r="Y207" s="1244"/>
      <c r="Z207" s="1244"/>
      <c r="AA207" s="1244"/>
      <c r="AB207" s="1244"/>
      <c r="AC207" s="1244"/>
      <c r="AD207" s="1244"/>
      <c r="AE207" s="1244"/>
      <c r="AF207" s="1244"/>
      <c r="AG207" s="1244"/>
      <c r="AH207" s="1244"/>
      <c r="AI207" s="1244"/>
      <c r="AJ207" s="1244"/>
      <c r="AK207" s="1244"/>
      <c r="AL207" s="1244"/>
      <c r="AM207" s="1244"/>
      <c r="AN207" s="1244"/>
      <c r="AO207" s="1244"/>
      <c r="AP207" s="1244"/>
      <c r="AQ207" s="1244"/>
      <c r="AR207" s="1244"/>
      <c r="AS207" s="1244"/>
      <c r="AT207" s="1244"/>
      <c r="AU207" s="1244"/>
      <c r="AV207" s="1244"/>
      <c r="AW207" s="1244"/>
      <c r="AX207" s="1244"/>
      <c r="AY207" s="1244"/>
      <c r="AZ207" s="1244"/>
      <c r="BA207" s="1244"/>
      <c r="BB207" s="1244"/>
      <c r="BC207" s="1244"/>
      <c r="BD207" s="1244"/>
      <c r="BE207" s="1244"/>
      <c r="BF207" s="1244"/>
      <c r="BG207" s="1244"/>
      <c r="BH207" s="1244"/>
      <c r="BI207" s="1244"/>
      <c r="BJ207" s="1244"/>
      <c r="BK207" s="1244"/>
      <c r="BL207" s="1244"/>
      <c r="BM207" s="1244"/>
      <c r="BN207" s="1244"/>
      <c r="BO207" s="1244"/>
      <c r="BP207" s="1244"/>
      <c r="BQ207" s="1244"/>
      <c r="BR207" s="1244"/>
      <c r="BS207" s="1244"/>
      <c r="BT207" s="1244"/>
      <c r="BU207" s="1244"/>
      <c r="BV207" s="1244"/>
      <c r="BW207" s="1244"/>
      <c r="BX207" s="1244"/>
      <c r="BY207" s="1244"/>
      <c r="BZ207" s="1244"/>
      <c r="CA207" s="1244"/>
    </row>
    <row r="208" spans="1:79" ht="48.75" customHeight="1">
      <c r="B208" s="1388" t="s">
        <v>936</v>
      </c>
      <c r="C208" s="1389">
        <v>2</v>
      </c>
      <c r="D208" s="1390">
        <v>1</v>
      </c>
      <c r="E208" s="1391">
        <v>2</v>
      </c>
      <c r="F208" s="1414"/>
      <c r="G208" s="1409"/>
      <c r="H208" s="1409"/>
      <c r="I208" s="1410"/>
      <c r="J208" s="1244"/>
      <c r="K208" s="1244"/>
      <c r="L208" s="1244"/>
      <c r="M208" s="1244"/>
      <c r="N208" s="1336"/>
      <c r="O208" s="1244"/>
      <c r="P208" s="1244"/>
      <c r="Q208" s="1244"/>
      <c r="R208" s="1244"/>
      <c r="S208" s="1244"/>
      <c r="T208" s="1244"/>
      <c r="U208" s="1244"/>
      <c r="V208" s="1244"/>
      <c r="W208" s="1244"/>
      <c r="X208" s="1244"/>
      <c r="Y208" s="1244"/>
      <c r="Z208" s="1244"/>
      <c r="AA208" s="1244"/>
      <c r="AB208" s="1244"/>
      <c r="AC208" s="1244"/>
      <c r="AD208" s="1244"/>
      <c r="AE208" s="1244"/>
      <c r="AF208" s="1244"/>
      <c r="AG208" s="1244"/>
      <c r="AH208" s="1244"/>
      <c r="AI208" s="1244"/>
      <c r="AJ208" s="1244"/>
      <c r="AK208" s="1244"/>
      <c r="AL208" s="1244"/>
      <c r="AM208" s="1244"/>
      <c r="AN208" s="1244"/>
      <c r="AO208" s="1244"/>
      <c r="AP208" s="1244"/>
      <c r="AQ208" s="1244"/>
      <c r="AR208" s="1244"/>
      <c r="AS208" s="1244"/>
      <c r="AT208" s="1244"/>
      <c r="AU208" s="1244"/>
      <c r="AV208" s="1244"/>
      <c r="AW208" s="1244"/>
      <c r="AX208" s="1244"/>
      <c r="AY208" s="1244"/>
      <c r="AZ208" s="1244"/>
      <c r="BA208" s="1244"/>
      <c r="BB208" s="1244"/>
      <c r="BC208" s="1244"/>
      <c r="BD208" s="1244"/>
      <c r="BE208" s="1244"/>
      <c r="BF208" s="1244"/>
      <c r="BG208" s="1244"/>
      <c r="BH208" s="1244"/>
      <c r="BI208" s="1244"/>
      <c r="BJ208" s="1244"/>
      <c r="BK208" s="1244"/>
      <c r="BL208" s="1244"/>
      <c r="BM208" s="1244"/>
      <c r="BN208" s="1244"/>
      <c r="BO208" s="1244"/>
      <c r="BP208" s="1244"/>
      <c r="BQ208" s="1244"/>
      <c r="BR208" s="1244"/>
      <c r="BS208" s="1244"/>
      <c r="BT208" s="1244"/>
      <c r="BU208" s="1244"/>
      <c r="BV208" s="1244"/>
      <c r="BW208" s="1244"/>
      <c r="BX208" s="1244"/>
      <c r="BY208" s="1244"/>
      <c r="BZ208" s="1244"/>
      <c r="CA208" s="1244"/>
    </row>
    <row r="209" spans="1:79" ht="48.75" customHeight="1">
      <c r="B209" s="1388" t="s">
        <v>937</v>
      </c>
      <c r="C209" s="1389">
        <v>3</v>
      </c>
      <c r="D209" s="1390">
        <v>1</v>
      </c>
      <c r="E209" s="1391">
        <v>3</v>
      </c>
      <c r="F209" s="1414"/>
      <c r="G209" s="1409"/>
      <c r="H209" s="1409"/>
      <c r="I209" s="1410"/>
      <c r="J209" s="1244"/>
      <c r="K209" s="1244"/>
      <c r="L209" s="1244"/>
      <c r="M209" s="1244"/>
      <c r="N209" s="1336"/>
      <c r="O209" s="1244"/>
      <c r="P209" s="1244"/>
      <c r="Q209" s="1244"/>
      <c r="R209" s="1244"/>
      <c r="S209" s="1244"/>
      <c r="T209" s="1244"/>
      <c r="U209" s="1244"/>
      <c r="V209" s="1244"/>
      <c r="W209" s="1244"/>
      <c r="X209" s="1244"/>
      <c r="Y209" s="1244"/>
      <c r="Z209" s="1244"/>
      <c r="AA209" s="1244"/>
      <c r="AB209" s="1244"/>
      <c r="AC209" s="1244"/>
      <c r="AD209" s="1244"/>
      <c r="AE209" s="1244"/>
      <c r="AF209" s="1244"/>
      <c r="AG209" s="1244"/>
      <c r="AH209" s="1244"/>
      <c r="AI209" s="1244"/>
      <c r="AJ209" s="1244"/>
      <c r="AK209" s="1244"/>
      <c r="AL209" s="1244"/>
      <c r="AM209" s="1244"/>
      <c r="AN209" s="1244"/>
      <c r="AO209" s="1244"/>
      <c r="AP209" s="1244"/>
      <c r="AQ209" s="1244"/>
      <c r="AR209" s="1244"/>
      <c r="AS209" s="1244"/>
      <c r="AT209" s="1244"/>
      <c r="AU209" s="1244"/>
      <c r="AV209" s="1244"/>
      <c r="AW209" s="1244"/>
      <c r="AX209" s="1244"/>
      <c r="AY209" s="1244"/>
      <c r="AZ209" s="1244"/>
      <c r="BA209" s="1244"/>
      <c r="BB209" s="1244"/>
      <c r="BC209" s="1244"/>
      <c r="BD209" s="1244"/>
      <c r="BE209" s="1244"/>
      <c r="BF209" s="1244"/>
      <c r="BG209" s="1244"/>
      <c r="BH209" s="1244"/>
      <c r="BI209" s="1244"/>
      <c r="BJ209" s="1244"/>
      <c r="BK209" s="1244"/>
      <c r="BL209" s="1244"/>
      <c r="BM209" s="1244"/>
      <c r="BN209" s="1244"/>
      <c r="BO209" s="1244"/>
      <c r="BP209" s="1244"/>
      <c r="BQ209" s="1244"/>
      <c r="BR209" s="1244"/>
      <c r="BS209" s="1244"/>
      <c r="BT209" s="1244"/>
      <c r="BU209" s="1244"/>
      <c r="BV209" s="1244"/>
      <c r="BW209" s="1244"/>
      <c r="BX209" s="1244"/>
      <c r="BY209" s="1244"/>
      <c r="BZ209" s="1244"/>
      <c r="CA209" s="1244"/>
    </row>
    <row r="210" spans="1:79" ht="48.75" customHeight="1" thickBot="1">
      <c r="B210" s="1394" t="s">
        <v>938</v>
      </c>
      <c r="C210" s="1395">
        <v>4</v>
      </c>
      <c r="D210" s="1396">
        <v>1</v>
      </c>
      <c r="E210" s="1397">
        <v>4</v>
      </c>
      <c r="F210" s="1415"/>
      <c r="G210" s="1411"/>
      <c r="H210" s="1411"/>
      <c r="I210" s="1412"/>
      <c r="J210" s="1244"/>
      <c r="K210" s="1244"/>
      <c r="L210" s="1244"/>
      <c r="M210" s="1244"/>
      <c r="N210" s="1336"/>
      <c r="O210" s="1244"/>
      <c r="P210" s="1244"/>
      <c r="Q210" s="1244"/>
      <c r="R210" s="1244"/>
      <c r="S210" s="1244"/>
      <c r="T210" s="1244"/>
      <c r="U210" s="1244"/>
      <c r="V210" s="1244"/>
      <c r="W210" s="1244"/>
      <c r="X210" s="1244"/>
      <c r="Y210" s="1244"/>
      <c r="Z210" s="1244"/>
      <c r="AA210" s="1244"/>
      <c r="AB210" s="1244"/>
      <c r="AC210" s="1244"/>
      <c r="AD210" s="1244"/>
      <c r="AE210" s="1244"/>
      <c r="AF210" s="1244"/>
      <c r="AG210" s="1244"/>
      <c r="AH210" s="1244"/>
      <c r="AI210" s="1244"/>
      <c r="AJ210" s="1244"/>
      <c r="AK210" s="1244"/>
      <c r="AL210" s="1244"/>
      <c r="AM210" s="1244"/>
      <c r="AN210" s="1244"/>
      <c r="AO210" s="1244"/>
      <c r="AP210" s="1244"/>
      <c r="AQ210" s="1244"/>
      <c r="AR210" s="1244"/>
      <c r="AS210" s="1244"/>
      <c r="AT210" s="1244"/>
      <c r="AU210" s="1244"/>
      <c r="AV210" s="1244"/>
      <c r="AW210" s="1244"/>
      <c r="AX210" s="1244"/>
      <c r="AY210" s="1244"/>
      <c r="AZ210" s="1244"/>
      <c r="BA210" s="1244"/>
      <c r="BB210" s="1244"/>
      <c r="BC210" s="1244"/>
      <c r="BD210" s="1244"/>
      <c r="BE210" s="1244"/>
      <c r="BF210" s="1244"/>
      <c r="BG210" s="1244"/>
      <c r="BH210" s="1244"/>
      <c r="BI210" s="1244"/>
      <c r="BJ210" s="1244"/>
      <c r="BK210" s="1244"/>
      <c r="BL210" s="1244"/>
      <c r="BM210" s="1244"/>
      <c r="BN210" s="1244"/>
      <c r="BO210" s="1244"/>
      <c r="BP210" s="1244"/>
      <c r="BQ210" s="1244"/>
      <c r="BR210" s="1244"/>
      <c r="BS210" s="1244"/>
      <c r="BT210" s="1244"/>
      <c r="BU210" s="1244"/>
      <c r="BV210" s="1244"/>
      <c r="BW210" s="1244"/>
      <c r="BX210" s="1244"/>
      <c r="BY210" s="1244"/>
      <c r="BZ210" s="1244"/>
      <c r="CA210" s="1244"/>
    </row>
    <row r="211" spans="1:79" ht="35.25" customHeight="1">
      <c r="B211" s="1440"/>
      <c r="C211" s="1440"/>
      <c r="D211" s="1440"/>
      <c r="E211" s="1440"/>
      <c r="F211" s="1425"/>
      <c r="G211" s="1362"/>
      <c r="H211" s="1362"/>
      <c r="I211" s="1244"/>
      <c r="J211" s="1244"/>
      <c r="K211" s="1244"/>
      <c r="L211" s="1244"/>
      <c r="M211" s="1244"/>
      <c r="N211" s="1336"/>
      <c r="O211" s="1244"/>
      <c r="P211" s="1244"/>
      <c r="Q211" s="1244"/>
      <c r="R211" s="1244"/>
      <c r="S211" s="1244"/>
      <c r="T211" s="1244"/>
      <c r="U211" s="1244"/>
      <c r="V211" s="1244"/>
      <c r="W211" s="1244"/>
      <c r="X211" s="1244"/>
      <c r="Y211" s="1244"/>
      <c r="Z211" s="1244"/>
      <c r="AA211" s="1244"/>
      <c r="AB211" s="1244"/>
      <c r="AC211" s="1244"/>
      <c r="AD211" s="1244"/>
      <c r="AE211" s="1244"/>
      <c r="AF211" s="1244"/>
      <c r="AG211" s="1244"/>
      <c r="AH211" s="1244"/>
      <c r="AI211" s="1244"/>
      <c r="AJ211" s="1244"/>
      <c r="AK211" s="1244"/>
      <c r="AL211" s="1244"/>
      <c r="AM211" s="1244"/>
      <c r="AN211" s="1244"/>
      <c r="AO211" s="1244"/>
      <c r="AP211" s="1244"/>
      <c r="AQ211" s="1244"/>
      <c r="AR211" s="1244"/>
      <c r="AS211" s="1244"/>
      <c r="AT211" s="1244"/>
      <c r="AU211" s="1244"/>
      <c r="AV211" s="1244"/>
      <c r="AW211" s="1244"/>
      <c r="AX211" s="1244"/>
      <c r="AY211" s="1244"/>
      <c r="AZ211" s="1244"/>
      <c r="BA211" s="1244"/>
      <c r="BB211" s="1244"/>
      <c r="BC211" s="1244"/>
      <c r="BD211" s="1244"/>
      <c r="BE211" s="1244"/>
      <c r="BF211" s="1244"/>
      <c r="BG211" s="1244"/>
      <c r="BH211" s="1244"/>
      <c r="BI211" s="1244"/>
      <c r="BJ211" s="1244"/>
      <c r="BK211" s="1244"/>
      <c r="BL211" s="1244"/>
      <c r="BM211" s="1244"/>
      <c r="BN211" s="1244"/>
      <c r="BO211" s="1244"/>
      <c r="BP211" s="1244"/>
      <c r="BQ211" s="1244"/>
      <c r="BR211" s="1244"/>
      <c r="BS211" s="1244"/>
      <c r="BT211" s="1244"/>
      <c r="BU211" s="1244"/>
      <c r="BV211" s="1244"/>
      <c r="BW211" s="1244"/>
      <c r="BX211" s="1244"/>
      <c r="BY211" s="1244"/>
      <c r="BZ211" s="1244"/>
      <c r="CA211" s="1244"/>
    </row>
    <row r="212" spans="1:79" ht="18" customHeight="1">
      <c r="A212" s="1193">
        <v>21</v>
      </c>
      <c r="B212" s="1358" t="s">
        <v>939</v>
      </c>
      <c r="C212" s="1359"/>
      <c r="D212" s="1359"/>
      <c r="E212" s="1359"/>
      <c r="F212" s="1425"/>
      <c r="G212" s="1362"/>
      <c r="H212" s="1362"/>
      <c r="I212" s="1244"/>
      <c r="J212" s="1244"/>
      <c r="K212" s="1244"/>
      <c r="L212" s="1244"/>
      <c r="M212" s="1244"/>
      <c r="N212" s="1336"/>
      <c r="O212" s="1244"/>
      <c r="P212" s="1244"/>
      <c r="Q212" s="1244"/>
      <c r="R212" s="1244"/>
      <c r="S212" s="1244"/>
      <c r="T212" s="1244"/>
      <c r="U212" s="1244"/>
      <c r="V212" s="1244"/>
      <c r="W212" s="1244"/>
      <c r="X212" s="1244"/>
      <c r="Y212" s="1244"/>
      <c r="Z212" s="1244"/>
      <c r="AA212" s="1244"/>
      <c r="AB212" s="1244"/>
      <c r="AC212" s="1244"/>
      <c r="AD212" s="1244"/>
      <c r="AE212" s="1244"/>
      <c r="AF212" s="1244"/>
      <c r="AG212" s="1244"/>
      <c r="AH212" s="1244"/>
      <c r="AI212" s="1244"/>
      <c r="AJ212" s="1244"/>
      <c r="AK212" s="1244"/>
      <c r="AL212" s="1244"/>
      <c r="AM212" s="1244"/>
      <c r="AN212" s="1244"/>
      <c r="AO212" s="1244"/>
      <c r="AP212" s="1244"/>
      <c r="AQ212" s="1244"/>
      <c r="AR212" s="1244"/>
      <c r="AS212" s="1244"/>
      <c r="AT212" s="1244"/>
      <c r="AU212" s="1244"/>
      <c r="AV212" s="1244"/>
      <c r="AW212" s="1244"/>
      <c r="AX212" s="1244"/>
      <c r="AY212" s="1244"/>
      <c r="AZ212" s="1244"/>
      <c r="BA212" s="1244"/>
      <c r="BB212" s="1244"/>
      <c r="BC212" s="1244"/>
      <c r="BD212" s="1244"/>
      <c r="BE212" s="1244"/>
      <c r="BF212" s="1244"/>
      <c r="BG212" s="1244"/>
      <c r="BH212" s="1244"/>
      <c r="BI212" s="1244"/>
      <c r="BJ212" s="1244"/>
      <c r="BK212" s="1244"/>
      <c r="BL212" s="1244"/>
      <c r="BM212" s="1244"/>
      <c r="BN212" s="1244"/>
      <c r="BO212" s="1244"/>
      <c r="BP212" s="1244"/>
      <c r="BQ212" s="1244"/>
      <c r="BR212" s="1244"/>
      <c r="BS212" s="1244"/>
      <c r="BT212" s="1244"/>
      <c r="BU212" s="1244"/>
      <c r="BV212" s="1244"/>
      <c r="BW212" s="1244"/>
      <c r="BX212" s="1244"/>
      <c r="BY212" s="1244"/>
      <c r="BZ212" s="1244"/>
      <c r="CA212" s="1244"/>
    </row>
    <row r="213" spans="1:79" ht="35.25" customHeight="1">
      <c r="B213" s="1363" t="s">
        <v>940</v>
      </c>
      <c r="C213" s="1364"/>
      <c r="D213" s="1364"/>
      <c r="E213" s="1365"/>
      <c r="F213" s="1425"/>
      <c r="G213" s="1362"/>
      <c r="H213" s="1362"/>
      <c r="I213" s="1244"/>
      <c r="J213" s="1244"/>
      <c r="K213" s="1244"/>
      <c r="L213" s="1244"/>
      <c r="M213" s="1244"/>
      <c r="N213" s="1336"/>
      <c r="O213" s="1244"/>
      <c r="P213" s="1244"/>
      <c r="Q213" s="1244"/>
      <c r="R213" s="1244"/>
      <c r="S213" s="1244"/>
      <c r="T213" s="1244"/>
      <c r="U213" s="1244"/>
      <c r="V213" s="1244"/>
      <c r="W213" s="1244"/>
      <c r="X213" s="1244"/>
      <c r="Y213" s="1244"/>
      <c r="Z213" s="1244"/>
      <c r="AA213" s="1244"/>
      <c r="AB213" s="1244"/>
      <c r="AC213" s="1244"/>
      <c r="AD213" s="1244"/>
      <c r="AE213" s="1244"/>
      <c r="AF213" s="1244"/>
      <c r="AG213" s="1244"/>
      <c r="AH213" s="1244"/>
      <c r="AI213" s="1244"/>
      <c r="AJ213" s="1244"/>
      <c r="AK213" s="1244"/>
      <c r="AL213" s="1244"/>
      <c r="AM213" s="1244"/>
      <c r="AN213" s="1244"/>
      <c r="AO213" s="1244"/>
      <c r="AP213" s="1244"/>
      <c r="AQ213" s="1244"/>
      <c r="AR213" s="1244"/>
      <c r="AS213" s="1244"/>
      <c r="AT213" s="1244"/>
      <c r="AU213" s="1244"/>
      <c r="AV213" s="1244"/>
      <c r="AW213" s="1244"/>
      <c r="AX213" s="1244"/>
      <c r="AY213" s="1244"/>
      <c r="AZ213" s="1244"/>
      <c r="BA213" s="1244"/>
      <c r="BB213" s="1244"/>
      <c r="BC213" s="1244"/>
      <c r="BD213" s="1244"/>
      <c r="BE213" s="1244"/>
      <c r="BF213" s="1244"/>
      <c r="BG213" s="1244"/>
      <c r="BH213" s="1244"/>
      <c r="BI213" s="1244"/>
      <c r="BJ213" s="1244"/>
      <c r="BK213" s="1244"/>
      <c r="BL213" s="1244"/>
      <c r="BM213" s="1244"/>
      <c r="BN213" s="1244"/>
      <c r="BO213" s="1244"/>
      <c r="BP213" s="1244"/>
      <c r="BQ213" s="1244"/>
      <c r="BR213" s="1244"/>
      <c r="BS213" s="1244"/>
      <c r="BT213" s="1244"/>
      <c r="BU213" s="1244"/>
      <c r="BV213" s="1244"/>
      <c r="BW213" s="1244"/>
      <c r="BX213" s="1244"/>
      <c r="BY213" s="1244"/>
      <c r="BZ213" s="1244"/>
      <c r="CA213" s="1244"/>
    </row>
    <row r="214" spans="1:79" ht="16.5" customHeight="1" thickBot="1">
      <c r="B214" s="1358" t="s">
        <v>842</v>
      </c>
      <c r="C214" s="1366"/>
      <c r="F214" s="1425"/>
      <c r="G214" s="1362"/>
      <c r="H214" s="1362"/>
      <c r="I214" s="1244"/>
      <c r="J214" s="1244"/>
      <c r="K214" s="1244"/>
      <c r="L214" s="1244"/>
      <c r="M214" s="1244"/>
      <c r="N214" s="1336"/>
      <c r="O214" s="1244"/>
      <c r="P214" s="1244"/>
      <c r="Q214" s="1244"/>
      <c r="R214" s="1244"/>
      <c r="S214" s="1244"/>
      <c r="T214" s="1244"/>
      <c r="U214" s="1244"/>
      <c r="V214" s="1244"/>
      <c r="W214" s="1244"/>
      <c r="X214" s="1244"/>
      <c r="Y214" s="1244"/>
      <c r="Z214" s="1244"/>
      <c r="AA214" s="1244"/>
      <c r="AB214" s="1244"/>
      <c r="AC214" s="1244"/>
      <c r="AD214" s="1244"/>
      <c r="AE214" s="1244"/>
      <c r="AF214" s="1244"/>
      <c r="AG214" s="1244"/>
      <c r="AH214" s="1244"/>
      <c r="AI214" s="1244"/>
      <c r="AJ214" s="1244"/>
      <c r="AK214" s="1244"/>
      <c r="AL214" s="1244"/>
      <c r="AM214" s="1244"/>
      <c r="AN214" s="1244"/>
      <c r="AO214" s="1244"/>
      <c r="AP214" s="1244"/>
      <c r="AQ214" s="1244"/>
      <c r="AR214" s="1244"/>
      <c r="AS214" s="1244"/>
      <c r="AT214" s="1244"/>
      <c r="AU214" s="1244"/>
      <c r="AV214" s="1244"/>
      <c r="AW214" s="1244"/>
      <c r="AX214" s="1244"/>
      <c r="AY214" s="1244"/>
      <c r="AZ214" s="1244"/>
      <c r="BA214" s="1244"/>
      <c r="BB214" s="1244"/>
      <c r="BC214" s="1244"/>
      <c r="BD214" s="1244"/>
      <c r="BE214" s="1244"/>
      <c r="BF214" s="1244"/>
      <c r="BG214" s="1244"/>
      <c r="BH214" s="1244"/>
      <c r="BI214" s="1244"/>
      <c r="BJ214" s="1244"/>
      <c r="BK214" s="1244"/>
      <c r="BL214" s="1244"/>
      <c r="BM214" s="1244"/>
      <c r="BN214" s="1244"/>
      <c r="BO214" s="1244"/>
      <c r="BP214" s="1244"/>
      <c r="BQ214" s="1244"/>
      <c r="BR214" s="1244"/>
      <c r="BS214" s="1244"/>
      <c r="BT214" s="1244"/>
      <c r="BU214" s="1244"/>
      <c r="BV214" s="1244"/>
      <c r="BW214" s="1244"/>
      <c r="BX214" s="1244"/>
      <c r="BY214" s="1244"/>
      <c r="BZ214" s="1244"/>
      <c r="CA214" s="1244"/>
    </row>
    <row r="215" spans="1:79" ht="33.75" customHeight="1" thickBot="1">
      <c r="B215" s="1367" t="s">
        <v>843</v>
      </c>
      <c r="C215" s="1368" t="s">
        <v>844</v>
      </c>
      <c r="D215" s="1368" t="s">
        <v>845</v>
      </c>
      <c r="E215" s="1369" t="s">
        <v>846</v>
      </c>
      <c r="F215" s="1413" t="s">
        <v>847</v>
      </c>
      <c r="G215" s="1478" t="e">
        <f>AVERAGE([2]A.Pontozás_1.értékelő!G211,[2]B.Pontozás_2.értékelő!G211)</f>
        <v>#DIV/0!</v>
      </c>
      <c r="H215" s="1362"/>
      <c r="I215" s="1244"/>
      <c r="J215" s="1244"/>
      <c r="K215" s="1244"/>
      <c r="L215" s="1244"/>
      <c r="M215" s="1244"/>
      <c r="N215" s="1336"/>
      <c r="O215" s="1244"/>
      <c r="P215" s="1244"/>
      <c r="Q215" s="1244"/>
      <c r="R215" s="1244"/>
      <c r="S215" s="1244"/>
      <c r="T215" s="1244"/>
      <c r="U215" s="1244"/>
      <c r="V215" s="1244"/>
      <c r="W215" s="1244"/>
      <c r="X215" s="1244"/>
      <c r="Y215" s="1244"/>
      <c r="Z215" s="1244"/>
      <c r="AA215" s="1244"/>
      <c r="AB215" s="1244"/>
      <c r="AC215" s="1244"/>
      <c r="AD215" s="1244"/>
      <c r="AE215" s="1244"/>
      <c r="AF215" s="1244"/>
      <c r="AG215" s="1244"/>
      <c r="AH215" s="1244"/>
      <c r="AI215" s="1244"/>
      <c r="AJ215" s="1244"/>
      <c r="AK215" s="1244"/>
      <c r="AL215" s="1244"/>
      <c r="AM215" s="1244"/>
      <c r="AN215" s="1244"/>
      <c r="AO215" s="1244"/>
      <c r="AP215" s="1244"/>
      <c r="AQ215" s="1244"/>
      <c r="AR215" s="1244"/>
      <c r="AS215" s="1244"/>
      <c r="AT215" s="1244"/>
      <c r="AU215" s="1244"/>
      <c r="AV215" s="1244"/>
      <c r="AW215" s="1244"/>
      <c r="AX215" s="1244"/>
      <c r="AY215" s="1244"/>
      <c r="AZ215" s="1244"/>
      <c r="BA215" s="1244"/>
      <c r="BB215" s="1244"/>
      <c r="BC215" s="1244"/>
      <c r="BD215" s="1244"/>
      <c r="BE215" s="1244"/>
      <c r="BF215" s="1244"/>
      <c r="BG215" s="1244"/>
      <c r="BH215" s="1244"/>
      <c r="BI215" s="1244"/>
      <c r="BJ215" s="1244"/>
      <c r="BK215" s="1244"/>
      <c r="BL215" s="1244"/>
      <c r="BM215" s="1244"/>
      <c r="BN215" s="1244"/>
      <c r="BO215" s="1244"/>
      <c r="BP215" s="1244"/>
      <c r="BQ215" s="1244"/>
      <c r="BR215" s="1244"/>
      <c r="BS215" s="1244"/>
      <c r="BT215" s="1244"/>
      <c r="BU215" s="1244"/>
      <c r="BV215" s="1244"/>
      <c r="BW215" s="1244"/>
      <c r="BX215" s="1244"/>
      <c r="BY215" s="1244"/>
      <c r="BZ215" s="1244"/>
      <c r="CA215" s="1244"/>
    </row>
    <row r="216" spans="1:79" ht="27.95" customHeight="1">
      <c r="B216" s="1378" t="s">
        <v>941</v>
      </c>
      <c r="C216" s="1379">
        <v>0</v>
      </c>
      <c r="D216" s="1380">
        <v>1</v>
      </c>
      <c r="E216" s="1381">
        <v>0</v>
      </c>
      <c r="F216" s="1414"/>
      <c r="G216" s="1407"/>
      <c r="H216" s="1407"/>
      <c r="I216" s="1408"/>
      <c r="J216" s="1244"/>
      <c r="K216" s="1244"/>
      <c r="L216" s="1244"/>
      <c r="M216" s="1244"/>
      <c r="N216" s="1336"/>
      <c r="O216" s="1244"/>
      <c r="P216" s="1244"/>
      <c r="Q216" s="1244"/>
      <c r="R216" s="1244"/>
      <c r="S216" s="1244"/>
      <c r="T216" s="1244"/>
      <c r="U216" s="1244"/>
      <c r="V216" s="1244"/>
      <c r="W216" s="1244"/>
      <c r="X216" s="1244"/>
      <c r="Y216" s="1244"/>
      <c r="Z216" s="1244"/>
      <c r="AA216" s="1244"/>
      <c r="AB216" s="1244"/>
      <c r="AC216" s="1244"/>
      <c r="AD216" s="1244"/>
      <c r="AE216" s="1244"/>
      <c r="AF216" s="1244"/>
      <c r="AG216" s="1244"/>
      <c r="AH216" s="1244"/>
      <c r="AI216" s="1244"/>
      <c r="AJ216" s="1244"/>
      <c r="AK216" s="1244"/>
      <c r="AL216" s="1244"/>
      <c r="AM216" s="1244"/>
      <c r="AN216" s="1244"/>
      <c r="AO216" s="1244"/>
      <c r="AP216" s="1244"/>
      <c r="AQ216" s="1244"/>
      <c r="AR216" s="1244"/>
      <c r="AS216" s="1244"/>
      <c r="AT216" s="1244"/>
      <c r="AU216" s="1244"/>
      <c r="AV216" s="1244"/>
      <c r="AW216" s="1244"/>
      <c r="AX216" s="1244"/>
      <c r="AY216" s="1244"/>
      <c r="AZ216" s="1244"/>
      <c r="BA216" s="1244"/>
      <c r="BB216" s="1244"/>
      <c r="BC216" s="1244"/>
      <c r="BD216" s="1244"/>
      <c r="BE216" s="1244"/>
      <c r="BF216" s="1244"/>
      <c r="BG216" s="1244"/>
      <c r="BH216" s="1244"/>
      <c r="BI216" s="1244"/>
      <c r="BJ216" s="1244"/>
      <c r="BK216" s="1244"/>
      <c r="BL216" s="1244"/>
      <c r="BM216" s="1244"/>
      <c r="BN216" s="1244"/>
      <c r="BO216" s="1244"/>
      <c r="BP216" s="1244"/>
      <c r="BQ216" s="1244"/>
      <c r="BR216" s="1244"/>
      <c r="BS216" s="1244"/>
      <c r="BT216" s="1244"/>
      <c r="BU216" s="1244"/>
      <c r="BV216" s="1244"/>
      <c r="BW216" s="1244"/>
      <c r="BX216" s="1244"/>
      <c r="BY216" s="1244"/>
      <c r="BZ216" s="1244"/>
      <c r="CA216" s="1244"/>
    </row>
    <row r="217" spans="1:79" ht="30" customHeight="1">
      <c r="B217" s="1388" t="s">
        <v>942</v>
      </c>
      <c r="C217" s="1389">
        <v>1</v>
      </c>
      <c r="D217" s="1390">
        <v>1</v>
      </c>
      <c r="E217" s="1391">
        <v>1</v>
      </c>
      <c r="F217" s="1414"/>
      <c r="G217" s="1409"/>
      <c r="H217" s="1409"/>
      <c r="I217" s="1410"/>
      <c r="J217" s="1244"/>
      <c r="K217" s="1244"/>
      <c r="L217" s="1244"/>
      <c r="M217" s="1244"/>
      <c r="N217" s="1336"/>
      <c r="O217" s="1244"/>
      <c r="P217" s="1244"/>
      <c r="Q217" s="1244"/>
      <c r="R217" s="1244"/>
      <c r="S217" s="1244"/>
      <c r="T217" s="1244"/>
      <c r="U217" s="1244"/>
      <c r="V217" s="1244"/>
      <c r="W217" s="1244"/>
      <c r="X217" s="1244"/>
      <c r="Y217" s="1244"/>
      <c r="Z217" s="1244"/>
      <c r="AA217" s="1244"/>
      <c r="AB217" s="1244"/>
      <c r="AC217" s="1244"/>
      <c r="AD217" s="1244"/>
      <c r="AE217" s="1244"/>
      <c r="AF217" s="1244"/>
      <c r="AG217" s="1244"/>
      <c r="AH217" s="1244"/>
      <c r="AI217" s="1244"/>
      <c r="AJ217" s="1244"/>
      <c r="AK217" s="1244"/>
      <c r="AL217" s="1244"/>
      <c r="AM217" s="1244"/>
      <c r="AN217" s="1244"/>
      <c r="AO217" s="1244"/>
      <c r="AP217" s="1244"/>
      <c r="AQ217" s="1244"/>
      <c r="AR217" s="1244"/>
      <c r="AS217" s="1244"/>
      <c r="AT217" s="1244"/>
      <c r="AU217" s="1244"/>
      <c r="AV217" s="1244"/>
      <c r="AW217" s="1244"/>
      <c r="AX217" s="1244"/>
      <c r="AY217" s="1244"/>
      <c r="AZ217" s="1244"/>
      <c r="BA217" s="1244"/>
      <c r="BB217" s="1244"/>
      <c r="BC217" s="1244"/>
      <c r="BD217" s="1244"/>
      <c r="BE217" s="1244"/>
      <c r="BF217" s="1244"/>
      <c r="BG217" s="1244"/>
      <c r="BH217" s="1244"/>
      <c r="BI217" s="1244"/>
      <c r="BJ217" s="1244"/>
      <c r="BK217" s="1244"/>
      <c r="BL217" s="1244"/>
      <c r="BM217" s="1244"/>
      <c r="BN217" s="1244"/>
      <c r="BO217" s="1244"/>
      <c r="BP217" s="1244"/>
      <c r="BQ217" s="1244"/>
      <c r="BR217" s="1244"/>
      <c r="BS217" s="1244"/>
      <c r="BT217" s="1244"/>
      <c r="BU217" s="1244"/>
      <c r="BV217" s="1244"/>
      <c r="BW217" s="1244"/>
      <c r="BX217" s="1244"/>
      <c r="BY217" s="1244"/>
      <c r="BZ217" s="1244"/>
      <c r="CA217" s="1244"/>
    </row>
    <row r="218" spans="1:79" ht="33.6" customHeight="1">
      <c r="B218" s="1388" t="s">
        <v>943</v>
      </c>
      <c r="C218" s="1389">
        <v>2</v>
      </c>
      <c r="D218" s="1390">
        <v>1</v>
      </c>
      <c r="E218" s="1391">
        <v>2</v>
      </c>
      <c r="F218" s="1414"/>
      <c r="G218" s="1409"/>
      <c r="H218" s="1409"/>
      <c r="I218" s="1410"/>
      <c r="J218" s="1244"/>
      <c r="K218" s="1244"/>
      <c r="L218" s="1244"/>
      <c r="M218" s="1244"/>
      <c r="N218" s="1336"/>
      <c r="O218" s="1244"/>
      <c r="P218" s="1244"/>
      <c r="Q218" s="1244"/>
      <c r="R218" s="1244"/>
      <c r="S218" s="1244"/>
      <c r="T218" s="1244"/>
      <c r="U218" s="1244"/>
      <c r="V218" s="1244"/>
      <c r="W218" s="1244"/>
      <c r="X218" s="1244"/>
      <c r="Y218" s="1244"/>
      <c r="Z218" s="1244"/>
      <c r="AA218" s="1244"/>
      <c r="AB218" s="1244"/>
      <c r="AC218" s="1244"/>
      <c r="AD218" s="1244"/>
      <c r="AE218" s="1244"/>
      <c r="AF218" s="1244"/>
      <c r="AG218" s="1244"/>
      <c r="AH218" s="1244"/>
      <c r="AI218" s="1244"/>
      <c r="AJ218" s="1244"/>
      <c r="AK218" s="1244"/>
      <c r="AL218" s="1244"/>
      <c r="AM218" s="1244"/>
      <c r="AN218" s="1244"/>
      <c r="AO218" s="1244"/>
      <c r="AP218" s="1244"/>
      <c r="AQ218" s="1244"/>
      <c r="AR218" s="1244"/>
      <c r="AS218" s="1244"/>
      <c r="AT218" s="1244"/>
      <c r="AU218" s="1244"/>
      <c r="AV218" s="1244"/>
      <c r="AW218" s="1244"/>
      <c r="AX218" s="1244"/>
      <c r="AY218" s="1244"/>
      <c r="AZ218" s="1244"/>
      <c r="BA218" s="1244"/>
      <c r="BB218" s="1244"/>
      <c r="BC218" s="1244"/>
      <c r="BD218" s="1244"/>
      <c r="BE218" s="1244"/>
      <c r="BF218" s="1244"/>
      <c r="BG218" s="1244"/>
      <c r="BH218" s="1244"/>
      <c r="BI218" s="1244"/>
      <c r="BJ218" s="1244"/>
      <c r="BK218" s="1244"/>
      <c r="BL218" s="1244"/>
      <c r="BM218" s="1244"/>
      <c r="BN218" s="1244"/>
      <c r="BO218" s="1244"/>
      <c r="BP218" s="1244"/>
      <c r="BQ218" s="1244"/>
      <c r="BR218" s="1244"/>
      <c r="BS218" s="1244"/>
      <c r="BT218" s="1244"/>
      <c r="BU218" s="1244"/>
      <c r="BV218" s="1244"/>
      <c r="BW218" s="1244"/>
      <c r="BX218" s="1244"/>
      <c r="BY218" s="1244"/>
      <c r="BZ218" s="1244"/>
      <c r="CA218" s="1244"/>
    </row>
    <row r="219" spans="1:79" ht="42.6" customHeight="1" thickBot="1">
      <c r="B219" s="1394" t="s">
        <v>944</v>
      </c>
      <c r="C219" s="1395">
        <v>3</v>
      </c>
      <c r="D219" s="1396">
        <v>1</v>
      </c>
      <c r="E219" s="1397">
        <v>3</v>
      </c>
      <c r="F219" s="1415"/>
      <c r="G219" s="1411"/>
      <c r="H219" s="1411"/>
      <c r="I219" s="1412"/>
      <c r="J219" s="1244"/>
      <c r="K219" s="1244"/>
      <c r="L219" s="1244"/>
      <c r="M219" s="1244"/>
      <c r="N219" s="1336"/>
      <c r="O219" s="1244"/>
      <c r="P219" s="1244"/>
      <c r="Q219" s="1244"/>
      <c r="R219" s="1244"/>
      <c r="S219" s="1244"/>
      <c r="T219" s="1244"/>
      <c r="U219" s="1244"/>
      <c r="V219" s="1244"/>
      <c r="W219" s="1244"/>
      <c r="X219" s="1244"/>
      <c r="Y219" s="1244"/>
      <c r="Z219" s="1244"/>
      <c r="AA219" s="1244"/>
      <c r="AB219" s="1244"/>
      <c r="AC219" s="1244"/>
      <c r="AD219" s="1244"/>
      <c r="AE219" s="1244"/>
      <c r="AF219" s="1244"/>
      <c r="AG219" s="1244"/>
      <c r="AH219" s="1244"/>
      <c r="AI219" s="1244"/>
      <c r="AJ219" s="1244"/>
      <c r="AK219" s="1244"/>
      <c r="AL219" s="1244"/>
      <c r="AM219" s="1244"/>
      <c r="AN219" s="1244"/>
      <c r="AO219" s="1244"/>
      <c r="AP219" s="1244"/>
      <c r="AQ219" s="1244"/>
      <c r="AR219" s="1244"/>
      <c r="AS219" s="1244"/>
      <c r="AT219" s="1244"/>
      <c r="AU219" s="1244"/>
      <c r="AV219" s="1244"/>
      <c r="AW219" s="1244"/>
      <c r="AX219" s="1244"/>
      <c r="AY219" s="1244"/>
      <c r="AZ219" s="1244"/>
      <c r="BA219" s="1244"/>
      <c r="BB219" s="1244"/>
      <c r="BC219" s="1244"/>
      <c r="BD219" s="1244"/>
      <c r="BE219" s="1244"/>
      <c r="BF219" s="1244"/>
      <c r="BG219" s="1244"/>
      <c r="BH219" s="1244"/>
      <c r="BI219" s="1244"/>
      <c r="BJ219" s="1244"/>
      <c r="BK219" s="1244"/>
      <c r="BL219" s="1244"/>
      <c r="BM219" s="1244"/>
      <c r="BN219" s="1244"/>
      <c r="BO219" s="1244"/>
      <c r="BP219" s="1244"/>
      <c r="BQ219" s="1244"/>
      <c r="BR219" s="1244"/>
      <c r="BS219" s="1244"/>
      <c r="BT219" s="1244"/>
      <c r="BU219" s="1244"/>
      <c r="BV219" s="1244"/>
      <c r="BW219" s="1244"/>
      <c r="BX219" s="1244"/>
      <c r="BY219" s="1244"/>
      <c r="BZ219" s="1244"/>
      <c r="CA219" s="1244"/>
    </row>
    <row r="220" spans="1:79">
      <c r="B220" s="1358"/>
      <c r="C220" s="1199"/>
      <c r="D220" s="1199"/>
      <c r="E220" s="1199"/>
      <c r="F220" s="1425"/>
      <c r="G220" s="1362"/>
      <c r="H220" s="1362"/>
      <c r="I220" s="1244"/>
      <c r="J220" s="1244"/>
      <c r="K220" s="1244"/>
      <c r="L220" s="1244"/>
      <c r="M220" s="1244"/>
      <c r="N220" s="1336"/>
      <c r="O220" s="1244"/>
      <c r="P220" s="1244"/>
      <c r="Q220" s="1244"/>
      <c r="R220" s="1244"/>
      <c r="S220" s="1244"/>
      <c r="T220" s="1244"/>
      <c r="U220" s="1244"/>
      <c r="V220" s="1244"/>
      <c r="W220" s="1244"/>
      <c r="X220" s="1244"/>
      <c r="Y220" s="1244"/>
      <c r="Z220" s="1244"/>
      <c r="AA220" s="1244"/>
      <c r="AB220" s="1244"/>
      <c r="AC220" s="1244"/>
      <c r="AD220" s="1244"/>
      <c r="AE220" s="1244"/>
      <c r="AF220" s="1244"/>
      <c r="AG220" s="1244"/>
      <c r="AH220" s="1244"/>
      <c r="AI220" s="1244"/>
      <c r="AJ220" s="1244"/>
      <c r="AK220" s="1244"/>
      <c r="AL220" s="1244"/>
      <c r="AM220" s="1244"/>
      <c r="AN220" s="1244"/>
      <c r="AO220" s="1244"/>
      <c r="AP220" s="1244"/>
      <c r="AQ220" s="1244"/>
      <c r="AR220" s="1244"/>
      <c r="AS220" s="1244"/>
      <c r="AT220" s="1244"/>
      <c r="AU220" s="1244"/>
      <c r="AV220" s="1244"/>
      <c r="AW220" s="1244"/>
      <c r="AX220" s="1244"/>
      <c r="AY220" s="1244"/>
      <c r="AZ220" s="1244"/>
      <c r="BA220" s="1244"/>
      <c r="BB220" s="1244"/>
      <c r="BC220" s="1244"/>
      <c r="BD220" s="1244"/>
      <c r="BE220" s="1244"/>
      <c r="BF220" s="1244"/>
      <c r="BG220" s="1244"/>
      <c r="BH220" s="1244"/>
      <c r="BI220" s="1244"/>
      <c r="BJ220" s="1244"/>
      <c r="BK220" s="1244"/>
      <c r="BL220" s="1244"/>
      <c r="BM220" s="1244"/>
      <c r="BN220" s="1244"/>
      <c r="BO220" s="1244"/>
      <c r="BP220" s="1244"/>
      <c r="BQ220" s="1244"/>
      <c r="BR220" s="1244"/>
      <c r="BS220" s="1244"/>
      <c r="BT220" s="1244"/>
      <c r="BU220" s="1244"/>
      <c r="BV220" s="1244"/>
      <c r="BW220" s="1244"/>
      <c r="BX220" s="1244"/>
      <c r="BY220" s="1244"/>
      <c r="BZ220" s="1244"/>
      <c r="CA220" s="1244"/>
    </row>
    <row r="221" spans="1:79" ht="18" customHeight="1">
      <c r="A221" s="1193">
        <v>22</v>
      </c>
      <c r="B221" s="1358" t="s">
        <v>945</v>
      </c>
      <c r="C221" s="1359"/>
      <c r="D221" s="1359"/>
      <c r="E221" s="1359"/>
      <c r="F221" s="1425"/>
      <c r="G221" s="1362"/>
      <c r="H221" s="1362"/>
      <c r="I221" s="1244"/>
      <c r="J221" s="1244"/>
      <c r="K221" s="1244"/>
      <c r="L221" s="1244"/>
      <c r="M221" s="1244"/>
      <c r="N221" s="1336"/>
      <c r="O221" s="1244"/>
      <c r="P221" s="1244"/>
      <c r="Q221" s="1244"/>
      <c r="R221" s="1244"/>
      <c r="S221" s="1244"/>
      <c r="T221" s="1244"/>
      <c r="U221" s="1244"/>
      <c r="V221" s="1244"/>
      <c r="W221" s="1244"/>
      <c r="X221" s="1244"/>
      <c r="Y221" s="1244"/>
      <c r="Z221" s="1244"/>
      <c r="AA221" s="1244"/>
      <c r="AB221" s="1244"/>
      <c r="AC221" s="1244"/>
      <c r="AD221" s="1244"/>
      <c r="AE221" s="1244"/>
      <c r="AF221" s="1244"/>
      <c r="AG221" s="1244"/>
      <c r="AH221" s="1244"/>
      <c r="AI221" s="1244"/>
      <c r="AJ221" s="1244"/>
      <c r="AK221" s="1244"/>
      <c r="AL221" s="1244"/>
      <c r="AM221" s="1244"/>
      <c r="AN221" s="1244"/>
      <c r="AO221" s="1244"/>
      <c r="AP221" s="1244"/>
      <c r="AQ221" s="1244"/>
      <c r="AR221" s="1244"/>
      <c r="AS221" s="1244"/>
      <c r="AT221" s="1244"/>
      <c r="AU221" s="1244"/>
      <c r="AV221" s="1244"/>
      <c r="AW221" s="1244"/>
      <c r="AX221" s="1244"/>
      <c r="AY221" s="1244"/>
      <c r="AZ221" s="1244"/>
      <c r="BA221" s="1244"/>
      <c r="BB221" s="1244"/>
      <c r="BC221" s="1244"/>
      <c r="BD221" s="1244"/>
      <c r="BE221" s="1244"/>
      <c r="BF221" s="1244"/>
      <c r="BG221" s="1244"/>
      <c r="BH221" s="1244"/>
      <c r="BI221" s="1244"/>
      <c r="BJ221" s="1244"/>
      <c r="BK221" s="1244"/>
      <c r="BL221" s="1244"/>
      <c r="BM221" s="1244"/>
      <c r="BN221" s="1244"/>
      <c r="BO221" s="1244"/>
      <c r="BP221" s="1244"/>
      <c r="BQ221" s="1244"/>
      <c r="BR221" s="1244"/>
      <c r="BS221" s="1244"/>
      <c r="BT221" s="1244"/>
      <c r="BU221" s="1244"/>
      <c r="BV221" s="1244"/>
      <c r="BW221" s="1244"/>
      <c r="BX221" s="1244"/>
      <c r="BY221" s="1244"/>
      <c r="BZ221" s="1244"/>
      <c r="CA221" s="1244"/>
    </row>
    <row r="222" spans="1:79" ht="35.25" customHeight="1">
      <c r="B222" s="1363" t="s">
        <v>946</v>
      </c>
      <c r="C222" s="1364"/>
      <c r="D222" s="1364"/>
      <c r="E222" s="1365"/>
      <c r="F222" s="1425"/>
      <c r="G222" s="1362"/>
      <c r="H222" s="1362"/>
      <c r="I222" s="1244"/>
      <c r="J222" s="1244"/>
      <c r="K222" s="1244"/>
      <c r="L222" s="1244"/>
      <c r="M222" s="1244"/>
      <c r="N222" s="1336"/>
      <c r="O222" s="1244"/>
      <c r="P222" s="1244"/>
      <c r="Q222" s="1244"/>
      <c r="R222" s="1244"/>
      <c r="S222" s="1244"/>
      <c r="T222" s="1244"/>
      <c r="U222" s="1244"/>
      <c r="V222" s="1244"/>
      <c r="W222" s="1244"/>
      <c r="X222" s="1244"/>
      <c r="Y222" s="1244"/>
      <c r="Z222" s="1244"/>
      <c r="AA222" s="1244"/>
      <c r="AB222" s="1244"/>
      <c r="AC222" s="1244"/>
      <c r="AD222" s="1244"/>
      <c r="AE222" s="1244"/>
      <c r="AF222" s="1244"/>
      <c r="AG222" s="1244"/>
      <c r="AH222" s="1244"/>
      <c r="AI222" s="1244"/>
      <c r="AJ222" s="1244"/>
      <c r="AK222" s="1244"/>
      <c r="AL222" s="1244"/>
      <c r="AM222" s="1244"/>
      <c r="AN222" s="1244"/>
      <c r="AO222" s="1244"/>
      <c r="AP222" s="1244"/>
      <c r="AQ222" s="1244"/>
      <c r="AR222" s="1244"/>
      <c r="AS222" s="1244"/>
      <c r="AT222" s="1244"/>
      <c r="AU222" s="1244"/>
      <c r="AV222" s="1244"/>
      <c r="AW222" s="1244"/>
      <c r="AX222" s="1244"/>
      <c r="AY222" s="1244"/>
      <c r="AZ222" s="1244"/>
      <c r="BA222" s="1244"/>
      <c r="BB222" s="1244"/>
      <c r="BC222" s="1244"/>
      <c r="BD222" s="1244"/>
      <c r="BE222" s="1244"/>
      <c r="BF222" s="1244"/>
      <c r="BG222" s="1244"/>
      <c r="BH222" s="1244"/>
      <c r="BI222" s="1244"/>
      <c r="BJ222" s="1244"/>
      <c r="BK222" s="1244"/>
      <c r="BL222" s="1244"/>
      <c r="BM222" s="1244"/>
      <c r="BN222" s="1244"/>
      <c r="BO222" s="1244"/>
      <c r="BP222" s="1244"/>
      <c r="BQ222" s="1244"/>
      <c r="BR222" s="1244"/>
      <c r="BS222" s="1244"/>
      <c r="BT222" s="1244"/>
      <c r="BU222" s="1244"/>
      <c r="BV222" s="1244"/>
      <c r="BW222" s="1244"/>
      <c r="BX222" s="1244"/>
      <c r="BY222" s="1244"/>
      <c r="BZ222" s="1244"/>
      <c r="CA222" s="1244"/>
    </row>
    <row r="223" spans="1:79" ht="16.5" customHeight="1" thickBot="1">
      <c r="B223" s="1358" t="s">
        <v>947</v>
      </c>
      <c r="C223" s="1366"/>
      <c r="F223" s="1425"/>
      <c r="G223" s="1362"/>
      <c r="H223" s="1362"/>
      <c r="I223" s="1244"/>
      <c r="J223" s="1244"/>
      <c r="K223" s="1244"/>
      <c r="L223" s="1244"/>
      <c r="M223" s="1244"/>
      <c r="N223" s="1336"/>
      <c r="O223" s="1244"/>
      <c r="P223" s="1244"/>
      <c r="Q223" s="1244"/>
      <c r="R223" s="1244"/>
      <c r="S223" s="1244"/>
      <c r="T223" s="1244"/>
      <c r="U223" s="1244"/>
      <c r="V223" s="1244"/>
      <c r="W223" s="1244"/>
      <c r="X223" s="1244"/>
      <c r="Y223" s="1244"/>
      <c r="Z223" s="1244"/>
      <c r="AA223" s="1244"/>
      <c r="AB223" s="1244"/>
      <c r="AC223" s="1244"/>
      <c r="AD223" s="1244"/>
      <c r="AE223" s="1244"/>
      <c r="AF223" s="1244"/>
      <c r="AG223" s="1244"/>
      <c r="AH223" s="1244"/>
      <c r="AI223" s="1244"/>
      <c r="AJ223" s="1244"/>
      <c r="AK223" s="1244"/>
      <c r="AL223" s="1244"/>
      <c r="AM223" s="1244"/>
      <c r="AN223" s="1244"/>
      <c r="AO223" s="1244"/>
      <c r="AP223" s="1244"/>
      <c r="AQ223" s="1244"/>
      <c r="AR223" s="1244"/>
      <c r="AS223" s="1244"/>
      <c r="AT223" s="1244"/>
      <c r="AU223" s="1244"/>
      <c r="AV223" s="1244"/>
      <c r="AW223" s="1244"/>
      <c r="AX223" s="1244"/>
      <c r="AY223" s="1244"/>
      <c r="AZ223" s="1244"/>
      <c r="BA223" s="1244"/>
      <c r="BB223" s="1244"/>
      <c r="BC223" s="1244"/>
      <c r="BD223" s="1244"/>
      <c r="BE223" s="1244"/>
      <c r="BF223" s="1244"/>
      <c r="BG223" s="1244"/>
      <c r="BH223" s="1244"/>
      <c r="BI223" s="1244"/>
      <c r="BJ223" s="1244"/>
      <c r="BK223" s="1244"/>
      <c r="BL223" s="1244"/>
      <c r="BM223" s="1244"/>
      <c r="BN223" s="1244"/>
      <c r="BO223" s="1244"/>
      <c r="BP223" s="1244"/>
      <c r="BQ223" s="1244"/>
      <c r="BR223" s="1244"/>
      <c r="BS223" s="1244"/>
      <c r="BT223" s="1244"/>
      <c r="BU223" s="1244"/>
      <c r="BV223" s="1244"/>
      <c r="BW223" s="1244"/>
      <c r="BX223" s="1244"/>
      <c r="BY223" s="1244"/>
      <c r="BZ223" s="1244"/>
      <c r="CA223" s="1244"/>
    </row>
    <row r="224" spans="1:79" ht="33.75" customHeight="1" thickBot="1">
      <c r="B224" s="1367" t="s">
        <v>843</v>
      </c>
      <c r="C224" s="1368" t="s">
        <v>844</v>
      </c>
      <c r="D224" s="1368" t="s">
        <v>845</v>
      </c>
      <c r="E224" s="1369" t="s">
        <v>846</v>
      </c>
      <c r="F224" s="1413" t="s">
        <v>847</v>
      </c>
      <c r="G224" s="1478" t="e">
        <f>AVERAGE([2]A.Pontozás_1.értékelő!G220,[2]B.Pontozás_2.értékelő!G220)</f>
        <v>#DIV/0!</v>
      </c>
      <c r="H224" s="1362"/>
      <c r="I224" s="1244"/>
      <c r="J224" s="1244"/>
      <c r="K224" s="1244"/>
      <c r="L224" s="1244"/>
      <c r="M224" s="1244"/>
      <c r="N224" s="1336"/>
      <c r="O224" s="1244"/>
      <c r="P224" s="1244"/>
      <c r="Q224" s="1244"/>
      <c r="R224" s="1244"/>
      <c r="S224" s="1244"/>
      <c r="T224" s="1244"/>
      <c r="U224" s="1244"/>
      <c r="V224" s="1244"/>
      <c r="W224" s="1244"/>
      <c r="X224" s="1244"/>
      <c r="Y224" s="1244"/>
      <c r="Z224" s="1244"/>
      <c r="AA224" s="1244"/>
      <c r="AB224" s="1244"/>
      <c r="AC224" s="1244"/>
      <c r="AD224" s="1244"/>
      <c r="AE224" s="1244"/>
      <c r="AF224" s="1244"/>
      <c r="AG224" s="1244"/>
      <c r="AH224" s="1244"/>
      <c r="AI224" s="1244"/>
      <c r="AJ224" s="1244"/>
      <c r="AK224" s="1244"/>
      <c r="AL224" s="1244"/>
      <c r="AM224" s="1244"/>
      <c r="AN224" s="1244"/>
      <c r="AO224" s="1244"/>
      <c r="AP224" s="1244"/>
      <c r="AQ224" s="1244"/>
      <c r="AR224" s="1244"/>
      <c r="AS224" s="1244"/>
      <c r="AT224" s="1244"/>
      <c r="AU224" s="1244"/>
      <c r="AV224" s="1244"/>
      <c r="AW224" s="1244"/>
      <c r="AX224" s="1244"/>
      <c r="AY224" s="1244"/>
      <c r="AZ224" s="1244"/>
      <c r="BA224" s="1244"/>
      <c r="BB224" s="1244"/>
      <c r="BC224" s="1244"/>
      <c r="BD224" s="1244"/>
      <c r="BE224" s="1244"/>
      <c r="BF224" s="1244"/>
      <c r="BG224" s="1244"/>
      <c r="BH224" s="1244"/>
      <c r="BI224" s="1244"/>
      <c r="BJ224" s="1244"/>
      <c r="BK224" s="1244"/>
      <c r="BL224" s="1244"/>
      <c r="BM224" s="1244"/>
      <c r="BN224" s="1244"/>
      <c r="BO224" s="1244"/>
      <c r="BP224" s="1244"/>
      <c r="BQ224" s="1244"/>
      <c r="BR224" s="1244"/>
      <c r="BS224" s="1244"/>
      <c r="BT224" s="1244"/>
      <c r="BU224" s="1244"/>
      <c r="BV224" s="1244"/>
      <c r="BW224" s="1244"/>
      <c r="BX224" s="1244"/>
      <c r="BY224" s="1244"/>
      <c r="BZ224" s="1244"/>
      <c r="CA224" s="1244"/>
    </row>
    <row r="225" spans="1:79" ht="24.6" customHeight="1">
      <c r="B225" s="1378" t="s">
        <v>849</v>
      </c>
      <c r="C225" s="1379">
        <v>0</v>
      </c>
      <c r="D225" s="1380">
        <v>2</v>
      </c>
      <c r="E225" s="1381">
        <v>0</v>
      </c>
      <c r="F225" s="1414"/>
      <c r="G225" s="1407"/>
      <c r="H225" s="1407"/>
      <c r="I225" s="1408"/>
      <c r="J225" s="1244"/>
      <c r="K225" s="1244"/>
      <c r="L225" s="1244"/>
      <c r="M225" s="1244"/>
      <c r="N225" s="1336"/>
      <c r="O225" s="1244"/>
      <c r="P225" s="1244"/>
      <c r="Q225" s="1244"/>
      <c r="R225" s="1244"/>
      <c r="S225" s="1244"/>
      <c r="T225" s="1244"/>
      <c r="U225" s="1244"/>
      <c r="V225" s="1244"/>
      <c r="W225" s="1244"/>
      <c r="X225" s="1244"/>
      <c r="Y225" s="1244"/>
      <c r="Z225" s="1244"/>
      <c r="AA225" s="1244"/>
      <c r="AB225" s="1244"/>
      <c r="AC225" s="1244"/>
      <c r="AD225" s="1244"/>
      <c r="AE225" s="1244"/>
      <c r="AF225" s="1244"/>
      <c r="AG225" s="1244"/>
      <c r="AH225" s="1244"/>
      <c r="AI225" s="1244"/>
      <c r="AJ225" s="1244"/>
      <c r="AK225" s="1244"/>
      <c r="AL225" s="1244"/>
      <c r="AM225" s="1244"/>
      <c r="AN225" s="1244"/>
      <c r="AO225" s="1244"/>
      <c r="AP225" s="1244"/>
      <c r="AQ225" s="1244"/>
      <c r="AR225" s="1244"/>
      <c r="AS225" s="1244"/>
      <c r="AT225" s="1244"/>
      <c r="AU225" s="1244"/>
      <c r="AV225" s="1244"/>
      <c r="AW225" s="1244"/>
      <c r="AX225" s="1244"/>
      <c r="AY225" s="1244"/>
      <c r="AZ225" s="1244"/>
      <c r="BA225" s="1244"/>
      <c r="BB225" s="1244"/>
      <c r="BC225" s="1244"/>
      <c r="BD225" s="1244"/>
      <c r="BE225" s="1244"/>
      <c r="BF225" s="1244"/>
      <c r="BG225" s="1244"/>
      <c r="BH225" s="1244"/>
      <c r="BI225" s="1244"/>
      <c r="BJ225" s="1244"/>
      <c r="BK225" s="1244"/>
      <c r="BL225" s="1244"/>
      <c r="BM225" s="1244"/>
      <c r="BN225" s="1244"/>
      <c r="BO225" s="1244"/>
      <c r="BP225" s="1244"/>
      <c r="BQ225" s="1244"/>
      <c r="BR225" s="1244"/>
      <c r="BS225" s="1244"/>
      <c r="BT225" s="1244"/>
      <c r="BU225" s="1244"/>
      <c r="BV225" s="1244"/>
      <c r="BW225" s="1244"/>
      <c r="BX225" s="1244"/>
      <c r="BY225" s="1244"/>
      <c r="BZ225" s="1244"/>
      <c r="CA225" s="1244"/>
    </row>
    <row r="226" spans="1:79" ht="24.6" customHeight="1">
      <c r="B226" s="1388" t="s">
        <v>851</v>
      </c>
      <c r="C226" s="1389">
        <v>1</v>
      </c>
      <c r="D226" s="1390">
        <v>2</v>
      </c>
      <c r="E226" s="1391">
        <v>2</v>
      </c>
      <c r="F226" s="1414"/>
      <c r="G226" s="1409"/>
      <c r="H226" s="1409"/>
      <c r="I226" s="1410"/>
      <c r="J226" s="1244"/>
      <c r="K226" s="1244"/>
      <c r="L226" s="1244"/>
      <c r="M226" s="1244"/>
      <c r="N226" s="1336"/>
      <c r="O226" s="1244"/>
      <c r="P226" s="1244"/>
      <c r="Q226" s="1244"/>
      <c r="R226" s="1244"/>
      <c r="S226" s="1244"/>
      <c r="T226" s="1244"/>
      <c r="U226" s="1244"/>
      <c r="V226" s="1244"/>
      <c r="W226" s="1244"/>
      <c r="X226" s="1244"/>
      <c r="Y226" s="1244"/>
      <c r="Z226" s="1244"/>
      <c r="AA226" s="1244"/>
      <c r="AB226" s="1244"/>
      <c r="AC226" s="1244"/>
      <c r="AD226" s="1244"/>
      <c r="AE226" s="1244"/>
      <c r="AF226" s="1244"/>
      <c r="AG226" s="1244"/>
      <c r="AH226" s="1244"/>
      <c r="AI226" s="1244"/>
      <c r="AJ226" s="1244"/>
      <c r="AK226" s="1244"/>
      <c r="AL226" s="1244"/>
      <c r="AM226" s="1244"/>
      <c r="AN226" s="1244"/>
      <c r="AO226" s="1244"/>
      <c r="AP226" s="1244"/>
      <c r="AQ226" s="1244"/>
      <c r="AR226" s="1244"/>
      <c r="AS226" s="1244"/>
      <c r="AT226" s="1244"/>
      <c r="AU226" s="1244"/>
      <c r="AV226" s="1244"/>
      <c r="AW226" s="1244"/>
      <c r="AX226" s="1244"/>
      <c r="AY226" s="1244"/>
      <c r="AZ226" s="1244"/>
      <c r="BA226" s="1244"/>
      <c r="BB226" s="1244"/>
      <c r="BC226" s="1244"/>
      <c r="BD226" s="1244"/>
      <c r="BE226" s="1244"/>
      <c r="BF226" s="1244"/>
      <c r="BG226" s="1244"/>
      <c r="BH226" s="1244"/>
      <c r="BI226" s="1244"/>
      <c r="BJ226" s="1244"/>
      <c r="BK226" s="1244"/>
      <c r="BL226" s="1244"/>
      <c r="BM226" s="1244"/>
      <c r="BN226" s="1244"/>
      <c r="BO226" s="1244"/>
      <c r="BP226" s="1244"/>
      <c r="BQ226" s="1244"/>
      <c r="BR226" s="1244"/>
      <c r="BS226" s="1244"/>
      <c r="BT226" s="1244"/>
      <c r="BU226" s="1244"/>
      <c r="BV226" s="1244"/>
      <c r="BW226" s="1244"/>
      <c r="BX226" s="1244"/>
      <c r="BY226" s="1244"/>
      <c r="BZ226" s="1244"/>
      <c r="CA226" s="1244"/>
    </row>
    <row r="227" spans="1:79" ht="24.6" customHeight="1" thickBot="1">
      <c r="B227" s="1394" t="s">
        <v>853</v>
      </c>
      <c r="C227" s="1395">
        <v>2</v>
      </c>
      <c r="D227" s="1396">
        <v>2</v>
      </c>
      <c r="E227" s="1397">
        <v>4</v>
      </c>
      <c r="F227" s="1415"/>
      <c r="G227" s="1411"/>
      <c r="H227" s="1411"/>
      <c r="I227" s="1412"/>
      <c r="J227" s="1244"/>
      <c r="K227" s="1244"/>
      <c r="L227" s="1244"/>
      <c r="M227" s="1244"/>
      <c r="N227" s="1336"/>
      <c r="O227" s="1244"/>
      <c r="P227" s="1244"/>
      <c r="Q227" s="1244"/>
      <c r="R227" s="1244"/>
      <c r="S227" s="1244"/>
      <c r="T227" s="1244"/>
      <c r="U227" s="1244"/>
      <c r="V227" s="1244"/>
      <c r="W227" s="1244"/>
      <c r="X227" s="1244"/>
      <c r="Y227" s="1244"/>
      <c r="Z227" s="1244"/>
      <c r="AA227" s="1244"/>
      <c r="AB227" s="1244"/>
      <c r="AC227" s="1244"/>
      <c r="AD227" s="1244"/>
      <c r="AE227" s="1244"/>
      <c r="AF227" s="1244"/>
      <c r="AG227" s="1244"/>
      <c r="AH227" s="1244"/>
      <c r="AI227" s="1244"/>
      <c r="AJ227" s="1244"/>
      <c r="AK227" s="1244"/>
      <c r="AL227" s="1244"/>
      <c r="AM227" s="1244"/>
      <c r="AN227" s="1244"/>
      <c r="AO227" s="1244"/>
      <c r="AP227" s="1244"/>
      <c r="AQ227" s="1244"/>
      <c r="AR227" s="1244"/>
      <c r="AS227" s="1244"/>
      <c r="AT227" s="1244"/>
      <c r="AU227" s="1244"/>
      <c r="AV227" s="1244"/>
      <c r="AW227" s="1244"/>
      <c r="AX227" s="1244"/>
      <c r="AY227" s="1244"/>
      <c r="AZ227" s="1244"/>
      <c r="BA227" s="1244"/>
      <c r="BB227" s="1244"/>
      <c r="BC227" s="1244"/>
      <c r="BD227" s="1244"/>
      <c r="BE227" s="1244"/>
      <c r="BF227" s="1244"/>
      <c r="BG227" s="1244"/>
      <c r="BH227" s="1244"/>
      <c r="BI227" s="1244"/>
      <c r="BJ227" s="1244"/>
      <c r="BK227" s="1244"/>
      <c r="BL227" s="1244"/>
      <c r="BM227" s="1244"/>
      <c r="BN227" s="1244"/>
      <c r="BO227" s="1244"/>
      <c r="BP227" s="1244"/>
      <c r="BQ227" s="1244"/>
      <c r="BR227" s="1244"/>
      <c r="BS227" s="1244"/>
      <c r="BT227" s="1244"/>
      <c r="BU227" s="1244"/>
      <c r="BV227" s="1244"/>
      <c r="BW227" s="1244"/>
      <c r="BX227" s="1244"/>
      <c r="BY227" s="1244"/>
      <c r="BZ227" s="1244"/>
      <c r="CA227" s="1244"/>
    </row>
    <row r="228" spans="1:79" ht="9" customHeight="1">
      <c r="B228" s="1404"/>
      <c r="C228" s="1405"/>
      <c r="D228" s="1405"/>
      <c r="E228" s="1405"/>
      <c r="F228" s="1425"/>
      <c r="G228" s="1362"/>
      <c r="H228" s="1362"/>
      <c r="I228" s="1244"/>
      <c r="J228" s="1244"/>
      <c r="K228" s="1244"/>
      <c r="L228" s="1244"/>
      <c r="M228" s="1244"/>
      <c r="N228" s="1336"/>
      <c r="O228" s="1244"/>
      <c r="P228" s="1244"/>
      <c r="Q228" s="1244"/>
      <c r="R228" s="1244"/>
      <c r="S228" s="1244"/>
      <c r="T228" s="1244"/>
      <c r="U228" s="1244"/>
      <c r="V228" s="1244"/>
      <c r="W228" s="1244"/>
      <c r="X228" s="1244"/>
      <c r="Y228" s="1244"/>
      <c r="Z228" s="1244"/>
      <c r="AA228" s="1244"/>
      <c r="AB228" s="1244"/>
      <c r="AC228" s="1244"/>
      <c r="AD228" s="1244"/>
      <c r="AE228" s="1244"/>
      <c r="AF228" s="1244"/>
      <c r="AG228" s="1244"/>
      <c r="AH228" s="1244"/>
      <c r="AI228" s="1244"/>
      <c r="AJ228" s="1244"/>
      <c r="AK228" s="1244"/>
      <c r="AL228" s="1244"/>
      <c r="AM228" s="1244"/>
      <c r="AN228" s="1244"/>
      <c r="AO228" s="1244"/>
      <c r="AP228" s="1244"/>
      <c r="AQ228" s="1244"/>
      <c r="AR228" s="1244"/>
      <c r="AS228" s="1244"/>
      <c r="AT228" s="1244"/>
      <c r="AU228" s="1244"/>
      <c r="AV228" s="1244"/>
      <c r="AW228" s="1244"/>
      <c r="AX228" s="1244"/>
      <c r="AY228" s="1244"/>
      <c r="AZ228" s="1244"/>
      <c r="BA228" s="1244"/>
      <c r="BB228" s="1244"/>
      <c r="BC228" s="1244"/>
      <c r="BD228" s="1244"/>
      <c r="BE228" s="1244"/>
      <c r="BF228" s="1244"/>
      <c r="BG228" s="1244"/>
      <c r="BH228" s="1244"/>
      <c r="BI228" s="1244"/>
      <c r="BJ228" s="1244"/>
      <c r="BK228" s="1244"/>
      <c r="BL228" s="1244"/>
      <c r="BM228" s="1244"/>
      <c r="BN228" s="1244"/>
      <c r="BO228" s="1244"/>
      <c r="BP228" s="1244"/>
      <c r="BQ228" s="1244"/>
      <c r="BR228" s="1244"/>
      <c r="BS228" s="1244"/>
      <c r="BT228" s="1244"/>
      <c r="BU228" s="1244"/>
      <c r="BV228" s="1244"/>
      <c r="BW228" s="1244"/>
      <c r="BX228" s="1244"/>
      <c r="BY228" s="1244"/>
      <c r="BZ228" s="1244"/>
      <c r="CA228" s="1244"/>
    </row>
    <row r="229" spans="1:79">
      <c r="F229" s="1425"/>
      <c r="I229" s="1244"/>
      <c r="J229" s="1244"/>
      <c r="K229" s="1244"/>
      <c r="L229" s="1244"/>
      <c r="M229" s="1244"/>
      <c r="N229" s="1336"/>
      <c r="O229" s="1244"/>
      <c r="P229" s="1244"/>
      <c r="Q229" s="1244"/>
      <c r="R229" s="1244"/>
      <c r="S229" s="1244"/>
      <c r="T229" s="1244"/>
      <c r="U229" s="1244"/>
      <c r="V229" s="1244"/>
      <c r="W229" s="1244"/>
      <c r="X229" s="1244"/>
      <c r="Y229" s="1244"/>
      <c r="Z229" s="1244"/>
      <c r="AA229" s="1244"/>
      <c r="AB229" s="1244"/>
      <c r="AC229" s="1244"/>
      <c r="AD229" s="1244"/>
      <c r="AE229" s="1244"/>
      <c r="AF229" s="1244"/>
      <c r="AG229" s="1244"/>
      <c r="AH229" s="1244"/>
      <c r="AI229" s="1244"/>
      <c r="AJ229" s="1244"/>
      <c r="AK229" s="1244"/>
      <c r="AL229" s="1244"/>
      <c r="AM229" s="1244"/>
      <c r="AN229" s="1244"/>
      <c r="AO229" s="1244"/>
      <c r="AP229" s="1244"/>
      <c r="AQ229" s="1244"/>
      <c r="AR229" s="1244"/>
      <c r="AS229" s="1244"/>
      <c r="AT229" s="1244"/>
      <c r="AU229" s="1244"/>
      <c r="AV229" s="1244"/>
      <c r="AW229" s="1244"/>
      <c r="AX229" s="1244"/>
      <c r="AY229" s="1244"/>
      <c r="AZ229" s="1244"/>
      <c r="BA229" s="1244"/>
      <c r="BB229" s="1244"/>
      <c r="BC229" s="1244"/>
      <c r="BD229" s="1244"/>
      <c r="BE229" s="1244"/>
      <c r="BF229" s="1244"/>
      <c r="BG229" s="1244"/>
      <c r="BH229" s="1244"/>
      <c r="BI229" s="1244"/>
      <c r="BJ229" s="1244"/>
      <c r="BK229" s="1244"/>
      <c r="BL229" s="1244"/>
      <c r="BM229" s="1244"/>
      <c r="BN229" s="1244"/>
      <c r="BO229" s="1244"/>
      <c r="BP229" s="1244"/>
      <c r="BQ229" s="1244"/>
      <c r="BR229" s="1244"/>
      <c r="BS229" s="1244"/>
      <c r="BT229" s="1244"/>
      <c r="BU229" s="1244"/>
      <c r="BV229" s="1244"/>
      <c r="BW229" s="1244"/>
      <c r="BX229" s="1244"/>
      <c r="BY229" s="1244"/>
      <c r="BZ229" s="1244"/>
      <c r="CA229" s="1244"/>
    </row>
    <row r="230" spans="1:79" ht="6.75" customHeight="1" thickBot="1">
      <c r="F230" s="1425"/>
      <c r="I230" s="1196"/>
      <c r="J230" s="1244"/>
      <c r="K230" s="1244"/>
      <c r="L230" s="1244"/>
      <c r="M230" s="1244"/>
      <c r="N230" s="1336"/>
      <c r="O230" s="1244"/>
      <c r="P230" s="1244"/>
      <c r="Q230" s="1244"/>
      <c r="R230" s="1244"/>
      <c r="S230" s="1244"/>
      <c r="T230" s="1244"/>
      <c r="U230" s="1244"/>
      <c r="V230" s="1244"/>
      <c r="W230" s="1244"/>
      <c r="X230" s="1244"/>
      <c r="Y230" s="1244"/>
      <c r="Z230" s="1244"/>
      <c r="AA230" s="1244"/>
      <c r="AB230" s="1244"/>
      <c r="AC230" s="1244"/>
      <c r="AD230" s="1244"/>
      <c r="AE230" s="1244"/>
      <c r="AF230" s="1244"/>
      <c r="AG230" s="1244"/>
      <c r="AH230" s="1244"/>
      <c r="AI230" s="1244"/>
      <c r="AJ230" s="1244"/>
      <c r="AK230" s="1244"/>
      <c r="AL230" s="1244"/>
      <c r="AM230" s="1244"/>
      <c r="AN230" s="1244"/>
      <c r="AO230" s="1244"/>
      <c r="AP230" s="1244"/>
      <c r="AQ230" s="1244"/>
      <c r="AR230" s="1244"/>
      <c r="AS230" s="1244"/>
      <c r="AT230" s="1244"/>
      <c r="AU230" s="1244"/>
      <c r="AV230" s="1244"/>
      <c r="AW230" s="1244"/>
      <c r="AX230" s="1244"/>
      <c r="AY230" s="1244"/>
      <c r="AZ230" s="1244"/>
      <c r="BA230" s="1244"/>
      <c r="BB230" s="1244"/>
      <c r="BC230" s="1244"/>
      <c r="BD230" s="1244"/>
      <c r="BE230" s="1244"/>
      <c r="BF230" s="1244"/>
      <c r="BG230" s="1244"/>
      <c r="BH230" s="1244"/>
      <c r="BI230" s="1244"/>
      <c r="BJ230" s="1244"/>
      <c r="BK230" s="1244"/>
      <c r="BL230" s="1244"/>
      <c r="BM230" s="1244"/>
      <c r="BN230" s="1244"/>
      <c r="BO230" s="1244"/>
      <c r="BP230" s="1244"/>
      <c r="BQ230" s="1244"/>
      <c r="BR230" s="1244"/>
      <c r="BS230" s="1244"/>
      <c r="BT230" s="1244"/>
      <c r="BU230" s="1244"/>
      <c r="BV230" s="1244"/>
      <c r="BW230" s="1244"/>
      <c r="BX230" s="1244"/>
      <c r="BY230" s="1244"/>
      <c r="BZ230" s="1244"/>
      <c r="CA230" s="1244"/>
    </row>
    <row r="231" spans="1:79" s="1350" customFormat="1" ht="23.25" customHeight="1" thickBot="1">
      <c r="A231" s="1343"/>
      <c r="B231" s="1344"/>
      <c r="C231" s="1345"/>
      <c r="D231" s="1345"/>
      <c r="E231" s="1346"/>
      <c r="F231" s="1347" t="s">
        <v>836</v>
      </c>
      <c r="G231" s="1348"/>
      <c r="H231" s="1347" t="s">
        <v>837</v>
      </c>
      <c r="I231" s="1349"/>
      <c r="J231" s="1244"/>
      <c r="K231" s="1244"/>
      <c r="L231" s="1244"/>
      <c r="M231" s="1244"/>
      <c r="N231" s="1336"/>
      <c r="O231" s="1244"/>
      <c r="P231" s="1244"/>
      <c r="Q231" s="1244"/>
      <c r="R231" s="1244"/>
      <c r="S231" s="1244"/>
      <c r="T231" s="1244"/>
      <c r="U231" s="1244"/>
      <c r="V231" s="1244"/>
      <c r="W231" s="1244"/>
      <c r="X231" s="1244"/>
      <c r="Y231" s="1244"/>
      <c r="Z231" s="1244"/>
      <c r="AA231" s="1244"/>
      <c r="AB231" s="1244"/>
      <c r="AC231" s="1244"/>
      <c r="AD231" s="1244"/>
      <c r="AE231" s="1244"/>
      <c r="AF231" s="1244"/>
      <c r="AG231" s="1244"/>
      <c r="AH231" s="1244"/>
      <c r="AI231" s="1244"/>
      <c r="AJ231" s="1244"/>
      <c r="AK231" s="1244"/>
      <c r="AL231" s="1244"/>
      <c r="AM231" s="1244"/>
      <c r="AN231" s="1244"/>
      <c r="AO231" s="1244"/>
      <c r="AP231" s="1244"/>
      <c r="AQ231" s="1244"/>
      <c r="AR231" s="1244"/>
      <c r="AS231" s="1244"/>
      <c r="AT231" s="1244"/>
      <c r="AU231" s="1244"/>
      <c r="AV231" s="1244"/>
      <c r="AW231" s="1244"/>
      <c r="AX231" s="1244"/>
      <c r="AY231" s="1244"/>
      <c r="AZ231" s="1244"/>
      <c r="BA231" s="1244"/>
      <c r="BB231" s="1244"/>
      <c r="BC231" s="1244"/>
      <c r="BD231" s="1244"/>
      <c r="BE231" s="1244"/>
      <c r="BF231" s="1244"/>
      <c r="BG231" s="1244"/>
      <c r="BH231" s="1244"/>
      <c r="BI231" s="1244"/>
      <c r="BJ231" s="1244"/>
      <c r="BK231" s="1244"/>
      <c r="BL231" s="1244"/>
      <c r="BM231" s="1244"/>
      <c r="BN231" s="1244"/>
      <c r="BO231" s="1244"/>
      <c r="BP231" s="1244"/>
      <c r="BQ231" s="1244"/>
      <c r="BR231" s="1244"/>
      <c r="BS231" s="1244"/>
      <c r="BT231" s="1244"/>
      <c r="BU231" s="1244"/>
      <c r="BV231" s="1244"/>
      <c r="BW231" s="1244"/>
      <c r="BX231" s="1244"/>
      <c r="BY231" s="1244"/>
      <c r="BZ231" s="1244"/>
      <c r="CA231" s="1244"/>
    </row>
    <row r="232" spans="1:79" ht="48.95" customHeight="1" thickBot="1">
      <c r="B232" s="1351" t="s">
        <v>948</v>
      </c>
      <c r="C232" s="1352" t="s">
        <v>949</v>
      </c>
      <c r="D232" s="1352"/>
      <c r="E232" s="1353"/>
      <c r="F232" s="1354">
        <v>1</v>
      </c>
      <c r="G232" s="1355"/>
      <c r="H232" s="1356">
        <v>4</v>
      </c>
      <c r="I232" s="1357" t="e">
        <f>SUM(G237)</f>
        <v>#DIV/0!</v>
      </c>
      <c r="J232" s="1244"/>
      <c r="K232" s="1244"/>
      <c r="L232" s="1244"/>
      <c r="M232" s="1244"/>
      <c r="N232" s="1336"/>
      <c r="O232" s="1244"/>
      <c r="P232" s="1244"/>
      <c r="Q232" s="1244"/>
      <c r="R232" s="1244"/>
      <c r="S232" s="1244"/>
      <c r="T232" s="1244"/>
      <c r="U232" s="1244"/>
      <c r="V232" s="1244"/>
      <c r="W232" s="1244"/>
      <c r="X232" s="1244"/>
      <c r="Y232" s="1244"/>
      <c r="Z232" s="1244"/>
      <c r="AA232" s="1244"/>
      <c r="AB232" s="1244"/>
      <c r="AC232" s="1244"/>
      <c r="AD232" s="1244"/>
      <c r="AE232" s="1244"/>
      <c r="AF232" s="1244"/>
      <c r="AG232" s="1244"/>
      <c r="AH232" s="1244"/>
      <c r="AI232" s="1244"/>
      <c r="AJ232" s="1244"/>
      <c r="AK232" s="1244"/>
      <c r="AL232" s="1244"/>
      <c r="AM232" s="1244"/>
      <c r="AN232" s="1244"/>
      <c r="AO232" s="1244"/>
      <c r="AP232" s="1244"/>
      <c r="AQ232" s="1244"/>
      <c r="AR232" s="1244"/>
      <c r="AS232" s="1244"/>
      <c r="AT232" s="1244"/>
      <c r="AU232" s="1244"/>
      <c r="AV232" s="1244"/>
      <c r="AW232" s="1244"/>
      <c r="AX232" s="1244"/>
      <c r="AY232" s="1244"/>
      <c r="AZ232" s="1244"/>
      <c r="BA232" s="1244"/>
      <c r="BB232" s="1244"/>
      <c r="BC232" s="1244"/>
      <c r="BD232" s="1244"/>
      <c r="BE232" s="1244"/>
      <c r="BF232" s="1244"/>
      <c r="BG232" s="1244"/>
      <c r="BH232" s="1244"/>
      <c r="BI232" s="1244"/>
      <c r="BJ232" s="1244"/>
      <c r="BK232" s="1244"/>
      <c r="BL232" s="1244"/>
      <c r="BM232" s="1244"/>
      <c r="BN232" s="1244"/>
      <c r="BO232" s="1244"/>
      <c r="BP232" s="1244"/>
      <c r="BQ232" s="1244"/>
      <c r="BR232" s="1244"/>
      <c r="BS232" s="1244"/>
      <c r="BT232" s="1244"/>
      <c r="BU232" s="1244"/>
      <c r="BV232" s="1244"/>
      <c r="BW232" s="1244"/>
      <c r="BX232" s="1244"/>
      <c r="BY232" s="1244"/>
      <c r="BZ232" s="1244"/>
      <c r="CA232" s="1244"/>
    </row>
    <row r="233" spans="1:79" ht="6.75" customHeight="1">
      <c r="B233" s="1358"/>
      <c r="C233" s="1359"/>
      <c r="D233" s="1359"/>
      <c r="E233" s="1359"/>
      <c r="F233" s="1425"/>
      <c r="G233" s="1361"/>
      <c r="H233" s="1361"/>
      <c r="I233" s="1244"/>
      <c r="J233" s="1244"/>
      <c r="K233" s="1244"/>
      <c r="L233" s="1244"/>
      <c r="M233" s="1244"/>
      <c r="N233" s="1336"/>
      <c r="O233" s="1244"/>
      <c r="P233" s="1244"/>
      <c r="Q233" s="1244"/>
      <c r="R233" s="1244"/>
      <c r="S233" s="1244"/>
      <c r="T233" s="1244"/>
      <c r="U233" s="1244"/>
      <c r="V233" s="1244"/>
      <c r="W233" s="1244"/>
      <c r="X233" s="1244"/>
      <c r="Y233" s="1244"/>
      <c r="Z233" s="1244"/>
      <c r="AA233" s="1244"/>
      <c r="AB233" s="1244"/>
      <c r="AC233" s="1244"/>
      <c r="AD233" s="1244"/>
      <c r="AE233" s="1244"/>
      <c r="AF233" s="1244"/>
      <c r="AG233" s="1244"/>
      <c r="AH233" s="1244"/>
      <c r="AI233" s="1244"/>
      <c r="AJ233" s="1244"/>
      <c r="AK233" s="1244"/>
      <c r="AL233" s="1244"/>
      <c r="AM233" s="1244"/>
      <c r="AN233" s="1244"/>
      <c r="AO233" s="1244"/>
      <c r="AP233" s="1244"/>
      <c r="AQ233" s="1244"/>
      <c r="AR233" s="1244"/>
      <c r="AS233" s="1244"/>
      <c r="AT233" s="1244"/>
      <c r="AU233" s="1244"/>
      <c r="AV233" s="1244"/>
      <c r="AW233" s="1244"/>
      <c r="AX233" s="1244"/>
      <c r="AY233" s="1244"/>
      <c r="AZ233" s="1244"/>
      <c r="BA233" s="1244"/>
      <c r="BB233" s="1244"/>
      <c r="BC233" s="1244"/>
      <c r="BD233" s="1244"/>
      <c r="BE233" s="1244"/>
      <c r="BF233" s="1244"/>
      <c r="BG233" s="1244"/>
      <c r="BH233" s="1244"/>
      <c r="BI233" s="1244"/>
      <c r="BJ233" s="1244"/>
      <c r="BK233" s="1244"/>
      <c r="BL233" s="1244"/>
      <c r="BM233" s="1244"/>
      <c r="BN233" s="1244"/>
      <c r="BO233" s="1244"/>
      <c r="BP233" s="1244"/>
      <c r="BQ233" s="1244"/>
      <c r="BR233" s="1244"/>
      <c r="BS233" s="1244"/>
      <c r="BT233" s="1244"/>
      <c r="BU233" s="1244"/>
      <c r="BV233" s="1244"/>
      <c r="BW233" s="1244"/>
      <c r="BX233" s="1244"/>
      <c r="BY233" s="1244"/>
      <c r="BZ233" s="1244"/>
      <c r="CA233" s="1244"/>
    </row>
    <row r="234" spans="1:79" ht="18" customHeight="1">
      <c r="A234" s="1193">
        <v>23</v>
      </c>
      <c r="B234" s="1358" t="s">
        <v>950</v>
      </c>
      <c r="C234" s="1359"/>
      <c r="D234" s="1359"/>
      <c r="E234" s="1359"/>
      <c r="F234" s="1425"/>
      <c r="G234" s="1362"/>
      <c r="H234" s="1362"/>
      <c r="I234" s="1244"/>
      <c r="J234" s="1244"/>
      <c r="K234" s="1244"/>
      <c r="L234" s="1244"/>
      <c r="M234" s="1244"/>
      <c r="N234" s="1336"/>
      <c r="O234" s="1244"/>
      <c r="P234" s="1244"/>
      <c r="Q234" s="1244"/>
      <c r="R234" s="1244"/>
      <c r="S234" s="1244"/>
      <c r="T234" s="1244"/>
      <c r="U234" s="1244"/>
      <c r="V234" s="1244"/>
      <c r="W234" s="1244"/>
      <c r="X234" s="1244"/>
      <c r="Y234" s="1244"/>
      <c r="Z234" s="1244"/>
      <c r="AA234" s="1244"/>
      <c r="AB234" s="1244"/>
      <c r="AC234" s="1244"/>
      <c r="AD234" s="1244"/>
      <c r="AE234" s="1244"/>
      <c r="AF234" s="1244"/>
      <c r="AG234" s="1244"/>
      <c r="AH234" s="1244"/>
      <c r="AI234" s="1244"/>
      <c r="AJ234" s="1244"/>
      <c r="AK234" s="1244"/>
      <c r="AL234" s="1244"/>
      <c r="AM234" s="1244"/>
      <c r="AN234" s="1244"/>
      <c r="AO234" s="1244"/>
      <c r="AP234" s="1244"/>
      <c r="AQ234" s="1244"/>
      <c r="AR234" s="1244"/>
      <c r="AS234" s="1244"/>
      <c r="AT234" s="1244"/>
      <c r="AU234" s="1244"/>
      <c r="AV234" s="1244"/>
      <c r="AW234" s="1244"/>
      <c r="AX234" s="1244"/>
      <c r="AY234" s="1244"/>
      <c r="AZ234" s="1244"/>
      <c r="BA234" s="1244"/>
      <c r="BB234" s="1244"/>
      <c r="BC234" s="1244"/>
      <c r="BD234" s="1244"/>
      <c r="BE234" s="1244"/>
      <c r="BF234" s="1244"/>
      <c r="BG234" s="1244"/>
      <c r="BH234" s="1244"/>
      <c r="BI234" s="1244"/>
      <c r="BJ234" s="1244"/>
      <c r="BK234" s="1244"/>
      <c r="BL234" s="1244"/>
      <c r="BM234" s="1244"/>
      <c r="BN234" s="1244"/>
      <c r="BO234" s="1244"/>
      <c r="BP234" s="1244"/>
      <c r="BQ234" s="1244"/>
      <c r="BR234" s="1244"/>
      <c r="BS234" s="1244"/>
      <c r="BT234" s="1244"/>
      <c r="BU234" s="1244"/>
      <c r="BV234" s="1244"/>
      <c r="BW234" s="1244"/>
      <c r="BX234" s="1244"/>
      <c r="BY234" s="1244"/>
      <c r="BZ234" s="1244"/>
      <c r="CA234" s="1244"/>
    </row>
    <row r="235" spans="1:79" ht="35.25" customHeight="1">
      <c r="B235" s="1363" t="s">
        <v>951</v>
      </c>
      <c r="C235" s="1364"/>
      <c r="D235" s="1364"/>
      <c r="E235" s="1365"/>
      <c r="F235" s="1425"/>
      <c r="G235" s="1362"/>
      <c r="H235" s="1362"/>
      <c r="I235" s="1244"/>
      <c r="J235" s="1244"/>
      <c r="K235" s="1244"/>
      <c r="L235" s="1244"/>
      <c r="M235" s="1244"/>
      <c r="N235" s="1336"/>
      <c r="O235" s="1244"/>
      <c r="P235" s="1244"/>
      <c r="Q235" s="1244"/>
      <c r="R235" s="1244"/>
      <c r="S235" s="1244"/>
      <c r="T235" s="1244"/>
      <c r="U235" s="1244"/>
      <c r="V235" s="1244"/>
      <c r="W235" s="1244"/>
      <c r="X235" s="1244"/>
      <c r="Y235" s="1244"/>
      <c r="Z235" s="1244"/>
      <c r="AA235" s="1244"/>
      <c r="AB235" s="1244"/>
      <c r="AC235" s="1244"/>
      <c r="AD235" s="1244"/>
      <c r="AE235" s="1244"/>
      <c r="AF235" s="1244"/>
      <c r="AG235" s="1244"/>
      <c r="AH235" s="1244"/>
      <c r="AI235" s="1244"/>
      <c r="AJ235" s="1244"/>
      <c r="AK235" s="1244"/>
      <c r="AL235" s="1244"/>
      <c r="AM235" s="1244"/>
      <c r="AN235" s="1244"/>
      <c r="AO235" s="1244"/>
      <c r="AP235" s="1244"/>
      <c r="AQ235" s="1244"/>
      <c r="AR235" s="1244"/>
      <c r="AS235" s="1244"/>
      <c r="AT235" s="1244"/>
      <c r="AU235" s="1244"/>
      <c r="AV235" s="1244"/>
      <c r="AW235" s="1244"/>
      <c r="AX235" s="1244"/>
      <c r="AY235" s="1244"/>
      <c r="AZ235" s="1244"/>
      <c r="BA235" s="1244"/>
      <c r="BB235" s="1244"/>
      <c r="BC235" s="1244"/>
      <c r="BD235" s="1244"/>
      <c r="BE235" s="1244"/>
      <c r="BF235" s="1244"/>
      <c r="BG235" s="1244"/>
      <c r="BH235" s="1244"/>
      <c r="BI235" s="1244"/>
      <c r="BJ235" s="1244"/>
      <c r="BK235" s="1244"/>
      <c r="BL235" s="1244"/>
      <c r="BM235" s="1244"/>
      <c r="BN235" s="1244"/>
      <c r="BO235" s="1244"/>
      <c r="BP235" s="1244"/>
      <c r="BQ235" s="1244"/>
      <c r="BR235" s="1244"/>
      <c r="BS235" s="1244"/>
      <c r="BT235" s="1244"/>
      <c r="BU235" s="1244"/>
      <c r="BV235" s="1244"/>
      <c r="BW235" s="1244"/>
      <c r="BX235" s="1244"/>
      <c r="BY235" s="1244"/>
      <c r="BZ235" s="1244"/>
      <c r="CA235" s="1244"/>
    </row>
    <row r="236" spans="1:79" ht="16.5" customHeight="1" thickBot="1">
      <c r="B236" s="1358" t="s">
        <v>842</v>
      </c>
      <c r="C236" s="1366"/>
      <c r="F236" s="1425"/>
      <c r="G236" s="1362"/>
      <c r="H236" s="1362"/>
      <c r="I236" s="1244"/>
      <c r="J236" s="1244"/>
      <c r="K236" s="1244"/>
      <c r="L236" s="1244"/>
      <c r="M236" s="1244"/>
      <c r="N236" s="1336"/>
      <c r="O236" s="1244"/>
      <c r="P236" s="1244"/>
      <c r="Q236" s="1244"/>
      <c r="R236" s="1244"/>
      <c r="S236" s="1244"/>
      <c r="T236" s="1244"/>
      <c r="U236" s="1244"/>
      <c r="V236" s="1244"/>
      <c r="W236" s="1244"/>
      <c r="X236" s="1244"/>
      <c r="Y236" s="1244"/>
      <c r="Z236" s="1244"/>
      <c r="AA236" s="1244"/>
      <c r="AB236" s="1244"/>
      <c r="AC236" s="1244"/>
      <c r="AD236" s="1244"/>
      <c r="AE236" s="1244"/>
      <c r="AF236" s="1244"/>
      <c r="AG236" s="1244"/>
      <c r="AH236" s="1244"/>
      <c r="AI236" s="1244"/>
      <c r="AJ236" s="1244"/>
      <c r="AK236" s="1244"/>
      <c r="AL236" s="1244"/>
      <c r="AM236" s="1244"/>
      <c r="AN236" s="1244"/>
      <c r="AO236" s="1244"/>
      <c r="AP236" s="1244"/>
      <c r="AQ236" s="1244"/>
      <c r="AR236" s="1244"/>
      <c r="AS236" s="1244"/>
      <c r="AT236" s="1244"/>
      <c r="AU236" s="1244"/>
      <c r="AV236" s="1244"/>
      <c r="AW236" s="1244"/>
      <c r="AX236" s="1244"/>
      <c r="AY236" s="1244"/>
      <c r="AZ236" s="1244"/>
      <c r="BA236" s="1244"/>
      <c r="BB236" s="1244"/>
      <c r="BC236" s="1244"/>
      <c r="BD236" s="1244"/>
      <c r="BE236" s="1244"/>
      <c r="BF236" s="1244"/>
      <c r="BG236" s="1244"/>
      <c r="BH236" s="1244"/>
      <c r="BI236" s="1244"/>
      <c r="BJ236" s="1244"/>
      <c r="BK236" s="1244"/>
      <c r="BL236" s="1244"/>
      <c r="BM236" s="1244"/>
      <c r="BN236" s="1244"/>
      <c r="BO236" s="1244"/>
      <c r="BP236" s="1244"/>
      <c r="BQ236" s="1244"/>
      <c r="BR236" s="1244"/>
      <c r="BS236" s="1244"/>
      <c r="BT236" s="1244"/>
      <c r="BU236" s="1244"/>
      <c r="BV236" s="1244"/>
      <c r="BW236" s="1244"/>
      <c r="BX236" s="1244"/>
      <c r="BY236" s="1244"/>
      <c r="BZ236" s="1244"/>
      <c r="CA236" s="1244"/>
    </row>
    <row r="237" spans="1:79" ht="33.75" customHeight="1" thickBot="1">
      <c r="B237" s="1367" t="s">
        <v>843</v>
      </c>
      <c r="C237" s="1368" t="s">
        <v>844</v>
      </c>
      <c r="D237" s="1368" t="s">
        <v>845</v>
      </c>
      <c r="E237" s="1369" t="s">
        <v>846</v>
      </c>
      <c r="F237" s="1413" t="s">
        <v>847</v>
      </c>
      <c r="G237" s="1478" t="e">
        <f>AVERAGE([2]A.Pontozás_1.értékelő!G233,[2]B.Pontozás_2.értékelő!G233)</f>
        <v>#DIV/0!</v>
      </c>
      <c r="H237" s="1362"/>
      <c r="I237" s="1244"/>
      <c r="J237" s="1244"/>
      <c r="K237" s="1244"/>
      <c r="L237" s="1244"/>
      <c r="M237" s="1244"/>
      <c r="N237" s="1336"/>
      <c r="O237" s="1244"/>
      <c r="P237" s="1244"/>
      <c r="Q237" s="1244"/>
      <c r="R237" s="1244"/>
      <c r="S237" s="1244"/>
      <c r="T237" s="1244"/>
      <c r="U237" s="1244"/>
      <c r="V237" s="1244"/>
      <c r="W237" s="1244"/>
      <c r="X237" s="1244"/>
      <c r="Y237" s="1244"/>
      <c r="Z237" s="1244"/>
      <c r="AA237" s="1244"/>
      <c r="AB237" s="1244"/>
      <c r="AC237" s="1244"/>
      <c r="AD237" s="1244"/>
      <c r="AE237" s="1244"/>
      <c r="AF237" s="1244"/>
      <c r="AG237" s="1244"/>
      <c r="AH237" s="1244"/>
      <c r="AI237" s="1244"/>
      <c r="AJ237" s="1244"/>
      <c r="AK237" s="1244"/>
      <c r="AL237" s="1244"/>
      <c r="AM237" s="1244"/>
      <c r="AN237" s="1244"/>
      <c r="AO237" s="1244"/>
      <c r="AP237" s="1244"/>
      <c r="AQ237" s="1244"/>
      <c r="AR237" s="1244"/>
      <c r="AS237" s="1244"/>
      <c r="AT237" s="1244"/>
      <c r="AU237" s="1244"/>
      <c r="AV237" s="1244"/>
      <c r="AW237" s="1244"/>
      <c r="AX237" s="1244"/>
      <c r="AY237" s="1244"/>
      <c r="AZ237" s="1244"/>
      <c r="BA237" s="1244"/>
      <c r="BB237" s="1244"/>
      <c r="BC237" s="1244"/>
      <c r="BD237" s="1244"/>
      <c r="BE237" s="1244"/>
      <c r="BF237" s="1244"/>
      <c r="BG237" s="1244"/>
      <c r="BH237" s="1244"/>
      <c r="BI237" s="1244"/>
      <c r="BJ237" s="1244"/>
      <c r="BK237" s="1244"/>
      <c r="BL237" s="1244"/>
      <c r="BM237" s="1244"/>
      <c r="BN237" s="1244"/>
      <c r="BO237" s="1244"/>
      <c r="BP237" s="1244"/>
      <c r="BQ237" s="1244"/>
      <c r="BR237" s="1244"/>
      <c r="BS237" s="1244"/>
      <c r="BT237" s="1244"/>
      <c r="BU237" s="1244"/>
      <c r="BV237" s="1244"/>
      <c r="BW237" s="1244"/>
      <c r="BX237" s="1244"/>
      <c r="BY237" s="1244"/>
      <c r="BZ237" s="1244"/>
      <c r="CA237" s="1244"/>
    </row>
    <row r="238" spans="1:79" ht="21" customHeight="1">
      <c r="B238" s="1378" t="s">
        <v>849</v>
      </c>
      <c r="C238" s="1379">
        <v>1</v>
      </c>
      <c r="D238" s="1380">
        <v>1</v>
      </c>
      <c r="E238" s="1381">
        <v>1</v>
      </c>
      <c r="F238" s="1414"/>
      <c r="G238" s="1407"/>
      <c r="H238" s="1407"/>
      <c r="I238" s="1408"/>
      <c r="J238" s="1244"/>
      <c r="K238" s="1244"/>
      <c r="L238" s="1244"/>
      <c r="M238" s="1244"/>
      <c r="N238" s="1336"/>
      <c r="O238" s="1244"/>
      <c r="P238" s="1244"/>
      <c r="Q238" s="1244"/>
      <c r="R238" s="1244"/>
      <c r="S238" s="1244"/>
      <c r="T238" s="1244"/>
      <c r="U238" s="1244"/>
      <c r="V238" s="1244"/>
      <c r="W238" s="1244"/>
      <c r="X238" s="1244"/>
      <c r="Y238" s="1244"/>
      <c r="Z238" s="1244"/>
      <c r="AA238" s="1244"/>
      <c r="AB238" s="1244"/>
      <c r="AC238" s="1244"/>
      <c r="AD238" s="1244"/>
      <c r="AE238" s="1244"/>
      <c r="AF238" s="1244"/>
      <c r="AG238" s="1244"/>
      <c r="AH238" s="1244"/>
      <c r="AI238" s="1244"/>
      <c r="AJ238" s="1244"/>
      <c r="AK238" s="1244"/>
      <c r="AL238" s="1244"/>
      <c r="AM238" s="1244"/>
      <c r="AN238" s="1244"/>
      <c r="AO238" s="1244"/>
      <c r="AP238" s="1244"/>
      <c r="AQ238" s="1244"/>
      <c r="AR238" s="1244"/>
      <c r="AS238" s="1244"/>
      <c r="AT238" s="1244"/>
      <c r="AU238" s="1244"/>
      <c r="AV238" s="1244"/>
      <c r="AW238" s="1244"/>
      <c r="AX238" s="1244"/>
      <c r="AY238" s="1244"/>
      <c r="AZ238" s="1244"/>
      <c r="BA238" s="1244"/>
      <c r="BB238" s="1244"/>
      <c r="BC238" s="1244"/>
      <c r="BD238" s="1244"/>
      <c r="BE238" s="1244"/>
      <c r="BF238" s="1244"/>
      <c r="BG238" s="1244"/>
      <c r="BH238" s="1244"/>
      <c r="BI238" s="1244"/>
      <c r="BJ238" s="1244"/>
      <c r="BK238" s="1244"/>
      <c r="BL238" s="1244"/>
      <c r="BM238" s="1244"/>
      <c r="BN238" s="1244"/>
      <c r="BO238" s="1244"/>
      <c r="BP238" s="1244"/>
      <c r="BQ238" s="1244"/>
      <c r="BR238" s="1244"/>
      <c r="BS238" s="1244"/>
      <c r="BT238" s="1244"/>
      <c r="BU238" s="1244"/>
      <c r="BV238" s="1244"/>
      <c r="BW238" s="1244"/>
      <c r="BX238" s="1244"/>
      <c r="BY238" s="1244"/>
      <c r="BZ238" s="1244"/>
      <c r="CA238" s="1244"/>
    </row>
    <row r="239" spans="1:79" ht="20.25" customHeight="1">
      <c r="B239" s="1388" t="s">
        <v>851</v>
      </c>
      <c r="C239" s="1389">
        <v>2</v>
      </c>
      <c r="D239" s="1390">
        <v>1</v>
      </c>
      <c r="E239" s="1391">
        <v>2</v>
      </c>
      <c r="F239" s="1414"/>
      <c r="G239" s="1409"/>
      <c r="H239" s="1409"/>
      <c r="I239" s="1410"/>
      <c r="J239" s="1244"/>
      <c r="K239" s="1244"/>
      <c r="L239" s="1244"/>
      <c r="M239" s="1244"/>
      <c r="N239" s="1336"/>
      <c r="O239" s="1244"/>
      <c r="P239" s="1244"/>
      <c r="Q239" s="1244"/>
      <c r="R239" s="1244"/>
      <c r="S239" s="1244"/>
      <c r="T239" s="1244"/>
      <c r="U239" s="1244"/>
      <c r="V239" s="1244"/>
      <c r="W239" s="1244"/>
      <c r="X239" s="1244"/>
      <c r="Y239" s="1244"/>
      <c r="Z239" s="1244"/>
      <c r="AA239" s="1244"/>
      <c r="AB239" s="1244"/>
      <c r="AC239" s="1244"/>
      <c r="AD239" s="1244"/>
      <c r="AE239" s="1244"/>
      <c r="AF239" s="1244"/>
      <c r="AG239" s="1244"/>
      <c r="AH239" s="1244"/>
      <c r="AI239" s="1244"/>
      <c r="AJ239" s="1244"/>
      <c r="AK239" s="1244"/>
      <c r="AL239" s="1244"/>
      <c r="AM239" s="1244"/>
      <c r="AN239" s="1244"/>
      <c r="AO239" s="1244"/>
      <c r="AP239" s="1244"/>
      <c r="AQ239" s="1244"/>
      <c r="AR239" s="1244"/>
      <c r="AS239" s="1244"/>
      <c r="AT239" s="1244"/>
      <c r="AU239" s="1244"/>
      <c r="AV239" s="1244"/>
      <c r="AW239" s="1244"/>
      <c r="AX239" s="1244"/>
      <c r="AY239" s="1244"/>
      <c r="AZ239" s="1244"/>
      <c r="BA239" s="1244"/>
      <c r="BB239" s="1244"/>
      <c r="BC239" s="1244"/>
      <c r="BD239" s="1244"/>
      <c r="BE239" s="1244"/>
      <c r="BF239" s="1244"/>
      <c r="BG239" s="1244"/>
      <c r="BH239" s="1244"/>
      <c r="BI239" s="1244"/>
      <c r="BJ239" s="1244"/>
      <c r="BK239" s="1244"/>
      <c r="BL239" s="1244"/>
      <c r="BM239" s="1244"/>
      <c r="BN239" s="1244"/>
      <c r="BO239" s="1244"/>
      <c r="BP239" s="1244"/>
      <c r="BQ239" s="1244"/>
      <c r="BR239" s="1244"/>
      <c r="BS239" s="1244"/>
      <c r="BT239" s="1244"/>
      <c r="BU239" s="1244"/>
      <c r="BV239" s="1244"/>
      <c r="BW239" s="1244"/>
      <c r="BX239" s="1244"/>
      <c r="BY239" s="1244"/>
      <c r="BZ239" s="1244"/>
      <c r="CA239" s="1244"/>
    </row>
    <row r="240" spans="1:79" ht="20.25" customHeight="1" thickBot="1">
      <c r="B240" s="1394" t="s">
        <v>853</v>
      </c>
      <c r="C240" s="1395">
        <v>4</v>
      </c>
      <c r="D240" s="1396">
        <v>1</v>
      </c>
      <c r="E240" s="1397">
        <v>4</v>
      </c>
      <c r="F240" s="1415"/>
      <c r="G240" s="1411"/>
      <c r="H240" s="1411"/>
      <c r="I240" s="1412"/>
      <c r="J240" s="1244"/>
      <c r="K240" s="1244"/>
      <c r="L240" s="1244"/>
      <c r="M240" s="1244"/>
      <c r="N240" s="1336"/>
      <c r="O240" s="1244"/>
      <c r="P240" s="1244"/>
      <c r="Q240" s="1244"/>
      <c r="R240" s="1244"/>
      <c r="S240" s="1244"/>
      <c r="T240" s="1244"/>
      <c r="U240" s="1244"/>
      <c r="V240" s="1244"/>
      <c r="W240" s="1244"/>
      <c r="X240" s="1244"/>
      <c r="Y240" s="1244"/>
      <c r="Z240" s="1244"/>
      <c r="AA240" s="1244"/>
      <c r="AB240" s="1244"/>
      <c r="AC240" s="1244"/>
      <c r="AD240" s="1244"/>
      <c r="AE240" s="1244"/>
      <c r="AF240" s="1244"/>
      <c r="AG240" s="1244"/>
      <c r="AH240" s="1244"/>
      <c r="AI240" s="1244"/>
      <c r="AJ240" s="1244"/>
      <c r="AK240" s="1244"/>
      <c r="AL240" s="1244"/>
      <c r="AM240" s="1244"/>
      <c r="AN240" s="1244"/>
      <c r="AO240" s="1244"/>
      <c r="AP240" s="1244"/>
      <c r="AQ240" s="1244"/>
      <c r="AR240" s="1244"/>
      <c r="AS240" s="1244"/>
      <c r="AT240" s="1244"/>
      <c r="AU240" s="1244"/>
      <c r="AV240" s="1244"/>
      <c r="AW240" s="1244"/>
      <c r="AX240" s="1244"/>
      <c r="AY240" s="1244"/>
      <c r="AZ240" s="1244"/>
      <c r="BA240" s="1244"/>
      <c r="BB240" s="1244"/>
      <c r="BC240" s="1244"/>
      <c r="BD240" s="1244"/>
      <c r="BE240" s="1244"/>
      <c r="BF240" s="1244"/>
      <c r="BG240" s="1244"/>
      <c r="BH240" s="1244"/>
      <c r="BI240" s="1244"/>
      <c r="BJ240" s="1244"/>
      <c r="BK240" s="1244"/>
      <c r="BL240" s="1244"/>
      <c r="BM240" s="1244"/>
      <c r="BN240" s="1244"/>
      <c r="BO240" s="1244"/>
      <c r="BP240" s="1244"/>
      <c r="BQ240" s="1244"/>
      <c r="BR240" s="1244"/>
      <c r="BS240" s="1244"/>
      <c r="BT240" s="1244"/>
      <c r="BU240" s="1244"/>
      <c r="BV240" s="1244"/>
      <c r="BW240" s="1244"/>
      <c r="BX240" s="1244"/>
      <c r="BY240" s="1244"/>
      <c r="BZ240" s="1244"/>
      <c r="CA240" s="1244"/>
    </row>
    <row r="241" spans="1:79" ht="9" customHeight="1">
      <c r="B241" s="1404"/>
      <c r="C241" s="1405"/>
      <c r="D241" s="1405"/>
      <c r="E241" s="1405"/>
      <c r="F241" s="1441"/>
      <c r="G241" s="1362"/>
      <c r="H241" s="1362"/>
      <c r="I241" s="1244"/>
      <c r="J241" s="1244"/>
      <c r="K241" s="1244"/>
      <c r="L241" s="1244"/>
      <c r="M241" s="1244"/>
      <c r="N241" s="1336"/>
      <c r="O241" s="1244"/>
      <c r="P241" s="1244"/>
      <c r="Q241" s="1244"/>
      <c r="R241" s="1244"/>
      <c r="S241" s="1244"/>
      <c r="T241" s="1244"/>
      <c r="U241" s="1244"/>
      <c r="V241" s="1244"/>
      <c r="W241" s="1244"/>
      <c r="X241" s="1244"/>
      <c r="Y241" s="1244"/>
      <c r="Z241" s="1244"/>
      <c r="AA241" s="1244"/>
      <c r="AB241" s="1244"/>
      <c r="AC241" s="1244"/>
      <c r="AD241" s="1244"/>
      <c r="AE241" s="1244"/>
      <c r="AF241" s="1244"/>
      <c r="AG241" s="1244"/>
      <c r="AH241" s="1244"/>
      <c r="AI241" s="1244"/>
      <c r="AJ241" s="1244"/>
      <c r="AK241" s="1244"/>
      <c r="AL241" s="1244"/>
      <c r="AM241" s="1244"/>
      <c r="AN241" s="1244"/>
      <c r="AO241" s="1244"/>
      <c r="AP241" s="1244"/>
      <c r="AQ241" s="1244"/>
      <c r="AR241" s="1244"/>
      <c r="AS241" s="1244"/>
      <c r="AT241" s="1244"/>
      <c r="AU241" s="1244"/>
      <c r="AV241" s="1244"/>
      <c r="AW241" s="1244"/>
      <c r="AX241" s="1244"/>
      <c r="AY241" s="1244"/>
      <c r="AZ241" s="1244"/>
      <c r="BA241" s="1244"/>
      <c r="BB241" s="1244"/>
      <c r="BC241" s="1244"/>
      <c r="BD241" s="1244"/>
      <c r="BE241" s="1244"/>
      <c r="BF241" s="1244"/>
      <c r="BG241" s="1244"/>
      <c r="BH241" s="1244"/>
      <c r="BI241" s="1244"/>
      <c r="BJ241" s="1244"/>
      <c r="BK241" s="1244"/>
      <c r="BL241" s="1244"/>
      <c r="BM241" s="1244"/>
      <c r="BN241" s="1244"/>
      <c r="BO241" s="1244"/>
      <c r="BP241" s="1244"/>
      <c r="BQ241" s="1244"/>
      <c r="BR241" s="1244"/>
      <c r="BS241" s="1244"/>
      <c r="BT241" s="1244"/>
      <c r="BU241" s="1244"/>
      <c r="BV241" s="1244"/>
      <c r="BW241" s="1244"/>
      <c r="BX241" s="1244"/>
      <c r="BY241" s="1244"/>
      <c r="BZ241" s="1244"/>
      <c r="CA241" s="1244"/>
    </row>
    <row r="242" spans="1:79" ht="6.75" customHeight="1" thickBot="1">
      <c r="F242" s="1441"/>
      <c r="I242" s="1196"/>
      <c r="J242" s="1244"/>
      <c r="K242" s="1244"/>
      <c r="L242" s="1244"/>
      <c r="M242" s="1244"/>
      <c r="N242" s="1336"/>
      <c r="O242" s="1244"/>
      <c r="P242" s="1244"/>
      <c r="Q242" s="1244"/>
      <c r="R242" s="1244"/>
      <c r="S242" s="1244"/>
      <c r="T242" s="1244"/>
      <c r="U242" s="1244"/>
      <c r="V242" s="1244"/>
      <c r="W242" s="1244"/>
      <c r="X242" s="1244"/>
      <c r="Y242" s="1244"/>
      <c r="Z242" s="1244"/>
      <c r="AA242" s="1244"/>
      <c r="AB242" s="1244"/>
      <c r="AC242" s="1244"/>
      <c r="AD242" s="1244"/>
      <c r="AE242" s="1244"/>
      <c r="AF242" s="1244"/>
      <c r="AG242" s="1244"/>
      <c r="AH242" s="1244"/>
      <c r="AI242" s="1244"/>
      <c r="AJ242" s="1244"/>
      <c r="AK242" s="1244"/>
      <c r="AL242" s="1244"/>
      <c r="AM242" s="1244"/>
      <c r="AN242" s="1244"/>
      <c r="AO242" s="1244"/>
      <c r="AP242" s="1244"/>
      <c r="AQ242" s="1244"/>
      <c r="AR242" s="1244"/>
      <c r="AS242" s="1244"/>
      <c r="AT242" s="1244"/>
      <c r="AU242" s="1244"/>
      <c r="AV242" s="1244"/>
      <c r="AW242" s="1244"/>
      <c r="AX242" s="1244"/>
      <c r="AY242" s="1244"/>
      <c r="AZ242" s="1244"/>
      <c r="BA242" s="1244"/>
      <c r="BB242" s="1244"/>
      <c r="BC242" s="1244"/>
      <c r="BD242" s="1244"/>
      <c r="BE242" s="1244"/>
      <c r="BF242" s="1244"/>
      <c r="BG242" s="1244"/>
      <c r="BH242" s="1244"/>
      <c r="BI242" s="1244"/>
      <c r="BJ242" s="1244"/>
      <c r="BK242" s="1244"/>
      <c r="BL242" s="1244"/>
      <c r="BM242" s="1244"/>
      <c r="BN242" s="1244"/>
      <c r="BO242" s="1244"/>
      <c r="BP242" s="1244"/>
      <c r="BQ242" s="1244"/>
      <c r="BR242" s="1244"/>
      <c r="BS242" s="1244"/>
      <c r="BT242" s="1244"/>
      <c r="BU242" s="1244"/>
      <c r="BV242" s="1244"/>
      <c r="BW242" s="1244"/>
      <c r="BX242" s="1244"/>
      <c r="BY242" s="1244"/>
      <c r="BZ242" s="1244"/>
      <c r="CA242" s="1244"/>
    </row>
    <row r="243" spans="1:79" s="1350" customFormat="1" ht="23.25" customHeight="1" thickBot="1">
      <c r="A243" s="1343"/>
      <c r="B243" s="1344"/>
      <c r="C243" s="1345"/>
      <c r="D243" s="1345"/>
      <c r="E243" s="1346"/>
      <c r="F243" s="1347" t="s">
        <v>836</v>
      </c>
      <c r="G243" s="1348"/>
      <c r="H243" s="1347" t="s">
        <v>837</v>
      </c>
      <c r="I243" s="1349"/>
      <c r="J243" s="1244"/>
      <c r="K243" s="1244"/>
      <c r="L243" s="1244"/>
      <c r="M243" s="1244"/>
      <c r="N243" s="1336"/>
      <c r="O243" s="1244"/>
      <c r="P243" s="1244"/>
      <c r="Q243" s="1244"/>
      <c r="R243" s="1244"/>
      <c r="S243" s="1244"/>
      <c r="T243" s="1244"/>
      <c r="U243" s="1244"/>
      <c r="V243" s="1244"/>
      <c r="W243" s="1244"/>
      <c r="X243" s="1244"/>
      <c r="Y243" s="1244"/>
      <c r="Z243" s="1244"/>
      <c r="AA243" s="1244"/>
      <c r="AB243" s="1244"/>
      <c r="AC243" s="1244"/>
      <c r="AD243" s="1244"/>
      <c r="AE243" s="1244"/>
      <c r="AF243" s="1244"/>
      <c r="AG243" s="1244"/>
      <c r="AH243" s="1244"/>
      <c r="AI243" s="1244"/>
      <c r="AJ243" s="1244"/>
      <c r="AK243" s="1244"/>
      <c r="AL243" s="1244"/>
      <c r="AM243" s="1244"/>
      <c r="AN243" s="1244"/>
      <c r="AO243" s="1244"/>
      <c r="AP243" s="1244"/>
      <c r="AQ243" s="1244"/>
      <c r="AR243" s="1244"/>
      <c r="AS243" s="1244"/>
      <c r="AT243" s="1244"/>
      <c r="AU243" s="1244"/>
      <c r="AV243" s="1244"/>
      <c r="AW243" s="1244"/>
      <c r="AX243" s="1244"/>
      <c r="AY243" s="1244"/>
      <c r="AZ243" s="1244"/>
      <c r="BA243" s="1244"/>
      <c r="BB243" s="1244"/>
      <c r="BC243" s="1244"/>
      <c r="BD243" s="1244"/>
      <c r="BE243" s="1244"/>
      <c r="BF243" s="1244"/>
      <c r="BG243" s="1244"/>
      <c r="BH243" s="1244"/>
      <c r="BI243" s="1244"/>
      <c r="BJ243" s="1244"/>
      <c r="BK243" s="1244"/>
      <c r="BL243" s="1244"/>
      <c r="BM243" s="1244"/>
      <c r="BN243" s="1244"/>
      <c r="BO243" s="1244"/>
      <c r="BP243" s="1244"/>
      <c r="BQ243" s="1244"/>
      <c r="BR243" s="1244"/>
      <c r="BS243" s="1244"/>
      <c r="BT243" s="1244"/>
      <c r="BU243" s="1244"/>
      <c r="BV243" s="1244"/>
      <c r="BW243" s="1244"/>
      <c r="BX243" s="1244"/>
      <c r="BY243" s="1244"/>
      <c r="BZ243" s="1244"/>
      <c r="CA243" s="1244"/>
    </row>
    <row r="244" spans="1:79" ht="54.6" customHeight="1" thickBot="1">
      <c r="B244" s="1351" t="s">
        <v>952</v>
      </c>
      <c r="C244" s="1352" t="s">
        <v>875</v>
      </c>
      <c r="D244" s="1352"/>
      <c r="E244" s="1353"/>
      <c r="F244" s="1354">
        <v>7</v>
      </c>
      <c r="G244" s="1355"/>
      <c r="H244" s="1356">
        <v>39</v>
      </c>
      <c r="I244" s="1357" t="e">
        <f>SUM(G249,G257,G265,G272,G280,G290,G298)</f>
        <v>#DIV/0!</v>
      </c>
      <c r="J244" s="1244"/>
      <c r="K244" s="1244"/>
      <c r="L244" s="1244"/>
      <c r="M244" s="1244"/>
      <c r="N244" s="1336"/>
      <c r="O244" s="1244"/>
      <c r="P244" s="1244"/>
      <c r="Q244" s="1244"/>
      <c r="R244" s="1244"/>
      <c r="S244" s="1244"/>
      <c r="T244" s="1244"/>
      <c r="U244" s="1244"/>
      <c r="V244" s="1244"/>
      <c r="W244" s="1244"/>
      <c r="X244" s="1244"/>
      <c r="Y244" s="1244"/>
      <c r="Z244" s="1244"/>
      <c r="AA244" s="1244"/>
      <c r="AB244" s="1244"/>
      <c r="AC244" s="1244"/>
      <c r="AD244" s="1244"/>
      <c r="AE244" s="1244"/>
      <c r="AF244" s="1244"/>
      <c r="AG244" s="1244"/>
      <c r="AH244" s="1244"/>
      <c r="AI244" s="1244"/>
      <c r="AJ244" s="1244"/>
      <c r="AK244" s="1244"/>
      <c r="AL244" s="1244"/>
      <c r="AM244" s="1244"/>
      <c r="AN244" s="1244"/>
      <c r="AO244" s="1244"/>
      <c r="AP244" s="1244"/>
      <c r="AQ244" s="1244"/>
      <c r="AR244" s="1244"/>
      <c r="AS244" s="1244"/>
      <c r="AT244" s="1244"/>
      <c r="AU244" s="1244"/>
      <c r="AV244" s="1244"/>
      <c r="AW244" s="1244"/>
      <c r="AX244" s="1244"/>
      <c r="AY244" s="1244"/>
      <c r="AZ244" s="1244"/>
      <c r="BA244" s="1244"/>
      <c r="BB244" s="1244"/>
      <c r="BC244" s="1244"/>
      <c r="BD244" s="1244"/>
      <c r="BE244" s="1244"/>
      <c r="BF244" s="1244"/>
      <c r="BG244" s="1244"/>
      <c r="BH244" s="1244"/>
      <c r="BI244" s="1244"/>
      <c r="BJ244" s="1244"/>
      <c r="BK244" s="1244"/>
      <c r="BL244" s="1244"/>
      <c r="BM244" s="1244"/>
      <c r="BN244" s="1244"/>
      <c r="BO244" s="1244"/>
      <c r="BP244" s="1244"/>
      <c r="BQ244" s="1244"/>
      <c r="BR244" s="1244"/>
      <c r="BS244" s="1244"/>
      <c r="BT244" s="1244"/>
      <c r="BU244" s="1244"/>
      <c r="BV244" s="1244"/>
      <c r="BW244" s="1244"/>
      <c r="BX244" s="1244"/>
      <c r="BY244" s="1244"/>
      <c r="BZ244" s="1244"/>
      <c r="CA244" s="1244"/>
    </row>
    <row r="245" spans="1:79" ht="6.75" customHeight="1">
      <c r="B245" s="1358"/>
      <c r="C245" s="1359"/>
      <c r="D245" s="1359"/>
      <c r="E245" s="1359"/>
      <c r="F245" s="1441"/>
      <c r="G245" s="1361"/>
      <c r="H245" s="1361"/>
      <c r="I245" s="1244"/>
      <c r="J245" s="1244"/>
      <c r="K245" s="1244"/>
      <c r="L245" s="1244"/>
      <c r="M245" s="1244"/>
      <c r="N245" s="1336"/>
      <c r="O245" s="1244"/>
      <c r="P245" s="1244"/>
      <c r="Q245" s="1244"/>
      <c r="R245" s="1244"/>
      <c r="S245" s="1244"/>
      <c r="T245" s="1244"/>
      <c r="U245" s="1244"/>
      <c r="V245" s="1244"/>
      <c r="W245" s="1244"/>
      <c r="X245" s="1244"/>
      <c r="Y245" s="1244"/>
      <c r="Z245" s="1244"/>
      <c r="AA245" s="1244"/>
      <c r="AB245" s="1244"/>
      <c r="AC245" s="1244"/>
      <c r="AD245" s="1244"/>
      <c r="AE245" s="1244"/>
      <c r="AF245" s="1244"/>
      <c r="AG245" s="1244"/>
      <c r="AH245" s="1244"/>
      <c r="AI245" s="1244"/>
      <c r="AJ245" s="1244"/>
      <c r="AK245" s="1244"/>
      <c r="AL245" s="1244"/>
      <c r="AM245" s="1244"/>
      <c r="AN245" s="1244"/>
      <c r="AO245" s="1244"/>
      <c r="AP245" s="1244"/>
      <c r="AQ245" s="1244"/>
      <c r="AR245" s="1244"/>
      <c r="AS245" s="1244"/>
      <c r="AT245" s="1244"/>
      <c r="AU245" s="1244"/>
      <c r="AV245" s="1244"/>
      <c r="AW245" s="1244"/>
      <c r="AX245" s="1244"/>
      <c r="AY245" s="1244"/>
      <c r="AZ245" s="1244"/>
      <c r="BA245" s="1244"/>
      <c r="BB245" s="1244"/>
      <c r="BC245" s="1244"/>
      <c r="BD245" s="1244"/>
      <c r="BE245" s="1244"/>
      <c r="BF245" s="1244"/>
      <c r="BG245" s="1244"/>
      <c r="BH245" s="1244"/>
      <c r="BI245" s="1244"/>
      <c r="BJ245" s="1244"/>
      <c r="BK245" s="1244"/>
      <c r="BL245" s="1244"/>
      <c r="BM245" s="1244"/>
      <c r="BN245" s="1244"/>
      <c r="BO245" s="1244"/>
      <c r="BP245" s="1244"/>
      <c r="BQ245" s="1244"/>
      <c r="BR245" s="1244"/>
      <c r="BS245" s="1244"/>
      <c r="BT245" s="1244"/>
      <c r="BU245" s="1244"/>
      <c r="BV245" s="1244"/>
      <c r="BW245" s="1244"/>
      <c r="BX245" s="1244"/>
      <c r="BY245" s="1244"/>
      <c r="BZ245" s="1244"/>
      <c r="CA245" s="1244"/>
    </row>
    <row r="246" spans="1:79" ht="18" customHeight="1">
      <c r="A246" s="1193">
        <v>24</v>
      </c>
      <c r="B246" s="1358" t="s">
        <v>953</v>
      </c>
      <c r="C246" s="1359"/>
      <c r="D246" s="1359"/>
      <c r="E246" s="1359"/>
      <c r="F246" s="1441"/>
      <c r="G246" s="1362"/>
      <c r="H246" s="1362"/>
      <c r="I246" s="1244"/>
      <c r="J246" s="1244"/>
      <c r="K246" s="1244"/>
      <c r="L246" s="1244"/>
      <c r="M246" s="1244"/>
      <c r="N246" s="1336"/>
      <c r="O246" s="1244"/>
      <c r="P246" s="1244"/>
      <c r="Q246" s="1244"/>
      <c r="R246" s="1244"/>
      <c r="S246" s="1244"/>
      <c r="T246" s="1244"/>
      <c r="U246" s="1244"/>
      <c r="V246" s="1244"/>
      <c r="W246" s="1244"/>
      <c r="X246" s="1244"/>
      <c r="Y246" s="1244"/>
      <c r="Z246" s="1244"/>
      <c r="AA246" s="1244"/>
      <c r="AB246" s="1244"/>
      <c r="AC246" s="1244"/>
      <c r="AD246" s="1244"/>
      <c r="AE246" s="1244"/>
      <c r="AF246" s="1244"/>
      <c r="AG246" s="1244"/>
      <c r="AH246" s="1244"/>
      <c r="AI246" s="1244"/>
      <c r="AJ246" s="1244"/>
      <c r="AK246" s="1244"/>
      <c r="AL246" s="1244"/>
      <c r="AM246" s="1244"/>
      <c r="AN246" s="1244"/>
      <c r="AO246" s="1244"/>
      <c r="AP246" s="1244"/>
      <c r="AQ246" s="1244"/>
      <c r="AR246" s="1244"/>
      <c r="AS246" s="1244"/>
      <c r="AT246" s="1244"/>
      <c r="AU246" s="1244"/>
      <c r="AV246" s="1244"/>
      <c r="AW246" s="1244"/>
      <c r="AX246" s="1244"/>
      <c r="AY246" s="1244"/>
      <c r="AZ246" s="1244"/>
      <c r="BA246" s="1244"/>
      <c r="BB246" s="1244"/>
      <c r="BC246" s="1244"/>
      <c r="BD246" s="1244"/>
      <c r="BE246" s="1244"/>
      <c r="BF246" s="1244"/>
      <c r="BG246" s="1244"/>
      <c r="BH246" s="1244"/>
      <c r="BI246" s="1244"/>
      <c r="BJ246" s="1244"/>
      <c r="BK246" s="1244"/>
      <c r="BL246" s="1244"/>
      <c r="BM246" s="1244"/>
      <c r="BN246" s="1244"/>
      <c r="BO246" s="1244"/>
      <c r="BP246" s="1244"/>
      <c r="BQ246" s="1244"/>
      <c r="BR246" s="1244"/>
      <c r="BS246" s="1244"/>
      <c r="BT246" s="1244"/>
      <c r="BU246" s="1244"/>
      <c r="BV246" s="1244"/>
      <c r="BW246" s="1244"/>
      <c r="BX246" s="1244"/>
      <c r="BY246" s="1244"/>
      <c r="BZ246" s="1244"/>
      <c r="CA246" s="1244"/>
    </row>
    <row r="247" spans="1:79" ht="35.25" customHeight="1">
      <c r="B247" s="1363" t="s">
        <v>954</v>
      </c>
      <c r="C247" s="1364"/>
      <c r="D247" s="1364"/>
      <c r="E247" s="1365"/>
      <c r="F247" s="1441"/>
      <c r="G247" s="1362"/>
      <c r="H247" s="1362"/>
      <c r="I247" s="1244"/>
      <c r="J247" s="1244"/>
      <c r="K247" s="1244"/>
      <c r="L247" s="1244"/>
      <c r="M247" s="1244"/>
      <c r="N247" s="1336"/>
      <c r="O247" s="1244"/>
      <c r="P247" s="1244"/>
      <c r="Q247" s="1244"/>
      <c r="R247" s="1244"/>
      <c r="S247" s="1244"/>
      <c r="T247" s="1244"/>
      <c r="U247" s="1244"/>
      <c r="V247" s="1244"/>
      <c r="W247" s="1244"/>
      <c r="X247" s="1244"/>
      <c r="Y247" s="1244"/>
      <c r="Z247" s="1244"/>
      <c r="AA247" s="1244"/>
      <c r="AB247" s="1244"/>
      <c r="AC247" s="1244"/>
      <c r="AD247" s="1244"/>
      <c r="AE247" s="1244"/>
      <c r="AF247" s="1244"/>
      <c r="AG247" s="1244"/>
      <c r="AH247" s="1244"/>
      <c r="AI247" s="1244"/>
      <c r="AJ247" s="1244"/>
      <c r="AK247" s="1244"/>
      <c r="AL247" s="1244"/>
      <c r="AM247" s="1244"/>
      <c r="AN247" s="1244"/>
      <c r="AO247" s="1244"/>
      <c r="AP247" s="1244"/>
      <c r="AQ247" s="1244"/>
      <c r="AR247" s="1244"/>
      <c r="AS247" s="1244"/>
      <c r="AT247" s="1244"/>
      <c r="AU247" s="1244"/>
      <c r="AV247" s="1244"/>
      <c r="AW247" s="1244"/>
      <c r="AX247" s="1244"/>
      <c r="AY247" s="1244"/>
      <c r="AZ247" s="1244"/>
      <c r="BA247" s="1244"/>
      <c r="BB247" s="1244"/>
      <c r="BC247" s="1244"/>
      <c r="BD247" s="1244"/>
      <c r="BE247" s="1244"/>
      <c r="BF247" s="1244"/>
      <c r="BG247" s="1244"/>
      <c r="BH247" s="1244"/>
      <c r="BI247" s="1244"/>
      <c r="BJ247" s="1244"/>
      <c r="BK247" s="1244"/>
      <c r="BL247" s="1244"/>
      <c r="BM247" s="1244"/>
      <c r="BN247" s="1244"/>
      <c r="BO247" s="1244"/>
      <c r="BP247" s="1244"/>
      <c r="BQ247" s="1244"/>
      <c r="BR247" s="1244"/>
      <c r="BS247" s="1244"/>
      <c r="BT247" s="1244"/>
      <c r="BU247" s="1244"/>
      <c r="BV247" s="1244"/>
      <c r="BW247" s="1244"/>
      <c r="BX247" s="1244"/>
      <c r="BY247" s="1244"/>
      <c r="BZ247" s="1244"/>
      <c r="CA247" s="1244"/>
    </row>
    <row r="248" spans="1:79" ht="16.5" customHeight="1" thickBot="1">
      <c r="B248" s="1358" t="s">
        <v>873</v>
      </c>
      <c r="C248" s="1366"/>
      <c r="F248" s="1441"/>
      <c r="G248" s="1362"/>
      <c r="H248" s="1362"/>
      <c r="I248" s="1244"/>
      <c r="J248" s="1244"/>
      <c r="K248" s="1244"/>
      <c r="L248" s="1244"/>
      <c r="M248" s="1244"/>
      <c r="N248" s="1336"/>
      <c r="O248" s="1244"/>
      <c r="P248" s="1244"/>
      <c r="Q248" s="1244"/>
      <c r="R248" s="1244"/>
      <c r="S248" s="1244"/>
      <c r="T248" s="1244"/>
      <c r="U248" s="1244"/>
      <c r="V248" s="1244"/>
      <c r="W248" s="1244"/>
      <c r="X248" s="1244"/>
      <c r="Y248" s="1244"/>
      <c r="Z248" s="1244"/>
      <c r="AA248" s="1244"/>
      <c r="AB248" s="1244"/>
      <c r="AC248" s="1244"/>
      <c r="AD248" s="1244"/>
      <c r="AE248" s="1244"/>
      <c r="AF248" s="1244"/>
      <c r="AG248" s="1244"/>
      <c r="AH248" s="1244"/>
      <c r="AI248" s="1244"/>
      <c r="AJ248" s="1244"/>
      <c r="AK248" s="1244"/>
      <c r="AL248" s="1244"/>
      <c r="AM248" s="1244"/>
      <c r="AN248" s="1244"/>
      <c r="AO248" s="1244"/>
      <c r="AP248" s="1244"/>
      <c r="AQ248" s="1244"/>
      <c r="AR248" s="1244"/>
      <c r="AS248" s="1244"/>
      <c r="AT248" s="1244"/>
      <c r="AU248" s="1244"/>
      <c r="AV248" s="1244"/>
      <c r="AW248" s="1244"/>
      <c r="AX248" s="1244"/>
      <c r="AY248" s="1244"/>
      <c r="AZ248" s="1244"/>
      <c r="BA248" s="1244"/>
      <c r="BB248" s="1244"/>
      <c r="BC248" s="1244"/>
      <c r="BD248" s="1244"/>
      <c r="BE248" s="1244"/>
      <c r="BF248" s="1244"/>
      <c r="BG248" s="1244"/>
      <c r="BH248" s="1244"/>
      <c r="BI248" s="1244"/>
      <c r="BJ248" s="1244"/>
      <c r="BK248" s="1244"/>
      <c r="BL248" s="1244"/>
      <c r="BM248" s="1244"/>
      <c r="BN248" s="1244"/>
      <c r="BO248" s="1244"/>
      <c r="BP248" s="1244"/>
      <c r="BQ248" s="1244"/>
      <c r="BR248" s="1244"/>
      <c r="BS248" s="1244"/>
      <c r="BT248" s="1244"/>
      <c r="BU248" s="1244"/>
      <c r="BV248" s="1244"/>
      <c r="BW248" s="1244"/>
      <c r="BX248" s="1244"/>
      <c r="BY248" s="1244"/>
      <c r="BZ248" s="1244"/>
      <c r="CA248" s="1244"/>
    </row>
    <row r="249" spans="1:79" ht="33.75" customHeight="1" thickBot="1">
      <c r="B249" s="1367" t="s">
        <v>843</v>
      </c>
      <c r="C249" s="1368" t="s">
        <v>844</v>
      </c>
      <c r="D249" s="1368" t="s">
        <v>845</v>
      </c>
      <c r="E249" s="1369" t="s">
        <v>846</v>
      </c>
      <c r="F249" s="1413" t="s">
        <v>847</v>
      </c>
      <c r="G249" s="1478" t="e">
        <f>AVERAGE([2]A.Pontozás_1.értékelő!G245,[2]B.Pontozás_2.értékelő!G245)</f>
        <v>#DIV/0!</v>
      </c>
      <c r="H249" s="1362"/>
      <c r="I249" s="1244"/>
      <c r="J249" s="1244"/>
      <c r="K249" s="1244"/>
      <c r="L249" s="1244"/>
      <c r="M249" s="1244"/>
      <c r="N249" s="1336"/>
      <c r="O249" s="1244"/>
      <c r="P249" s="1244"/>
      <c r="Q249" s="1244"/>
      <c r="R249" s="1244"/>
      <c r="S249" s="1244"/>
      <c r="T249" s="1244"/>
      <c r="U249" s="1244"/>
      <c r="V249" s="1244"/>
      <c r="W249" s="1244"/>
      <c r="X249" s="1244"/>
      <c r="Y249" s="1244"/>
      <c r="Z249" s="1244"/>
      <c r="AA249" s="1244"/>
      <c r="AB249" s="1244"/>
      <c r="AC249" s="1244"/>
      <c r="AD249" s="1244"/>
      <c r="AE249" s="1244"/>
      <c r="AF249" s="1244"/>
      <c r="AG249" s="1244"/>
      <c r="AH249" s="1244"/>
      <c r="AI249" s="1244"/>
      <c r="AJ249" s="1244"/>
      <c r="AK249" s="1244"/>
      <c r="AL249" s="1244"/>
      <c r="AM249" s="1244"/>
      <c r="AN249" s="1244"/>
      <c r="AO249" s="1244"/>
      <c r="AP249" s="1244"/>
      <c r="AQ249" s="1244"/>
      <c r="AR249" s="1244"/>
      <c r="AS249" s="1244"/>
      <c r="AT249" s="1244"/>
      <c r="AU249" s="1244"/>
      <c r="AV249" s="1244"/>
      <c r="AW249" s="1244"/>
      <c r="AX249" s="1244"/>
      <c r="AY249" s="1244"/>
      <c r="AZ249" s="1244"/>
      <c r="BA249" s="1244"/>
      <c r="BB249" s="1244"/>
      <c r="BC249" s="1244"/>
      <c r="BD249" s="1244"/>
      <c r="BE249" s="1244"/>
      <c r="BF249" s="1244"/>
      <c r="BG249" s="1244"/>
      <c r="BH249" s="1244"/>
      <c r="BI249" s="1244"/>
      <c r="BJ249" s="1244"/>
      <c r="BK249" s="1244"/>
      <c r="BL249" s="1244"/>
      <c r="BM249" s="1244"/>
      <c r="BN249" s="1244"/>
      <c r="BO249" s="1244"/>
      <c r="BP249" s="1244"/>
      <c r="BQ249" s="1244"/>
      <c r="BR249" s="1244"/>
      <c r="BS249" s="1244"/>
      <c r="BT249" s="1244"/>
      <c r="BU249" s="1244"/>
      <c r="BV249" s="1244"/>
      <c r="BW249" s="1244"/>
      <c r="BX249" s="1244"/>
      <c r="BY249" s="1244"/>
      <c r="BZ249" s="1244"/>
      <c r="CA249" s="1244"/>
    </row>
    <row r="250" spans="1:79" ht="45.6" customHeight="1">
      <c r="B250" s="1378" t="s">
        <v>955</v>
      </c>
      <c r="C250" s="1379">
        <v>1</v>
      </c>
      <c r="D250" s="1380">
        <v>3</v>
      </c>
      <c r="E250" s="1381">
        <v>3</v>
      </c>
      <c r="F250" s="1414"/>
      <c r="G250" s="1407"/>
      <c r="H250" s="1407"/>
      <c r="I250" s="1408"/>
      <c r="J250" s="1244"/>
      <c r="K250" s="1244"/>
      <c r="L250" s="1244"/>
      <c r="M250" s="1244"/>
      <c r="N250" s="1336"/>
      <c r="O250" s="1244"/>
      <c r="P250" s="1244"/>
      <c r="Q250" s="1244"/>
      <c r="R250" s="1244"/>
      <c r="S250" s="1244"/>
      <c r="T250" s="1244"/>
      <c r="U250" s="1244"/>
      <c r="V250" s="1244"/>
      <c r="W250" s="1244"/>
      <c r="X250" s="1244"/>
      <c r="Y250" s="1244"/>
      <c r="Z250" s="1244"/>
      <c r="AA250" s="1244"/>
      <c r="AB250" s="1244"/>
      <c r="AC250" s="1244"/>
      <c r="AD250" s="1244"/>
      <c r="AE250" s="1244"/>
      <c r="AF250" s="1244"/>
      <c r="AG250" s="1244"/>
      <c r="AH250" s="1244"/>
      <c r="AI250" s="1244"/>
      <c r="AJ250" s="1244"/>
      <c r="AK250" s="1244"/>
      <c r="AL250" s="1244"/>
      <c r="AM250" s="1244"/>
      <c r="AN250" s="1244"/>
      <c r="AO250" s="1244"/>
      <c r="AP250" s="1244"/>
      <c r="AQ250" s="1244"/>
      <c r="AR250" s="1244"/>
      <c r="AS250" s="1244"/>
      <c r="AT250" s="1244"/>
      <c r="AU250" s="1244"/>
      <c r="AV250" s="1244"/>
      <c r="AW250" s="1244"/>
      <c r="AX250" s="1244"/>
      <c r="AY250" s="1244"/>
      <c r="AZ250" s="1244"/>
      <c r="BA250" s="1244"/>
      <c r="BB250" s="1244"/>
      <c r="BC250" s="1244"/>
      <c r="BD250" s="1244"/>
      <c r="BE250" s="1244"/>
      <c r="BF250" s="1244"/>
      <c r="BG250" s="1244"/>
      <c r="BH250" s="1244"/>
      <c r="BI250" s="1244"/>
      <c r="BJ250" s="1244"/>
      <c r="BK250" s="1244"/>
      <c r="BL250" s="1244"/>
      <c r="BM250" s="1244"/>
      <c r="BN250" s="1244"/>
      <c r="BO250" s="1244"/>
      <c r="BP250" s="1244"/>
      <c r="BQ250" s="1244"/>
      <c r="BR250" s="1244"/>
      <c r="BS250" s="1244"/>
      <c r="BT250" s="1244"/>
      <c r="BU250" s="1244"/>
      <c r="BV250" s="1244"/>
      <c r="BW250" s="1244"/>
      <c r="BX250" s="1244"/>
      <c r="BY250" s="1244"/>
      <c r="BZ250" s="1244"/>
      <c r="CA250" s="1244"/>
    </row>
    <row r="251" spans="1:79" ht="59.45" customHeight="1">
      <c r="B251" s="1388" t="s">
        <v>956</v>
      </c>
      <c r="C251" s="1389">
        <v>2</v>
      </c>
      <c r="D251" s="1390">
        <v>3</v>
      </c>
      <c r="E251" s="1391">
        <v>6</v>
      </c>
      <c r="F251" s="1414"/>
      <c r="G251" s="1409"/>
      <c r="H251" s="1409"/>
      <c r="I251" s="1410"/>
      <c r="J251" s="1244"/>
      <c r="K251" s="1244"/>
      <c r="L251" s="1244"/>
      <c r="M251" s="1244"/>
      <c r="N251" s="1336"/>
      <c r="O251" s="1244"/>
      <c r="P251" s="1244"/>
      <c r="Q251" s="1244"/>
      <c r="R251" s="1244"/>
      <c r="S251" s="1244"/>
      <c r="T251" s="1244"/>
      <c r="U251" s="1244"/>
      <c r="V251" s="1244"/>
      <c r="W251" s="1244"/>
      <c r="X251" s="1244"/>
      <c r="Y251" s="1244"/>
      <c r="Z251" s="1244"/>
      <c r="AA251" s="1244"/>
      <c r="AB251" s="1244"/>
      <c r="AC251" s="1244"/>
      <c r="AD251" s="1244"/>
      <c r="AE251" s="1244"/>
      <c r="AF251" s="1244"/>
      <c r="AG251" s="1244"/>
      <c r="AH251" s="1244"/>
      <c r="AI251" s="1244"/>
      <c r="AJ251" s="1244"/>
      <c r="AK251" s="1244"/>
      <c r="AL251" s="1244"/>
      <c r="AM251" s="1244"/>
      <c r="AN251" s="1244"/>
      <c r="AO251" s="1244"/>
      <c r="AP251" s="1244"/>
      <c r="AQ251" s="1244"/>
      <c r="AR251" s="1244"/>
      <c r="AS251" s="1244"/>
      <c r="AT251" s="1244"/>
      <c r="AU251" s="1244"/>
      <c r="AV251" s="1244"/>
      <c r="AW251" s="1244"/>
      <c r="AX251" s="1244"/>
      <c r="AY251" s="1244"/>
      <c r="AZ251" s="1244"/>
      <c r="BA251" s="1244"/>
      <c r="BB251" s="1244"/>
      <c r="BC251" s="1244"/>
      <c r="BD251" s="1244"/>
      <c r="BE251" s="1244"/>
      <c r="BF251" s="1244"/>
      <c r="BG251" s="1244"/>
      <c r="BH251" s="1244"/>
      <c r="BI251" s="1244"/>
      <c r="BJ251" s="1244"/>
      <c r="BK251" s="1244"/>
      <c r="BL251" s="1244"/>
      <c r="BM251" s="1244"/>
      <c r="BN251" s="1244"/>
      <c r="BO251" s="1244"/>
      <c r="BP251" s="1244"/>
      <c r="BQ251" s="1244"/>
      <c r="BR251" s="1244"/>
      <c r="BS251" s="1244"/>
      <c r="BT251" s="1244"/>
      <c r="BU251" s="1244"/>
      <c r="BV251" s="1244"/>
      <c r="BW251" s="1244"/>
      <c r="BX251" s="1244"/>
      <c r="BY251" s="1244"/>
      <c r="BZ251" s="1244"/>
      <c r="CA251" s="1244"/>
    </row>
    <row r="252" spans="1:79" ht="56.1" customHeight="1" thickBot="1">
      <c r="B252" s="1394" t="s">
        <v>957</v>
      </c>
      <c r="C252" s="1395">
        <v>3</v>
      </c>
      <c r="D252" s="1396">
        <v>3</v>
      </c>
      <c r="E252" s="1397">
        <v>9</v>
      </c>
      <c r="F252" s="1415"/>
      <c r="G252" s="1411"/>
      <c r="H252" s="1411"/>
      <c r="I252" s="1412"/>
      <c r="J252" s="1244"/>
      <c r="K252" s="1244"/>
      <c r="L252" s="1244"/>
      <c r="M252" s="1244"/>
      <c r="N252" s="1336"/>
      <c r="O252" s="1244"/>
      <c r="P252" s="1244"/>
      <c r="Q252" s="1244"/>
      <c r="R252" s="1244"/>
      <c r="S252" s="1244"/>
      <c r="T252" s="1244"/>
      <c r="U252" s="1244"/>
      <c r="V252" s="1244"/>
      <c r="W252" s="1244"/>
      <c r="X252" s="1244"/>
      <c r="Y252" s="1244"/>
      <c r="Z252" s="1244"/>
      <c r="AA252" s="1244"/>
      <c r="AB252" s="1244"/>
      <c r="AC252" s="1244"/>
      <c r="AD252" s="1244"/>
      <c r="AE252" s="1244"/>
      <c r="AF252" s="1244"/>
      <c r="AG252" s="1244"/>
      <c r="AH252" s="1244"/>
      <c r="AI252" s="1244"/>
      <c r="AJ252" s="1244"/>
      <c r="AK252" s="1244"/>
      <c r="AL252" s="1244"/>
      <c r="AM252" s="1244"/>
      <c r="AN252" s="1244"/>
      <c r="AO252" s="1244"/>
      <c r="AP252" s="1244"/>
      <c r="AQ252" s="1244"/>
      <c r="AR252" s="1244"/>
      <c r="AS252" s="1244"/>
      <c r="AT252" s="1244"/>
      <c r="AU252" s="1244"/>
      <c r="AV252" s="1244"/>
      <c r="AW252" s="1244"/>
      <c r="AX252" s="1244"/>
      <c r="AY252" s="1244"/>
      <c r="AZ252" s="1244"/>
      <c r="BA252" s="1244"/>
      <c r="BB252" s="1244"/>
      <c r="BC252" s="1244"/>
      <c r="BD252" s="1244"/>
      <c r="BE252" s="1244"/>
      <c r="BF252" s="1244"/>
      <c r="BG252" s="1244"/>
      <c r="BH252" s="1244"/>
      <c r="BI252" s="1244"/>
      <c r="BJ252" s="1244"/>
      <c r="BK252" s="1244"/>
      <c r="BL252" s="1244"/>
      <c r="BM252" s="1244"/>
      <c r="BN252" s="1244"/>
      <c r="BO252" s="1244"/>
      <c r="BP252" s="1244"/>
      <c r="BQ252" s="1244"/>
      <c r="BR252" s="1244"/>
      <c r="BS252" s="1244"/>
      <c r="BT252" s="1244"/>
      <c r="BU252" s="1244"/>
      <c r="BV252" s="1244"/>
      <c r="BW252" s="1244"/>
      <c r="BX252" s="1244"/>
      <c r="BY252" s="1244"/>
      <c r="BZ252" s="1244"/>
      <c r="CA252" s="1244"/>
    </row>
    <row r="253" spans="1:79" ht="9" customHeight="1">
      <c r="B253" s="1404"/>
      <c r="C253" s="1405"/>
      <c r="D253" s="1405"/>
      <c r="E253" s="1405"/>
      <c r="F253" s="1424"/>
      <c r="G253" s="1362"/>
      <c r="H253" s="1362"/>
      <c r="I253" s="1244"/>
      <c r="J253" s="1244"/>
      <c r="K253" s="1244"/>
      <c r="L253" s="1244"/>
      <c r="M253" s="1244"/>
      <c r="N253" s="1336"/>
      <c r="O253" s="1244"/>
      <c r="P253" s="1244"/>
      <c r="Q253" s="1244"/>
      <c r="R253" s="1244"/>
      <c r="S253" s="1244"/>
      <c r="T253" s="1244"/>
      <c r="U253" s="1244"/>
      <c r="V253" s="1244"/>
      <c r="W253" s="1244"/>
      <c r="X253" s="1244"/>
      <c r="Y253" s="1244"/>
      <c r="Z253" s="1244"/>
      <c r="AA253" s="1244"/>
      <c r="AB253" s="1244"/>
      <c r="AC253" s="1244"/>
      <c r="AD253" s="1244"/>
      <c r="AE253" s="1244"/>
      <c r="AF253" s="1244"/>
      <c r="AG253" s="1244"/>
      <c r="AH253" s="1244"/>
      <c r="AI253" s="1244"/>
      <c r="AJ253" s="1244"/>
      <c r="AK253" s="1244"/>
      <c r="AL253" s="1244"/>
      <c r="AM253" s="1244"/>
      <c r="AN253" s="1244"/>
      <c r="AO253" s="1244"/>
      <c r="AP253" s="1244"/>
      <c r="AQ253" s="1244"/>
      <c r="AR253" s="1244"/>
      <c r="AS253" s="1244"/>
      <c r="AT253" s="1244"/>
      <c r="AU253" s="1244"/>
      <c r="AV253" s="1244"/>
      <c r="AW253" s="1244"/>
      <c r="AX253" s="1244"/>
      <c r="AY253" s="1244"/>
      <c r="AZ253" s="1244"/>
      <c r="BA253" s="1244"/>
      <c r="BB253" s="1244"/>
      <c r="BC253" s="1244"/>
      <c r="BD253" s="1244"/>
      <c r="BE253" s="1244"/>
      <c r="BF253" s="1244"/>
      <c r="BG253" s="1244"/>
      <c r="BH253" s="1244"/>
      <c r="BI253" s="1244"/>
      <c r="BJ253" s="1244"/>
      <c r="BK253" s="1244"/>
      <c r="BL253" s="1244"/>
      <c r="BM253" s="1244"/>
      <c r="BN253" s="1244"/>
      <c r="BO253" s="1244"/>
      <c r="BP253" s="1244"/>
      <c r="BQ253" s="1244"/>
      <c r="BR253" s="1244"/>
      <c r="BS253" s="1244"/>
      <c r="BT253" s="1244"/>
      <c r="BU253" s="1244"/>
      <c r="BV253" s="1244"/>
      <c r="BW253" s="1244"/>
      <c r="BX253" s="1244"/>
      <c r="BY253" s="1244"/>
      <c r="BZ253" s="1244"/>
      <c r="CA253" s="1244"/>
    </row>
    <row r="254" spans="1:79" ht="18" customHeight="1">
      <c r="A254" s="1193">
        <v>25</v>
      </c>
      <c r="B254" s="1358" t="s">
        <v>958</v>
      </c>
      <c r="C254" s="1359"/>
      <c r="D254" s="1359"/>
      <c r="E254" s="1359"/>
      <c r="F254" s="1441"/>
      <c r="G254" s="1362"/>
      <c r="H254" s="1362"/>
      <c r="I254" s="1244"/>
      <c r="J254" s="1244"/>
      <c r="K254" s="1244"/>
      <c r="L254" s="1244"/>
      <c r="M254" s="1244"/>
      <c r="N254" s="1336"/>
      <c r="O254" s="1244"/>
      <c r="P254" s="1244"/>
      <c r="Q254" s="1244"/>
      <c r="R254" s="1244"/>
      <c r="S254" s="1244"/>
      <c r="T254" s="1244"/>
      <c r="U254" s="1244"/>
      <c r="V254" s="1244"/>
      <c r="W254" s="1244"/>
      <c r="X254" s="1244"/>
      <c r="Y254" s="1244"/>
      <c r="Z254" s="1244"/>
      <c r="AA254" s="1244"/>
      <c r="AB254" s="1244"/>
      <c r="AC254" s="1244"/>
      <c r="AD254" s="1244"/>
      <c r="AE254" s="1244"/>
      <c r="AF254" s="1244"/>
      <c r="AG254" s="1244"/>
      <c r="AH254" s="1244"/>
      <c r="AI254" s="1244"/>
      <c r="AJ254" s="1244"/>
      <c r="AK254" s="1244"/>
      <c r="AL254" s="1244"/>
      <c r="AM254" s="1244"/>
      <c r="AN254" s="1244"/>
      <c r="AO254" s="1244"/>
      <c r="AP254" s="1244"/>
      <c r="AQ254" s="1244"/>
      <c r="AR254" s="1244"/>
      <c r="AS254" s="1244"/>
      <c r="AT254" s="1244"/>
      <c r="AU254" s="1244"/>
      <c r="AV254" s="1244"/>
      <c r="AW254" s="1244"/>
      <c r="AX254" s="1244"/>
      <c r="AY254" s="1244"/>
      <c r="AZ254" s="1244"/>
      <c r="BA254" s="1244"/>
      <c r="BB254" s="1244"/>
      <c r="BC254" s="1244"/>
      <c r="BD254" s="1244"/>
      <c r="BE254" s="1244"/>
      <c r="BF254" s="1244"/>
      <c r="BG254" s="1244"/>
      <c r="BH254" s="1244"/>
      <c r="BI254" s="1244"/>
      <c r="BJ254" s="1244"/>
      <c r="BK254" s="1244"/>
      <c r="BL254" s="1244"/>
      <c r="BM254" s="1244"/>
      <c r="BN254" s="1244"/>
      <c r="BO254" s="1244"/>
      <c r="BP254" s="1244"/>
      <c r="BQ254" s="1244"/>
      <c r="BR254" s="1244"/>
      <c r="BS254" s="1244"/>
      <c r="BT254" s="1244"/>
      <c r="BU254" s="1244"/>
      <c r="BV254" s="1244"/>
      <c r="BW254" s="1244"/>
      <c r="BX254" s="1244"/>
      <c r="BY254" s="1244"/>
      <c r="BZ254" s="1244"/>
      <c r="CA254" s="1244"/>
    </row>
    <row r="255" spans="1:79" ht="35.25" customHeight="1">
      <c r="B255" s="1363" t="s">
        <v>959</v>
      </c>
      <c r="C255" s="1364"/>
      <c r="D255" s="1364"/>
      <c r="E255" s="1365"/>
      <c r="F255" s="1441"/>
      <c r="G255" s="1362"/>
      <c r="H255" s="1362"/>
      <c r="I255" s="1244"/>
      <c r="J255" s="1244"/>
      <c r="K255" s="1244"/>
      <c r="L255" s="1244"/>
      <c r="M255" s="1244"/>
      <c r="N255" s="1336"/>
      <c r="O255" s="1244"/>
      <c r="P255" s="1244"/>
      <c r="Q255" s="1244"/>
      <c r="R255" s="1244"/>
      <c r="S255" s="1244"/>
      <c r="T255" s="1244"/>
      <c r="U255" s="1244"/>
      <c r="V255" s="1244"/>
      <c r="W255" s="1244"/>
      <c r="X255" s="1244"/>
      <c r="Y255" s="1244"/>
      <c r="Z255" s="1244"/>
      <c r="AA255" s="1244"/>
      <c r="AB255" s="1244"/>
      <c r="AC255" s="1244"/>
      <c r="AD255" s="1244"/>
      <c r="AE255" s="1244"/>
      <c r="AF255" s="1244"/>
      <c r="AG255" s="1244"/>
      <c r="AH255" s="1244"/>
      <c r="AI255" s="1244"/>
      <c r="AJ255" s="1244"/>
      <c r="AK255" s="1244"/>
      <c r="AL255" s="1244"/>
      <c r="AM255" s="1244"/>
      <c r="AN255" s="1244"/>
      <c r="AO255" s="1244"/>
      <c r="AP255" s="1244"/>
      <c r="AQ255" s="1244"/>
      <c r="AR255" s="1244"/>
      <c r="AS255" s="1244"/>
      <c r="AT255" s="1244"/>
      <c r="AU255" s="1244"/>
      <c r="AV255" s="1244"/>
      <c r="AW255" s="1244"/>
      <c r="AX255" s="1244"/>
      <c r="AY255" s="1244"/>
      <c r="AZ255" s="1244"/>
      <c r="BA255" s="1244"/>
      <c r="BB255" s="1244"/>
      <c r="BC255" s="1244"/>
      <c r="BD255" s="1244"/>
      <c r="BE255" s="1244"/>
      <c r="BF255" s="1244"/>
      <c r="BG255" s="1244"/>
      <c r="BH255" s="1244"/>
      <c r="BI255" s="1244"/>
      <c r="BJ255" s="1244"/>
      <c r="BK255" s="1244"/>
      <c r="BL255" s="1244"/>
      <c r="BM255" s="1244"/>
      <c r="BN255" s="1244"/>
      <c r="BO255" s="1244"/>
      <c r="BP255" s="1244"/>
      <c r="BQ255" s="1244"/>
      <c r="BR255" s="1244"/>
      <c r="BS255" s="1244"/>
      <c r="BT255" s="1244"/>
      <c r="BU255" s="1244"/>
      <c r="BV255" s="1244"/>
      <c r="BW255" s="1244"/>
      <c r="BX255" s="1244"/>
      <c r="BY255" s="1244"/>
      <c r="BZ255" s="1244"/>
      <c r="CA255" s="1244"/>
    </row>
    <row r="256" spans="1:79" ht="16.5" customHeight="1" thickBot="1">
      <c r="B256" s="1358" t="s">
        <v>873</v>
      </c>
      <c r="C256" s="1366"/>
      <c r="F256" s="1441"/>
      <c r="G256" s="1362"/>
      <c r="H256" s="1362"/>
      <c r="I256" s="1244"/>
      <c r="J256" s="1244"/>
      <c r="K256" s="1244"/>
      <c r="L256" s="1244"/>
      <c r="M256" s="1244"/>
      <c r="N256" s="1336"/>
      <c r="O256" s="1244"/>
      <c r="P256" s="1244"/>
      <c r="Q256" s="1244"/>
      <c r="R256" s="1244"/>
      <c r="S256" s="1244"/>
      <c r="T256" s="1244"/>
      <c r="U256" s="1244"/>
      <c r="V256" s="1244"/>
      <c r="W256" s="1244"/>
      <c r="X256" s="1244"/>
      <c r="Y256" s="1244"/>
      <c r="Z256" s="1244"/>
      <c r="AA256" s="1244"/>
      <c r="AB256" s="1244"/>
      <c r="AC256" s="1244"/>
      <c r="AD256" s="1244"/>
      <c r="AE256" s="1244"/>
      <c r="AF256" s="1244"/>
      <c r="AG256" s="1244"/>
      <c r="AH256" s="1244"/>
      <c r="AI256" s="1244"/>
      <c r="AJ256" s="1244"/>
      <c r="AK256" s="1244"/>
      <c r="AL256" s="1244"/>
      <c r="AM256" s="1244"/>
      <c r="AN256" s="1244"/>
      <c r="AO256" s="1244"/>
      <c r="AP256" s="1244"/>
      <c r="AQ256" s="1244"/>
      <c r="AR256" s="1244"/>
      <c r="AS256" s="1244"/>
      <c r="AT256" s="1244"/>
      <c r="AU256" s="1244"/>
      <c r="AV256" s="1244"/>
      <c r="AW256" s="1244"/>
      <c r="AX256" s="1244"/>
      <c r="AY256" s="1244"/>
      <c r="AZ256" s="1244"/>
      <c r="BA256" s="1244"/>
      <c r="BB256" s="1244"/>
      <c r="BC256" s="1244"/>
      <c r="BD256" s="1244"/>
      <c r="BE256" s="1244"/>
      <c r="BF256" s="1244"/>
      <c r="BG256" s="1244"/>
      <c r="BH256" s="1244"/>
      <c r="BI256" s="1244"/>
      <c r="BJ256" s="1244"/>
      <c r="BK256" s="1244"/>
      <c r="BL256" s="1244"/>
      <c r="BM256" s="1244"/>
      <c r="BN256" s="1244"/>
      <c r="BO256" s="1244"/>
      <c r="BP256" s="1244"/>
      <c r="BQ256" s="1244"/>
      <c r="BR256" s="1244"/>
      <c r="BS256" s="1244"/>
      <c r="BT256" s="1244"/>
      <c r="BU256" s="1244"/>
      <c r="BV256" s="1244"/>
      <c r="BW256" s="1244"/>
      <c r="BX256" s="1244"/>
      <c r="BY256" s="1244"/>
      <c r="BZ256" s="1244"/>
      <c r="CA256" s="1244"/>
    </row>
    <row r="257" spans="1:79" ht="33.75" customHeight="1" thickBot="1">
      <c r="B257" s="1367" t="s">
        <v>843</v>
      </c>
      <c r="C257" s="1368" t="s">
        <v>844</v>
      </c>
      <c r="D257" s="1368" t="s">
        <v>845</v>
      </c>
      <c r="E257" s="1369" t="s">
        <v>846</v>
      </c>
      <c r="F257" s="1413" t="s">
        <v>847</v>
      </c>
      <c r="G257" s="1478" t="e">
        <f>AVERAGE([2]A.Pontozás_1.értékelő!G253,[2]B.Pontozás_2.értékelő!G253)</f>
        <v>#DIV/0!</v>
      </c>
      <c r="H257" s="1362"/>
      <c r="I257" s="1244"/>
      <c r="J257" s="1244"/>
      <c r="K257" s="1244"/>
      <c r="L257" s="1244"/>
      <c r="M257" s="1244"/>
      <c r="N257" s="1336"/>
      <c r="O257" s="1244"/>
      <c r="P257" s="1244"/>
      <c r="Q257" s="1244"/>
      <c r="R257" s="1244"/>
      <c r="S257" s="1244"/>
      <c r="T257" s="1244"/>
      <c r="U257" s="1244"/>
      <c r="V257" s="1244"/>
      <c r="W257" s="1244"/>
      <c r="X257" s="1244"/>
      <c r="Y257" s="1244"/>
      <c r="Z257" s="1244"/>
      <c r="AA257" s="1244"/>
      <c r="AB257" s="1244"/>
      <c r="AC257" s="1244"/>
      <c r="AD257" s="1244"/>
      <c r="AE257" s="1244"/>
      <c r="AF257" s="1244"/>
      <c r="AG257" s="1244"/>
      <c r="AH257" s="1244"/>
      <c r="AI257" s="1244"/>
      <c r="AJ257" s="1244"/>
      <c r="AK257" s="1244"/>
      <c r="AL257" s="1244"/>
      <c r="AM257" s="1244"/>
      <c r="AN257" s="1244"/>
      <c r="AO257" s="1244"/>
      <c r="AP257" s="1244"/>
      <c r="AQ257" s="1244"/>
      <c r="AR257" s="1244"/>
      <c r="AS257" s="1244"/>
      <c r="AT257" s="1244"/>
      <c r="AU257" s="1244"/>
      <c r="AV257" s="1244"/>
      <c r="AW257" s="1244"/>
      <c r="AX257" s="1244"/>
      <c r="AY257" s="1244"/>
      <c r="AZ257" s="1244"/>
      <c r="BA257" s="1244"/>
      <c r="BB257" s="1244"/>
      <c r="BC257" s="1244"/>
      <c r="BD257" s="1244"/>
      <c r="BE257" s="1244"/>
      <c r="BF257" s="1244"/>
      <c r="BG257" s="1244"/>
      <c r="BH257" s="1244"/>
      <c r="BI257" s="1244"/>
      <c r="BJ257" s="1244"/>
      <c r="BK257" s="1244"/>
      <c r="BL257" s="1244"/>
      <c r="BM257" s="1244"/>
      <c r="BN257" s="1244"/>
      <c r="BO257" s="1244"/>
      <c r="BP257" s="1244"/>
      <c r="BQ257" s="1244"/>
      <c r="BR257" s="1244"/>
      <c r="BS257" s="1244"/>
      <c r="BT257" s="1244"/>
      <c r="BU257" s="1244"/>
      <c r="BV257" s="1244"/>
      <c r="BW257" s="1244"/>
      <c r="BX257" s="1244"/>
      <c r="BY257" s="1244"/>
      <c r="BZ257" s="1244"/>
      <c r="CA257" s="1244"/>
    </row>
    <row r="258" spans="1:79" ht="41.45" customHeight="1">
      <c r="B258" s="1378" t="s">
        <v>960</v>
      </c>
      <c r="C258" s="1379">
        <v>0</v>
      </c>
      <c r="D258" s="1380">
        <v>2</v>
      </c>
      <c r="E258" s="1381">
        <v>0</v>
      </c>
      <c r="F258" s="1414"/>
      <c r="G258" s="1407"/>
      <c r="H258" s="1407"/>
      <c r="I258" s="1408"/>
      <c r="J258" s="1244"/>
      <c r="K258" s="1244"/>
      <c r="L258" s="1244"/>
      <c r="M258" s="1244"/>
      <c r="N258" s="1336"/>
      <c r="O258" s="1244"/>
      <c r="P258" s="1244"/>
      <c r="Q258" s="1244"/>
      <c r="R258" s="1244"/>
      <c r="S258" s="1244"/>
      <c r="T258" s="1244"/>
      <c r="U258" s="1244"/>
      <c r="V258" s="1244"/>
      <c r="W258" s="1244"/>
      <c r="X258" s="1244"/>
      <c r="Y258" s="1244"/>
      <c r="Z258" s="1244"/>
      <c r="AA258" s="1244"/>
      <c r="AB258" s="1244"/>
      <c r="AC258" s="1244"/>
      <c r="AD258" s="1244"/>
      <c r="AE258" s="1244"/>
      <c r="AF258" s="1244"/>
      <c r="AG258" s="1244"/>
      <c r="AH258" s="1244"/>
      <c r="AI258" s="1244"/>
      <c r="AJ258" s="1244"/>
      <c r="AK258" s="1244"/>
      <c r="AL258" s="1244"/>
      <c r="AM258" s="1244"/>
      <c r="AN258" s="1244"/>
      <c r="AO258" s="1244"/>
      <c r="AP258" s="1244"/>
      <c r="AQ258" s="1244"/>
      <c r="AR258" s="1244"/>
      <c r="AS258" s="1244"/>
      <c r="AT258" s="1244"/>
      <c r="AU258" s="1244"/>
      <c r="AV258" s="1244"/>
      <c r="AW258" s="1244"/>
      <c r="AX258" s="1244"/>
      <c r="AY258" s="1244"/>
      <c r="AZ258" s="1244"/>
      <c r="BA258" s="1244"/>
      <c r="BB258" s="1244"/>
      <c r="BC258" s="1244"/>
      <c r="BD258" s="1244"/>
      <c r="BE258" s="1244"/>
      <c r="BF258" s="1244"/>
      <c r="BG258" s="1244"/>
      <c r="BH258" s="1244"/>
      <c r="BI258" s="1244"/>
      <c r="BJ258" s="1244"/>
      <c r="BK258" s="1244"/>
      <c r="BL258" s="1244"/>
      <c r="BM258" s="1244"/>
      <c r="BN258" s="1244"/>
      <c r="BO258" s="1244"/>
      <c r="BP258" s="1244"/>
      <c r="BQ258" s="1244"/>
      <c r="BR258" s="1244"/>
      <c r="BS258" s="1244"/>
      <c r="BT258" s="1244"/>
      <c r="BU258" s="1244"/>
      <c r="BV258" s="1244"/>
      <c r="BW258" s="1244"/>
      <c r="BX258" s="1244"/>
      <c r="BY258" s="1244"/>
      <c r="BZ258" s="1244"/>
      <c r="CA258" s="1244"/>
    </row>
    <row r="259" spans="1:79" ht="48.6" customHeight="1">
      <c r="B259" s="1388" t="s">
        <v>961</v>
      </c>
      <c r="C259" s="1389">
        <v>1</v>
      </c>
      <c r="D259" s="1390">
        <v>2</v>
      </c>
      <c r="E259" s="1391">
        <v>2</v>
      </c>
      <c r="F259" s="1414"/>
      <c r="G259" s="1409"/>
      <c r="H259" s="1409"/>
      <c r="I259" s="1410"/>
      <c r="J259" s="1244"/>
      <c r="K259" s="1244"/>
      <c r="L259" s="1244"/>
      <c r="M259" s="1244"/>
      <c r="N259" s="1336"/>
      <c r="O259" s="1244"/>
      <c r="P259" s="1244"/>
      <c r="Q259" s="1244"/>
      <c r="R259" s="1244"/>
      <c r="S259" s="1244"/>
      <c r="T259" s="1244"/>
      <c r="U259" s="1244"/>
      <c r="V259" s="1244"/>
      <c r="W259" s="1244"/>
      <c r="X259" s="1244"/>
      <c r="Y259" s="1244"/>
      <c r="Z259" s="1244"/>
      <c r="AA259" s="1244"/>
      <c r="AB259" s="1244"/>
      <c r="AC259" s="1244"/>
      <c r="AD259" s="1244"/>
      <c r="AE259" s="1244"/>
      <c r="AF259" s="1244"/>
      <c r="AG259" s="1244"/>
      <c r="AH259" s="1244"/>
      <c r="AI259" s="1244"/>
      <c r="AJ259" s="1244"/>
      <c r="AK259" s="1244"/>
      <c r="AL259" s="1244"/>
      <c r="AM259" s="1244"/>
      <c r="AN259" s="1244"/>
      <c r="AO259" s="1244"/>
      <c r="AP259" s="1244"/>
      <c r="AQ259" s="1244"/>
      <c r="AR259" s="1244"/>
      <c r="AS259" s="1244"/>
      <c r="AT259" s="1244"/>
      <c r="AU259" s="1244"/>
      <c r="AV259" s="1244"/>
      <c r="AW259" s="1244"/>
      <c r="AX259" s="1244"/>
      <c r="AY259" s="1244"/>
      <c r="AZ259" s="1244"/>
      <c r="BA259" s="1244"/>
      <c r="BB259" s="1244"/>
      <c r="BC259" s="1244"/>
      <c r="BD259" s="1244"/>
      <c r="BE259" s="1244"/>
      <c r="BF259" s="1244"/>
      <c r="BG259" s="1244"/>
      <c r="BH259" s="1244"/>
      <c r="BI259" s="1244"/>
      <c r="BJ259" s="1244"/>
      <c r="BK259" s="1244"/>
      <c r="BL259" s="1244"/>
      <c r="BM259" s="1244"/>
      <c r="BN259" s="1244"/>
      <c r="BO259" s="1244"/>
      <c r="BP259" s="1244"/>
      <c r="BQ259" s="1244"/>
      <c r="BR259" s="1244"/>
      <c r="BS259" s="1244"/>
      <c r="BT259" s="1244"/>
      <c r="BU259" s="1244"/>
      <c r="BV259" s="1244"/>
      <c r="BW259" s="1244"/>
      <c r="BX259" s="1244"/>
      <c r="BY259" s="1244"/>
      <c r="BZ259" s="1244"/>
      <c r="CA259" s="1244"/>
    </row>
    <row r="260" spans="1:79" ht="48.6" customHeight="1" thickBot="1">
      <c r="B260" s="1394" t="s">
        <v>962</v>
      </c>
      <c r="C260" s="1395">
        <v>2</v>
      </c>
      <c r="D260" s="1396">
        <v>2</v>
      </c>
      <c r="E260" s="1397">
        <v>4</v>
      </c>
      <c r="F260" s="1415"/>
      <c r="G260" s="1411"/>
      <c r="H260" s="1411"/>
      <c r="I260" s="1412"/>
      <c r="J260" s="1244"/>
      <c r="K260" s="1244"/>
      <c r="L260" s="1244"/>
      <c r="M260" s="1244"/>
      <c r="N260" s="1336"/>
      <c r="O260" s="1244"/>
      <c r="P260" s="1244"/>
      <c r="Q260" s="1244"/>
      <c r="R260" s="1244"/>
      <c r="S260" s="1244"/>
      <c r="T260" s="1244"/>
      <c r="U260" s="1244"/>
      <c r="V260" s="1244"/>
      <c r="W260" s="1244"/>
      <c r="X260" s="1244"/>
      <c r="Y260" s="1244"/>
      <c r="Z260" s="1244"/>
      <c r="AA260" s="1244"/>
      <c r="AB260" s="1244"/>
      <c r="AC260" s="1244"/>
      <c r="AD260" s="1244"/>
      <c r="AE260" s="1244"/>
      <c r="AF260" s="1244"/>
      <c r="AG260" s="1244"/>
      <c r="AH260" s="1244"/>
      <c r="AI260" s="1244"/>
      <c r="AJ260" s="1244"/>
      <c r="AK260" s="1244"/>
      <c r="AL260" s="1244"/>
      <c r="AM260" s="1244"/>
      <c r="AN260" s="1244"/>
      <c r="AO260" s="1244"/>
      <c r="AP260" s="1244"/>
      <c r="AQ260" s="1244"/>
      <c r="AR260" s="1244"/>
      <c r="AS260" s="1244"/>
      <c r="AT260" s="1244"/>
      <c r="AU260" s="1244"/>
      <c r="AV260" s="1244"/>
      <c r="AW260" s="1244"/>
      <c r="AX260" s="1244"/>
      <c r="AY260" s="1244"/>
      <c r="AZ260" s="1244"/>
      <c r="BA260" s="1244"/>
      <c r="BB260" s="1244"/>
      <c r="BC260" s="1244"/>
      <c r="BD260" s="1244"/>
      <c r="BE260" s="1244"/>
      <c r="BF260" s="1244"/>
      <c r="BG260" s="1244"/>
      <c r="BH260" s="1244"/>
      <c r="BI260" s="1244"/>
      <c r="BJ260" s="1244"/>
      <c r="BK260" s="1244"/>
      <c r="BL260" s="1244"/>
      <c r="BM260" s="1244"/>
      <c r="BN260" s="1244"/>
      <c r="BO260" s="1244"/>
      <c r="BP260" s="1244"/>
      <c r="BQ260" s="1244"/>
      <c r="BR260" s="1244"/>
      <c r="BS260" s="1244"/>
      <c r="BT260" s="1244"/>
      <c r="BU260" s="1244"/>
      <c r="BV260" s="1244"/>
      <c r="BW260" s="1244"/>
      <c r="BX260" s="1244"/>
      <c r="BY260" s="1244"/>
      <c r="BZ260" s="1244"/>
      <c r="CA260" s="1244"/>
    </row>
    <row r="261" spans="1:79" ht="9" customHeight="1">
      <c r="B261" s="1404"/>
      <c r="C261" s="1405"/>
      <c r="D261" s="1405"/>
      <c r="E261" s="1405"/>
      <c r="F261" s="1441"/>
      <c r="G261" s="1362"/>
      <c r="H261" s="1362"/>
      <c r="I261" s="1244"/>
      <c r="J261" s="1244"/>
      <c r="K261" s="1244"/>
      <c r="L261" s="1244"/>
      <c r="M261" s="1244"/>
      <c r="N261" s="1336"/>
      <c r="O261" s="1244"/>
      <c r="P261" s="1244"/>
      <c r="Q261" s="1244"/>
      <c r="R261" s="1244"/>
      <c r="S261" s="1244"/>
      <c r="T261" s="1244"/>
      <c r="U261" s="1244"/>
      <c r="V261" s="1244"/>
      <c r="W261" s="1244"/>
      <c r="X261" s="1244"/>
      <c r="Y261" s="1244"/>
      <c r="Z261" s="1244"/>
      <c r="AA261" s="1244"/>
      <c r="AB261" s="1244"/>
      <c r="AC261" s="1244"/>
      <c r="AD261" s="1244"/>
      <c r="AE261" s="1244"/>
      <c r="AF261" s="1244"/>
      <c r="AG261" s="1244"/>
      <c r="AH261" s="1244"/>
      <c r="AI261" s="1244"/>
      <c r="AJ261" s="1244"/>
      <c r="AK261" s="1244"/>
      <c r="AL261" s="1244"/>
      <c r="AM261" s="1244"/>
      <c r="AN261" s="1244"/>
      <c r="AO261" s="1244"/>
      <c r="AP261" s="1244"/>
      <c r="AQ261" s="1244"/>
      <c r="AR261" s="1244"/>
      <c r="AS261" s="1244"/>
      <c r="AT261" s="1244"/>
      <c r="AU261" s="1244"/>
      <c r="AV261" s="1244"/>
      <c r="AW261" s="1244"/>
      <c r="AX261" s="1244"/>
      <c r="AY261" s="1244"/>
      <c r="AZ261" s="1244"/>
      <c r="BA261" s="1244"/>
      <c r="BB261" s="1244"/>
      <c r="BC261" s="1244"/>
      <c r="BD261" s="1244"/>
      <c r="BE261" s="1244"/>
      <c r="BF261" s="1244"/>
      <c r="BG261" s="1244"/>
      <c r="BH261" s="1244"/>
      <c r="BI261" s="1244"/>
      <c r="BJ261" s="1244"/>
      <c r="BK261" s="1244"/>
      <c r="BL261" s="1244"/>
      <c r="BM261" s="1244"/>
      <c r="BN261" s="1244"/>
      <c r="BO261" s="1244"/>
      <c r="BP261" s="1244"/>
      <c r="BQ261" s="1244"/>
      <c r="BR261" s="1244"/>
      <c r="BS261" s="1244"/>
      <c r="BT261" s="1244"/>
      <c r="BU261" s="1244"/>
      <c r="BV261" s="1244"/>
      <c r="BW261" s="1244"/>
      <c r="BX261" s="1244"/>
      <c r="BY261" s="1244"/>
      <c r="BZ261" s="1244"/>
      <c r="CA261" s="1244"/>
    </row>
    <row r="262" spans="1:79" ht="18" customHeight="1">
      <c r="A262" s="1193">
        <v>26</v>
      </c>
      <c r="B262" s="1358" t="s">
        <v>963</v>
      </c>
      <c r="C262" s="1359"/>
      <c r="D262" s="1359"/>
      <c r="E262" s="1359"/>
      <c r="F262" s="1441"/>
      <c r="G262" s="1362"/>
      <c r="H262" s="1362"/>
      <c r="I262" s="1244"/>
      <c r="J262" s="1244"/>
      <c r="K262" s="1244"/>
      <c r="L262" s="1244"/>
      <c r="M262" s="1244"/>
      <c r="N262" s="1336"/>
      <c r="O262" s="1244"/>
      <c r="P262" s="1244"/>
      <c r="Q262" s="1244"/>
      <c r="R262" s="1244"/>
      <c r="S262" s="1244"/>
      <c r="T262" s="1244"/>
      <c r="U262" s="1244"/>
      <c r="V262" s="1244"/>
      <c r="W262" s="1244"/>
      <c r="X262" s="1244"/>
      <c r="Y262" s="1244"/>
      <c r="Z262" s="1244"/>
      <c r="AA262" s="1244"/>
      <c r="AB262" s="1244"/>
      <c r="AC262" s="1244"/>
      <c r="AD262" s="1244"/>
      <c r="AE262" s="1244"/>
      <c r="AF262" s="1244"/>
      <c r="AG262" s="1244"/>
      <c r="AH262" s="1244"/>
      <c r="AI262" s="1244"/>
      <c r="AJ262" s="1244"/>
      <c r="AK262" s="1244"/>
      <c r="AL262" s="1244"/>
      <c r="AM262" s="1244"/>
      <c r="AN262" s="1244"/>
      <c r="AO262" s="1244"/>
      <c r="AP262" s="1244"/>
      <c r="AQ262" s="1244"/>
      <c r="AR262" s="1244"/>
      <c r="AS262" s="1244"/>
      <c r="AT262" s="1244"/>
      <c r="AU262" s="1244"/>
      <c r="AV262" s="1244"/>
      <c r="AW262" s="1244"/>
      <c r="AX262" s="1244"/>
      <c r="AY262" s="1244"/>
      <c r="AZ262" s="1244"/>
      <c r="BA262" s="1244"/>
      <c r="BB262" s="1244"/>
      <c r="BC262" s="1244"/>
      <c r="BD262" s="1244"/>
      <c r="BE262" s="1244"/>
      <c r="BF262" s="1244"/>
      <c r="BG262" s="1244"/>
      <c r="BH262" s="1244"/>
      <c r="BI262" s="1244"/>
      <c r="BJ262" s="1244"/>
      <c r="BK262" s="1244"/>
      <c r="BL262" s="1244"/>
      <c r="BM262" s="1244"/>
      <c r="BN262" s="1244"/>
      <c r="BO262" s="1244"/>
      <c r="BP262" s="1244"/>
      <c r="BQ262" s="1244"/>
      <c r="BR262" s="1244"/>
      <c r="BS262" s="1244"/>
      <c r="BT262" s="1244"/>
      <c r="BU262" s="1244"/>
      <c r="BV262" s="1244"/>
      <c r="BW262" s="1244"/>
      <c r="BX262" s="1244"/>
      <c r="BY262" s="1244"/>
      <c r="BZ262" s="1244"/>
      <c r="CA262" s="1244"/>
    </row>
    <row r="263" spans="1:79" ht="35.25" customHeight="1">
      <c r="B263" s="1363" t="s">
        <v>964</v>
      </c>
      <c r="C263" s="1364"/>
      <c r="D263" s="1364"/>
      <c r="E263" s="1365"/>
      <c r="F263" s="1441"/>
      <c r="G263" s="1362"/>
      <c r="H263" s="1362"/>
      <c r="I263" s="1244"/>
      <c r="J263" s="1244"/>
      <c r="K263" s="1244"/>
      <c r="L263" s="1244"/>
      <c r="M263" s="1244"/>
      <c r="N263" s="1336"/>
      <c r="O263" s="1244"/>
      <c r="P263" s="1244"/>
      <c r="Q263" s="1244"/>
      <c r="R263" s="1244"/>
      <c r="S263" s="1244"/>
      <c r="T263" s="1244"/>
      <c r="U263" s="1244"/>
      <c r="V263" s="1244"/>
      <c r="W263" s="1244"/>
      <c r="X263" s="1244"/>
      <c r="Y263" s="1244"/>
      <c r="Z263" s="1244"/>
      <c r="AA263" s="1244"/>
      <c r="AB263" s="1244"/>
      <c r="AC263" s="1244"/>
      <c r="AD263" s="1244"/>
      <c r="AE263" s="1244"/>
      <c r="AF263" s="1244"/>
      <c r="AG263" s="1244"/>
      <c r="AH263" s="1244"/>
      <c r="AI263" s="1244"/>
      <c r="AJ263" s="1244"/>
      <c r="AK263" s="1244"/>
      <c r="AL263" s="1244"/>
      <c r="AM263" s="1244"/>
      <c r="AN263" s="1244"/>
      <c r="AO263" s="1244"/>
      <c r="AP263" s="1244"/>
      <c r="AQ263" s="1244"/>
      <c r="AR263" s="1244"/>
      <c r="AS263" s="1244"/>
      <c r="AT263" s="1244"/>
      <c r="AU263" s="1244"/>
      <c r="AV263" s="1244"/>
      <c r="AW263" s="1244"/>
      <c r="AX263" s="1244"/>
      <c r="AY263" s="1244"/>
      <c r="AZ263" s="1244"/>
      <c r="BA263" s="1244"/>
      <c r="BB263" s="1244"/>
      <c r="BC263" s="1244"/>
      <c r="BD263" s="1244"/>
      <c r="BE263" s="1244"/>
      <c r="BF263" s="1244"/>
      <c r="BG263" s="1244"/>
      <c r="BH263" s="1244"/>
      <c r="BI263" s="1244"/>
      <c r="BJ263" s="1244"/>
      <c r="BK263" s="1244"/>
      <c r="BL263" s="1244"/>
      <c r="BM263" s="1244"/>
      <c r="BN263" s="1244"/>
      <c r="BO263" s="1244"/>
      <c r="BP263" s="1244"/>
      <c r="BQ263" s="1244"/>
      <c r="BR263" s="1244"/>
      <c r="BS263" s="1244"/>
      <c r="BT263" s="1244"/>
      <c r="BU263" s="1244"/>
      <c r="BV263" s="1244"/>
      <c r="BW263" s="1244"/>
      <c r="BX263" s="1244"/>
      <c r="BY263" s="1244"/>
      <c r="BZ263" s="1244"/>
      <c r="CA263" s="1244"/>
    </row>
    <row r="264" spans="1:79" ht="16.5" customHeight="1" thickBot="1">
      <c r="B264" s="1358" t="s">
        <v>873</v>
      </c>
      <c r="C264" s="1366"/>
      <c r="F264" s="1441"/>
      <c r="G264" s="1362"/>
      <c r="H264" s="1362"/>
      <c r="I264" s="1244"/>
      <c r="J264" s="1244"/>
      <c r="K264" s="1244"/>
      <c r="L264" s="1244"/>
      <c r="M264" s="1244"/>
      <c r="N264" s="1336"/>
      <c r="O264" s="1244"/>
      <c r="P264" s="1244"/>
      <c r="Q264" s="1244"/>
      <c r="R264" s="1244"/>
      <c r="S264" s="1244"/>
      <c r="T264" s="1244"/>
      <c r="U264" s="1244"/>
      <c r="V264" s="1244"/>
      <c r="W264" s="1244"/>
      <c r="X264" s="1244"/>
      <c r="Y264" s="1244"/>
      <c r="Z264" s="1244"/>
      <c r="AA264" s="1244"/>
      <c r="AB264" s="1244"/>
      <c r="AC264" s="1244"/>
      <c r="AD264" s="1244"/>
      <c r="AE264" s="1244"/>
      <c r="AF264" s="1244"/>
      <c r="AG264" s="1244"/>
      <c r="AH264" s="1244"/>
      <c r="AI264" s="1244"/>
      <c r="AJ264" s="1244"/>
      <c r="AK264" s="1244"/>
      <c r="AL264" s="1244"/>
      <c r="AM264" s="1244"/>
      <c r="AN264" s="1244"/>
      <c r="AO264" s="1244"/>
      <c r="AP264" s="1244"/>
      <c r="AQ264" s="1244"/>
      <c r="AR264" s="1244"/>
      <c r="AS264" s="1244"/>
      <c r="AT264" s="1244"/>
      <c r="AU264" s="1244"/>
      <c r="AV264" s="1244"/>
      <c r="AW264" s="1244"/>
      <c r="AX264" s="1244"/>
      <c r="AY264" s="1244"/>
      <c r="AZ264" s="1244"/>
      <c r="BA264" s="1244"/>
      <c r="BB264" s="1244"/>
      <c r="BC264" s="1244"/>
      <c r="BD264" s="1244"/>
      <c r="BE264" s="1244"/>
      <c r="BF264" s="1244"/>
      <c r="BG264" s="1244"/>
      <c r="BH264" s="1244"/>
      <c r="BI264" s="1244"/>
      <c r="BJ264" s="1244"/>
      <c r="BK264" s="1244"/>
      <c r="BL264" s="1244"/>
      <c r="BM264" s="1244"/>
      <c r="BN264" s="1244"/>
      <c r="BO264" s="1244"/>
      <c r="BP264" s="1244"/>
      <c r="BQ264" s="1244"/>
      <c r="BR264" s="1244"/>
      <c r="BS264" s="1244"/>
      <c r="BT264" s="1244"/>
      <c r="BU264" s="1244"/>
      <c r="BV264" s="1244"/>
      <c r="BW264" s="1244"/>
      <c r="BX264" s="1244"/>
      <c r="BY264" s="1244"/>
      <c r="BZ264" s="1244"/>
      <c r="CA264" s="1244"/>
    </row>
    <row r="265" spans="1:79" ht="33.75" customHeight="1" thickBot="1">
      <c r="B265" s="1367" t="s">
        <v>843</v>
      </c>
      <c r="C265" s="1368" t="s">
        <v>844</v>
      </c>
      <c r="D265" s="1368" t="s">
        <v>845</v>
      </c>
      <c r="E265" s="1369" t="s">
        <v>846</v>
      </c>
      <c r="F265" s="1413" t="s">
        <v>847</v>
      </c>
      <c r="G265" s="1478" t="e">
        <f>AVERAGE([2]A.Pontozás_1.értékelő!G261,[2]B.Pontozás_2.értékelő!G261)</f>
        <v>#DIV/0!</v>
      </c>
      <c r="H265" s="1362"/>
      <c r="I265" s="1244"/>
      <c r="J265" s="1244"/>
      <c r="K265" s="1244"/>
      <c r="L265" s="1244"/>
      <c r="M265" s="1244"/>
      <c r="N265" s="1336"/>
      <c r="O265" s="1244"/>
      <c r="P265" s="1244"/>
      <c r="Q265" s="1244"/>
      <c r="R265" s="1244"/>
      <c r="S265" s="1244"/>
      <c r="T265" s="1244"/>
      <c r="U265" s="1244"/>
      <c r="V265" s="1244"/>
      <c r="W265" s="1244"/>
      <c r="X265" s="1244"/>
      <c r="Y265" s="1244"/>
      <c r="Z265" s="1244"/>
      <c r="AA265" s="1244"/>
      <c r="AB265" s="1244"/>
      <c r="AC265" s="1244"/>
      <c r="AD265" s="1244"/>
      <c r="AE265" s="1244"/>
      <c r="AF265" s="1244"/>
      <c r="AG265" s="1244"/>
      <c r="AH265" s="1244"/>
      <c r="AI265" s="1244"/>
      <c r="AJ265" s="1244"/>
      <c r="AK265" s="1244"/>
      <c r="AL265" s="1244"/>
      <c r="AM265" s="1244"/>
      <c r="AN265" s="1244"/>
      <c r="AO265" s="1244"/>
      <c r="AP265" s="1244"/>
      <c r="AQ265" s="1244"/>
      <c r="AR265" s="1244"/>
      <c r="AS265" s="1244"/>
      <c r="AT265" s="1244"/>
      <c r="AU265" s="1244"/>
      <c r="AV265" s="1244"/>
      <c r="AW265" s="1244"/>
      <c r="AX265" s="1244"/>
      <c r="AY265" s="1244"/>
      <c r="AZ265" s="1244"/>
      <c r="BA265" s="1244"/>
      <c r="BB265" s="1244"/>
      <c r="BC265" s="1244"/>
      <c r="BD265" s="1244"/>
      <c r="BE265" s="1244"/>
      <c r="BF265" s="1244"/>
      <c r="BG265" s="1244"/>
      <c r="BH265" s="1244"/>
      <c r="BI265" s="1244"/>
      <c r="BJ265" s="1244"/>
      <c r="BK265" s="1244"/>
      <c r="BL265" s="1244"/>
      <c r="BM265" s="1244"/>
      <c r="BN265" s="1244"/>
      <c r="BO265" s="1244"/>
      <c r="BP265" s="1244"/>
      <c r="BQ265" s="1244"/>
      <c r="BR265" s="1244"/>
      <c r="BS265" s="1244"/>
      <c r="BT265" s="1244"/>
      <c r="BU265" s="1244"/>
      <c r="BV265" s="1244"/>
      <c r="BW265" s="1244"/>
      <c r="BX265" s="1244"/>
      <c r="BY265" s="1244"/>
      <c r="BZ265" s="1244"/>
      <c r="CA265" s="1244"/>
    </row>
    <row r="266" spans="1:79" ht="29.1" customHeight="1">
      <c r="B266" s="1442" t="s">
        <v>965</v>
      </c>
      <c r="C266" s="1443">
        <v>0</v>
      </c>
      <c r="D266" s="1444">
        <v>3</v>
      </c>
      <c r="E266" s="1445">
        <v>0</v>
      </c>
      <c r="F266" s="1414"/>
      <c r="G266" s="1407"/>
      <c r="H266" s="1407"/>
      <c r="I266" s="1408"/>
      <c r="J266" s="1244"/>
      <c r="K266" s="1244"/>
      <c r="L266" s="1244"/>
      <c r="M266" s="1244"/>
      <c r="N266" s="1336"/>
      <c r="O266" s="1244"/>
      <c r="P266" s="1244"/>
      <c r="Q266" s="1244"/>
      <c r="R266" s="1244"/>
      <c r="S266" s="1244"/>
      <c r="T266" s="1244"/>
      <c r="U266" s="1244"/>
      <c r="V266" s="1244"/>
      <c r="W266" s="1244"/>
      <c r="X266" s="1244"/>
      <c r="Y266" s="1244"/>
      <c r="Z266" s="1244"/>
      <c r="AA266" s="1244"/>
      <c r="AB266" s="1244"/>
      <c r="AC266" s="1244"/>
      <c r="AD266" s="1244"/>
      <c r="AE266" s="1244"/>
      <c r="AF266" s="1244"/>
      <c r="AG266" s="1244"/>
      <c r="AH266" s="1244"/>
      <c r="AI266" s="1244"/>
      <c r="AJ266" s="1244"/>
      <c r="AK266" s="1244"/>
      <c r="AL266" s="1244"/>
      <c r="AM266" s="1244"/>
      <c r="AN266" s="1244"/>
      <c r="AO266" s="1244"/>
      <c r="AP266" s="1244"/>
      <c r="AQ266" s="1244"/>
      <c r="AR266" s="1244"/>
      <c r="AS266" s="1244"/>
      <c r="AT266" s="1244"/>
      <c r="AU266" s="1244"/>
      <c r="AV266" s="1244"/>
      <c r="AW266" s="1244"/>
      <c r="AX266" s="1244"/>
      <c r="AY266" s="1244"/>
      <c r="AZ266" s="1244"/>
      <c r="BA266" s="1244"/>
      <c r="BB266" s="1244"/>
      <c r="BC266" s="1244"/>
      <c r="BD266" s="1244"/>
      <c r="BE266" s="1244"/>
      <c r="BF266" s="1244"/>
      <c r="BG266" s="1244"/>
      <c r="BH266" s="1244"/>
      <c r="BI266" s="1244"/>
      <c r="BJ266" s="1244"/>
      <c r="BK266" s="1244"/>
      <c r="BL266" s="1244"/>
      <c r="BM266" s="1244"/>
      <c r="BN266" s="1244"/>
      <c r="BO266" s="1244"/>
      <c r="BP266" s="1244"/>
      <c r="BQ266" s="1244"/>
      <c r="BR266" s="1244"/>
      <c r="BS266" s="1244"/>
      <c r="BT266" s="1244"/>
      <c r="BU266" s="1244"/>
      <c r="BV266" s="1244"/>
      <c r="BW266" s="1244"/>
      <c r="BX266" s="1244"/>
      <c r="BY266" s="1244"/>
      <c r="BZ266" s="1244"/>
      <c r="CA266" s="1244"/>
    </row>
    <row r="267" spans="1:79" ht="27.95" customHeight="1" thickBot="1">
      <c r="B267" s="1394" t="s">
        <v>966</v>
      </c>
      <c r="C267" s="1395">
        <v>2</v>
      </c>
      <c r="D267" s="1396">
        <v>3</v>
      </c>
      <c r="E267" s="1397">
        <v>6</v>
      </c>
      <c r="F267" s="1415"/>
      <c r="G267" s="1411"/>
      <c r="H267" s="1411"/>
      <c r="I267" s="1412"/>
      <c r="J267" s="1244"/>
      <c r="K267" s="1244"/>
      <c r="L267" s="1244"/>
      <c r="M267" s="1244"/>
      <c r="N267" s="1336"/>
      <c r="O267" s="1244"/>
      <c r="P267" s="1244"/>
      <c r="Q267" s="1244"/>
      <c r="R267" s="1244"/>
      <c r="S267" s="1244"/>
      <c r="T267" s="1244"/>
      <c r="U267" s="1244"/>
      <c r="V267" s="1244"/>
      <c r="W267" s="1244"/>
      <c r="X267" s="1244"/>
      <c r="Y267" s="1244"/>
      <c r="Z267" s="1244"/>
      <c r="AA267" s="1244"/>
      <c r="AB267" s="1244"/>
      <c r="AC267" s="1244"/>
      <c r="AD267" s="1244"/>
      <c r="AE267" s="1244"/>
      <c r="AF267" s="1244"/>
      <c r="AG267" s="1244"/>
      <c r="AH267" s="1244"/>
      <c r="AI267" s="1244"/>
      <c r="AJ267" s="1244"/>
      <c r="AK267" s="1244"/>
      <c r="AL267" s="1244"/>
      <c r="AM267" s="1244"/>
      <c r="AN267" s="1244"/>
      <c r="AO267" s="1244"/>
      <c r="AP267" s="1244"/>
      <c r="AQ267" s="1244"/>
      <c r="AR267" s="1244"/>
      <c r="AS267" s="1244"/>
      <c r="AT267" s="1244"/>
      <c r="AU267" s="1244"/>
      <c r="AV267" s="1244"/>
      <c r="AW267" s="1244"/>
      <c r="AX267" s="1244"/>
      <c r="AY267" s="1244"/>
      <c r="AZ267" s="1244"/>
      <c r="BA267" s="1244"/>
      <c r="BB267" s="1244"/>
      <c r="BC267" s="1244"/>
      <c r="BD267" s="1244"/>
      <c r="BE267" s="1244"/>
      <c r="BF267" s="1244"/>
      <c r="BG267" s="1244"/>
      <c r="BH267" s="1244"/>
      <c r="BI267" s="1244"/>
      <c r="BJ267" s="1244"/>
      <c r="BK267" s="1244"/>
      <c r="BL267" s="1244"/>
      <c r="BM267" s="1244"/>
      <c r="BN267" s="1244"/>
      <c r="BO267" s="1244"/>
      <c r="BP267" s="1244"/>
      <c r="BQ267" s="1244"/>
      <c r="BR267" s="1244"/>
      <c r="BS267" s="1244"/>
      <c r="BT267" s="1244"/>
      <c r="BU267" s="1244"/>
      <c r="BV267" s="1244"/>
      <c r="BW267" s="1244"/>
      <c r="BX267" s="1244"/>
      <c r="BY267" s="1244"/>
      <c r="BZ267" s="1244"/>
      <c r="CA267" s="1244"/>
    </row>
    <row r="268" spans="1:79" ht="9" customHeight="1">
      <c r="B268" s="1404"/>
      <c r="C268" s="1405"/>
      <c r="D268" s="1405"/>
      <c r="E268" s="1405"/>
      <c r="F268" s="1424"/>
      <c r="G268" s="1362"/>
      <c r="H268" s="1362"/>
      <c r="I268" s="1244"/>
      <c r="J268" s="1244"/>
      <c r="K268" s="1244"/>
      <c r="L268" s="1244"/>
      <c r="M268" s="1244"/>
      <c r="N268" s="1336"/>
      <c r="O268" s="1244"/>
      <c r="P268" s="1244"/>
      <c r="Q268" s="1244"/>
      <c r="R268" s="1244"/>
      <c r="S268" s="1244"/>
      <c r="T268" s="1244"/>
      <c r="U268" s="1244"/>
      <c r="V268" s="1244"/>
      <c r="W268" s="1244"/>
      <c r="X268" s="1244"/>
      <c r="Y268" s="1244"/>
      <c r="Z268" s="1244"/>
      <c r="AA268" s="1244"/>
      <c r="AB268" s="1244"/>
      <c r="AC268" s="1244"/>
      <c r="AD268" s="1244"/>
      <c r="AE268" s="1244"/>
      <c r="AF268" s="1244"/>
      <c r="AG268" s="1244"/>
      <c r="AH268" s="1244"/>
      <c r="AI268" s="1244"/>
      <c r="AJ268" s="1244"/>
      <c r="AK268" s="1244"/>
      <c r="AL268" s="1244"/>
      <c r="AM268" s="1244"/>
      <c r="AN268" s="1244"/>
      <c r="AO268" s="1244"/>
      <c r="AP268" s="1244"/>
      <c r="AQ268" s="1244"/>
      <c r="AR268" s="1244"/>
      <c r="AS268" s="1244"/>
      <c r="AT268" s="1244"/>
      <c r="AU268" s="1244"/>
      <c r="AV268" s="1244"/>
      <c r="AW268" s="1244"/>
      <c r="AX268" s="1244"/>
      <c r="AY268" s="1244"/>
      <c r="AZ268" s="1244"/>
      <c r="BA268" s="1244"/>
      <c r="BB268" s="1244"/>
      <c r="BC268" s="1244"/>
      <c r="BD268" s="1244"/>
      <c r="BE268" s="1244"/>
      <c r="BF268" s="1244"/>
      <c r="BG268" s="1244"/>
      <c r="BH268" s="1244"/>
      <c r="BI268" s="1244"/>
      <c r="BJ268" s="1244"/>
      <c r="BK268" s="1244"/>
      <c r="BL268" s="1244"/>
      <c r="BM268" s="1244"/>
      <c r="BN268" s="1244"/>
      <c r="BO268" s="1244"/>
      <c r="BP268" s="1244"/>
      <c r="BQ268" s="1244"/>
      <c r="BR268" s="1244"/>
      <c r="BS268" s="1244"/>
      <c r="BT268" s="1244"/>
      <c r="BU268" s="1244"/>
      <c r="BV268" s="1244"/>
      <c r="BW268" s="1244"/>
      <c r="BX268" s="1244"/>
      <c r="BY268" s="1244"/>
      <c r="BZ268" s="1244"/>
      <c r="CA268" s="1244"/>
    </row>
    <row r="269" spans="1:79" ht="18" customHeight="1">
      <c r="A269" s="1193">
        <v>27</v>
      </c>
      <c r="B269" s="1358" t="s">
        <v>967</v>
      </c>
      <c r="C269" s="1359"/>
      <c r="D269" s="1359"/>
      <c r="E269" s="1359"/>
      <c r="F269" s="1441"/>
      <c r="G269" s="1362"/>
      <c r="H269" s="1362"/>
      <c r="I269" s="1244"/>
      <c r="J269" s="1244"/>
      <c r="K269" s="1244"/>
      <c r="L269" s="1244"/>
      <c r="M269" s="1244"/>
      <c r="N269" s="1336"/>
      <c r="O269" s="1244"/>
      <c r="P269" s="1244"/>
      <c r="Q269" s="1244"/>
      <c r="R269" s="1244"/>
      <c r="S269" s="1244"/>
      <c r="T269" s="1244"/>
      <c r="U269" s="1244"/>
      <c r="V269" s="1244"/>
      <c r="W269" s="1244"/>
      <c r="X269" s="1244"/>
      <c r="Y269" s="1244"/>
      <c r="Z269" s="1244"/>
      <c r="AA269" s="1244"/>
      <c r="AB269" s="1244"/>
      <c r="AC269" s="1244"/>
      <c r="AD269" s="1244"/>
      <c r="AE269" s="1244"/>
      <c r="AF269" s="1244"/>
      <c r="AG269" s="1244"/>
      <c r="AH269" s="1244"/>
      <c r="AI269" s="1244"/>
      <c r="AJ269" s="1244"/>
      <c r="AK269" s="1244"/>
      <c r="AL269" s="1244"/>
      <c r="AM269" s="1244"/>
      <c r="AN269" s="1244"/>
      <c r="AO269" s="1244"/>
      <c r="AP269" s="1244"/>
      <c r="AQ269" s="1244"/>
      <c r="AR269" s="1244"/>
      <c r="AS269" s="1244"/>
      <c r="AT269" s="1244"/>
      <c r="AU269" s="1244"/>
      <c r="AV269" s="1244"/>
      <c r="AW269" s="1244"/>
      <c r="AX269" s="1244"/>
      <c r="AY269" s="1244"/>
      <c r="AZ269" s="1244"/>
      <c r="BA269" s="1244"/>
      <c r="BB269" s="1244"/>
      <c r="BC269" s="1244"/>
      <c r="BD269" s="1244"/>
      <c r="BE269" s="1244"/>
      <c r="BF269" s="1244"/>
      <c r="BG269" s="1244"/>
      <c r="BH269" s="1244"/>
      <c r="BI269" s="1244"/>
      <c r="BJ269" s="1244"/>
      <c r="BK269" s="1244"/>
      <c r="BL269" s="1244"/>
      <c r="BM269" s="1244"/>
      <c r="BN269" s="1244"/>
      <c r="BO269" s="1244"/>
      <c r="BP269" s="1244"/>
      <c r="BQ269" s="1244"/>
      <c r="BR269" s="1244"/>
      <c r="BS269" s="1244"/>
      <c r="BT269" s="1244"/>
      <c r="BU269" s="1244"/>
      <c r="BV269" s="1244"/>
      <c r="BW269" s="1244"/>
      <c r="BX269" s="1244"/>
      <c r="BY269" s="1244"/>
      <c r="BZ269" s="1244"/>
      <c r="CA269" s="1244"/>
    </row>
    <row r="270" spans="1:79" ht="35.25" customHeight="1">
      <c r="B270" s="1363" t="s">
        <v>968</v>
      </c>
      <c r="C270" s="1364"/>
      <c r="D270" s="1364"/>
      <c r="E270" s="1365"/>
      <c r="F270" s="1441"/>
      <c r="G270" s="1362"/>
      <c r="H270" s="1362"/>
      <c r="I270" s="1244"/>
      <c r="J270" s="1244"/>
      <c r="K270" s="1244"/>
      <c r="L270" s="1244"/>
      <c r="M270" s="1244"/>
      <c r="N270" s="1336"/>
      <c r="O270" s="1244"/>
      <c r="P270" s="1244"/>
      <c r="Q270" s="1244"/>
      <c r="R270" s="1244"/>
      <c r="S270" s="1244"/>
      <c r="T270" s="1244"/>
      <c r="U270" s="1244"/>
      <c r="V270" s="1244"/>
      <c r="W270" s="1244"/>
      <c r="X270" s="1244"/>
      <c r="Y270" s="1244"/>
      <c r="Z270" s="1244"/>
      <c r="AA270" s="1244"/>
      <c r="AB270" s="1244"/>
      <c r="AC270" s="1244"/>
      <c r="AD270" s="1244"/>
      <c r="AE270" s="1244"/>
      <c r="AF270" s="1244"/>
      <c r="AG270" s="1244"/>
      <c r="AH270" s="1244"/>
      <c r="AI270" s="1244"/>
      <c r="AJ270" s="1244"/>
      <c r="AK270" s="1244"/>
      <c r="AL270" s="1244"/>
      <c r="AM270" s="1244"/>
      <c r="AN270" s="1244"/>
      <c r="AO270" s="1244"/>
      <c r="AP270" s="1244"/>
      <c r="AQ270" s="1244"/>
      <c r="AR270" s="1244"/>
      <c r="AS270" s="1244"/>
      <c r="AT270" s="1244"/>
      <c r="AU270" s="1244"/>
      <c r="AV270" s="1244"/>
      <c r="AW270" s="1244"/>
      <c r="AX270" s="1244"/>
      <c r="AY270" s="1244"/>
      <c r="AZ270" s="1244"/>
      <c r="BA270" s="1244"/>
      <c r="BB270" s="1244"/>
      <c r="BC270" s="1244"/>
      <c r="BD270" s="1244"/>
      <c r="BE270" s="1244"/>
      <c r="BF270" s="1244"/>
      <c r="BG270" s="1244"/>
      <c r="BH270" s="1244"/>
      <c r="BI270" s="1244"/>
      <c r="BJ270" s="1244"/>
      <c r="BK270" s="1244"/>
      <c r="BL270" s="1244"/>
      <c r="BM270" s="1244"/>
      <c r="BN270" s="1244"/>
      <c r="BO270" s="1244"/>
      <c r="BP270" s="1244"/>
      <c r="BQ270" s="1244"/>
      <c r="BR270" s="1244"/>
      <c r="BS270" s="1244"/>
      <c r="BT270" s="1244"/>
      <c r="BU270" s="1244"/>
      <c r="BV270" s="1244"/>
      <c r="BW270" s="1244"/>
      <c r="BX270" s="1244"/>
      <c r="BY270" s="1244"/>
      <c r="BZ270" s="1244"/>
      <c r="CA270" s="1244"/>
    </row>
    <row r="271" spans="1:79" ht="16.5" customHeight="1" thickBot="1">
      <c r="B271" s="1358" t="s">
        <v>873</v>
      </c>
      <c r="C271" s="1366"/>
      <c r="F271" s="1441"/>
      <c r="G271" s="1362"/>
      <c r="H271" s="1362"/>
      <c r="I271" s="1244"/>
      <c r="J271" s="1244"/>
      <c r="K271" s="1244"/>
      <c r="L271" s="1244"/>
      <c r="M271" s="1244"/>
      <c r="N271" s="1336"/>
      <c r="O271" s="1244"/>
      <c r="P271" s="1244"/>
      <c r="Q271" s="1244"/>
      <c r="R271" s="1244"/>
      <c r="S271" s="1244"/>
      <c r="T271" s="1244"/>
      <c r="U271" s="1244"/>
      <c r="V271" s="1244"/>
      <c r="W271" s="1244"/>
      <c r="X271" s="1244"/>
      <c r="Y271" s="1244"/>
      <c r="Z271" s="1244"/>
      <c r="AA271" s="1244"/>
      <c r="AB271" s="1244"/>
      <c r="AC271" s="1244"/>
      <c r="AD271" s="1244"/>
      <c r="AE271" s="1244"/>
      <c r="AF271" s="1244"/>
      <c r="AG271" s="1244"/>
      <c r="AH271" s="1244"/>
      <c r="AI271" s="1244"/>
      <c r="AJ271" s="1244"/>
      <c r="AK271" s="1244"/>
      <c r="AL271" s="1244"/>
      <c r="AM271" s="1244"/>
      <c r="AN271" s="1244"/>
      <c r="AO271" s="1244"/>
      <c r="AP271" s="1244"/>
      <c r="AQ271" s="1244"/>
      <c r="AR271" s="1244"/>
      <c r="AS271" s="1244"/>
      <c r="AT271" s="1244"/>
      <c r="AU271" s="1244"/>
      <c r="AV271" s="1244"/>
      <c r="AW271" s="1244"/>
      <c r="AX271" s="1244"/>
      <c r="AY271" s="1244"/>
      <c r="AZ271" s="1244"/>
      <c r="BA271" s="1244"/>
      <c r="BB271" s="1244"/>
      <c r="BC271" s="1244"/>
      <c r="BD271" s="1244"/>
      <c r="BE271" s="1244"/>
      <c r="BF271" s="1244"/>
      <c r="BG271" s="1244"/>
      <c r="BH271" s="1244"/>
      <c r="BI271" s="1244"/>
      <c r="BJ271" s="1244"/>
      <c r="BK271" s="1244"/>
      <c r="BL271" s="1244"/>
      <c r="BM271" s="1244"/>
      <c r="BN271" s="1244"/>
      <c r="BO271" s="1244"/>
      <c r="BP271" s="1244"/>
      <c r="BQ271" s="1244"/>
      <c r="BR271" s="1244"/>
      <c r="BS271" s="1244"/>
      <c r="BT271" s="1244"/>
      <c r="BU271" s="1244"/>
      <c r="BV271" s="1244"/>
      <c r="BW271" s="1244"/>
      <c r="BX271" s="1244"/>
      <c r="BY271" s="1244"/>
      <c r="BZ271" s="1244"/>
      <c r="CA271" s="1244"/>
    </row>
    <row r="272" spans="1:79" ht="33.75" customHeight="1" thickBot="1">
      <c r="B272" s="1367" t="s">
        <v>843</v>
      </c>
      <c r="C272" s="1368" t="s">
        <v>844</v>
      </c>
      <c r="D272" s="1368" t="s">
        <v>845</v>
      </c>
      <c r="E272" s="1369" t="s">
        <v>846</v>
      </c>
      <c r="F272" s="1413" t="s">
        <v>847</v>
      </c>
      <c r="G272" s="1478" t="e">
        <f>AVERAGE([2]A.Pontozás_1.értékelő!G268,[2]B.Pontozás_2.értékelő!G268)</f>
        <v>#DIV/0!</v>
      </c>
      <c r="H272" s="1362"/>
      <c r="I272" s="1244"/>
      <c r="J272" s="1244"/>
      <c r="K272" s="1244"/>
      <c r="L272" s="1244"/>
      <c r="M272" s="1244"/>
      <c r="N272" s="1336"/>
      <c r="O272" s="1244"/>
      <c r="P272" s="1244"/>
      <c r="Q272" s="1244"/>
      <c r="R272" s="1244"/>
      <c r="S272" s="1244"/>
      <c r="T272" s="1244"/>
      <c r="U272" s="1244"/>
      <c r="V272" s="1244"/>
      <c r="W272" s="1244"/>
      <c r="X272" s="1244"/>
      <c r="Y272" s="1244"/>
      <c r="Z272" s="1244"/>
      <c r="AA272" s="1244"/>
      <c r="AB272" s="1244"/>
      <c r="AC272" s="1244"/>
      <c r="AD272" s="1244"/>
      <c r="AE272" s="1244"/>
      <c r="AF272" s="1244"/>
      <c r="AG272" s="1244"/>
      <c r="AH272" s="1244"/>
      <c r="AI272" s="1244"/>
      <c r="AJ272" s="1244"/>
      <c r="AK272" s="1244"/>
      <c r="AL272" s="1244"/>
      <c r="AM272" s="1244"/>
      <c r="AN272" s="1244"/>
      <c r="AO272" s="1244"/>
      <c r="AP272" s="1244"/>
      <c r="AQ272" s="1244"/>
      <c r="AR272" s="1244"/>
      <c r="AS272" s="1244"/>
      <c r="AT272" s="1244"/>
      <c r="AU272" s="1244"/>
      <c r="AV272" s="1244"/>
      <c r="AW272" s="1244"/>
      <c r="AX272" s="1244"/>
      <c r="AY272" s="1244"/>
      <c r="AZ272" s="1244"/>
      <c r="BA272" s="1244"/>
      <c r="BB272" s="1244"/>
      <c r="BC272" s="1244"/>
      <c r="BD272" s="1244"/>
      <c r="BE272" s="1244"/>
      <c r="BF272" s="1244"/>
      <c r="BG272" s="1244"/>
      <c r="BH272" s="1244"/>
      <c r="BI272" s="1244"/>
      <c r="BJ272" s="1244"/>
      <c r="BK272" s="1244"/>
      <c r="BL272" s="1244"/>
      <c r="BM272" s="1244"/>
      <c r="BN272" s="1244"/>
      <c r="BO272" s="1244"/>
      <c r="BP272" s="1244"/>
      <c r="BQ272" s="1244"/>
      <c r="BR272" s="1244"/>
      <c r="BS272" s="1244"/>
      <c r="BT272" s="1244"/>
      <c r="BU272" s="1244"/>
      <c r="BV272" s="1244"/>
      <c r="BW272" s="1244"/>
      <c r="BX272" s="1244"/>
      <c r="BY272" s="1244"/>
      <c r="BZ272" s="1244"/>
      <c r="CA272" s="1244"/>
    </row>
    <row r="273" spans="1:79" ht="32.25" customHeight="1">
      <c r="B273" s="1378" t="s">
        <v>969</v>
      </c>
      <c r="C273" s="1379">
        <v>1</v>
      </c>
      <c r="D273" s="1380">
        <v>2</v>
      </c>
      <c r="E273" s="1381">
        <v>2</v>
      </c>
      <c r="F273" s="1414"/>
      <c r="G273" s="1407"/>
      <c r="H273" s="1407"/>
      <c r="I273" s="1408"/>
      <c r="J273" s="1244"/>
      <c r="K273" s="1244"/>
      <c r="L273" s="1244"/>
      <c r="M273" s="1244"/>
      <c r="N273" s="1336"/>
      <c r="O273" s="1244"/>
      <c r="P273" s="1244"/>
      <c r="Q273" s="1244"/>
      <c r="R273" s="1244"/>
      <c r="S273" s="1244"/>
      <c r="T273" s="1244"/>
      <c r="U273" s="1244"/>
      <c r="V273" s="1244"/>
      <c r="W273" s="1244"/>
      <c r="X273" s="1244"/>
      <c r="Y273" s="1244"/>
      <c r="Z273" s="1244"/>
      <c r="AA273" s="1244"/>
      <c r="AB273" s="1244"/>
      <c r="AC273" s="1244"/>
      <c r="AD273" s="1244"/>
      <c r="AE273" s="1244"/>
      <c r="AF273" s="1244"/>
      <c r="AG273" s="1244"/>
      <c r="AH273" s="1244"/>
      <c r="AI273" s="1244"/>
      <c r="AJ273" s="1244"/>
      <c r="AK273" s="1244"/>
      <c r="AL273" s="1244"/>
      <c r="AM273" s="1244"/>
      <c r="AN273" s="1244"/>
      <c r="AO273" s="1244"/>
      <c r="AP273" s="1244"/>
      <c r="AQ273" s="1244"/>
      <c r="AR273" s="1244"/>
      <c r="AS273" s="1244"/>
      <c r="AT273" s="1244"/>
      <c r="AU273" s="1244"/>
      <c r="AV273" s="1244"/>
      <c r="AW273" s="1244"/>
      <c r="AX273" s="1244"/>
      <c r="AY273" s="1244"/>
      <c r="AZ273" s="1244"/>
      <c r="BA273" s="1244"/>
      <c r="BB273" s="1244"/>
      <c r="BC273" s="1244"/>
      <c r="BD273" s="1244"/>
      <c r="BE273" s="1244"/>
      <c r="BF273" s="1244"/>
      <c r="BG273" s="1244"/>
      <c r="BH273" s="1244"/>
      <c r="BI273" s="1244"/>
      <c r="BJ273" s="1244"/>
      <c r="BK273" s="1244"/>
      <c r="BL273" s="1244"/>
      <c r="BM273" s="1244"/>
      <c r="BN273" s="1244"/>
      <c r="BO273" s="1244"/>
      <c r="BP273" s="1244"/>
      <c r="BQ273" s="1244"/>
      <c r="BR273" s="1244"/>
      <c r="BS273" s="1244"/>
      <c r="BT273" s="1244"/>
      <c r="BU273" s="1244"/>
      <c r="BV273" s="1244"/>
      <c r="BW273" s="1244"/>
      <c r="BX273" s="1244"/>
      <c r="BY273" s="1244"/>
      <c r="BZ273" s="1244"/>
      <c r="CA273" s="1244"/>
    </row>
    <row r="274" spans="1:79" ht="32.25" customHeight="1">
      <c r="B274" s="1388" t="s">
        <v>970</v>
      </c>
      <c r="C274" s="1389">
        <v>2</v>
      </c>
      <c r="D274" s="1390">
        <v>2</v>
      </c>
      <c r="E274" s="1391">
        <v>4</v>
      </c>
      <c r="F274" s="1414"/>
      <c r="G274" s="1409"/>
      <c r="H274" s="1409"/>
      <c r="I274" s="1410"/>
      <c r="J274" s="1244"/>
      <c r="K274" s="1244"/>
      <c r="L274" s="1244"/>
      <c r="M274" s="1244"/>
      <c r="N274" s="1336"/>
      <c r="O274" s="1244"/>
      <c r="P274" s="1244"/>
      <c r="Q274" s="1244"/>
      <c r="R274" s="1244"/>
      <c r="S274" s="1244"/>
      <c r="T274" s="1244"/>
      <c r="U274" s="1244"/>
      <c r="V274" s="1244"/>
      <c r="W274" s="1244"/>
      <c r="X274" s="1244"/>
      <c r="Y274" s="1244"/>
      <c r="Z274" s="1244"/>
      <c r="AA274" s="1244"/>
      <c r="AB274" s="1244"/>
      <c r="AC274" s="1244"/>
      <c r="AD274" s="1244"/>
      <c r="AE274" s="1244"/>
      <c r="AF274" s="1244"/>
      <c r="AG274" s="1244"/>
      <c r="AH274" s="1244"/>
      <c r="AI274" s="1244"/>
      <c r="AJ274" s="1244"/>
      <c r="AK274" s="1244"/>
      <c r="AL274" s="1244"/>
      <c r="AM274" s="1244"/>
      <c r="AN274" s="1244"/>
      <c r="AO274" s="1244"/>
      <c r="AP274" s="1244"/>
      <c r="AQ274" s="1244"/>
      <c r="AR274" s="1244"/>
      <c r="AS274" s="1244"/>
      <c r="AT274" s="1244"/>
      <c r="AU274" s="1244"/>
      <c r="AV274" s="1244"/>
      <c r="AW274" s="1244"/>
      <c r="AX274" s="1244"/>
      <c r="AY274" s="1244"/>
      <c r="AZ274" s="1244"/>
      <c r="BA274" s="1244"/>
      <c r="BB274" s="1244"/>
      <c r="BC274" s="1244"/>
      <c r="BD274" s="1244"/>
      <c r="BE274" s="1244"/>
      <c r="BF274" s="1244"/>
      <c r="BG274" s="1244"/>
      <c r="BH274" s="1244"/>
      <c r="BI274" s="1244"/>
      <c r="BJ274" s="1244"/>
      <c r="BK274" s="1244"/>
      <c r="BL274" s="1244"/>
      <c r="BM274" s="1244"/>
      <c r="BN274" s="1244"/>
      <c r="BO274" s="1244"/>
      <c r="BP274" s="1244"/>
      <c r="BQ274" s="1244"/>
      <c r="BR274" s="1244"/>
      <c r="BS274" s="1244"/>
      <c r="BT274" s="1244"/>
      <c r="BU274" s="1244"/>
      <c r="BV274" s="1244"/>
      <c r="BW274" s="1244"/>
      <c r="BX274" s="1244"/>
      <c r="BY274" s="1244"/>
      <c r="BZ274" s="1244"/>
      <c r="CA274" s="1244"/>
    </row>
    <row r="275" spans="1:79" ht="32.25" customHeight="1" thickBot="1">
      <c r="B275" s="1394" t="s">
        <v>971</v>
      </c>
      <c r="C275" s="1395">
        <v>3</v>
      </c>
      <c r="D275" s="1396">
        <v>2</v>
      </c>
      <c r="E275" s="1397">
        <v>6</v>
      </c>
      <c r="F275" s="1415"/>
      <c r="G275" s="1411"/>
      <c r="H275" s="1411"/>
      <c r="I275" s="1412"/>
      <c r="J275" s="1244"/>
      <c r="K275" s="1244"/>
      <c r="L275" s="1244"/>
      <c r="M275" s="1244"/>
      <c r="N275" s="1336"/>
      <c r="O275" s="1244"/>
      <c r="P275" s="1244"/>
      <c r="Q275" s="1244"/>
      <c r="R275" s="1244"/>
      <c r="S275" s="1244"/>
      <c r="T275" s="1244"/>
      <c r="U275" s="1244"/>
      <c r="V275" s="1244"/>
      <c r="W275" s="1244"/>
      <c r="X275" s="1244"/>
      <c r="Y275" s="1244"/>
      <c r="Z275" s="1244"/>
      <c r="AA275" s="1244"/>
      <c r="AB275" s="1244"/>
      <c r="AC275" s="1244"/>
      <c r="AD275" s="1244"/>
      <c r="AE275" s="1244"/>
      <c r="AF275" s="1244"/>
      <c r="AG275" s="1244"/>
      <c r="AH275" s="1244"/>
      <c r="AI275" s="1244"/>
      <c r="AJ275" s="1244"/>
      <c r="AK275" s="1244"/>
      <c r="AL275" s="1244"/>
      <c r="AM275" s="1244"/>
      <c r="AN275" s="1244"/>
      <c r="AO275" s="1244"/>
      <c r="AP275" s="1244"/>
      <c r="AQ275" s="1244"/>
      <c r="AR275" s="1244"/>
      <c r="AS275" s="1244"/>
      <c r="AT275" s="1244"/>
      <c r="AU275" s="1244"/>
      <c r="AV275" s="1244"/>
      <c r="AW275" s="1244"/>
      <c r="AX275" s="1244"/>
      <c r="AY275" s="1244"/>
      <c r="AZ275" s="1244"/>
      <c r="BA275" s="1244"/>
      <c r="BB275" s="1244"/>
      <c r="BC275" s="1244"/>
      <c r="BD275" s="1244"/>
      <c r="BE275" s="1244"/>
      <c r="BF275" s="1244"/>
      <c r="BG275" s="1244"/>
      <c r="BH275" s="1244"/>
      <c r="BI275" s="1244"/>
      <c r="BJ275" s="1244"/>
      <c r="BK275" s="1244"/>
      <c r="BL275" s="1244"/>
      <c r="BM275" s="1244"/>
      <c r="BN275" s="1244"/>
      <c r="BO275" s="1244"/>
      <c r="BP275" s="1244"/>
      <c r="BQ275" s="1244"/>
      <c r="BR275" s="1244"/>
      <c r="BS275" s="1244"/>
      <c r="BT275" s="1244"/>
      <c r="BU275" s="1244"/>
      <c r="BV275" s="1244"/>
      <c r="BW275" s="1244"/>
      <c r="BX275" s="1244"/>
      <c r="BY275" s="1244"/>
      <c r="BZ275" s="1244"/>
      <c r="CA275" s="1244"/>
    </row>
    <row r="276" spans="1:79" ht="9" customHeight="1">
      <c r="B276" s="1404"/>
      <c r="C276" s="1405"/>
      <c r="D276" s="1405"/>
      <c r="E276" s="1405"/>
      <c r="F276" s="1441"/>
      <c r="G276" s="1362"/>
      <c r="H276" s="1362"/>
      <c r="I276" s="1244"/>
      <c r="J276" s="1244"/>
      <c r="K276" s="1244"/>
      <c r="L276" s="1244"/>
      <c r="M276" s="1244"/>
      <c r="N276" s="1336"/>
      <c r="O276" s="1244"/>
      <c r="P276" s="1244"/>
      <c r="Q276" s="1244"/>
      <c r="R276" s="1244"/>
      <c r="S276" s="1244"/>
      <c r="T276" s="1244"/>
      <c r="U276" s="1244"/>
      <c r="V276" s="1244"/>
      <c r="W276" s="1244"/>
      <c r="X276" s="1244"/>
      <c r="Y276" s="1244"/>
      <c r="Z276" s="1244"/>
      <c r="AA276" s="1244"/>
      <c r="AB276" s="1244"/>
      <c r="AC276" s="1244"/>
      <c r="AD276" s="1244"/>
      <c r="AE276" s="1244"/>
      <c r="AF276" s="1244"/>
      <c r="AG276" s="1244"/>
      <c r="AH276" s="1244"/>
      <c r="AI276" s="1244"/>
      <c r="AJ276" s="1244"/>
      <c r="AK276" s="1244"/>
      <c r="AL276" s="1244"/>
      <c r="AM276" s="1244"/>
      <c r="AN276" s="1244"/>
      <c r="AO276" s="1244"/>
      <c r="AP276" s="1244"/>
      <c r="AQ276" s="1244"/>
      <c r="AR276" s="1244"/>
      <c r="AS276" s="1244"/>
      <c r="AT276" s="1244"/>
      <c r="AU276" s="1244"/>
      <c r="AV276" s="1244"/>
      <c r="AW276" s="1244"/>
      <c r="AX276" s="1244"/>
      <c r="AY276" s="1244"/>
      <c r="AZ276" s="1244"/>
      <c r="BA276" s="1244"/>
      <c r="BB276" s="1244"/>
      <c r="BC276" s="1244"/>
      <c r="BD276" s="1244"/>
      <c r="BE276" s="1244"/>
      <c r="BF276" s="1244"/>
      <c r="BG276" s="1244"/>
      <c r="BH276" s="1244"/>
      <c r="BI276" s="1244"/>
      <c r="BJ276" s="1244"/>
      <c r="BK276" s="1244"/>
      <c r="BL276" s="1244"/>
      <c r="BM276" s="1244"/>
      <c r="BN276" s="1244"/>
      <c r="BO276" s="1244"/>
      <c r="BP276" s="1244"/>
      <c r="BQ276" s="1244"/>
      <c r="BR276" s="1244"/>
      <c r="BS276" s="1244"/>
      <c r="BT276" s="1244"/>
      <c r="BU276" s="1244"/>
      <c r="BV276" s="1244"/>
      <c r="BW276" s="1244"/>
      <c r="BX276" s="1244"/>
      <c r="BY276" s="1244"/>
      <c r="BZ276" s="1244"/>
      <c r="CA276" s="1244"/>
    </row>
    <row r="277" spans="1:79" ht="18" customHeight="1">
      <c r="A277" s="1193">
        <v>28</v>
      </c>
      <c r="B277" s="1358" t="s">
        <v>972</v>
      </c>
      <c r="C277" s="1359"/>
      <c r="D277" s="1359"/>
      <c r="E277" s="1359"/>
      <c r="F277" s="1441"/>
      <c r="G277" s="1362"/>
      <c r="H277" s="1362"/>
      <c r="I277" s="1244"/>
      <c r="J277" s="1244"/>
      <c r="K277" s="1244"/>
      <c r="L277" s="1244"/>
      <c r="M277" s="1244"/>
      <c r="N277" s="1336"/>
      <c r="O277" s="1244"/>
      <c r="P277" s="1244"/>
      <c r="Q277" s="1244"/>
      <c r="R277" s="1244"/>
      <c r="S277" s="1244"/>
      <c r="T277" s="1244"/>
      <c r="U277" s="1244"/>
      <c r="V277" s="1244"/>
      <c r="W277" s="1244"/>
      <c r="X277" s="1244"/>
      <c r="Y277" s="1244"/>
      <c r="Z277" s="1244"/>
      <c r="AA277" s="1244"/>
      <c r="AB277" s="1244"/>
      <c r="AC277" s="1244"/>
      <c r="AD277" s="1244"/>
      <c r="AE277" s="1244"/>
      <c r="AF277" s="1244"/>
      <c r="AG277" s="1244"/>
      <c r="AH277" s="1244"/>
      <c r="AI277" s="1244"/>
      <c r="AJ277" s="1244"/>
      <c r="AK277" s="1244"/>
      <c r="AL277" s="1244"/>
      <c r="AM277" s="1244"/>
      <c r="AN277" s="1244"/>
      <c r="AO277" s="1244"/>
      <c r="AP277" s="1244"/>
      <c r="AQ277" s="1244"/>
      <c r="AR277" s="1244"/>
      <c r="AS277" s="1244"/>
      <c r="AT277" s="1244"/>
      <c r="AU277" s="1244"/>
      <c r="AV277" s="1244"/>
      <c r="AW277" s="1244"/>
      <c r="AX277" s="1244"/>
      <c r="AY277" s="1244"/>
      <c r="AZ277" s="1244"/>
      <c r="BA277" s="1244"/>
      <c r="BB277" s="1244"/>
      <c r="BC277" s="1244"/>
      <c r="BD277" s="1244"/>
      <c r="BE277" s="1244"/>
      <c r="BF277" s="1244"/>
      <c r="BG277" s="1244"/>
      <c r="BH277" s="1244"/>
      <c r="BI277" s="1244"/>
      <c r="BJ277" s="1244"/>
      <c r="BK277" s="1244"/>
      <c r="BL277" s="1244"/>
      <c r="BM277" s="1244"/>
      <c r="BN277" s="1244"/>
      <c r="BO277" s="1244"/>
      <c r="BP277" s="1244"/>
      <c r="BQ277" s="1244"/>
      <c r="BR277" s="1244"/>
      <c r="BS277" s="1244"/>
      <c r="BT277" s="1244"/>
      <c r="BU277" s="1244"/>
      <c r="BV277" s="1244"/>
      <c r="BW277" s="1244"/>
      <c r="BX277" s="1244"/>
      <c r="BY277" s="1244"/>
      <c r="BZ277" s="1244"/>
      <c r="CA277" s="1244"/>
    </row>
    <row r="278" spans="1:79" ht="35.25" customHeight="1">
      <c r="B278" s="1363" t="s">
        <v>973</v>
      </c>
      <c r="C278" s="1364"/>
      <c r="D278" s="1364"/>
      <c r="E278" s="1365"/>
      <c r="F278" s="1441"/>
      <c r="G278" s="1362"/>
      <c r="H278" s="1362"/>
      <c r="I278" s="1244"/>
      <c r="J278" s="1244"/>
      <c r="K278" s="1244"/>
      <c r="L278" s="1244"/>
      <c r="M278" s="1244"/>
      <c r="N278" s="1336"/>
      <c r="O278" s="1244"/>
      <c r="P278" s="1244"/>
      <c r="Q278" s="1244"/>
      <c r="R278" s="1244"/>
      <c r="S278" s="1244"/>
      <c r="T278" s="1244"/>
      <c r="U278" s="1244"/>
      <c r="V278" s="1244"/>
      <c r="W278" s="1244"/>
      <c r="X278" s="1244"/>
      <c r="Y278" s="1244"/>
      <c r="Z278" s="1244"/>
      <c r="AA278" s="1244"/>
      <c r="AB278" s="1244"/>
      <c r="AC278" s="1244"/>
      <c r="AD278" s="1244"/>
      <c r="AE278" s="1244"/>
      <c r="AF278" s="1244"/>
      <c r="AG278" s="1244"/>
      <c r="AH278" s="1244"/>
      <c r="AI278" s="1244"/>
      <c r="AJ278" s="1244"/>
      <c r="AK278" s="1244"/>
      <c r="AL278" s="1244"/>
      <c r="AM278" s="1244"/>
      <c r="AN278" s="1244"/>
      <c r="AO278" s="1244"/>
      <c r="AP278" s="1244"/>
      <c r="AQ278" s="1244"/>
      <c r="AR278" s="1244"/>
      <c r="AS278" s="1244"/>
      <c r="AT278" s="1244"/>
      <c r="AU278" s="1244"/>
      <c r="AV278" s="1244"/>
      <c r="AW278" s="1244"/>
      <c r="AX278" s="1244"/>
      <c r="AY278" s="1244"/>
      <c r="AZ278" s="1244"/>
      <c r="BA278" s="1244"/>
      <c r="BB278" s="1244"/>
      <c r="BC278" s="1244"/>
      <c r="BD278" s="1244"/>
      <c r="BE278" s="1244"/>
      <c r="BF278" s="1244"/>
      <c r="BG278" s="1244"/>
      <c r="BH278" s="1244"/>
      <c r="BI278" s="1244"/>
      <c r="BJ278" s="1244"/>
      <c r="BK278" s="1244"/>
      <c r="BL278" s="1244"/>
      <c r="BM278" s="1244"/>
      <c r="BN278" s="1244"/>
      <c r="BO278" s="1244"/>
      <c r="BP278" s="1244"/>
      <c r="BQ278" s="1244"/>
      <c r="BR278" s="1244"/>
      <c r="BS278" s="1244"/>
      <c r="BT278" s="1244"/>
      <c r="BU278" s="1244"/>
      <c r="BV278" s="1244"/>
      <c r="BW278" s="1244"/>
      <c r="BX278" s="1244"/>
      <c r="BY278" s="1244"/>
      <c r="BZ278" s="1244"/>
      <c r="CA278" s="1244"/>
    </row>
    <row r="279" spans="1:79" ht="16.5" customHeight="1" thickBot="1">
      <c r="B279" s="1358" t="s">
        <v>842</v>
      </c>
      <c r="C279" s="1366"/>
      <c r="F279" s="1441"/>
      <c r="G279" s="1362"/>
      <c r="H279" s="1362"/>
      <c r="I279" s="1244"/>
      <c r="J279" s="1244"/>
      <c r="K279" s="1244"/>
      <c r="L279" s="1244"/>
      <c r="M279" s="1244"/>
      <c r="N279" s="1336"/>
      <c r="O279" s="1244"/>
      <c r="P279" s="1244"/>
      <c r="Q279" s="1244"/>
      <c r="R279" s="1244"/>
      <c r="S279" s="1244"/>
      <c r="T279" s="1244"/>
      <c r="U279" s="1244"/>
      <c r="V279" s="1244"/>
      <c r="W279" s="1244"/>
      <c r="X279" s="1244"/>
      <c r="Y279" s="1244"/>
      <c r="Z279" s="1244"/>
      <c r="AA279" s="1244"/>
      <c r="AB279" s="1244"/>
      <c r="AC279" s="1244"/>
      <c r="AD279" s="1244"/>
      <c r="AE279" s="1244"/>
      <c r="AF279" s="1244"/>
      <c r="AG279" s="1244"/>
      <c r="AH279" s="1244"/>
      <c r="AI279" s="1244"/>
      <c r="AJ279" s="1244"/>
      <c r="AK279" s="1244"/>
      <c r="AL279" s="1244"/>
      <c r="AM279" s="1244"/>
      <c r="AN279" s="1244"/>
      <c r="AO279" s="1244"/>
      <c r="AP279" s="1244"/>
      <c r="AQ279" s="1244"/>
      <c r="AR279" s="1244"/>
      <c r="AS279" s="1244"/>
      <c r="AT279" s="1244"/>
      <c r="AU279" s="1244"/>
      <c r="AV279" s="1244"/>
      <c r="AW279" s="1244"/>
      <c r="AX279" s="1244"/>
      <c r="AY279" s="1244"/>
      <c r="AZ279" s="1244"/>
      <c r="BA279" s="1244"/>
      <c r="BB279" s="1244"/>
      <c r="BC279" s="1244"/>
      <c r="BD279" s="1244"/>
      <c r="BE279" s="1244"/>
      <c r="BF279" s="1244"/>
      <c r="BG279" s="1244"/>
      <c r="BH279" s="1244"/>
      <c r="BI279" s="1244"/>
      <c r="BJ279" s="1244"/>
      <c r="BK279" s="1244"/>
      <c r="BL279" s="1244"/>
      <c r="BM279" s="1244"/>
      <c r="BN279" s="1244"/>
      <c r="BO279" s="1244"/>
      <c r="BP279" s="1244"/>
      <c r="BQ279" s="1244"/>
      <c r="BR279" s="1244"/>
      <c r="BS279" s="1244"/>
      <c r="BT279" s="1244"/>
      <c r="BU279" s="1244"/>
      <c r="BV279" s="1244"/>
      <c r="BW279" s="1244"/>
      <c r="BX279" s="1244"/>
      <c r="BY279" s="1244"/>
      <c r="BZ279" s="1244"/>
      <c r="CA279" s="1244"/>
    </row>
    <row r="280" spans="1:79" ht="33.75" customHeight="1" thickBot="1">
      <c r="B280" s="1367" t="s">
        <v>843</v>
      </c>
      <c r="C280" s="1368" t="s">
        <v>844</v>
      </c>
      <c r="D280" s="1368" t="s">
        <v>845</v>
      </c>
      <c r="E280" s="1369" t="s">
        <v>846</v>
      </c>
      <c r="F280" s="1413" t="s">
        <v>847</v>
      </c>
      <c r="G280" s="1478" t="e">
        <f>AVERAGE([2]A.Pontozás_1.értékelő!G276,[2]B.Pontozás_2.értékelő!G276)</f>
        <v>#DIV/0!</v>
      </c>
      <c r="H280" s="1362"/>
      <c r="I280" s="1244"/>
      <c r="J280" s="1244"/>
      <c r="K280" s="1244"/>
      <c r="L280" s="1244"/>
      <c r="M280" s="1244"/>
      <c r="N280" s="1336"/>
      <c r="O280" s="1244"/>
      <c r="P280" s="1244"/>
      <c r="Q280" s="1244"/>
      <c r="R280" s="1244"/>
      <c r="S280" s="1244"/>
      <c r="T280" s="1244"/>
      <c r="U280" s="1244"/>
      <c r="V280" s="1244"/>
      <c r="W280" s="1244"/>
      <c r="X280" s="1244"/>
      <c r="Y280" s="1244"/>
      <c r="Z280" s="1244"/>
      <c r="AA280" s="1244"/>
      <c r="AB280" s="1244"/>
      <c r="AC280" s="1244"/>
      <c r="AD280" s="1244"/>
      <c r="AE280" s="1244"/>
      <c r="AF280" s="1244"/>
      <c r="AG280" s="1244"/>
      <c r="AH280" s="1244"/>
      <c r="AI280" s="1244"/>
      <c r="AJ280" s="1244"/>
      <c r="AK280" s="1244"/>
      <c r="AL280" s="1244"/>
      <c r="AM280" s="1244"/>
      <c r="AN280" s="1244"/>
      <c r="AO280" s="1244"/>
      <c r="AP280" s="1244"/>
      <c r="AQ280" s="1244"/>
      <c r="AR280" s="1244"/>
      <c r="AS280" s="1244"/>
      <c r="AT280" s="1244"/>
      <c r="AU280" s="1244"/>
      <c r="AV280" s="1244"/>
      <c r="AW280" s="1244"/>
      <c r="AX280" s="1244"/>
      <c r="AY280" s="1244"/>
      <c r="AZ280" s="1244"/>
      <c r="BA280" s="1244"/>
      <c r="BB280" s="1244"/>
      <c r="BC280" s="1244"/>
      <c r="BD280" s="1244"/>
      <c r="BE280" s="1244"/>
      <c r="BF280" s="1244"/>
      <c r="BG280" s="1244"/>
      <c r="BH280" s="1244"/>
      <c r="BI280" s="1244"/>
      <c r="BJ280" s="1244"/>
      <c r="BK280" s="1244"/>
      <c r="BL280" s="1244"/>
      <c r="BM280" s="1244"/>
      <c r="BN280" s="1244"/>
      <c r="BO280" s="1244"/>
      <c r="BP280" s="1244"/>
      <c r="BQ280" s="1244"/>
      <c r="BR280" s="1244"/>
      <c r="BS280" s="1244"/>
      <c r="BT280" s="1244"/>
      <c r="BU280" s="1244"/>
      <c r="BV280" s="1244"/>
      <c r="BW280" s="1244"/>
      <c r="BX280" s="1244"/>
      <c r="BY280" s="1244"/>
      <c r="BZ280" s="1244"/>
      <c r="CA280" s="1244"/>
    </row>
    <row r="281" spans="1:79" ht="30.75" customHeight="1">
      <c r="B281" s="1378" t="s">
        <v>974</v>
      </c>
      <c r="C281" s="1379">
        <v>0</v>
      </c>
      <c r="D281" s="1380">
        <v>1</v>
      </c>
      <c r="E281" s="1381">
        <f>D281*C281</f>
        <v>0</v>
      </c>
      <c r="F281" s="1414"/>
      <c r="G281" s="1407"/>
      <c r="H281" s="1407"/>
      <c r="I281" s="1408"/>
      <c r="J281" s="1244"/>
      <c r="K281" s="1244"/>
      <c r="L281" s="1244"/>
      <c r="M281" s="1244"/>
      <c r="N281" s="1336"/>
      <c r="O281" s="1244"/>
      <c r="P281" s="1244"/>
      <c r="Q281" s="1244"/>
      <c r="R281" s="1244"/>
      <c r="S281" s="1244"/>
      <c r="T281" s="1244"/>
      <c r="U281" s="1244"/>
      <c r="V281" s="1244"/>
      <c r="W281" s="1244"/>
      <c r="X281" s="1244"/>
      <c r="Y281" s="1244"/>
      <c r="Z281" s="1244"/>
      <c r="AA281" s="1244"/>
      <c r="AB281" s="1244"/>
      <c r="AC281" s="1244"/>
      <c r="AD281" s="1244"/>
      <c r="AE281" s="1244"/>
      <c r="AF281" s="1244"/>
      <c r="AG281" s="1244"/>
      <c r="AH281" s="1244"/>
      <c r="AI281" s="1244"/>
      <c r="AJ281" s="1244"/>
      <c r="AK281" s="1244"/>
      <c r="AL281" s="1244"/>
      <c r="AM281" s="1244"/>
      <c r="AN281" s="1244"/>
      <c r="AO281" s="1244"/>
      <c r="AP281" s="1244"/>
      <c r="AQ281" s="1244"/>
      <c r="AR281" s="1244"/>
      <c r="AS281" s="1244"/>
      <c r="AT281" s="1244"/>
      <c r="AU281" s="1244"/>
      <c r="AV281" s="1244"/>
      <c r="AW281" s="1244"/>
      <c r="AX281" s="1244"/>
      <c r="AY281" s="1244"/>
      <c r="AZ281" s="1244"/>
      <c r="BA281" s="1244"/>
      <c r="BB281" s="1244"/>
      <c r="BC281" s="1244"/>
      <c r="BD281" s="1244"/>
      <c r="BE281" s="1244"/>
      <c r="BF281" s="1244"/>
      <c r="BG281" s="1244"/>
      <c r="BH281" s="1244"/>
      <c r="BI281" s="1244"/>
      <c r="BJ281" s="1244"/>
      <c r="BK281" s="1244"/>
      <c r="BL281" s="1244"/>
      <c r="BM281" s="1244"/>
      <c r="BN281" s="1244"/>
      <c r="BO281" s="1244"/>
      <c r="BP281" s="1244"/>
      <c r="BQ281" s="1244"/>
      <c r="BR281" s="1244"/>
      <c r="BS281" s="1244"/>
      <c r="BT281" s="1244"/>
      <c r="BU281" s="1244"/>
      <c r="BV281" s="1244"/>
      <c r="BW281" s="1244"/>
      <c r="BX281" s="1244"/>
      <c r="BY281" s="1244"/>
      <c r="BZ281" s="1244"/>
      <c r="CA281" s="1244"/>
    </row>
    <row r="282" spans="1:79" ht="30.75" customHeight="1">
      <c r="B282" s="1388" t="s">
        <v>975</v>
      </c>
      <c r="C282" s="1389">
        <v>1</v>
      </c>
      <c r="D282" s="1390">
        <v>1</v>
      </c>
      <c r="E282" s="1391">
        <f>D282*C282</f>
        <v>1</v>
      </c>
      <c r="F282" s="1414"/>
      <c r="G282" s="1409"/>
      <c r="H282" s="1409"/>
      <c r="I282" s="1410"/>
      <c r="J282" s="1244"/>
      <c r="K282" s="1244"/>
      <c r="L282" s="1244"/>
      <c r="M282" s="1244"/>
      <c r="N282" s="1336"/>
      <c r="O282" s="1244"/>
      <c r="P282" s="1244"/>
      <c r="Q282" s="1244"/>
      <c r="R282" s="1244"/>
      <c r="S282" s="1244"/>
      <c r="T282" s="1244"/>
      <c r="U282" s="1244"/>
      <c r="V282" s="1244"/>
      <c r="W282" s="1244"/>
      <c r="X282" s="1244"/>
      <c r="Y282" s="1244"/>
      <c r="Z282" s="1244"/>
      <c r="AA282" s="1244"/>
      <c r="AB282" s="1244"/>
      <c r="AC282" s="1244"/>
      <c r="AD282" s="1244"/>
      <c r="AE282" s="1244"/>
      <c r="AF282" s="1244"/>
      <c r="AG282" s="1244"/>
      <c r="AH282" s="1244"/>
      <c r="AI282" s="1244"/>
      <c r="AJ282" s="1244"/>
      <c r="AK282" s="1244"/>
      <c r="AL282" s="1244"/>
      <c r="AM282" s="1244"/>
      <c r="AN282" s="1244"/>
      <c r="AO282" s="1244"/>
      <c r="AP282" s="1244"/>
      <c r="AQ282" s="1244"/>
      <c r="AR282" s="1244"/>
      <c r="AS282" s="1244"/>
      <c r="AT282" s="1244"/>
      <c r="AU282" s="1244"/>
      <c r="AV282" s="1244"/>
      <c r="AW282" s="1244"/>
      <c r="AX282" s="1244"/>
      <c r="AY282" s="1244"/>
      <c r="AZ282" s="1244"/>
      <c r="BA282" s="1244"/>
      <c r="BB282" s="1244"/>
      <c r="BC282" s="1244"/>
      <c r="BD282" s="1244"/>
      <c r="BE282" s="1244"/>
      <c r="BF282" s="1244"/>
      <c r="BG282" s="1244"/>
      <c r="BH282" s="1244"/>
      <c r="BI282" s="1244"/>
      <c r="BJ282" s="1244"/>
      <c r="BK282" s="1244"/>
      <c r="BL282" s="1244"/>
      <c r="BM282" s="1244"/>
      <c r="BN282" s="1244"/>
      <c r="BO282" s="1244"/>
      <c r="BP282" s="1244"/>
      <c r="BQ282" s="1244"/>
      <c r="BR282" s="1244"/>
      <c r="BS282" s="1244"/>
      <c r="BT282" s="1244"/>
      <c r="BU282" s="1244"/>
      <c r="BV282" s="1244"/>
      <c r="BW282" s="1244"/>
      <c r="BX282" s="1244"/>
      <c r="BY282" s="1244"/>
      <c r="BZ282" s="1244"/>
      <c r="CA282" s="1244"/>
    </row>
    <row r="283" spans="1:79" ht="20.25" customHeight="1">
      <c r="B283" s="1388" t="s">
        <v>976</v>
      </c>
      <c r="C283" s="1389">
        <v>2</v>
      </c>
      <c r="D283" s="1390">
        <v>1</v>
      </c>
      <c r="E283" s="1391">
        <f>D283*C283</f>
        <v>2</v>
      </c>
      <c r="F283" s="1414"/>
      <c r="G283" s="1409"/>
      <c r="H283" s="1409"/>
      <c r="I283" s="1410"/>
      <c r="J283" s="1244"/>
      <c r="K283" s="1244"/>
      <c r="L283" s="1244"/>
      <c r="M283" s="1244"/>
      <c r="N283" s="1336"/>
      <c r="O283" s="1244"/>
      <c r="P283" s="1244"/>
      <c r="Q283" s="1244"/>
      <c r="R283" s="1244"/>
      <c r="S283" s="1244"/>
      <c r="T283" s="1244"/>
      <c r="U283" s="1244"/>
      <c r="V283" s="1244"/>
      <c r="W283" s="1244"/>
      <c r="X283" s="1244"/>
      <c r="Y283" s="1244"/>
      <c r="Z283" s="1244"/>
      <c r="AA283" s="1244"/>
      <c r="AB283" s="1244"/>
      <c r="AC283" s="1244"/>
      <c r="AD283" s="1244"/>
      <c r="AE283" s="1244"/>
      <c r="AF283" s="1244"/>
      <c r="AG283" s="1244"/>
      <c r="AH283" s="1244"/>
      <c r="AI283" s="1244"/>
      <c r="AJ283" s="1244"/>
      <c r="AK283" s="1244"/>
      <c r="AL283" s="1244"/>
      <c r="AM283" s="1244"/>
      <c r="AN283" s="1244"/>
      <c r="AO283" s="1244"/>
      <c r="AP283" s="1244"/>
      <c r="AQ283" s="1244"/>
      <c r="AR283" s="1244"/>
      <c r="AS283" s="1244"/>
      <c r="AT283" s="1244"/>
      <c r="AU283" s="1244"/>
      <c r="AV283" s="1244"/>
      <c r="AW283" s="1244"/>
      <c r="AX283" s="1244"/>
      <c r="AY283" s="1244"/>
      <c r="AZ283" s="1244"/>
      <c r="BA283" s="1244"/>
      <c r="BB283" s="1244"/>
      <c r="BC283" s="1244"/>
      <c r="BD283" s="1244"/>
      <c r="BE283" s="1244"/>
      <c r="BF283" s="1244"/>
      <c r="BG283" s="1244"/>
      <c r="BH283" s="1244"/>
      <c r="BI283" s="1244"/>
      <c r="BJ283" s="1244"/>
      <c r="BK283" s="1244"/>
      <c r="BL283" s="1244"/>
      <c r="BM283" s="1244"/>
      <c r="BN283" s="1244"/>
      <c r="BO283" s="1244"/>
      <c r="BP283" s="1244"/>
      <c r="BQ283" s="1244"/>
      <c r="BR283" s="1244"/>
      <c r="BS283" s="1244"/>
      <c r="BT283" s="1244"/>
      <c r="BU283" s="1244"/>
      <c r="BV283" s="1244"/>
      <c r="BW283" s="1244"/>
      <c r="BX283" s="1244"/>
      <c r="BY283" s="1244"/>
      <c r="BZ283" s="1244"/>
      <c r="CA283" s="1244"/>
    </row>
    <row r="284" spans="1:79" ht="32.25" customHeight="1">
      <c r="B284" s="1388" t="s">
        <v>977</v>
      </c>
      <c r="C284" s="1389">
        <v>3</v>
      </c>
      <c r="D284" s="1390">
        <v>1</v>
      </c>
      <c r="E284" s="1391">
        <f>D284*C284</f>
        <v>3</v>
      </c>
      <c r="F284" s="1414"/>
      <c r="G284" s="1409"/>
      <c r="H284" s="1409"/>
      <c r="I284" s="1410"/>
      <c r="J284" s="1244"/>
      <c r="K284" s="1244"/>
      <c r="L284" s="1244"/>
      <c r="M284" s="1244"/>
      <c r="N284" s="1336"/>
      <c r="O284" s="1244"/>
      <c r="P284" s="1244"/>
      <c r="Q284" s="1244"/>
      <c r="R284" s="1244"/>
      <c r="S284" s="1244"/>
      <c r="T284" s="1244"/>
      <c r="U284" s="1244"/>
      <c r="V284" s="1244"/>
      <c r="W284" s="1244"/>
      <c r="X284" s="1244"/>
      <c r="Y284" s="1244"/>
      <c r="Z284" s="1244"/>
      <c r="AA284" s="1244"/>
      <c r="AB284" s="1244"/>
      <c r="AC284" s="1244"/>
      <c r="AD284" s="1244"/>
      <c r="AE284" s="1244"/>
      <c r="AF284" s="1244"/>
      <c r="AG284" s="1244"/>
      <c r="AH284" s="1244"/>
      <c r="AI284" s="1244"/>
      <c r="AJ284" s="1244"/>
      <c r="AK284" s="1244"/>
      <c r="AL284" s="1244"/>
      <c r="AM284" s="1244"/>
      <c r="AN284" s="1244"/>
      <c r="AO284" s="1244"/>
      <c r="AP284" s="1244"/>
      <c r="AQ284" s="1244"/>
      <c r="AR284" s="1244"/>
      <c r="AS284" s="1244"/>
      <c r="AT284" s="1244"/>
      <c r="AU284" s="1244"/>
      <c r="AV284" s="1244"/>
      <c r="AW284" s="1244"/>
      <c r="AX284" s="1244"/>
      <c r="AY284" s="1244"/>
      <c r="AZ284" s="1244"/>
      <c r="BA284" s="1244"/>
      <c r="BB284" s="1244"/>
      <c r="BC284" s="1244"/>
      <c r="BD284" s="1244"/>
      <c r="BE284" s="1244"/>
      <c r="BF284" s="1244"/>
      <c r="BG284" s="1244"/>
      <c r="BH284" s="1244"/>
      <c r="BI284" s="1244"/>
      <c r="BJ284" s="1244"/>
      <c r="BK284" s="1244"/>
      <c r="BL284" s="1244"/>
      <c r="BM284" s="1244"/>
      <c r="BN284" s="1244"/>
      <c r="BO284" s="1244"/>
      <c r="BP284" s="1244"/>
      <c r="BQ284" s="1244"/>
      <c r="BR284" s="1244"/>
      <c r="BS284" s="1244"/>
      <c r="BT284" s="1244"/>
      <c r="BU284" s="1244"/>
      <c r="BV284" s="1244"/>
      <c r="BW284" s="1244"/>
      <c r="BX284" s="1244"/>
      <c r="BY284" s="1244"/>
      <c r="BZ284" s="1244"/>
      <c r="CA284" s="1244"/>
    </row>
    <row r="285" spans="1:79" ht="20.25" customHeight="1" thickBot="1">
      <c r="B285" s="1394" t="s">
        <v>978</v>
      </c>
      <c r="C285" s="1395">
        <v>4</v>
      </c>
      <c r="D285" s="1396">
        <v>1</v>
      </c>
      <c r="E285" s="1397">
        <f>D285*C285</f>
        <v>4</v>
      </c>
      <c r="F285" s="1415"/>
      <c r="G285" s="1411"/>
      <c r="H285" s="1411"/>
      <c r="I285" s="1412"/>
      <c r="J285" s="1244"/>
      <c r="K285" s="1244"/>
      <c r="L285" s="1244"/>
      <c r="M285" s="1244"/>
      <c r="N285" s="1336"/>
      <c r="O285" s="1244"/>
      <c r="P285" s="1244"/>
      <c r="Q285" s="1244"/>
      <c r="R285" s="1244"/>
      <c r="S285" s="1244"/>
      <c r="T285" s="1244"/>
      <c r="U285" s="1244"/>
      <c r="V285" s="1244"/>
      <c r="W285" s="1244"/>
      <c r="X285" s="1244"/>
      <c r="Y285" s="1244"/>
      <c r="Z285" s="1244"/>
      <c r="AA285" s="1244"/>
      <c r="AB285" s="1244"/>
      <c r="AC285" s="1244"/>
      <c r="AD285" s="1244"/>
      <c r="AE285" s="1244"/>
      <c r="AF285" s="1244"/>
      <c r="AG285" s="1244"/>
      <c r="AH285" s="1244"/>
      <c r="AI285" s="1244"/>
      <c r="AJ285" s="1244"/>
      <c r="AK285" s="1244"/>
      <c r="AL285" s="1244"/>
      <c r="AM285" s="1244"/>
      <c r="AN285" s="1244"/>
      <c r="AO285" s="1244"/>
      <c r="AP285" s="1244"/>
      <c r="AQ285" s="1244"/>
      <c r="AR285" s="1244"/>
      <c r="AS285" s="1244"/>
      <c r="AT285" s="1244"/>
      <c r="AU285" s="1244"/>
      <c r="AV285" s="1244"/>
      <c r="AW285" s="1244"/>
      <c r="AX285" s="1244"/>
      <c r="AY285" s="1244"/>
      <c r="AZ285" s="1244"/>
      <c r="BA285" s="1244"/>
      <c r="BB285" s="1244"/>
      <c r="BC285" s="1244"/>
      <c r="BD285" s="1244"/>
      <c r="BE285" s="1244"/>
      <c r="BF285" s="1244"/>
      <c r="BG285" s="1244"/>
      <c r="BH285" s="1244"/>
      <c r="BI285" s="1244"/>
      <c r="BJ285" s="1244"/>
      <c r="BK285" s="1244"/>
      <c r="BL285" s="1244"/>
      <c r="BM285" s="1244"/>
      <c r="BN285" s="1244"/>
      <c r="BO285" s="1244"/>
      <c r="BP285" s="1244"/>
      <c r="BQ285" s="1244"/>
      <c r="BR285" s="1244"/>
      <c r="BS285" s="1244"/>
      <c r="BT285" s="1244"/>
      <c r="BU285" s="1244"/>
      <c r="BV285" s="1244"/>
      <c r="BW285" s="1244"/>
      <c r="BX285" s="1244"/>
      <c r="BY285" s="1244"/>
      <c r="BZ285" s="1244"/>
      <c r="CA285" s="1244"/>
    </row>
    <row r="286" spans="1:79" ht="9.75" customHeight="1">
      <c r="B286" s="1440"/>
      <c r="C286" s="1440"/>
      <c r="D286" s="1440"/>
      <c r="E286" s="1440"/>
      <c r="F286" s="1441"/>
      <c r="G286" s="1362"/>
      <c r="H286" s="1362"/>
      <c r="I286" s="1244"/>
      <c r="J286" s="1244"/>
      <c r="K286" s="1244"/>
      <c r="L286" s="1244"/>
      <c r="M286" s="1244"/>
      <c r="N286" s="1336"/>
      <c r="O286" s="1244"/>
      <c r="P286" s="1244"/>
      <c r="Q286" s="1244"/>
      <c r="R286" s="1244"/>
      <c r="S286" s="1244"/>
      <c r="T286" s="1244"/>
      <c r="U286" s="1244"/>
      <c r="V286" s="1244"/>
      <c r="W286" s="1244"/>
      <c r="X286" s="1244"/>
      <c r="Y286" s="1244"/>
      <c r="Z286" s="1244"/>
      <c r="AA286" s="1244"/>
      <c r="AB286" s="1244"/>
      <c r="AC286" s="1244"/>
      <c r="AD286" s="1244"/>
      <c r="AE286" s="1244"/>
      <c r="AF286" s="1244"/>
      <c r="AG286" s="1244"/>
      <c r="AH286" s="1244"/>
      <c r="AI286" s="1244"/>
      <c r="AJ286" s="1244"/>
      <c r="AK286" s="1244"/>
      <c r="AL286" s="1244"/>
      <c r="AM286" s="1244"/>
      <c r="AN286" s="1244"/>
      <c r="AO286" s="1244"/>
      <c r="AP286" s="1244"/>
      <c r="AQ286" s="1244"/>
      <c r="AR286" s="1244"/>
      <c r="AS286" s="1244"/>
      <c r="AT286" s="1244"/>
      <c r="AU286" s="1244"/>
      <c r="AV286" s="1244"/>
      <c r="AW286" s="1244"/>
      <c r="AX286" s="1244"/>
      <c r="AY286" s="1244"/>
      <c r="AZ286" s="1244"/>
      <c r="BA286" s="1244"/>
      <c r="BB286" s="1244"/>
      <c r="BC286" s="1244"/>
      <c r="BD286" s="1244"/>
      <c r="BE286" s="1244"/>
      <c r="BF286" s="1244"/>
      <c r="BG286" s="1244"/>
      <c r="BH286" s="1244"/>
      <c r="BI286" s="1244"/>
      <c r="BJ286" s="1244"/>
      <c r="BK286" s="1244"/>
      <c r="BL286" s="1244"/>
      <c r="BM286" s="1244"/>
      <c r="BN286" s="1244"/>
      <c r="BO286" s="1244"/>
      <c r="BP286" s="1244"/>
      <c r="BQ286" s="1244"/>
      <c r="BR286" s="1244"/>
      <c r="BS286" s="1244"/>
      <c r="BT286" s="1244"/>
      <c r="BU286" s="1244"/>
      <c r="BV286" s="1244"/>
      <c r="BW286" s="1244"/>
      <c r="BX286" s="1244"/>
      <c r="BY286" s="1244"/>
      <c r="BZ286" s="1244"/>
      <c r="CA286" s="1244"/>
    </row>
    <row r="287" spans="1:79" ht="18" customHeight="1">
      <c r="A287" s="1193">
        <v>29</v>
      </c>
      <c r="B287" s="1358" t="s">
        <v>979</v>
      </c>
      <c r="C287" s="1359"/>
      <c r="D287" s="1359"/>
      <c r="E287" s="1359"/>
      <c r="F287" s="1441"/>
      <c r="G287" s="1362"/>
      <c r="H287" s="1362"/>
      <c r="I287" s="1244"/>
      <c r="J287" s="1244"/>
      <c r="K287" s="1244"/>
      <c r="L287" s="1244"/>
      <c r="M287" s="1244"/>
      <c r="N287" s="1336"/>
      <c r="O287" s="1244"/>
      <c r="P287" s="1244"/>
      <c r="Q287" s="1244"/>
      <c r="R287" s="1244"/>
      <c r="S287" s="1244"/>
      <c r="T287" s="1244"/>
      <c r="U287" s="1244"/>
      <c r="V287" s="1244"/>
      <c r="W287" s="1244"/>
      <c r="X287" s="1244"/>
      <c r="Y287" s="1244"/>
      <c r="Z287" s="1244"/>
      <c r="AA287" s="1244"/>
      <c r="AB287" s="1244"/>
      <c r="AC287" s="1244"/>
      <c r="AD287" s="1244"/>
      <c r="AE287" s="1244"/>
      <c r="AF287" s="1244"/>
      <c r="AG287" s="1244"/>
      <c r="AH287" s="1244"/>
      <c r="AI287" s="1244"/>
      <c r="AJ287" s="1244"/>
      <c r="AK287" s="1244"/>
      <c r="AL287" s="1244"/>
      <c r="AM287" s="1244"/>
      <c r="AN287" s="1244"/>
      <c r="AO287" s="1244"/>
      <c r="AP287" s="1244"/>
      <c r="AQ287" s="1244"/>
      <c r="AR287" s="1244"/>
      <c r="AS287" s="1244"/>
      <c r="AT287" s="1244"/>
      <c r="AU287" s="1244"/>
      <c r="AV287" s="1244"/>
      <c r="AW287" s="1244"/>
      <c r="AX287" s="1244"/>
      <c r="AY287" s="1244"/>
      <c r="AZ287" s="1244"/>
      <c r="BA287" s="1244"/>
      <c r="BB287" s="1244"/>
      <c r="BC287" s="1244"/>
      <c r="BD287" s="1244"/>
      <c r="BE287" s="1244"/>
      <c r="BF287" s="1244"/>
      <c r="BG287" s="1244"/>
      <c r="BH287" s="1244"/>
      <c r="BI287" s="1244"/>
      <c r="BJ287" s="1244"/>
      <c r="BK287" s="1244"/>
      <c r="BL287" s="1244"/>
      <c r="BM287" s="1244"/>
      <c r="BN287" s="1244"/>
      <c r="BO287" s="1244"/>
      <c r="BP287" s="1244"/>
      <c r="BQ287" s="1244"/>
      <c r="BR287" s="1244"/>
      <c r="BS287" s="1244"/>
      <c r="BT287" s="1244"/>
      <c r="BU287" s="1244"/>
      <c r="BV287" s="1244"/>
      <c r="BW287" s="1244"/>
      <c r="BX287" s="1244"/>
      <c r="BY287" s="1244"/>
      <c r="BZ287" s="1244"/>
      <c r="CA287" s="1244"/>
    </row>
    <row r="288" spans="1:79" ht="35.25" customHeight="1">
      <c r="B288" s="1363" t="s">
        <v>980</v>
      </c>
      <c r="C288" s="1364"/>
      <c r="D288" s="1364"/>
      <c r="E288" s="1365"/>
      <c r="F288" s="1441"/>
      <c r="G288" s="1362"/>
      <c r="H288" s="1362"/>
      <c r="I288" s="1244"/>
      <c r="J288" s="1244"/>
      <c r="K288" s="1244"/>
      <c r="L288" s="1244"/>
      <c r="M288" s="1244"/>
      <c r="N288" s="1336"/>
      <c r="O288" s="1244"/>
      <c r="P288" s="1244"/>
      <c r="Q288" s="1244"/>
      <c r="R288" s="1244"/>
      <c r="S288" s="1244"/>
      <c r="T288" s="1244"/>
      <c r="U288" s="1244"/>
      <c r="V288" s="1244"/>
      <c r="W288" s="1244"/>
      <c r="X288" s="1244"/>
      <c r="Y288" s="1244"/>
      <c r="Z288" s="1244"/>
      <c r="AA288" s="1244"/>
      <c r="AB288" s="1244"/>
      <c r="AC288" s="1244"/>
      <c r="AD288" s="1244"/>
      <c r="AE288" s="1244"/>
      <c r="AF288" s="1244"/>
      <c r="AG288" s="1244"/>
      <c r="AH288" s="1244"/>
      <c r="AI288" s="1244"/>
      <c r="AJ288" s="1244"/>
      <c r="AK288" s="1244"/>
      <c r="AL288" s="1244"/>
      <c r="AM288" s="1244"/>
      <c r="AN288" s="1244"/>
      <c r="AO288" s="1244"/>
      <c r="AP288" s="1244"/>
      <c r="AQ288" s="1244"/>
      <c r="AR288" s="1244"/>
      <c r="AS288" s="1244"/>
      <c r="AT288" s="1244"/>
      <c r="AU288" s="1244"/>
      <c r="AV288" s="1244"/>
      <c r="AW288" s="1244"/>
      <c r="AX288" s="1244"/>
      <c r="AY288" s="1244"/>
      <c r="AZ288" s="1244"/>
      <c r="BA288" s="1244"/>
      <c r="BB288" s="1244"/>
      <c r="BC288" s="1244"/>
      <c r="BD288" s="1244"/>
      <c r="BE288" s="1244"/>
      <c r="BF288" s="1244"/>
      <c r="BG288" s="1244"/>
      <c r="BH288" s="1244"/>
      <c r="BI288" s="1244"/>
      <c r="BJ288" s="1244"/>
      <c r="BK288" s="1244"/>
      <c r="BL288" s="1244"/>
      <c r="BM288" s="1244"/>
      <c r="BN288" s="1244"/>
      <c r="BO288" s="1244"/>
      <c r="BP288" s="1244"/>
      <c r="BQ288" s="1244"/>
      <c r="BR288" s="1244"/>
      <c r="BS288" s="1244"/>
      <c r="BT288" s="1244"/>
      <c r="BU288" s="1244"/>
      <c r="BV288" s="1244"/>
      <c r="BW288" s="1244"/>
      <c r="BX288" s="1244"/>
      <c r="BY288" s="1244"/>
      <c r="BZ288" s="1244"/>
      <c r="CA288" s="1244"/>
    </row>
    <row r="289" spans="1:79" ht="16.5" customHeight="1" thickBot="1">
      <c r="B289" s="1358" t="s">
        <v>842</v>
      </c>
      <c r="C289" s="1366"/>
      <c r="F289" s="1441"/>
      <c r="G289" s="1362"/>
      <c r="H289" s="1362"/>
      <c r="I289" s="1244"/>
      <c r="J289" s="1244"/>
      <c r="K289" s="1244"/>
      <c r="L289" s="1244"/>
      <c r="M289" s="1244"/>
      <c r="N289" s="1336"/>
      <c r="O289" s="1244"/>
      <c r="P289" s="1244"/>
      <c r="Q289" s="1244"/>
      <c r="R289" s="1244"/>
      <c r="S289" s="1244"/>
      <c r="T289" s="1244"/>
      <c r="U289" s="1244"/>
      <c r="V289" s="1244"/>
      <c r="W289" s="1244"/>
      <c r="X289" s="1244"/>
      <c r="Y289" s="1244"/>
      <c r="Z289" s="1244"/>
      <c r="AA289" s="1244"/>
      <c r="AB289" s="1244"/>
      <c r="AC289" s="1244"/>
      <c r="AD289" s="1244"/>
      <c r="AE289" s="1244"/>
      <c r="AF289" s="1244"/>
      <c r="AG289" s="1244"/>
      <c r="AH289" s="1244"/>
      <c r="AI289" s="1244"/>
      <c r="AJ289" s="1244"/>
      <c r="AK289" s="1244"/>
      <c r="AL289" s="1244"/>
      <c r="AM289" s="1244"/>
      <c r="AN289" s="1244"/>
      <c r="AO289" s="1244"/>
      <c r="AP289" s="1244"/>
      <c r="AQ289" s="1244"/>
      <c r="AR289" s="1244"/>
      <c r="AS289" s="1244"/>
      <c r="AT289" s="1244"/>
      <c r="AU289" s="1244"/>
      <c r="AV289" s="1244"/>
      <c r="AW289" s="1244"/>
      <c r="AX289" s="1244"/>
      <c r="AY289" s="1244"/>
      <c r="AZ289" s="1244"/>
      <c r="BA289" s="1244"/>
      <c r="BB289" s="1244"/>
      <c r="BC289" s="1244"/>
      <c r="BD289" s="1244"/>
      <c r="BE289" s="1244"/>
      <c r="BF289" s="1244"/>
      <c r="BG289" s="1244"/>
      <c r="BH289" s="1244"/>
      <c r="BI289" s="1244"/>
      <c r="BJ289" s="1244"/>
      <c r="BK289" s="1244"/>
      <c r="BL289" s="1244"/>
      <c r="BM289" s="1244"/>
      <c r="BN289" s="1244"/>
      <c r="BO289" s="1244"/>
      <c r="BP289" s="1244"/>
      <c r="BQ289" s="1244"/>
      <c r="BR289" s="1244"/>
      <c r="BS289" s="1244"/>
      <c r="BT289" s="1244"/>
      <c r="BU289" s="1244"/>
      <c r="BV289" s="1244"/>
      <c r="BW289" s="1244"/>
      <c r="BX289" s="1244"/>
      <c r="BY289" s="1244"/>
      <c r="BZ289" s="1244"/>
      <c r="CA289" s="1244"/>
    </row>
    <row r="290" spans="1:79" ht="33.75" customHeight="1" thickBot="1">
      <c r="B290" s="1367" t="s">
        <v>843</v>
      </c>
      <c r="C290" s="1368" t="s">
        <v>844</v>
      </c>
      <c r="D290" s="1368" t="s">
        <v>845</v>
      </c>
      <c r="E290" s="1369" t="s">
        <v>846</v>
      </c>
      <c r="F290" s="1413" t="s">
        <v>847</v>
      </c>
      <c r="G290" s="1478" t="e">
        <f>AVERAGE([2]A.Pontozás_1.értékelő!G286,[2]B.Pontozás_2.értékelő!G286)</f>
        <v>#DIV/0!</v>
      </c>
      <c r="H290" s="1362"/>
      <c r="I290" s="1244"/>
      <c r="J290" s="1244"/>
      <c r="K290" s="1244"/>
      <c r="L290" s="1244"/>
      <c r="M290" s="1244"/>
      <c r="N290" s="1336"/>
      <c r="O290" s="1244"/>
      <c r="P290" s="1244"/>
      <c r="Q290" s="1244"/>
      <c r="R290" s="1244"/>
      <c r="S290" s="1244"/>
      <c r="T290" s="1244"/>
      <c r="U290" s="1244"/>
      <c r="V290" s="1244"/>
      <c r="W290" s="1244"/>
      <c r="X290" s="1244"/>
      <c r="Y290" s="1244"/>
      <c r="Z290" s="1244"/>
      <c r="AA290" s="1244"/>
      <c r="AB290" s="1244"/>
      <c r="AC290" s="1244"/>
      <c r="AD290" s="1244"/>
      <c r="AE290" s="1244"/>
      <c r="AF290" s="1244"/>
      <c r="AG290" s="1244"/>
      <c r="AH290" s="1244"/>
      <c r="AI290" s="1244"/>
      <c r="AJ290" s="1244"/>
      <c r="AK290" s="1244"/>
      <c r="AL290" s="1244"/>
      <c r="AM290" s="1244"/>
      <c r="AN290" s="1244"/>
      <c r="AO290" s="1244"/>
      <c r="AP290" s="1244"/>
      <c r="AQ290" s="1244"/>
      <c r="AR290" s="1244"/>
      <c r="AS290" s="1244"/>
      <c r="AT290" s="1244"/>
      <c r="AU290" s="1244"/>
      <c r="AV290" s="1244"/>
      <c r="AW290" s="1244"/>
      <c r="AX290" s="1244"/>
      <c r="AY290" s="1244"/>
      <c r="AZ290" s="1244"/>
      <c r="BA290" s="1244"/>
      <c r="BB290" s="1244"/>
      <c r="BC290" s="1244"/>
      <c r="BD290" s="1244"/>
      <c r="BE290" s="1244"/>
      <c r="BF290" s="1244"/>
      <c r="BG290" s="1244"/>
      <c r="BH290" s="1244"/>
      <c r="BI290" s="1244"/>
      <c r="BJ290" s="1244"/>
      <c r="BK290" s="1244"/>
      <c r="BL290" s="1244"/>
      <c r="BM290" s="1244"/>
      <c r="BN290" s="1244"/>
      <c r="BO290" s="1244"/>
      <c r="BP290" s="1244"/>
      <c r="BQ290" s="1244"/>
      <c r="BR290" s="1244"/>
      <c r="BS290" s="1244"/>
      <c r="BT290" s="1244"/>
      <c r="BU290" s="1244"/>
      <c r="BV290" s="1244"/>
      <c r="BW290" s="1244"/>
      <c r="BX290" s="1244"/>
      <c r="BY290" s="1244"/>
      <c r="BZ290" s="1244"/>
      <c r="CA290" s="1244"/>
    </row>
    <row r="291" spans="1:79" ht="45.6" customHeight="1">
      <c r="B291" s="1378" t="s">
        <v>981</v>
      </c>
      <c r="C291" s="1379">
        <v>0</v>
      </c>
      <c r="D291" s="1380">
        <v>2</v>
      </c>
      <c r="E291" s="1381">
        <v>0</v>
      </c>
      <c r="F291" s="1414"/>
      <c r="G291" s="1407"/>
      <c r="H291" s="1407"/>
      <c r="I291" s="1408"/>
      <c r="J291" s="1244"/>
      <c r="K291" s="1244"/>
      <c r="L291" s="1244"/>
      <c r="M291" s="1244"/>
      <c r="N291" s="1336"/>
      <c r="O291" s="1244"/>
      <c r="P291" s="1244"/>
      <c r="Q291" s="1244"/>
      <c r="R291" s="1244"/>
      <c r="S291" s="1244"/>
      <c r="T291" s="1244"/>
      <c r="U291" s="1244"/>
      <c r="V291" s="1244"/>
      <c r="W291" s="1244"/>
      <c r="X291" s="1244"/>
      <c r="Y291" s="1244"/>
      <c r="Z291" s="1244"/>
      <c r="AA291" s="1244"/>
      <c r="AB291" s="1244"/>
      <c r="AC291" s="1244"/>
      <c r="AD291" s="1244"/>
      <c r="AE291" s="1244"/>
      <c r="AF291" s="1244"/>
      <c r="AG291" s="1244"/>
      <c r="AH291" s="1244"/>
      <c r="AI291" s="1244"/>
      <c r="AJ291" s="1244"/>
      <c r="AK291" s="1244"/>
      <c r="AL291" s="1244"/>
      <c r="AM291" s="1244"/>
      <c r="AN291" s="1244"/>
      <c r="AO291" s="1244"/>
      <c r="AP291" s="1244"/>
      <c r="AQ291" s="1244"/>
      <c r="AR291" s="1244"/>
      <c r="AS291" s="1244"/>
      <c r="AT291" s="1244"/>
      <c r="AU291" s="1244"/>
      <c r="AV291" s="1244"/>
      <c r="AW291" s="1244"/>
      <c r="AX291" s="1244"/>
      <c r="AY291" s="1244"/>
      <c r="AZ291" s="1244"/>
      <c r="BA291" s="1244"/>
      <c r="BB291" s="1244"/>
      <c r="BC291" s="1244"/>
      <c r="BD291" s="1244"/>
      <c r="BE291" s="1244"/>
      <c r="BF291" s="1244"/>
      <c r="BG291" s="1244"/>
      <c r="BH291" s="1244"/>
      <c r="BI291" s="1244"/>
      <c r="BJ291" s="1244"/>
      <c r="BK291" s="1244"/>
      <c r="BL291" s="1244"/>
      <c r="BM291" s="1244"/>
      <c r="BN291" s="1244"/>
      <c r="BO291" s="1244"/>
      <c r="BP291" s="1244"/>
      <c r="BQ291" s="1244"/>
      <c r="BR291" s="1244"/>
      <c r="BS291" s="1244"/>
      <c r="BT291" s="1244"/>
      <c r="BU291" s="1244"/>
      <c r="BV291" s="1244"/>
      <c r="BW291" s="1244"/>
      <c r="BX291" s="1244"/>
      <c r="BY291" s="1244"/>
      <c r="BZ291" s="1244"/>
      <c r="CA291" s="1244"/>
    </row>
    <row r="292" spans="1:79" ht="24" customHeight="1">
      <c r="B292" s="1388" t="s">
        <v>982</v>
      </c>
      <c r="C292" s="1389">
        <v>1</v>
      </c>
      <c r="D292" s="1390">
        <v>2</v>
      </c>
      <c r="E292" s="1391">
        <v>2</v>
      </c>
      <c r="F292" s="1414"/>
      <c r="G292" s="1409"/>
      <c r="H292" s="1409"/>
      <c r="I292" s="1410"/>
      <c r="J292" s="1244"/>
      <c r="K292" s="1244"/>
      <c r="L292" s="1244"/>
      <c r="M292" s="1244"/>
      <c r="N292" s="1336"/>
      <c r="O292" s="1244"/>
      <c r="P292" s="1244"/>
      <c r="Q292" s="1244"/>
      <c r="R292" s="1244"/>
      <c r="S292" s="1244"/>
      <c r="T292" s="1244"/>
      <c r="U292" s="1244"/>
      <c r="V292" s="1244"/>
      <c r="W292" s="1244"/>
      <c r="X292" s="1244"/>
      <c r="Y292" s="1244"/>
      <c r="Z292" s="1244"/>
      <c r="AA292" s="1244"/>
      <c r="AB292" s="1244"/>
      <c r="AC292" s="1244"/>
      <c r="AD292" s="1244"/>
      <c r="AE292" s="1244"/>
      <c r="AF292" s="1244"/>
      <c r="AG292" s="1244"/>
      <c r="AH292" s="1244"/>
      <c r="AI292" s="1244"/>
      <c r="AJ292" s="1244"/>
      <c r="AK292" s="1244"/>
      <c r="AL292" s="1244"/>
      <c r="AM292" s="1244"/>
      <c r="AN292" s="1244"/>
      <c r="AO292" s="1244"/>
      <c r="AP292" s="1244"/>
      <c r="AQ292" s="1244"/>
      <c r="AR292" s="1244"/>
      <c r="AS292" s="1244"/>
      <c r="AT292" s="1244"/>
      <c r="AU292" s="1244"/>
      <c r="AV292" s="1244"/>
      <c r="AW292" s="1244"/>
      <c r="AX292" s="1244"/>
      <c r="AY292" s="1244"/>
      <c r="AZ292" s="1244"/>
      <c r="BA292" s="1244"/>
      <c r="BB292" s="1244"/>
      <c r="BC292" s="1244"/>
      <c r="BD292" s="1244"/>
      <c r="BE292" s="1244"/>
      <c r="BF292" s="1244"/>
      <c r="BG292" s="1244"/>
      <c r="BH292" s="1244"/>
      <c r="BI292" s="1244"/>
      <c r="BJ292" s="1244"/>
      <c r="BK292" s="1244"/>
      <c r="BL292" s="1244"/>
      <c r="BM292" s="1244"/>
      <c r="BN292" s="1244"/>
      <c r="BO292" s="1244"/>
      <c r="BP292" s="1244"/>
      <c r="BQ292" s="1244"/>
      <c r="BR292" s="1244"/>
      <c r="BS292" s="1244"/>
      <c r="BT292" s="1244"/>
      <c r="BU292" s="1244"/>
      <c r="BV292" s="1244"/>
      <c r="BW292" s="1244"/>
      <c r="BX292" s="1244"/>
      <c r="BY292" s="1244"/>
      <c r="BZ292" s="1244"/>
      <c r="CA292" s="1244"/>
    </row>
    <row r="293" spans="1:79" ht="50.45" customHeight="1" thickBot="1">
      <c r="B293" s="1394" t="s">
        <v>983</v>
      </c>
      <c r="C293" s="1395">
        <v>2</v>
      </c>
      <c r="D293" s="1396">
        <v>2</v>
      </c>
      <c r="E293" s="1397">
        <v>4</v>
      </c>
      <c r="F293" s="1415"/>
      <c r="G293" s="1411"/>
      <c r="H293" s="1411"/>
      <c r="I293" s="1412"/>
      <c r="J293" s="1244"/>
      <c r="K293" s="1244"/>
      <c r="L293" s="1244"/>
      <c r="M293" s="1244"/>
      <c r="N293" s="1336"/>
      <c r="O293" s="1244"/>
      <c r="P293" s="1244"/>
      <c r="Q293" s="1244"/>
      <c r="R293" s="1244"/>
      <c r="S293" s="1244"/>
      <c r="T293" s="1244"/>
      <c r="U293" s="1244"/>
      <c r="V293" s="1244"/>
      <c r="W293" s="1244"/>
      <c r="X293" s="1244"/>
      <c r="Y293" s="1244"/>
      <c r="Z293" s="1244"/>
      <c r="AA293" s="1244"/>
      <c r="AB293" s="1244"/>
      <c r="AC293" s="1244"/>
      <c r="AD293" s="1244"/>
      <c r="AE293" s="1244"/>
      <c r="AF293" s="1244"/>
      <c r="AG293" s="1244"/>
      <c r="AH293" s="1244"/>
      <c r="AI293" s="1244"/>
      <c r="AJ293" s="1244"/>
      <c r="AK293" s="1244"/>
      <c r="AL293" s="1244"/>
      <c r="AM293" s="1244"/>
      <c r="AN293" s="1244"/>
      <c r="AO293" s="1244"/>
      <c r="AP293" s="1244"/>
      <c r="AQ293" s="1244"/>
      <c r="AR293" s="1244"/>
      <c r="AS293" s="1244"/>
      <c r="AT293" s="1244"/>
      <c r="AU293" s="1244"/>
      <c r="AV293" s="1244"/>
      <c r="AW293" s="1244"/>
      <c r="AX293" s="1244"/>
      <c r="AY293" s="1244"/>
      <c r="AZ293" s="1244"/>
      <c r="BA293" s="1244"/>
      <c r="BB293" s="1244"/>
      <c r="BC293" s="1244"/>
      <c r="BD293" s="1244"/>
      <c r="BE293" s="1244"/>
      <c r="BF293" s="1244"/>
      <c r="BG293" s="1244"/>
      <c r="BH293" s="1244"/>
      <c r="BI293" s="1244"/>
      <c r="BJ293" s="1244"/>
      <c r="BK293" s="1244"/>
      <c r="BL293" s="1244"/>
      <c r="BM293" s="1244"/>
      <c r="BN293" s="1244"/>
      <c r="BO293" s="1244"/>
      <c r="BP293" s="1244"/>
      <c r="BQ293" s="1244"/>
      <c r="BR293" s="1244"/>
      <c r="BS293" s="1244"/>
      <c r="BT293" s="1244"/>
      <c r="BU293" s="1244"/>
      <c r="BV293" s="1244"/>
      <c r="BW293" s="1244"/>
      <c r="BX293" s="1244"/>
      <c r="BY293" s="1244"/>
      <c r="BZ293" s="1244"/>
      <c r="CA293" s="1244"/>
    </row>
    <row r="294" spans="1:79" ht="9" customHeight="1">
      <c r="B294" s="1404"/>
      <c r="C294" s="1405"/>
      <c r="D294" s="1405"/>
      <c r="E294" s="1405"/>
      <c r="F294" s="1441"/>
      <c r="G294" s="1362"/>
      <c r="H294" s="1362"/>
      <c r="I294" s="1244"/>
      <c r="J294" s="1244"/>
      <c r="K294" s="1244"/>
      <c r="L294" s="1244"/>
      <c r="M294" s="1244"/>
      <c r="N294" s="1336"/>
      <c r="O294" s="1244"/>
      <c r="P294" s="1244"/>
      <c r="Q294" s="1244"/>
      <c r="R294" s="1244"/>
      <c r="S294" s="1244"/>
      <c r="T294" s="1244"/>
      <c r="U294" s="1244"/>
      <c r="V294" s="1244"/>
      <c r="W294" s="1244"/>
      <c r="X294" s="1244"/>
      <c r="Y294" s="1244"/>
      <c r="Z294" s="1244"/>
      <c r="AA294" s="1244"/>
      <c r="AB294" s="1244"/>
      <c r="AC294" s="1244"/>
      <c r="AD294" s="1244"/>
      <c r="AE294" s="1244"/>
      <c r="AF294" s="1244"/>
      <c r="AG294" s="1244"/>
      <c r="AH294" s="1244"/>
      <c r="AI294" s="1244"/>
      <c r="AJ294" s="1244"/>
      <c r="AK294" s="1244"/>
      <c r="AL294" s="1244"/>
      <c r="AM294" s="1244"/>
      <c r="AN294" s="1244"/>
      <c r="AO294" s="1244"/>
      <c r="AP294" s="1244"/>
      <c r="AQ294" s="1244"/>
      <c r="AR294" s="1244"/>
      <c r="AS294" s="1244"/>
      <c r="AT294" s="1244"/>
      <c r="AU294" s="1244"/>
      <c r="AV294" s="1244"/>
      <c r="AW294" s="1244"/>
      <c r="AX294" s="1244"/>
      <c r="AY294" s="1244"/>
      <c r="AZ294" s="1244"/>
      <c r="BA294" s="1244"/>
      <c r="BB294" s="1244"/>
      <c r="BC294" s="1244"/>
      <c r="BD294" s="1244"/>
      <c r="BE294" s="1244"/>
      <c r="BF294" s="1244"/>
      <c r="BG294" s="1244"/>
      <c r="BH294" s="1244"/>
      <c r="BI294" s="1244"/>
      <c r="BJ294" s="1244"/>
      <c r="BK294" s="1244"/>
      <c r="BL294" s="1244"/>
      <c r="BM294" s="1244"/>
      <c r="BN294" s="1244"/>
      <c r="BO294" s="1244"/>
      <c r="BP294" s="1244"/>
      <c r="BQ294" s="1244"/>
      <c r="BR294" s="1244"/>
      <c r="BS294" s="1244"/>
      <c r="BT294" s="1244"/>
      <c r="BU294" s="1244"/>
      <c r="BV294" s="1244"/>
      <c r="BW294" s="1244"/>
      <c r="BX294" s="1244"/>
      <c r="BY294" s="1244"/>
      <c r="BZ294" s="1244"/>
      <c r="CA294" s="1244"/>
    </row>
    <row r="295" spans="1:79" ht="18" customHeight="1">
      <c r="A295" s="1193">
        <v>30</v>
      </c>
      <c r="B295" s="1358" t="s">
        <v>984</v>
      </c>
      <c r="C295" s="1359"/>
      <c r="D295" s="1359"/>
      <c r="E295" s="1359"/>
      <c r="F295" s="1441"/>
      <c r="G295" s="1362"/>
      <c r="H295" s="1362"/>
      <c r="I295" s="1244"/>
      <c r="J295" s="1244"/>
      <c r="K295" s="1244"/>
      <c r="L295" s="1244"/>
      <c r="M295" s="1244"/>
      <c r="N295" s="1336"/>
      <c r="O295" s="1244"/>
      <c r="P295" s="1244"/>
      <c r="Q295" s="1244"/>
      <c r="R295" s="1244"/>
      <c r="S295" s="1244"/>
      <c r="T295" s="1244"/>
      <c r="U295" s="1244"/>
      <c r="V295" s="1244"/>
      <c r="W295" s="1244"/>
      <c r="X295" s="1244"/>
      <c r="Y295" s="1244"/>
      <c r="Z295" s="1244"/>
      <c r="AA295" s="1244"/>
      <c r="AB295" s="1244"/>
      <c r="AC295" s="1244"/>
      <c r="AD295" s="1244"/>
      <c r="AE295" s="1244"/>
      <c r="AF295" s="1244"/>
      <c r="AG295" s="1244"/>
      <c r="AH295" s="1244"/>
      <c r="AI295" s="1244"/>
      <c r="AJ295" s="1244"/>
      <c r="AK295" s="1244"/>
      <c r="AL295" s="1244"/>
      <c r="AM295" s="1244"/>
      <c r="AN295" s="1244"/>
      <c r="AO295" s="1244"/>
      <c r="AP295" s="1244"/>
      <c r="AQ295" s="1244"/>
      <c r="AR295" s="1244"/>
      <c r="AS295" s="1244"/>
      <c r="AT295" s="1244"/>
      <c r="AU295" s="1244"/>
      <c r="AV295" s="1244"/>
      <c r="AW295" s="1244"/>
      <c r="AX295" s="1244"/>
      <c r="AY295" s="1244"/>
      <c r="AZ295" s="1244"/>
      <c r="BA295" s="1244"/>
      <c r="BB295" s="1244"/>
      <c r="BC295" s="1244"/>
      <c r="BD295" s="1244"/>
      <c r="BE295" s="1244"/>
      <c r="BF295" s="1244"/>
      <c r="BG295" s="1244"/>
      <c r="BH295" s="1244"/>
      <c r="BI295" s="1244"/>
      <c r="BJ295" s="1244"/>
      <c r="BK295" s="1244"/>
      <c r="BL295" s="1244"/>
      <c r="BM295" s="1244"/>
      <c r="BN295" s="1244"/>
      <c r="BO295" s="1244"/>
      <c r="BP295" s="1244"/>
      <c r="BQ295" s="1244"/>
      <c r="BR295" s="1244"/>
      <c r="BS295" s="1244"/>
      <c r="BT295" s="1244"/>
      <c r="BU295" s="1244"/>
      <c r="BV295" s="1244"/>
      <c r="BW295" s="1244"/>
      <c r="BX295" s="1244"/>
      <c r="BY295" s="1244"/>
      <c r="BZ295" s="1244"/>
      <c r="CA295" s="1244"/>
    </row>
    <row r="296" spans="1:79" ht="35.25" customHeight="1">
      <c r="B296" s="1363" t="s">
        <v>985</v>
      </c>
      <c r="C296" s="1364"/>
      <c r="D296" s="1364"/>
      <c r="E296" s="1365"/>
      <c r="F296" s="1441"/>
      <c r="G296" s="1362"/>
      <c r="H296" s="1362"/>
      <c r="I296" s="1244"/>
      <c r="J296" s="1244"/>
      <c r="K296" s="1244"/>
      <c r="L296" s="1244"/>
      <c r="M296" s="1244"/>
      <c r="N296" s="1336"/>
      <c r="O296" s="1244"/>
      <c r="P296" s="1244"/>
      <c r="Q296" s="1244"/>
      <c r="R296" s="1244"/>
      <c r="S296" s="1244"/>
      <c r="T296" s="1244"/>
      <c r="U296" s="1244"/>
      <c r="V296" s="1244"/>
      <c r="W296" s="1244"/>
      <c r="X296" s="1244"/>
      <c r="Y296" s="1244"/>
      <c r="Z296" s="1244"/>
      <c r="AA296" s="1244"/>
      <c r="AB296" s="1244"/>
      <c r="AC296" s="1244"/>
      <c r="AD296" s="1244"/>
      <c r="AE296" s="1244"/>
      <c r="AF296" s="1244"/>
      <c r="AG296" s="1244"/>
      <c r="AH296" s="1244"/>
      <c r="AI296" s="1244"/>
      <c r="AJ296" s="1244"/>
      <c r="AK296" s="1244"/>
      <c r="AL296" s="1244"/>
      <c r="AM296" s="1244"/>
      <c r="AN296" s="1244"/>
      <c r="AO296" s="1244"/>
      <c r="AP296" s="1244"/>
      <c r="AQ296" s="1244"/>
      <c r="AR296" s="1244"/>
      <c r="AS296" s="1244"/>
      <c r="AT296" s="1244"/>
      <c r="AU296" s="1244"/>
      <c r="AV296" s="1244"/>
      <c r="AW296" s="1244"/>
      <c r="AX296" s="1244"/>
      <c r="AY296" s="1244"/>
      <c r="AZ296" s="1244"/>
      <c r="BA296" s="1244"/>
      <c r="BB296" s="1244"/>
      <c r="BC296" s="1244"/>
      <c r="BD296" s="1244"/>
      <c r="BE296" s="1244"/>
      <c r="BF296" s="1244"/>
      <c r="BG296" s="1244"/>
      <c r="BH296" s="1244"/>
      <c r="BI296" s="1244"/>
      <c r="BJ296" s="1244"/>
      <c r="BK296" s="1244"/>
      <c r="BL296" s="1244"/>
      <c r="BM296" s="1244"/>
      <c r="BN296" s="1244"/>
      <c r="BO296" s="1244"/>
      <c r="BP296" s="1244"/>
      <c r="BQ296" s="1244"/>
      <c r="BR296" s="1244"/>
      <c r="BS296" s="1244"/>
      <c r="BT296" s="1244"/>
      <c r="BU296" s="1244"/>
      <c r="BV296" s="1244"/>
      <c r="BW296" s="1244"/>
      <c r="BX296" s="1244"/>
      <c r="BY296" s="1244"/>
      <c r="BZ296" s="1244"/>
      <c r="CA296" s="1244"/>
    </row>
    <row r="297" spans="1:79" ht="16.5" customHeight="1" thickBot="1">
      <c r="B297" s="1358" t="s">
        <v>842</v>
      </c>
      <c r="C297" s="1366"/>
      <c r="F297" s="1441"/>
      <c r="G297" s="1362"/>
      <c r="H297" s="1362"/>
      <c r="I297" s="1244"/>
      <c r="J297" s="1244"/>
      <c r="K297" s="1244"/>
      <c r="L297" s="1244"/>
      <c r="M297" s="1244"/>
      <c r="N297" s="1336"/>
      <c r="O297" s="1244"/>
      <c r="P297" s="1244"/>
      <c r="Q297" s="1244"/>
      <c r="R297" s="1244"/>
      <c r="S297" s="1244"/>
      <c r="T297" s="1244"/>
      <c r="U297" s="1244"/>
      <c r="V297" s="1244"/>
      <c r="W297" s="1244"/>
      <c r="X297" s="1244"/>
      <c r="Y297" s="1244"/>
      <c r="Z297" s="1244"/>
      <c r="AA297" s="1244"/>
      <c r="AB297" s="1244"/>
      <c r="AC297" s="1244"/>
      <c r="AD297" s="1244"/>
      <c r="AE297" s="1244"/>
      <c r="AF297" s="1244"/>
      <c r="AG297" s="1244"/>
      <c r="AH297" s="1244"/>
      <c r="AI297" s="1244"/>
      <c r="AJ297" s="1244"/>
      <c r="AK297" s="1244"/>
      <c r="AL297" s="1244"/>
      <c r="AM297" s="1244"/>
      <c r="AN297" s="1244"/>
      <c r="AO297" s="1244"/>
      <c r="AP297" s="1244"/>
      <c r="AQ297" s="1244"/>
      <c r="AR297" s="1244"/>
      <c r="AS297" s="1244"/>
      <c r="AT297" s="1244"/>
      <c r="AU297" s="1244"/>
      <c r="AV297" s="1244"/>
      <c r="AW297" s="1244"/>
      <c r="AX297" s="1244"/>
      <c r="AY297" s="1244"/>
      <c r="AZ297" s="1244"/>
      <c r="BA297" s="1244"/>
      <c r="BB297" s="1244"/>
      <c r="BC297" s="1244"/>
      <c r="BD297" s="1244"/>
      <c r="BE297" s="1244"/>
      <c r="BF297" s="1244"/>
      <c r="BG297" s="1244"/>
      <c r="BH297" s="1244"/>
      <c r="BI297" s="1244"/>
      <c r="BJ297" s="1244"/>
      <c r="BK297" s="1244"/>
      <c r="BL297" s="1244"/>
      <c r="BM297" s="1244"/>
      <c r="BN297" s="1244"/>
      <c r="BO297" s="1244"/>
      <c r="BP297" s="1244"/>
      <c r="BQ297" s="1244"/>
      <c r="BR297" s="1244"/>
      <c r="BS297" s="1244"/>
      <c r="BT297" s="1244"/>
      <c r="BU297" s="1244"/>
      <c r="BV297" s="1244"/>
      <c r="BW297" s="1244"/>
      <c r="BX297" s="1244"/>
      <c r="BY297" s="1244"/>
      <c r="BZ297" s="1244"/>
      <c r="CA297" s="1244"/>
    </row>
    <row r="298" spans="1:79" ht="33.75" customHeight="1" thickBot="1">
      <c r="B298" s="1367" t="s">
        <v>843</v>
      </c>
      <c r="C298" s="1368" t="s">
        <v>844</v>
      </c>
      <c r="D298" s="1368" t="s">
        <v>845</v>
      </c>
      <c r="E298" s="1369" t="s">
        <v>846</v>
      </c>
      <c r="F298" s="1413" t="s">
        <v>847</v>
      </c>
      <c r="G298" s="1478" t="e">
        <f>AVERAGE([2]A.Pontozás_1.értékelő!G294,[2]B.Pontozás_2.értékelő!G294)</f>
        <v>#DIV/0!</v>
      </c>
      <c r="H298" s="1362"/>
      <c r="I298" s="1244"/>
      <c r="J298" s="1244"/>
      <c r="K298" s="1244"/>
      <c r="L298" s="1244"/>
      <c r="M298" s="1244"/>
      <c r="N298" s="1336"/>
      <c r="O298" s="1244"/>
      <c r="P298" s="1244"/>
      <c r="Q298" s="1244"/>
      <c r="R298" s="1244"/>
      <c r="S298" s="1244"/>
      <c r="T298" s="1244"/>
      <c r="U298" s="1244"/>
      <c r="V298" s="1244"/>
      <c r="W298" s="1244"/>
      <c r="X298" s="1244"/>
      <c r="Y298" s="1244"/>
      <c r="Z298" s="1244"/>
      <c r="AA298" s="1244"/>
      <c r="AB298" s="1244"/>
      <c r="AC298" s="1244"/>
      <c r="AD298" s="1244"/>
      <c r="AE298" s="1244"/>
      <c r="AF298" s="1244"/>
      <c r="AG298" s="1244"/>
      <c r="AH298" s="1244"/>
      <c r="AI298" s="1244"/>
      <c r="AJ298" s="1244"/>
      <c r="AK298" s="1244"/>
      <c r="AL298" s="1244"/>
      <c r="AM298" s="1244"/>
      <c r="AN298" s="1244"/>
      <c r="AO298" s="1244"/>
      <c r="AP298" s="1244"/>
      <c r="AQ298" s="1244"/>
      <c r="AR298" s="1244"/>
      <c r="AS298" s="1244"/>
      <c r="AT298" s="1244"/>
      <c r="AU298" s="1244"/>
      <c r="AV298" s="1244"/>
      <c r="AW298" s="1244"/>
      <c r="AX298" s="1244"/>
      <c r="AY298" s="1244"/>
      <c r="AZ298" s="1244"/>
      <c r="BA298" s="1244"/>
      <c r="BB298" s="1244"/>
      <c r="BC298" s="1244"/>
      <c r="BD298" s="1244"/>
      <c r="BE298" s="1244"/>
      <c r="BF298" s="1244"/>
      <c r="BG298" s="1244"/>
      <c r="BH298" s="1244"/>
      <c r="BI298" s="1244"/>
      <c r="BJ298" s="1244"/>
      <c r="BK298" s="1244"/>
      <c r="BL298" s="1244"/>
      <c r="BM298" s="1244"/>
      <c r="BN298" s="1244"/>
      <c r="BO298" s="1244"/>
      <c r="BP298" s="1244"/>
      <c r="BQ298" s="1244"/>
      <c r="BR298" s="1244"/>
      <c r="BS298" s="1244"/>
      <c r="BT298" s="1244"/>
      <c r="BU298" s="1244"/>
      <c r="BV298" s="1244"/>
      <c r="BW298" s="1244"/>
      <c r="BX298" s="1244"/>
      <c r="BY298" s="1244"/>
      <c r="BZ298" s="1244"/>
      <c r="CA298" s="1244"/>
    </row>
    <row r="299" spans="1:79" ht="21" customHeight="1">
      <c r="B299" s="1378" t="s">
        <v>986</v>
      </c>
      <c r="C299" s="1379">
        <v>1</v>
      </c>
      <c r="D299" s="1380">
        <v>2</v>
      </c>
      <c r="E299" s="1381">
        <v>2</v>
      </c>
      <c r="F299" s="1414"/>
      <c r="G299" s="1407"/>
      <c r="H299" s="1407"/>
      <c r="I299" s="1408"/>
      <c r="J299" s="1244"/>
      <c r="K299" s="1244"/>
      <c r="L299" s="1244"/>
      <c r="M299" s="1244"/>
      <c r="N299" s="1336"/>
      <c r="O299" s="1244"/>
      <c r="P299" s="1244"/>
      <c r="Q299" s="1244"/>
      <c r="R299" s="1244"/>
      <c r="S299" s="1244"/>
      <c r="T299" s="1244"/>
      <c r="U299" s="1244"/>
      <c r="V299" s="1244"/>
      <c r="W299" s="1244"/>
      <c r="X299" s="1244"/>
      <c r="Y299" s="1244"/>
      <c r="Z299" s="1244"/>
      <c r="AA299" s="1244"/>
      <c r="AB299" s="1244"/>
      <c r="AC299" s="1244"/>
      <c r="AD299" s="1244"/>
      <c r="AE299" s="1244"/>
      <c r="AF299" s="1244"/>
      <c r="AG299" s="1244"/>
      <c r="AH299" s="1244"/>
      <c r="AI299" s="1244"/>
      <c r="AJ299" s="1244"/>
      <c r="AK299" s="1244"/>
      <c r="AL299" s="1244"/>
      <c r="AM299" s="1244"/>
      <c r="AN299" s="1244"/>
      <c r="AO299" s="1244"/>
      <c r="AP299" s="1244"/>
      <c r="AQ299" s="1244"/>
      <c r="AR299" s="1244"/>
      <c r="AS299" s="1244"/>
      <c r="AT299" s="1244"/>
      <c r="AU299" s="1244"/>
      <c r="AV299" s="1244"/>
      <c r="AW299" s="1244"/>
      <c r="AX299" s="1244"/>
      <c r="AY299" s="1244"/>
      <c r="AZ299" s="1244"/>
      <c r="BA299" s="1244"/>
      <c r="BB299" s="1244"/>
      <c r="BC299" s="1244"/>
      <c r="BD299" s="1244"/>
      <c r="BE299" s="1244"/>
      <c r="BF299" s="1244"/>
      <c r="BG299" s="1244"/>
      <c r="BH299" s="1244"/>
      <c r="BI299" s="1244"/>
      <c r="BJ299" s="1244"/>
      <c r="BK299" s="1244"/>
      <c r="BL299" s="1244"/>
      <c r="BM299" s="1244"/>
      <c r="BN299" s="1244"/>
      <c r="BO299" s="1244"/>
      <c r="BP299" s="1244"/>
      <c r="BQ299" s="1244"/>
      <c r="BR299" s="1244"/>
      <c r="BS299" s="1244"/>
      <c r="BT299" s="1244"/>
      <c r="BU299" s="1244"/>
      <c r="BV299" s="1244"/>
      <c r="BW299" s="1244"/>
      <c r="BX299" s="1244"/>
      <c r="BY299" s="1244"/>
      <c r="BZ299" s="1244"/>
      <c r="CA299" s="1244"/>
    </row>
    <row r="300" spans="1:79" ht="20.25" customHeight="1">
      <c r="B300" s="1388" t="s">
        <v>987</v>
      </c>
      <c r="C300" s="1389">
        <v>2</v>
      </c>
      <c r="D300" s="1390">
        <v>2</v>
      </c>
      <c r="E300" s="1391">
        <v>4</v>
      </c>
      <c r="F300" s="1414"/>
      <c r="G300" s="1409"/>
      <c r="H300" s="1409"/>
      <c r="I300" s="1410"/>
      <c r="J300" s="1244"/>
      <c r="K300" s="1244"/>
      <c r="L300" s="1244"/>
      <c r="M300" s="1244"/>
      <c r="N300" s="1336"/>
      <c r="O300" s="1244"/>
      <c r="P300" s="1244"/>
      <c r="Q300" s="1244"/>
      <c r="R300" s="1244"/>
      <c r="S300" s="1244"/>
      <c r="T300" s="1244"/>
      <c r="U300" s="1244"/>
      <c r="V300" s="1244"/>
      <c r="W300" s="1244"/>
      <c r="X300" s="1244"/>
      <c r="Y300" s="1244"/>
      <c r="Z300" s="1244"/>
      <c r="AA300" s="1244"/>
      <c r="AB300" s="1244"/>
      <c r="AC300" s="1244"/>
      <c r="AD300" s="1244"/>
      <c r="AE300" s="1244"/>
      <c r="AF300" s="1244"/>
      <c r="AG300" s="1244"/>
      <c r="AH300" s="1244"/>
      <c r="AI300" s="1244"/>
      <c r="AJ300" s="1244"/>
      <c r="AK300" s="1244"/>
      <c r="AL300" s="1244"/>
      <c r="AM300" s="1244"/>
      <c r="AN300" s="1244"/>
      <c r="AO300" s="1244"/>
      <c r="AP300" s="1244"/>
      <c r="AQ300" s="1244"/>
      <c r="AR300" s="1244"/>
      <c r="AS300" s="1244"/>
      <c r="AT300" s="1244"/>
      <c r="AU300" s="1244"/>
      <c r="AV300" s="1244"/>
      <c r="AW300" s="1244"/>
      <c r="AX300" s="1244"/>
      <c r="AY300" s="1244"/>
      <c r="AZ300" s="1244"/>
      <c r="BA300" s="1244"/>
      <c r="BB300" s="1244"/>
      <c r="BC300" s="1244"/>
      <c r="BD300" s="1244"/>
      <c r="BE300" s="1244"/>
      <c r="BF300" s="1244"/>
      <c r="BG300" s="1244"/>
      <c r="BH300" s="1244"/>
      <c r="BI300" s="1244"/>
      <c r="BJ300" s="1244"/>
      <c r="BK300" s="1244"/>
      <c r="BL300" s="1244"/>
      <c r="BM300" s="1244"/>
      <c r="BN300" s="1244"/>
      <c r="BO300" s="1244"/>
      <c r="BP300" s="1244"/>
      <c r="BQ300" s="1244"/>
      <c r="BR300" s="1244"/>
      <c r="BS300" s="1244"/>
      <c r="BT300" s="1244"/>
      <c r="BU300" s="1244"/>
      <c r="BV300" s="1244"/>
      <c r="BW300" s="1244"/>
      <c r="BX300" s="1244"/>
      <c r="BY300" s="1244"/>
      <c r="BZ300" s="1244"/>
      <c r="CA300" s="1244"/>
    </row>
    <row r="301" spans="1:79" ht="20.25" customHeight="1" thickBot="1">
      <c r="B301" s="1394" t="s">
        <v>988</v>
      </c>
      <c r="C301" s="1395">
        <v>3</v>
      </c>
      <c r="D301" s="1396">
        <v>2</v>
      </c>
      <c r="E301" s="1397">
        <v>6</v>
      </c>
      <c r="F301" s="1415"/>
      <c r="G301" s="1411"/>
      <c r="H301" s="1411"/>
      <c r="I301" s="1412"/>
      <c r="J301" s="1244"/>
      <c r="K301" s="1244"/>
      <c r="L301" s="1244"/>
      <c r="M301" s="1244"/>
      <c r="N301" s="1336"/>
      <c r="O301" s="1244"/>
      <c r="P301" s="1244"/>
      <c r="Q301" s="1244"/>
      <c r="R301" s="1244"/>
      <c r="S301" s="1244"/>
      <c r="T301" s="1244"/>
      <c r="U301" s="1244"/>
      <c r="V301" s="1244"/>
      <c r="W301" s="1244"/>
      <c r="X301" s="1244"/>
      <c r="Y301" s="1244"/>
      <c r="Z301" s="1244"/>
      <c r="AA301" s="1244"/>
      <c r="AB301" s="1244"/>
      <c r="AC301" s="1244"/>
      <c r="AD301" s="1244"/>
      <c r="AE301" s="1244"/>
      <c r="AF301" s="1244"/>
      <c r="AG301" s="1244"/>
      <c r="AH301" s="1244"/>
      <c r="AI301" s="1244"/>
      <c r="AJ301" s="1244"/>
      <c r="AK301" s="1244"/>
      <c r="AL301" s="1244"/>
      <c r="AM301" s="1244"/>
      <c r="AN301" s="1244"/>
      <c r="AO301" s="1244"/>
      <c r="AP301" s="1244"/>
      <c r="AQ301" s="1244"/>
      <c r="AR301" s="1244"/>
      <c r="AS301" s="1244"/>
      <c r="AT301" s="1244"/>
      <c r="AU301" s="1244"/>
      <c r="AV301" s="1244"/>
      <c r="AW301" s="1244"/>
      <c r="AX301" s="1244"/>
      <c r="AY301" s="1244"/>
      <c r="AZ301" s="1244"/>
      <c r="BA301" s="1244"/>
      <c r="BB301" s="1244"/>
      <c r="BC301" s="1244"/>
      <c r="BD301" s="1244"/>
      <c r="BE301" s="1244"/>
      <c r="BF301" s="1244"/>
      <c r="BG301" s="1244"/>
      <c r="BH301" s="1244"/>
      <c r="BI301" s="1244"/>
      <c r="BJ301" s="1244"/>
      <c r="BK301" s="1244"/>
      <c r="BL301" s="1244"/>
      <c r="BM301" s="1244"/>
      <c r="BN301" s="1244"/>
      <c r="BO301" s="1244"/>
      <c r="BP301" s="1244"/>
      <c r="BQ301" s="1244"/>
      <c r="BR301" s="1244"/>
      <c r="BS301" s="1244"/>
      <c r="BT301" s="1244"/>
      <c r="BU301" s="1244"/>
      <c r="BV301" s="1244"/>
      <c r="BW301" s="1244"/>
      <c r="BX301" s="1244"/>
      <c r="BY301" s="1244"/>
      <c r="BZ301" s="1244"/>
      <c r="CA301" s="1244"/>
    </row>
    <row r="302" spans="1:79" ht="9" customHeight="1">
      <c r="B302" s="1404"/>
      <c r="C302" s="1405"/>
      <c r="D302" s="1405"/>
      <c r="E302" s="1405"/>
      <c r="F302" s="1441"/>
      <c r="G302" s="1362"/>
      <c r="H302" s="1362"/>
      <c r="I302" s="1244"/>
      <c r="J302" s="1244"/>
      <c r="K302" s="1244"/>
      <c r="L302" s="1244"/>
      <c r="M302" s="1244"/>
      <c r="N302" s="1336"/>
      <c r="O302" s="1244"/>
      <c r="P302" s="1244"/>
      <c r="Q302" s="1244"/>
      <c r="R302" s="1244"/>
      <c r="S302" s="1244"/>
      <c r="T302" s="1244"/>
      <c r="U302" s="1244"/>
      <c r="V302" s="1244"/>
      <c r="W302" s="1244"/>
      <c r="X302" s="1244"/>
      <c r="Y302" s="1244"/>
      <c r="Z302" s="1244"/>
      <c r="AA302" s="1244"/>
      <c r="AB302" s="1244"/>
      <c r="AC302" s="1244"/>
      <c r="AD302" s="1244"/>
      <c r="AE302" s="1244"/>
      <c r="AF302" s="1244"/>
      <c r="AG302" s="1244"/>
      <c r="AH302" s="1244"/>
      <c r="AI302" s="1244"/>
      <c r="AJ302" s="1244"/>
      <c r="AK302" s="1244"/>
      <c r="AL302" s="1244"/>
      <c r="AM302" s="1244"/>
      <c r="AN302" s="1244"/>
      <c r="AO302" s="1244"/>
      <c r="AP302" s="1244"/>
      <c r="AQ302" s="1244"/>
      <c r="AR302" s="1244"/>
      <c r="AS302" s="1244"/>
      <c r="AT302" s="1244"/>
      <c r="AU302" s="1244"/>
      <c r="AV302" s="1244"/>
      <c r="AW302" s="1244"/>
      <c r="AX302" s="1244"/>
      <c r="AY302" s="1244"/>
      <c r="AZ302" s="1244"/>
      <c r="BA302" s="1244"/>
      <c r="BB302" s="1244"/>
      <c r="BC302" s="1244"/>
      <c r="BD302" s="1244"/>
      <c r="BE302" s="1244"/>
      <c r="BF302" s="1244"/>
      <c r="BG302" s="1244"/>
      <c r="BH302" s="1244"/>
      <c r="BI302" s="1244"/>
      <c r="BJ302" s="1244"/>
      <c r="BK302" s="1244"/>
      <c r="BL302" s="1244"/>
      <c r="BM302" s="1244"/>
      <c r="BN302" s="1244"/>
      <c r="BO302" s="1244"/>
      <c r="BP302" s="1244"/>
      <c r="BQ302" s="1244"/>
      <c r="BR302" s="1244"/>
      <c r="BS302" s="1244"/>
      <c r="BT302" s="1244"/>
      <c r="BU302" s="1244"/>
      <c r="BV302" s="1244"/>
      <c r="BW302" s="1244"/>
      <c r="BX302" s="1244"/>
      <c r="BY302" s="1244"/>
      <c r="BZ302" s="1244"/>
      <c r="CA302" s="1244"/>
    </row>
    <row r="303" spans="1:79">
      <c r="C303" s="1199"/>
      <c r="D303" s="1199"/>
      <c r="E303" s="1199"/>
      <c r="F303" s="1441"/>
      <c r="G303" s="1197"/>
      <c r="I303" s="1244"/>
      <c r="J303" s="1244"/>
      <c r="K303" s="1244"/>
      <c r="L303" s="1244"/>
      <c r="M303" s="1244"/>
      <c r="N303" s="1336"/>
      <c r="O303" s="1244"/>
      <c r="P303" s="1244"/>
      <c r="Q303" s="1244"/>
      <c r="R303" s="1244"/>
      <c r="S303" s="1244"/>
      <c r="T303" s="1244"/>
      <c r="U303" s="1244"/>
      <c r="V303" s="1244"/>
      <c r="W303" s="1244"/>
      <c r="X303" s="1244"/>
      <c r="Y303" s="1244"/>
      <c r="Z303" s="1244"/>
      <c r="AA303" s="1244"/>
      <c r="AB303" s="1244"/>
      <c r="AC303" s="1244"/>
      <c r="AD303" s="1244"/>
      <c r="AE303" s="1244"/>
      <c r="AF303" s="1244"/>
      <c r="AG303" s="1244"/>
      <c r="AH303" s="1244"/>
      <c r="AI303" s="1244"/>
      <c r="AJ303" s="1244"/>
      <c r="AK303" s="1244"/>
      <c r="AL303" s="1244"/>
      <c r="AM303" s="1244"/>
      <c r="AN303" s="1244"/>
      <c r="AO303" s="1244"/>
      <c r="AP303" s="1244"/>
      <c r="AQ303" s="1244"/>
      <c r="AR303" s="1244"/>
      <c r="AS303" s="1244"/>
      <c r="AT303" s="1244"/>
      <c r="AU303" s="1244"/>
      <c r="AV303" s="1244"/>
      <c r="AW303" s="1244"/>
      <c r="AX303" s="1244"/>
      <c r="AY303" s="1244"/>
      <c r="AZ303" s="1244"/>
      <c r="BA303" s="1244"/>
      <c r="BB303" s="1244"/>
      <c r="BC303" s="1244"/>
      <c r="BD303" s="1244"/>
      <c r="BE303" s="1244"/>
      <c r="BF303" s="1244"/>
      <c r="BG303" s="1244"/>
      <c r="BH303" s="1244"/>
      <c r="BI303" s="1244"/>
      <c r="BJ303" s="1244"/>
      <c r="BK303" s="1244"/>
      <c r="BL303" s="1244"/>
      <c r="BM303" s="1244"/>
      <c r="BN303" s="1244"/>
      <c r="BO303" s="1244"/>
      <c r="BP303" s="1244"/>
      <c r="BQ303" s="1244"/>
      <c r="BR303" s="1244"/>
      <c r="BS303" s="1244"/>
      <c r="BT303" s="1244"/>
      <c r="BU303" s="1244"/>
      <c r="BV303" s="1244"/>
      <c r="BW303" s="1244"/>
      <c r="BX303" s="1244"/>
      <c r="BY303" s="1244"/>
      <c r="BZ303" s="1244"/>
      <c r="CA303" s="1244"/>
    </row>
    <row r="304" spans="1:79" ht="6.75" customHeight="1" thickBot="1">
      <c r="F304" s="1441"/>
      <c r="I304" s="1196"/>
      <c r="J304" s="1244"/>
      <c r="K304" s="1244"/>
      <c r="L304" s="1244"/>
      <c r="M304" s="1244"/>
      <c r="N304" s="1336"/>
      <c r="O304" s="1244"/>
      <c r="P304" s="1244"/>
      <c r="Q304" s="1244"/>
      <c r="R304" s="1244"/>
      <c r="S304" s="1244"/>
      <c r="T304" s="1244"/>
      <c r="U304" s="1244"/>
      <c r="V304" s="1244"/>
      <c r="W304" s="1244"/>
      <c r="X304" s="1244"/>
      <c r="Y304" s="1244"/>
      <c r="Z304" s="1244"/>
      <c r="AA304" s="1244"/>
      <c r="AB304" s="1244"/>
      <c r="AC304" s="1244"/>
      <c r="AD304" s="1244"/>
      <c r="AE304" s="1244"/>
      <c r="AF304" s="1244"/>
      <c r="AG304" s="1244"/>
      <c r="AH304" s="1244"/>
      <c r="AI304" s="1244"/>
      <c r="AJ304" s="1244"/>
      <c r="AK304" s="1244"/>
      <c r="AL304" s="1244"/>
      <c r="AM304" s="1244"/>
      <c r="AN304" s="1244"/>
      <c r="AO304" s="1244"/>
      <c r="AP304" s="1244"/>
      <c r="AQ304" s="1244"/>
      <c r="AR304" s="1244"/>
      <c r="AS304" s="1244"/>
      <c r="AT304" s="1244"/>
      <c r="AU304" s="1244"/>
      <c r="AV304" s="1244"/>
      <c r="AW304" s="1244"/>
      <c r="AX304" s="1244"/>
      <c r="AY304" s="1244"/>
      <c r="AZ304" s="1244"/>
      <c r="BA304" s="1244"/>
      <c r="BB304" s="1244"/>
      <c r="BC304" s="1244"/>
      <c r="BD304" s="1244"/>
      <c r="BE304" s="1244"/>
      <c r="BF304" s="1244"/>
      <c r="BG304" s="1244"/>
      <c r="BH304" s="1244"/>
      <c r="BI304" s="1244"/>
      <c r="BJ304" s="1244"/>
      <c r="BK304" s="1244"/>
      <c r="BL304" s="1244"/>
      <c r="BM304" s="1244"/>
      <c r="BN304" s="1244"/>
      <c r="BO304" s="1244"/>
      <c r="BP304" s="1244"/>
      <c r="BQ304" s="1244"/>
      <c r="BR304" s="1244"/>
      <c r="BS304" s="1244"/>
      <c r="BT304" s="1244"/>
      <c r="BU304" s="1244"/>
      <c r="BV304" s="1244"/>
      <c r="BW304" s="1244"/>
      <c r="BX304" s="1244"/>
      <c r="BY304" s="1244"/>
      <c r="BZ304" s="1244"/>
      <c r="CA304" s="1244"/>
    </row>
    <row r="305" spans="1:79" s="1350" customFormat="1" ht="23.25" customHeight="1" thickBot="1">
      <c r="A305" s="1343"/>
      <c r="B305" s="1344"/>
      <c r="C305" s="1345"/>
      <c r="D305" s="1345"/>
      <c r="E305" s="1346"/>
      <c r="F305" s="1347" t="s">
        <v>836</v>
      </c>
      <c r="G305" s="1348"/>
      <c r="H305" s="1347" t="s">
        <v>837</v>
      </c>
      <c r="I305" s="1349"/>
      <c r="J305" s="1244"/>
      <c r="K305" s="1244"/>
      <c r="L305" s="1244"/>
      <c r="M305" s="1244"/>
      <c r="N305" s="1336"/>
      <c r="O305" s="1244"/>
      <c r="P305" s="1244"/>
      <c r="Q305" s="1244"/>
      <c r="R305" s="1244"/>
      <c r="S305" s="1244"/>
      <c r="T305" s="1244"/>
      <c r="U305" s="1244"/>
      <c r="V305" s="1244"/>
      <c r="W305" s="1244"/>
      <c r="X305" s="1244"/>
      <c r="Y305" s="1244"/>
      <c r="Z305" s="1244"/>
      <c r="AA305" s="1244"/>
      <c r="AB305" s="1244"/>
      <c r="AC305" s="1244"/>
      <c r="AD305" s="1244"/>
      <c r="AE305" s="1244"/>
      <c r="AF305" s="1244"/>
      <c r="AG305" s="1244"/>
      <c r="AH305" s="1244"/>
      <c r="AI305" s="1244"/>
      <c r="AJ305" s="1244"/>
      <c r="AK305" s="1244"/>
      <c r="AL305" s="1244"/>
      <c r="AM305" s="1244"/>
      <c r="AN305" s="1244"/>
      <c r="AO305" s="1244"/>
      <c r="AP305" s="1244"/>
      <c r="AQ305" s="1244"/>
      <c r="AR305" s="1244"/>
      <c r="AS305" s="1244"/>
      <c r="AT305" s="1244"/>
      <c r="AU305" s="1244"/>
      <c r="AV305" s="1244"/>
      <c r="AW305" s="1244"/>
      <c r="AX305" s="1244"/>
      <c r="AY305" s="1244"/>
      <c r="AZ305" s="1244"/>
      <c r="BA305" s="1244"/>
      <c r="BB305" s="1244"/>
      <c r="BC305" s="1244"/>
      <c r="BD305" s="1244"/>
      <c r="BE305" s="1244"/>
      <c r="BF305" s="1244"/>
      <c r="BG305" s="1244"/>
      <c r="BH305" s="1244"/>
      <c r="BI305" s="1244"/>
      <c r="BJ305" s="1244"/>
      <c r="BK305" s="1244"/>
      <c r="BL305" s="1244"/>
      <c r="BM305" s="1244"/>
      <c r="BN305" s="1244"/>
      <c r="BO305" s="1244"/>
      <c r="BP305" s="1244"/>
      <c r="BQ305" s="1244"/>
      <c r="BR305" s="1244"/>
      <c r="BS305" s="1244"/>
      <c r="BT305" s="1244"/>
      <c r="BU305" s="1244"/>
      <c r="BV305" s="1244"/>
      <c r="BW305" s="1244"/>
      <c r="BX305" s="1244"/>
      <c r="BY305" s="1244"/>
      <c r="BZ305" s="1244"/>
      <c r="CA305" s="1244"/>
    </row>
    <row r="306" spans="1:79" ht="42.95" customHeight="1" thickBot="1">
      <c r="B306" s="1351" t="s">
        <v>989</v>
      </c>
      <c r="C306" s="1352" t="s">
        <v>839</v>
      </c>
      <c r="D306" s="1352"/>
      <c r="E306" s="1353"/>
      <c r="F306" s="1354">
        <v>1</v>
      </c>
      <c r="G306" s="1355"/>
      <c r="H306" s="1356">
        <v>10</v>
      </c>
      <c r="I306" s="1357" t="e">
        <f>SUM(G311,G319)</f>
        <v>#DIV/0!</v>
      </c>
      <c r="J306" s="1244"/>
      <c r="K306" s="1244"/>
      <c r="L306" s="1244"/>
      <c r="M306" s="1244"/>
      <c r="N306" s="1336"/>
      <c r="O306" s="1244"/>
      <c r="P306" s="1244"/>
      <c r="Q306" s="1244"/>
      <c r="R306" s="1244"/>
      <c r="S306" s="1244"/>
      <c r="T306" s="1244"/>
      <c r="U306" s="1244"/>
      <c r="V306" s="1244"/>
      <c r="W306" s="1244"/>
      <c r="X306" s="1244"/>
      <c r="Y306" s="1244"/>
      <c r="Z306" s="1244"/>
      <c r="AA306" s="1244"/>
      <c r="AB306" s="1244"/>
      <c r="AC306" s="1244"/>
      <c r="AD306" s="1244"/>
      <c r="AE306" s="1244"/>
      <c r="AF306" s="1244"/>
      <c r="AG306" s="1244"/>
      <c r="AH306" s="1244"/>
      <c r="AI306" s="1244"/>
      <c r="AJ306" s="1244"/>
      <c r="AK306" s="1244"/>
      <c r="AL306" s="1244"/>
      <c r="AM306" s="1244"/>
      <c r="AN306" s="1244"/>
      <c r="AO306" s="1244"/>
      <c r="AP306" s="1244"/>
      <c r="AQ306" s="1244"/>
      <c r="AR306" s="1244"/>
      <c r="AS306" s="1244"/>
      <c r="AT306" s="1244"/>
      <c r="AU306" s="1244"/>
      <c r="AV306" s="1244"/>
      <c r="AW306" s="1244"/>
      <c r="AX306" s="1244"/>
      <c r="AY306" s="1244"/>
      <c r="AZ306" s="1244"/>
      <c r="BA306" s="1244"/>
      <c r="BB306" s="1244"/>
      <c r="BC306" s="1244"/>
      <c r="BD306" s="1244"/>
      <c r="BE306" s="1244"/>
      <c r="BF306" s="1244"/>
      <c r="BG306" s="1244"/>
      <c r="BH306" s="1244"/>
      <c r="BI306" s="1244"/>
      <c r="BJ306" s="1244"/>
      <c r="BK306" s="1244"/>
      <c r="BL306" s="1244"/>
      <c r="BM306" s="1244"/>
      <c r="BN306" s="1244"/>
      <c r="BO306" s="1244"/>
      <c r="BP306" s="1244"/>
      <c r="BQ306" s="1244"/>
      <c r="BR306" s="1244"/>
      <c r="BS306" s="1244"/>
      <c r="BT306" s="1244"/>
      <c r="BU306" s="1244"/>
      <c r="BV306" s="1244"/>
      <c r="BW306" s="1244"/>
      <c r="BX306" s="1244"/>
      <c r="BY306" s="1244"/>
      <c r="BZ306" s="1244"/>
      <c r="CA306" s="1244"/>
    </row>
    <row r="307" spans="1:79" ht="6.75" customHeight="1">
      <c r="B307" s="1358"/>
      <c r="C307" s="1359"/>
      <c r="D307" s="1359"/>
      <c r="E307" s="1359"/>
      <c r="F307" s="1441"/>
      <c r="G307" s="1361"/>
      <c r="H307" s="1361"/>
      <c r="I307" s="1244"/>
      <c r="J307" s="1244"/>
      <c r="K307" s="1244"/>
      <c r="L307" s="1244"/>
      <c r="M307" s="1244"/>
      <c r="N307" s="1336"/>
      <c r="O307" s="1244"/>
      <c r="P307" s="1244"/>
      <c r="Q307" s="1244"/>
      <c r="R307" s="1244"/>
      <c r="S307" s="1244"/>
      <c r="T307" s="1244"/>
      <c r="U307" s="1244"/>
      <c r="V307" s="1244"/>
      <c r="W307" s="1244"/>
      <c r="X307" s="1244"/>
      <c r="Y307" s="1244"/>
      <c r="Z307" s="1244"/>
      <c r="AA307" s="1244"/>
      <c r="AB307" s="1244"/>
      <c r="AC307" s="1244"/>
      <c r="AD307" s="1244"/>
      <c r="AE307" s="1244"/>
      <c r="AF307" s="1244"/>
      <c r="AG307" s="1244"/>
      <c r="AH307" s="1244"/>
      <c r="AI307" s="1244"/>
      <c r="AJ307" s="1244"/>
      <c r="AK307" s="1244"/>
      <c r="AL307" s="1244"/>
      <c r="AM307" s="1244"/>
      <c r="AN307" s="1244"/>
      <c r="AO307" s="1244"/>
      <c r="AP307" s="1244"/>
      <c r="AQ307" s="1244"/>
      <c r="AR307" s="1244"/>
      <c r="AS307" s="1244"/>
      <c r="AT307" s="1244"/>
      <c r="AU307" s="1244"/>
      <c r="AV307" s="1244"/>
      <c r="AW307" s="1244"/>
      <c r="AX307" s="1244"/>
      <c r="AY307" s="1244"/>
      <c r="AZ307" s="1244"/>
      <c r="BA307" s="1244"/>
      <c r="BB307" s="1244"/>
      <c r="BC307" s="1244"/>
      <c r="BD307" s="1244"/>
      <c r="BE307" s="1244"/>
      <c r="BF307" s="1244"/>
      <c r="BG307" s="1244"/>
      <c r="BH307" s="1244"/>
      <c r="BI307" s="1244"/>
      <c r="BJ307" s="1244"/>
      <c r="BK307" s="1244"/>
      <c r="BL307" s="1244"/>
      <c r="BM307" s="1244"/>
      <c r="BN307" s="1244"/>
      <c r="BO307" s="1244"/>
      <c r="BP307" s="1244"/>
      <c r="BQ307" s="1244"/>
      <c r="BR307" s="1244"/>
      <c r="BS307" s="1244"/>
      <c r="BT307" s="1244"/>
      <c r="BU307" s="1244"/>
      <c r="BV307" s="1244"/>
      <c r="BW307" s="1244"/>
      <c r="BX307" s="1244"/>
      <c r="BY307" s="1244"/>
      <c r="BZ307" s="1244"/>
      <c r="CA307" s="1244"/>
    </row>
    <row r="308" spans="1:79" ht="18" customHeight="1">
      <c r="A308" s="1193">
        <v>31</v>
      </c>
      <c r="B308" s="1358" t="s">
        <v>990</v>
      </c>
      <c r="C308" s="1359"/>
      <c r="D308" s="1359"/>
      <c r="E308" s="1359"/>
      <c r="F308" s="1441"/>
      <c r="G308" s="1362"/>
      <c r="H308" s="1362"/>
      <c r="I308" s="1244"/>
      <c r="J308" s="1244"/>
      <c r="K308" s="1244"/>
      <c r="L308" s="1244"/>
      <c r="M308" s="1244"/>
      <c r="N308" s="1336"/>
      <c r="O308" s="1244"/>
      <c r="P308" s="1244"/>
      <c r="Q308" s="1244"/>
      <c r="R308" s="1244"/>
      <c r="S308" s="1244"/>
      <c r="T308" s="1244"/>
      <c r="U308" s="1244"/>
      <c r="V308" s="1244"/>
      <c r="W308" s="1244"/>
      <c r="X308" s="1244"/>
      <c r="Y308" s="1244"/>
      <c r="Z308" s="1244"/>
      <c r="AA308" s="1244"/>
      <c r="AB308" s="1244"/>
      <c r="AC308" s="1244"/>
      <c r="AD308" s="1244"/>
      <c r="AE308" s="1244"/>
      <c r="AF308" s="1244"/>
      <c r="AG308" s="1244"/>
      <c r="AH308" s="1244"/>
      <c r="AI308" s="1244"/>
      <c r="AJ308" s="1244"/>
      <c r="AK308" s="1244"/>
      <c r="AL308" s="1244"/>
      <c r="AM308" s="1244"/>
      <c r="AN308" s="1244"/>
      <c r="AO308" s="1244"/>
      <c r="AP308" s="1244"/>
      <c r="AQ308" s="1244"/>
      <c r="AR308" s="1244"/>
      <c r="AS308" s="1244"/>
      <c r="AT308" s="1244"/>
      <c r="AU308" s="1244"/>
      <c r="AV308" s="1244"/>
      <c r="AW308" s="1244"/>
      <c r="AX308" s="1244"/>
      <c r="AY308" s="1244"/>
      <c r="AZ308" s="1244"/>
      <c r="BA308" s="1244"/>
      <c r="BB308" s="1244"/>
      <c r="BC308" s="1244"/>
      <c r="BD308" s="1244"/>
      <c r="BE308" s="1244"/>
      <c r="BF308" s="1244"/>
      <c r="BG308" s="1244"/>
      <c r="BH308" s="1244"/>
      <c r="BI308" s="1244"/>
      <c r="BJ308" s="1244"/>
      <c r="BK308" s="1244"/>
      <c r="BL308" s="1244"/>
      <c r="BM308" s="1244"/>
      <c r="BN308" s="1244"/>
      <c r="BO308" s="1244"/>
      <c r="BP308" s="1244"/>
      <c r="BQ308" s="1244"/>
      <c r="BR308" s="1244"/>
      <c r="BS308" s="1244"/>
      <c r="BT308" s="1244"/>
      <c r="BU308" s="1244"/>
      <c r="BV308" s="1244"/>
      <c r="BW308" s="1244"/>
      <c r="BX308" s="1244"/>
      <c r="BY308" s="1244"/>
      <c r="BZ308" s="1244"/>
      <c r="CA308" s="1244"/>
    </row>
    <row r="309" spans="1:79" ht="35.25" customHeight="1">
      <c r="B309" s="1363" t="s">
        <v>991</v>
      </c>
      <c r="C309" s="1364"/>
      <c r="D309" s="1364"/>
      <c r="E309" s="1365"/>
      <c r="F309" s="1441"/>
      <c r="G309" s="1362"/>
      <c r="H309" s="1362"/>
      <c r="I309" s="1244"/>
      <c r="J309" s="1244"/>
      <c r="K309" s="1244"/>
      <c r="L309" s="1244"/>
      <c r="M309" s="1244"/>
      <c r="N309" s="1336"/>
      <c r="O309" s="1244"/>
      <c r="P309" s="1244"/>
      <c r="Q309" s="1244"/>
      <c r="R309" s="1244"/>
      <c r="S309" s="1244"/>
      <c r="T309" s="1244"/>
      <c r="U309" s="1244"/>
      <c r="V309" s="1244"/>
      <c r="W309" s="1244"/>
      <c r="X309" s="1244"/>
      <c r="Y309" s="1244"/>
      <c r="Z309" s="1244"/>
      <c r="AA309" s="1244"/>
      <c r="AB309" s="1244"/>
      <c r="AC309" s="1244"/>
      <c r="AD309" s="1244"/>
      <c r="AE309" s="1244"/>
      <c r="AF309" s="1244"/>
      <c r="AG309" s="1244"/>
      <c r="AH309" s="1244"/>
      <c r="AI309" s="1244"/>
      <c r="AJ309" s="1244"/>
      <c r="AK309" s="1244"/>
      <c r="AL309" s="1244"/>
      <c r="AM309" s="1244"/>
      <c r="AN309" s="1244"/>
      <c r="AO309" s="1244"/>
      <c r="AP309" s="1244"/>
      <c r="AQ309" s="1244"/>
      <c r="AR309" s="1244"/>
      <c r="AS309" s="1244"/>
      <c r="AT309" s="1244"/>
      <c r="AU309" s="1244"/>
      <c r="AV309" s="1244"/>
      <c r="AW309" s="1244"/>
      <c r="AX309" s="1244"/>
      <c r="AY309" s="1244"/>
      <c r="AZ309" s="1244"/>
      <c r="BA309" s="1244"/>
      <c r="BB309" s="1244"/>
      <c r="BC309" s="1244"/>
      <c r="BD309" s="1244"/>
      <c r="BE309" s="1244"/>
      <c r="BF309" s="1244"/>
      <c r="BG309" s="1244"/>
      <c r="BH309" s="1244"/>
      <c r="BI309" s="1244"/>
      <c r="BJ309" s="1244"/>
      <c r="BK309" s="1244"/>
      <c r="BL309" s="1244"/>
      <c r="BM309" s="1244"/>
      <c r="BN309" s="1244"/>
      <c r="BO309" s="1244"/>
      <c r="BP309" s="1244"/>
      <c r="BQ309" s="1244"/>
      <c r="BR309" s="1244"/>
      <c r="BS309" s="1244"/>
      <c r="BT309" s="1244"/>
      <c r="BU309" s="1244"/>
      <c r="BV309" s="1244"/>
      <c r="BW309" s="1244"/>
      <c r="BX309" s="1244"/>
      <c r="BY309" s="1244"/>
      <c r="BZ309" s="1244"/>
      <c r="CA309" s="1244"/>
    </row>
    <row r="310" spans="1:79" ht="16.5" customHeight="1" thickBot="1">
      <c r="B310" s="1358" t="s">
        <v>842</v>
      </c>
      <c r="C310" s="1366"/>
      <c r="F310" s="1441"/>
      <c r="G310" s="1362"/>
      <c r="H310" s="1362"/>
      <c r="I310" s="1244"/>
      <c r="J310" s="1244"/>
      <c r="K310" s="1244"/>
      <c r="L310" s="1244"/>
      <c r="M310" s="1244"/>
      <c r="N310" s="1336"/>
      <c r="O310" s="1244"/>
      <c r="P310" s="1244"/>
      <c r="Q310" s="1244"/>
      <c r="R310" s="1244"/>
      <c r="S310" s="1244"/>
      <c r="T310" s="1244"/>
      <c r="U310" s="1244"/>
      <c r="V310" s="1244"/>
      <c r="W310" s="1244"/>
      <c r="X310" s="1244"/>
      <c r="Y310" s="1244"/>
      <c r="Z310" s="1244"/>
      <c r="AA310" s="1244"/>
      <c r="AB310" s="1244"/>
      <c r="AC310" s="1244"/>
      <c r="AD310" s="1244"/>
      <c r="AE310" s="1244"/>
      <c r="AF310" s="1244"/>
      <c r="AG310" s="1244"/>
      <c r="AH310" s="1244"/>
      <c r="AI310" s="1244"/>
      <c r="AJ310" s="1244"/>
      <c r="AK310" s="1244"/>
      <c r="AL310" s="1244"/>
      <c r="AM310" s="1244"/>
      <c r="AN310" s="1244"/>
      <c r="AO310" s="1244"/>
      <c r="AP310" s="1244"/>
      <c r="AQ310" s="1244"/>
      <c r="AR310" s="1244"/>
      <c r="AS310" s="1244"/>
      <c r="AT310" s="1244"/>
      <c r="AU310" s="1244"/>
      <c r="AV310" s="1244"/>
      <c r="AW310" s="1244"/>
      <c r="AX310" s="1244"/>
      <c r="AY310" s="1244"/>
      <c r="AZ310" s="1244"/>
      <c r="BA310" s="1244"/>
      <c r="BB310" s="1244"/>
      <c r="BC310" s="1244"/>
      <c r="BD310" s="1244"/>
      <c r="BE310" s="1244"/>
      <c r="BF310" s="1244"/>
      <c r="BG310" s="1244"/>
      <c r="BH310" s="1244"/>
      <c r="BI310" s="1244"/>
      <c r="BJ310" s="1244"/>
      <c r="BK310" s="1244"/>
      <c r="BL310" s="1244"/>
      <c r="BM310" s="1244"/>
      <c r="BN310" s="1244"/>
      <c r="BO310" s="1244"/>
      <c r="BP310" s="1244"/>
      <c r="BQ310" s="1244"/>
      <c r="BR310" s="1244"/>
      <c r="BS310" s="1244"/>
      <c r="BT310" s="1244"/>
      <c r="BU310" s="1244"/>
      <c r="BV310" s="1244"/>
      <c r="BW310" s="1244"/>
      <c r="BX310" s="1244"/>
      <c r="BY310" s="1244"/>
      <c r="BZ310" s="1244"/>
      <c r="CA310" s="1244"/>
    </row>
    <row r="311" spans="1:79" ht="33.75" customHeight="1" thickBot="1">
      <c r="B311" s="1367" t="s">
        <v>843</v>
      </c>
      <c r="C311" s="1368" t="s">
        <v>844</v>
      </c>
      <c r="D311" s="1368" t="s">
        <v>845</v>
      </c>
      <c r="E311" s="1369" t="s">
        <v>846</v>
      </c>
      <c r="F311" s="1413" t="s">
        <v>847</v>
      </c>
      <c r="G311" s="1478" t="e">
        <f>AVERAGE([2]A.Pontozás_1.értékelő!G307,[2]B.Pontozás_2.értékelő!G307)</f>
        <v>#DIV/0!</v>
      </c>
      <c r="H311" s="1362"/>
      <c r="I311" s="1244"/>
      <c r="J311" s="1244"/>
      <c r="K311" s="1244"/>
      <c r="L311" s="1244"/>
      <c r="M311" s="1244"/>
      <c r="N311" s="1336"/>
      <c r="O311" s="1244"/>
      <c r="P311" s="1244"/>
      <c r="Q311" s="1244"/>
      <c r="R311" s="1244"/>
      <c r="S311" s="1244"/>
      <c r="T311" s="1244"/>
      <c r="U311" s="1244"/>
      <c r="V311" s="1244"/>
      <c r="W311" s="1244"/>
      <c r="X311" s="1244"/>
      <c r="Y311" s="1244"/>
      <c r="Z311" s="1244"/>
      <c r="AA311" s="1244"/>
      <c r="AB311" s="1244"/>
      <c r="AC311" s="1244"/>
      <c r="AD311" s="1244"/>
      <c r="AE311" s="1244"/>
      <c r="AF311" s="1244"/>
      <c r="AG311" s="1244"/>
      <c r="AH311" s="1244"/>
      <c r="AI311" s="1244"/>
      <c r="AJ311" s="1244"/>
      <c r="AK311" s="1244"/>
      <c r="AL311" s="1244"/>
      <c r="AM311" s="1244"/>
      <c r="AN311" s="1244"/>
      <c r="AO311" s="1244"/>
      <c r="AP311" s="1244"/>
      <c r="AQ311" s="1244"/>
      <c r="AR311" s="1244"/>
      <c r="AS311" s="1244"/>
      <c r="AT311" s="1244"/>
      <c r="AU311" s="1244"/>
      <c r="AV311" s="1244"/>
      <c r="AW311" s="1244"/>
      <c r="AX311" s="1244"/>
      <c r="AY311" s="1244"/>
      <c r="AZ311" s="1244"/>
      <c r="BA311" s="1244"/>
      <c r="BB311" s="1244"/>
      <c r="BC311" s="1244"/>
      <c r="BD311" s="1244"/>
      <c r="BE311" s="1244"/>
      <c r="BF311" s="1244"/>
      <c r="BG311" s="1244"/>
      <c r="BH311" s="1244"/>
      <c r="BI311" s="1244"/>
      <c r="BJ311" s="1244"/>
      <c r="BK311" s="1244"/>
      <c r="BL311" s="1244"/>
      <c r="BM311" s="1244"/>
      <c r="BN311" s="1244"/>
      <c r="BO311" s="1244"/>
      <c r="BP311" s="1244"/>
      <c r="BQ311" s="1244"/>
      <c r="BR311" s="1244"/>
      <c r="BS311" s="1244"/>
      <c r="BT311" s="1244"/>
      <c r="BU311" s="1244"/>
      <c r="BV311" s="1244"/>
      <c r="BW311" s="1244"/>
      <c r="BX311" s="1244"/>
      <c r="BY311" s="1244"/>
      <c r="BZ311" s="1244"/>
      <c r="CA311" s="1244"/>
    </row>
    <row r="312" spans="1:79" ht="21" customHeight="1">
      <c r="B312" s="1378" t="s">
        <v>849</v>
      </c>
      <c r="C312" s="1379">
        <v>1</v>
      </c>
      <c r="D312" s="1380">
        <v>1</v>
      </c>
      <c r="E312" s="1381">
        <v>1</v>
      </c>
      <c r="F312" s="1414"/>
      <c r="G312" s="1407"/>
      <c r="H312" s="1407"/>
      <c r="I312" s="1408"/>
      <c r="J312" s="1244"/>
      <c r="K312" s="1244"/>
      <c r="L312" s="1244"/>
      <c r="M312" s="1244"/>
      <c r="N312" s="1336"/>
      <c r="O312" s="1244"/>
      <c r="P312" s="1244"/>
      <c r="Q312" s="1244"/>
      <c r="R312" s="1244"/>
      <c r="S312" s="1244"/>
      <c r="T312" s="1244"/>
      <c r="U312" s="1244"/>
      <c r="V312" s="1244"/>
      <c r="W312" s="1244"/>
      <c r="X312" s="1244"/>
      <c r="Y312" s="1244"/>
      <c r="Z312" s="1244"/>
      <c r="AA312" s="1244"/>
      <c r="AB312" s="1244"/>
      <c r="AC312" s="1244"/>
      <c r="AD312" s="1244"/>
      <c r="AE312" s="1244"/>
      <c r="AF312" s="1244"/>
      <c r="AG312" s="1244"/>
      <c r="AH312" s="1244"/>
      <c r="AI312" s="1244"/>
      <c r="AJ312" s="1244"/>
      <c r="AK312" s="1244"/>
      <c r="AL312" s="1244"/>
      <c r="AM312" s="1244"/>
      <c r="AN312" s="1244"/>
      <c r="AO312" s="1244"/>
      <c r="AP312" s="1244"/>
      <c r="AQ312" s="1244"/>
      <c r="AR312" s="1244"/>
      <c r="AS312" s="1244"/>
      <c r="AT312" s="1244"/>
      <c r="AU312" s="1244"/>
      <c r="AV312" s="1244"/>
      <c r="AW312" s="1244"/>
      <c r="AX312" s="1244"/>
      <c r="AY312" s="1244"/>
      <c r="AZ312" s="1244"/>
      <c r="BA312" s="1244"/>
      <c r="BB312" s="1244"/>
      <c r="BC312" s="1244"/>
      <c r="BD312" s="1244"/>
      <c r="BE312" s="1244"/>
      <c r="BF312" s="1244"/>
      <c r="BG312" s="1244"/>
      <c r="BH312" s="1244"/>
      <c r="BI312" s="1244"/>
      <c r="BJ312" s="1244"/>
      <c r="BK312" s="1244"/>
      <c r="BL312" s="1244"/>
      <c r="BM312" s="1244"/>
      <c r="BN312" s="1244"/>
      <c r="BO312" s="1244"/>
      <c r="BP312" s="1244"/>
      <c r="BQ312" s="1244"/>
      <c r="BR312" s="1244"/>
      <c r="BS312" s="1244"/>
      <c r="BT312" s="1244"/>
      <c r="BU312" s="1244"/>
      <c r="BV312" s="1244"/>
      <c r="BW312" s="1244"/>
      <c r="BX312" s="1244"/>
      <c r="BY312" s="1244"/>
      <c r="BZ312" s="1244"/>
      <c r="CA312" s="1244"/>
    </row>
    <row r="313" spans="1:79" ht="20.25" customHeight="1">
      <c r="B313" s="1388" t="s">
        <v>851</v>
      </c>
      <c r="C313" s="1389">
        <v>2</v>
      </c>
      <c r="D313" s="1390">
        <v>1</v>
      </c>
      <c r="E313" s="1391">
        <v>2</v>
      </c>
      <c r="F313" s="1414"/>
      <c r="G313" s="1409"/>
      <c r="H313" s="1409"/>
      <c r="I313" s="1410"/>
      <c r="J313" s="1244"/>
      <c r="K313" s="1244"/>
      <c r="L313" s="1244"/>
      <c r="M313" s="1244"/>
      <c r="N313" s="1336"/>
      <c r="O313" s="1244"/>
      <c r="P313" s="1244"/>
      <c r="Q313" s="1244"/>
      <c r="R313" s="1244"/>
      <c r="S313" s="1244"/>
      <c r="T313" s="1244"/>
      <c r="U313" s="1244"/>
      <c r="V313" s="1244"/>
      <c r="W313" s="1244"/>
      <c r="X313" s="1244"/>
      <c r="Y313" s="1244"/>
      <c r="Z313" s="1244"/>
      <c r="AA313" s="1244"/>
      <c r="AB313" s="1244"/>
      <c r="AC313" s="1244"/>
      <c r="AD313" s="1244"/>
      <c r="AE313" s="1244"/>
      <c r="AF313" s="1244"/>
      <c r="AG313" s="1244"/>
      <c r="AH313" s="1244"/>
      <c r="AI313" s="1244"/>
      <c r="AJ313" s="1244"/>
      <c r="AK313" s="1244"/>
      <c r="AL313" s="1244"/>
      <c r="AM313" s="1244"/>
      <c r="AN313" s="1244"/>
      <c r="AO313" s="1244"/>
      <c r="AP313" s="1244"/>
      <c r="AQ313" s="1244"/>
      <c r="AR313" s="1244"/>
      <c r="AS313" s="1244"/>
      <c r="AT313" s="1244"/>
      <c r="AU313" s="1244"/>
      <c r="AV313" s="1244"/>
      <c r="AW313" s="1244"/>
      <c r="AX313" s="1244"/>
      <c r="AY313" s="1244"/>
      <c r="AZ313" s="1244"/>
      <c r="BA313" s="1244"/>
      <c r="BB313" s="1244"/>
      <c r="BC313" s="1244"/>
      <c r="BD313" s="1244"/>
      <c r="BE313" s="1244"/>
      <c r="BF313" s="1244"/>
      <c r="BG313" s="1244"/>
      <c r="BH313" s="1244"/>
      <c r="BI313" s="1244"/>
      <c r="BJ313" s="1244"/>
      <c r="BK313" s="1244"/>
      <c r="BL313" s="1244"/>
      <c r="BM313" s="1244"/>
      <c r="BN313" s="1244"/>
      <c r="BO313" s="1244"/>
      <c r="BP313" s="1244"/>
      <c r="BQ313" s="1244"/>
      <c r="BR313" s="1244"/>
      <c r="BS313" s="1244"/>
      <c r="BT313" s="1244"/>
      <c r="BU313" s="1244"/>
      <c r="BV313" s="1244"/>
      <c r="BW313" s="1244"/>
      <c r="BX313" s="1244"/>
      <c r="BY313" s="1244"/>
      <c r="BZ313" s="1244"/>
      <c r="CA313" s="1244"/>
    </row>
    <row r="314" spans="1:79" ht="20.25" customHeight="1" thickBot="1">
      <c r="B314" s="1394" t="s">
        <v>853</v>
      </c>
      <c r="C314" s="1395">
        <v>4</v>
      </c>
      <c r="D314" s="1396">
        <v>1</v>
      </c>
      <c r="E314" s="1397">
        <v>4</v>
      </c>
      <c r="F314" s="1415"/>
      <c r="G314" s="1411"/>
      <c r="H314" s="1411"/>
      <c r="I314" s="1412"/>
      <c r="J314" s="1244"/>
      <c r="K314" s="1244"/>
      <c r="L314" s="1244"/>
      <c r="M314" s="1244"/>
      <c r="N314" s="1336"/>
      <c r="O314" s="1244"/>
      <c r="P314" s="1244"/>
      <c r="Q314" s="1244"/>
      <c r="R314" s="1244"/>
      <c r="S314" s="1244"/>
      <c r="T314" s="1244"/>
      <c r="U314" s="1244"/>
      <c r="V314" s="1244"/>
      <c r="W314" s="1244"/>
      <c r="X314" s="1244"/>
      <c r="Y314" s="1244"/>
      <c r="Z314" s="1244"/>
      <c r="AA314" s="1244"/>
      <c r="AB314" s="1244"/>
      <c r="AC314" s="1244"/>
      <c r="AD314" s="1244"/>
      <c r="AE314" s="1244"/>
      <c r="AF314" s="1244"/>
      <c r="AG314" s="1244"/>
      <c r="AH314" s="1244"/>
      <c r="AI314" s="1244"/>
      <c r="AJ314" s="1244"/>
      <c r="AK314" s="1244"/>
      <c r="AL314" s="1244"/>
      <c r="AM314" s="1244"/>
      <c r="AN314" s="1244"/>
      <c r="AO314" s="1244"/>
      <c r="AP314" s="1244"/>
      <c r="AQ314" s="1244"/>
      <c r="AR314" s="1244"/>
      <c r="AS314" s="1244"/>
      <c r="AT314" s="1244"/>
      <c r="AU314" s="1244"/>
      <c r="AV314" s="1244"/>
      <c r="AW314" s="1244"/>
      <c r="AX314" s="1244"/>
      <c r="AY314" s="1244"/>
      <c r="AZ314" s="1244"/>
      <c r="BA314" s="1244"/>
      <c r="BB314" s="1244"/>
      <c r="BC314" s="1244"/>
      <c r="BD314" s="1244"/>
      <c r="BE314" s="1244"/>
      <c r="BF314" s="1244"/>
      <c r="BG314" s="1244"/>
      <c r="BH314" s="1244"/>
      <c r="BI314" s="1244"/>
      <c r="BJ314" s="1244"/>
      <c r="BK314" s="1244"/>
      <c r="BL314" s="1244"/>
      <c r="BM314" s="1244"/>
      <c r="BN314" s="1244"/>
      <c r="BO314" s="1244"/>
      <c r="BP314" s="1244"/>
      <c r="BQ314" s="1244"/>
      <c r="BR314" s="1244"/>
      <c r="BS314" s="1244"/>
      <c r="BT314" s="1244"/>
      <c r="BU314" s="1244"/>
      <c r="BV314" s="1244"/>
      <c r="BW314" s="1244"/>
      <c r="BX314" s="1244"/>
      <c r="BY314" s="1244"/>
      <c r="BZ314" s="1244"/>
      <c r="CA314" s="1244"/>
    </row>
    <row r="315" spans="1:79" ht="9" customHeight="1">
      <c r="B315" s="1404"/>
      <c r="C315" s="1405"/>
      <c r="D315" s="1405"/>
      <c r="E315" s="1405"/>
      <c r="F315" s="1441"/>
      <c r="G315" s="1362"/>
      <c r="H315" s="1362"/>
      <c r="I315" s="1244"/>
      <c r="J315" s="1244"/>
      <c r="K315" s="1244"/>
      <c r="L315" s="1244"/>
      <c r="M315" s="1244"/>
      <c r="N315" s="1336"/>
      <c r="O315" s="1244"/>
      <c r="P315" s="1244"/>
      <c r="Q315" s="1244"/>
      <c r="R315" s="1244"/>
      <c r="S315" s="1244"/>
      <c r="T315" s="1244"/>
      <c r="U315" s="1244"/>
      <c r="V315" s="1244"/>
      <c r="W315" s="1244"/>
      <c r="X315" s="1244"/>
      <c r="Y315" s="1244"/>
      <c r="Z315" s="1244"/>
      <c r="AA315" s="1244"/>
      <c r="AB315" s="1244"/>
      <c r="AC315" s="1244"/>
      <c r="AD315" s="1244"/>
      <c r="AE315" s="1244"/>
      <c r="AF315" s="1244"/>
      <c r="AG315" s="1244"/>
      <c r="AH315" s="1244"/>
      <c r="AI315" s="1244"/>
      <c r="AJ315" s="1244"/>
      <c r="AK315" s="1244"/>
      <c r="AL315" s="1244"/>
      <c r="AM315" s="1244"/>
      <c r="AN315" s="1244"/>
      <c r="AO315" s="1244"/>
      <c r="AP315" s="1244"/>
      <c r="AQ315" s="1244"/>
      <c r="AR315" s="1244"/>
      <c r="AS315" s="1244"/>
      <c r="AT315" s="1244"/>
      <c r="AU315" s="1244"/>
      <c r="AV315" s="1244"/>
      <c r="AW315" s="1244"/>
      <c r="AX315" s="1244"/>
      <c r="AY315" s="1244"/>
      <c r="AZ315" s="1244"/>
      <c r="BA315" s="1244"/>
      <c r="BB315" s="1244"/>
      <c r="BC315" s="1244"/>
      <c r="BD315" s="1244"/>
      <c r="BE315" s="1244"/>
      <c r="BF315" s="1244"/>
      <c r="BG315" s="1244"/>
      <c r="BH315" s="1244"/>
      <c r="BI315" s="1244"/>
      <c r="BJ315" s="1244"/>
      <c r="BK315" s="1244"/>
      <c r="BL315" s="1244"/>
      <c r="BM315" s="1244"/>
      <c r="BN315" s="1244"/>
      <c r="BO315" s="1244"/>
      <c r="BP315" s="1244"/>
      <c r="BQ315" s="1244"/>
      <c r="BR315" s="1244"/>
      <c r="BS315" s="1244"/>
      <c r="BT315" s="1244"/>
      <c r="BU315" s="1244"/>
      <c r="BV315" s="1244"/>
      <c r="BW315" s="1244"/>
      <c r="BX315" s="1244"/>
      <c r="BY315" s="1244"/>
      <c r="BZ315" s="1244"/>
      <c r="CA315" s="1244"/>
    </row>
    <row r="316" spans="1:79" ht="18" customHeight="1">
      <c r="A316" s="1193">
        <v>32</v>
      </c>
      <c r="B316" s="1358" t="s">
        <v>992</v>
      </c>
      <c r="C316" s="1359"/>
      <c r="D316" s="1359"/>
      <c r="E316" s="1359"/>
      <c r="F316" s="1441"/>
      <c r="G316" s="1362"/>
      <c r="H316" s="1362"/>
      <c r="I316" s="1244"/>
      <c r="J316" s="1244"/>
      <c r="K316" s="1244"/>
      <c r="L316" s="1244"/>
      <c r="M316" s="1244"/>
      <c r="N316" s="1336"/>
      <c r="O316" s="1244"/>
      <c r="P316" s="1244"/>
      <c r="Q316" s="1244"/>
      <c r="R316" s="1244"/>
      <c r="S316" s="1244"/>
      <c r="T316" s="1244"/>
      <c r="U316" s="1244"/>
      <c r="V316" s="1244"/>
      <c r="W316" s="1244"/>
      <c r="X316" s="1244"/>
      <c r="Y316" s="1244"/>
      <c r="Z316" s="1244"/>
      <c r="AA316" s="1244"/>
      <c r="AB316" s="1244"/>
      <c r="AC316" s="1244"/>
      <c r="AD316" s="1244"/>
      <c r="AE316" s="1244"/>
      <c r="AF316" s="1244"/>
      <c r="AG316" s="1244"/>
      <c r="AH316" s="1244"/>
      <c r="AI316" s="1244"/>
      <c r="AJ316" s="1244"/>
      <c r="AK316" s="1244"/>
      <c r="AL316" s="1244"/>
      <c r="AM316" s="1244"/>
      <c r="AN316" s="1244"/>
      <c r="AO316" s="1244"/>
      <c r="AP316" s="1244"/>
      <c r="AQ316" s="1244"/>
      <c r="AR316" s="1244"/>
      <c r="AS316" s="1244"/>
      <c r="AT316" s="1244"/>
      <c r="AU316" s="1244"/>
      <c r="AV316" s="1244"/>
      <c r="AW316" s="1244"/>
      <c r="AX316" s="1244"/>
      <c r="AY316" s="1244"/>
      <c r="AZ316" s="1244"/>
      <c r="BA316" s="1244"/>
      <c r="BB316" s="1244"/>
      <c r="BC316" s="1244"/>
      <c r="BD316" s="1244"/>
      <c r="BE316" s="1244"/>
      <c r="BF316" s="1244"/>
      <c r="BG316" s="1244"/>
      <c r="BH316" s="1244"/>
      <c r="BI316" s="1244"/>
      <c r="BJ316" s="1244"/>
      <c r="BK316" s="1244"/>
      <c r="BL316" s="1244"/>
      <c r="BM316" s="1244"/>
      <c r="BN316" s="1244"/>
      <c r="BO316" s="1244"/>
      <c r="BP316" s="1244"/>
      <c r="BQ316" s="1244"/>
      <c r="BR316" s="1244"/>
      <c r="BS316" s="1244"/>
      <c r="BT316" s="1244"/>
      <c r="BU316" s="1244"/>
      <c r="BV316" s="1244"/>
      <c r="BW316" s="1244"/>
      <c r="BX316" s="1244"/>
      <c r="BY316" s="1244"/>
      <c r="BZ316" s="1244"/>
      <c r="CA316" s="1244"/>
    </row>
    <row r="317" spans="1:79" ht="35.25" customHeight="1">
      <c r="B317" s="1363" t="s">
        <v>993</v>
      </c>
      <c r="C317" s="1364"/>
      <c r="D317" s="1364"/>
      <c r="E317" s="1365"/>
      <c r="F317" s="1441"/>
      <c r="G317" s="1362"/>
      <c r="H317" s="1362"/>
      <c r="I317" s="1244"/>
      <c r="J317" s="1244"/>
      <c r="K317" s="1244"/>
      <c r="L317" s="1244"/>
      <c r="M317" s="1244"/>
      <c r="N317" s="1336"/>
      <c r="O317" s="1244"/>
      <c r="P317" s="1244"/>
      <c r="Q317" s="1244"/>
      <c r="R317" s="1244"/>
      <c r="S317" s="1244"/>
      <c r="T317" s="1244"/>
      <c r="U317" s="1244"/>
      <c r="V317" s="1244"/>
      <c r="W317" s="1244"/>
      <c r="X317" s="1244"/>
      <c r="Y317" s="1244"/>
      <c r="Z317" s="1244"/>
      <c r="AA317" s="1244"/>
      <c r="AB317" s="1244"/>
      <c r="AC317" s="1244"/>
      <c r="AD317" s="1244"/>
      <c r="AE317" s="1244"/>
      <c r="AF317" s="1244"/>
      <c r="AG317" s="1244"/>
      <c r="AH317" s="1244"/>
      <c r="AI317" s="1244"/>
      <c r="AJ317" s="1244"/>
      <c r="AK317" s="1244"/>
      <c r="AL317" s="1244"/>
      <c r="AM317" s="1244"/>
      <c r="AN317" s="1244"/>
      <c r="AO317" s="1244"/>
      <c r="AP317" s="1244"/>
      <c r="AQ317" s="1244"/>
      <c r="AR317" s="1244"/>
      <c r="AS317" s="1244"/>
      <c r="AT317" s="1244"/>
      <c r="AU317" s="1244"/>
      <c r="AV317" s="1244"/>
      <c r="AW317" s="1244"/>
      <c r="AX317" s="1244"/>
      <c r="AY317" s="1244"/>
      <c r="AZ317" s="1244"/>
      <c r="BA317" s="1244"/>
      <c r="BB317" s="1244"/>
      <c r="BC317" s="1244"/>
      <c r="BD317" s="1244"/>
      <c r="BE317" s="1244"/>
      <c r="BF317" s="1244"/>
      <c r="BG317" s="1244"/>
      <c r="BH317" s="1244"/>
      <c r="BI317" s="1244"/>
      <c r="BJ317" s="1244"/>
      <c r="BK317" s="1244"/>
      <c r="BL317" s="1244"/>
      <c r="BM317" s="1244"/>
      <c r="BN317" s="1244"/>
      <c r="BO317" s="1244"/>
      <c r="BP317" s="1244"/>
      <c r="BQ317" s="1244"/>
      <c r="BR317" s="1244"/>
      <c r="BS317" s="1244"/>
      <c r="BT317" s="1244"/>
      <c r="BU317" s="1244"/>
      <c r="BV317" s="1244"/>
      <c r="BW317" s="1244"/>
      <c r="BX317" s="1244"/>
      <c r="BY317" s="1244"/>
      <c r="BZ317" s="1244"/>
      <c r="CA317" s="1244"/>
    </row>
    <row r="318" spans="1:79" ht="16.5" customHeight="1" thickBot="1">
      <c r="B318" s="1358" t="s">
        <v>842</v>
      </c>
      <c r="C318" s="1366"/>
      <c r="F318" s="1441"/>
      <c r="G318" s="1362"/>
      <c r="H318" s="1362"/>
      <c r="I318" s="1244"/>
      <c r="J318" s="1244"/>
      <c r="K318" s="1244"/>
      <c r="L318" s="1244"/>
      <c r="M318" s="1244"/>
      <c r="N318" s="1336"/>
      <c r="O318" s="1244"/>
      <c r="P318" s="1244"/>
      <c r="Q318" s="1244"/>
      <c r="R318" s="1244"/>
      <c r="S318" s="1244"/>
      <c r="T318" s="1244"/>
      <c r="U318" s="1244"/>
      <c r="V318" s="1244"/>
      <c r="W318" s="1244"/>
      <c r="X318" s="1244"/>
      <c r="Y318" s="1244"/>
      <c r="Z318" s="1244"/>
      <c r="AA318" s="1244"/>
      <c r="AB318" s="1244"/>
      <c r="AC318" s="1244"/>
      <c r="AD318" s="1244"/>
      <c r="AE318" s="1244"/>
      <c r="AF318" s="1244"/>
      <c r="AG318" s="1244"/>
      <c r="AH318" s="1244"/>
      <c r="AI318" s="1244"/>
      <c r="AJ318" s="1244"/>
      <c r="AK318" s="1244"/>
      <c r="AL318" s="1244"/>
      <c r="AM318" s="1244"/>
      <c r="AN318" s="1244"/>
      <c r="AO318" s="1244"/>
      <c r="AP318" s="1244"/>
      <c r="AQ318" s="1244"/>
      <c r="AR318" s="1244"/>
      <c r="AS318" s="1244"/>
      <c r="AT318" s="1244"/>
      <c r="AU318" s="1244"/>
      <c r="AV318" s="1244"/>
      <c r="AW318" s="1244"/>
      <c r="AX318" s="1244"/>
      <c r="AY318" s="1244"/>
      <c r="AZ318" s="1244"/>
      <c r="BA318" s="1244"/>
      <c r="BB318" s="1244"/>
      <c r="BC318" s="1244"/>
      <c r="BD318" s="1244"/>
      <c r="BE318" s="1244"/>
      <c r="BF318" s="1244"/>
      <c r="BG318" s="1244"/>
      <c r="BH318" s="1244"/>
      <c r="BI318" s="1244"/>
      <c r="BJ318" s="1244"/>
      <c r="BK318" s="1244"/>
      <c r="BL318" s="1244"/>
      <c r="BM318" s="1244"/>
      <c r="BN318" s="1244"/>
      <c r="BO318" s="1244"/>
      <c r="BP318" s="1244"/>
      <c r="BQ318" s="1244"/>
      <c r="BR318" s="1244"/>
      <c r="BS318" s="1244"/>
      <c r="BT318" s="1244"/>
      <c r="BU318" s="1244"/>
      <c r="BV318" s="1244"/>
      <c r="BW318" s="1244"/>
      <c r="BX318" s="1244"/>
      <c r="BY318" s="1244"/>
      <c r="BZ318" s="1244"/>
      <c r="CA318" s="1244"/>
    </row>
    <row r="319" spans="1:79" ht="33.75" customHeight="1" thickBot="1">
      <c r="B319" s="1367" t="s">
        <v>843</v>
      </c>
      <c r="C319" s="1368" t="s">
        <v>844</v>
      </c>
      <c r="D319" s="1368" t="s">
        <v>845</v>
      </c>
      <c r="E319" s="1369" t="s">
        <v>846</v>
      </c>
      <c r="F319" s="1413" t="s">
        <v>847</v>
      </c>
      <c r="G319" s="1478" t="e">
        <f>AVERAGE([2]A.Pontozás_1.értékelő!G315,[2]B.Pontozás_2.értékelő!G315)</f>
        <v>#DIV/0!</v>
      </c>
      <c r="H319" s="1362"/>
      <c r="I319" s="1244"/>
      <c r="J319" s="1244"/>
      <c r="K319" s="1244"/>
      <c r="L319" s="1244"/>
      <c r="M319" s="1244"/>
      <c r="N319" s="1336"/>
      <c r="O319" s="1244"/>
      <c r="P319" s="1244"/>
      <c r="Q319" s="1244"/>
      <c r="R319" s="1244"/>
      <c r="S319" s="1244"/>
      <c r="T319" s="1244"/>
      <c r="U319" s="1244"/>
      <c r="V319" s="1244"/>
      <c r="W319" s="1244"/>
      <c r="X319" s="1244"/>
      <c r="Y319" s="1244"/>
      <c r="Z319" s="1244"/>
      <c r="AA319" s="1244"/>
      <c r="AB319" s="1244"/>
      <c r="AC319" s="1244"/>
      <c r="AD319" s="1244"/>
      <c r="AE319" s="1244"/>
      <c r="AF319" s="1244"/>
      <c r="AG319" s="1244"/>
      <c r="AH319" s="1244"/>
      <c r="AI319" s="1244"/>
      <c r="AJ319" s="1244"/>
      <c r="AK319" s="1244"/>
      <c r="AL319" s="1244"/>
      <c r="AM319" s="1244"/>
      <c r="AN319" s="1244"/>
      <c r="AO319" s="1244"/>
      <c r="AP319" s="1244"/>
      <c r="AQ319" s="1244"/>
      <c r="AR319" s="1244"/>
      <c r="AS319" s="1244"/>
      <c r="AT319" s="1244"/>
      <c r="AU319" s="1244"/>
      <c r="AV319" s="1244"/>
      <c r="AW319" s="1244"/>
      <c r="AX319" s="1244"/>
      <c r="AY319" s="1244"/>
      <c r="AZ319" s="1244"/>
      <c r="BA319" s="1244"/>
      <c r="BB319" s="1244"/>
      <c r="BC319" s="1244"/>
      <c r="BD319" s="1244"/>
      <c r="BE319" s="1244"/>
      <c r="BF319" s="1244"/>
      <c r="BG319" s="1244"/>
      <c r="BH319" s="1244"/>
      <c r="BI319" s="1244"/>
      <c r="BJ319" s="1244"/>
      <c r="BK319" s="1244"/>
      <c r="BL319" s="1244"/>
      <c r="BM319" s="1244"/>
      <c r="BN319" s="1244"/>
      <c r="BO319" s="1244"/>
      <c r="BP319" s="1244"/>
      <c r="BQ319" s="1244"/>
      <c r="BR319" s="1244"/>
      <c r="BS319" s="1244"/>
      <c r="BT319" s="1244"/>
      <c r="BU319" s="1244"/>
      <c r="BV319" s="1244"/>
      <c r="BW319" s="1244"/>
      <c r="BX319" s="1244"/>
      <c r="BY319" s="1244"/>
      <c r="BZ319" s="1244"/>
      <c r="CA319" s="1244"/>
    </row>
    <row r="320" spans="1:79" ht="21" customHeight="1">
      <c r="B320" s="1378" t="s">
        <v>849</v>
      </c>
      <c r="C320" s="1379">
        <v>0</v>
      </c>
      <c r="D320" s="1380">
        <v>3</v>
      </c>
      <c r="E320" s="1381">
        <v>0</v>
      </c>
      <c r="F320" s="1414"/>
      <c r="G320" s="1407"/>
      <c r="H320" s="1407"/>
      <c r="I320" s="1408"/>
      <c r="J320" s="1244"/>
      <c r="K320" s="1244"/>
      <c r="L320" s="1244"/>
      <c r="M320" s="1244"/>
      <c r="N320" s="1336"/>
      <c r="O320" s="1244"/>
      <c r="P320" s="1244"/>
      <c r="Q320" s="1244"/>
      <c r="R320" s="1244"/>
      <c r="S320" s="1244"/>
      <c r="T320" s="1244"/>
      <c r="U320" s="1244"/>
      <c r="V320" s="1244"/>
      <c r="W320" s="1244"/>
      <c r="X320" s="1244"/>
      <c r="Y320" s="1244"/>
      <c r="Z320" s="1244"/>
      <c r="AA320" s="1244"/>
      <c r="AB320" s="1244"/>
      <c r="AC320" s="1244"/>
      <c r="AD320" s="1244"/>
      <c r="AE320" s="1244"/>
      <c r="AF320" s="1244"/>
      <c r="AG320" s="1244"/>
      <c r="AH320" s="1244"/>
      <c r="AI320" s="1244"/>
      <c r="AJ320" s="1244"/>
      <c r="AK320" s="1244"/>
      <c r="AL320" s="1244"/>
      <c r="AM320" s="1244"/>
      <c r="AN320" s="1244"/>
      <c r="AO320" s="1244"/>
      <c r="AP320" s="1244"/>
      <c r="AQ320" s="1244"/>
      <c r="AR320" s="1244"/>
      <c r="AS320" s="1244"/>
      <c r="AT320" s="1244"/>
      <c r="AU320" s="1244"/>
      <c r="AV320" s="1244"/>
      <c r="AW320" s="1244"/>
      <c r="AX320" s="1244"/>
      <c r="AY320" s="1244"/>
      <c r="AZ320" s="1244"/>
      <c r="BA320" s="1244"/>
      <c r="BB320" s="1244"/>
      <c r="BC320" s="1244"/>
      <c r="BD320" s="1244"/>
      <c r="BE320" s="1244"/>
      <c r="BF320" s="1244"/>
      <c r="BG320" s="1244"/>
      <c r="BH320" s="1244"/>
      <c r="BI320" s="1244"/>
      <c r="BJ320" s="1244"/>
      <c r="BK320" s="1244"/>
      <c r="BL320" s="1244"/>
      <c r="BM320" s="1244"/>
      <c r="BN320" s="1244"/>
      <c r="BO320" s="1244"/>
      <c r="BP320" s="1244"/>
      <c r="BQ320" s="1244"/>
      <c r="BR320" s="1244"/>
      <c r="BS320" s="1244"/>
      <c r="BT320" s="1244"/>
      <c r="BU320" s="1244"/>
      <c r="BV320" s="1244"/>
      <c r="BW320" s="1244"/>
      <c r="BX320" s="1244"/>
      <c r="BY320" s="1244"/>
      <c r="BZ320" s="1244"/>
      <c r="CA320" s="1244"/>
    </row>
    <row r="321" spans="1:79" ht="20.25" customHeight="1">
      <c r="B321" s="1388" t="s">
        <v>851</v>
      </c>
      <c r="C321" s="1389">
        <v>1</v>
      </c>
      <c r="D321" s="1390">
        <v>3</v>
      </c>
      <c r="E321" s="1391">
        <v>3</v>
      </c>
      <c r="F321" s="1414"/>
      <c r="G321" s="1409"/>
      <c r="H321" s="1409"/>
      <c r="I321" s="1410"/>
      <c r="J321" s="1244"/>
      <c r="K321" s="1244"/>
      <c r="L321" s="1244"/>
      <c r="M321" s="1244"/>
      <c r="N321" s="1336"/>
      <c r="O321" s="1244"/>
      <c r="P321" s="1244"/>
      <c r="Q321" s="1244"/>
      <c r="R321" s="1244"/>
      <c r="S321" s="1244"/>
      <c r="T321" s="1244"/>
      <c r="U321" s="1244"/>
      <c r="V321" s="1244"/>
      <c r="W321" s="1244"/>
      <c r="X321" s="1244"/>
      <c r="Y321" s="1244"/>
      <c r="Z321" s="1244"/>
      <c r="AA321" s="1244"/>
      <c r="AB321" s="1244"/>
      <c r="AC321" s="1244"/>
      <c r="AD321" s="1244"/>
      <c r="AE321" s="1244"/>
      <c r="AF321" s="1244"/>
      <c r="AG321" s="1244"/>
      <c r="AH321" s="1244"/>
      <c r="AI321" s="1244"/>
      <c r="AJ321" s="1244"/>
      <c r="AK321" s="1244"/>
      <c r="AL321" s="1244"/>
      <c r="AM321" s="1244"/>
      <c r="AN321" s="1244"/>
      <c r="AO321" s="1244"/>
      <c r="AP321" s="1244"/>
      <c r="AQ321" s="1244"/>
      <c r="AR321" s="1244"/>
      <c r="AS321" s="1244"/>
      <c r="AT321" s="1244"/>
      <c r="AU321" s="1244"/>
      <c r="AV321" s="1244"/>
      <c r="AW321" s="1244"/>
      <c r="AX321" s="1244"/>
      <c r="AY321" s="1244"/>
      <c r="AZ321" s="1244"/>
      <c r="BA321" s="1244"/>
      <c r="BB321" s="1244"/>
      <c r="BC321" s="1244"/>
      <c r="BD321" s="1244"/>
      <c r="BE321" s="1244"/>
      <c r="BF321" s="1244"/>
      <c r="BG321" s="1244"/>
      <c r="BH321" s="1244"/>
      <c r="BI321" s="1244"/>
      <c r="BJ321" s="1244"/>
      <c r="BK321" s="1244"/>
      <c r="BL321" s="1244"/>
      <c r="BM321" s="1244"/>
      <c r="BN321" s="1244"/>
      <c r="BO321" s="1244"/>
      <c r="BP321" s="1244"/>
      <c r="BQ321" s="1244"/>
      <c r="BR321" s="1244"/>
      <c r="BS321" s="1244"/>
      <c r="BT321" s="1244"/>
      <c r="BU321" s="1244"/>
      <c r="BV321" s="1244"/>
      <c r="BW321" s="1244"/>
      <c r="BX321" s="1244"/>
      <c r="BY321" s="1244"/>
      <c r="BZ321" s="1244"/>
      <c r="CA321" s="1244"/>
    </row>
    <row r="322" spans="1:79" ht="20.25" customHeight="1" thickBot="1">
      <c r="B322" s="1394" t="s">
        <v>853</v>
      </c>
      <c r="C322" s="1395">
        <v>2</v>
      </c>
      <c r="D322" s="1396">
        <v>3</v>
      </c>
      <c r="E322" s="1397">
        <v>6</v>
      </c>
      <c r="F322" s="1415"/>
      <c r="G322" s="1411"/>
      <c r="H322" s="1411"/>
      <c r="I322" s="1412"/>
      <c r="J322" s="1244"/>
      <c r="K322" s="1244"/>
      <c r="L322" s="1244"/>
      <c r="M322" s="1244"/>
      <c r="N322" s="1336"/>
      <c r="O322" s="1244"/>
      <c r="P322" s="1244"/>
      <c r="Q322" s="1244"/>
      <c r="R322" s="1244"/>
      <c r="S322" s="1244"/>
      <c r="T322" s="1244"/>
      <c r="U322" s="1244"/>
      <c r="V322" s="1244"/>
      <c r="W322" s="1244"/>
      <c r="X322" s="1244"/>
      <c r="Y322" s="1244"/>
      <c r="Z322" s="1244"/>
      <c r="AA322" s="1244"/>
      <c r="AB322" s="1244"/>
      <c r="AC322" s="1244"/>
      <c r="AD322" s="1244"/>
      <c r="AE322" s="1244"/>
      <c r="AF322" s="1244"/>
      <c r="AG322" s="1244"/>
      <c r="AH322" s="1244"/>
      <c r="AI322" s="1244"/>
      <c r="AJ322" s="1244"/>
      <c r="AK322" s="1244"/>
      <c r="AL322" s="1244"/>
      <c r="AM322" s="1244"/>
      <c r="AN322" s="1244"/>
      <c r="AO322" s="1244"/>
      <c r="AP322" s="1244"/>
      <c r="AQ322" s="1244"/>
      <c r="AR322" s="1244"/>
      <c r="AS322" s="1244"/>
      <c r="AT322" s="1244"/>
      <c r="AU322" s="1244"/>
      <c r="AV322" s="1244"/>
      <c r="AW322" s="1244"/>
      <c r="AX322" s="1244"/>
      <c r="AY322" s="1244"/>
      <c r="AZ322" s="1244"/>
      <c r="BA322" s="1244"/>
      <c r="BB322" s="1244"/>
      <c r="BC322" s="1244"/>
      <c r="BD322" s="1244"/>
      <c r="BE322" s="1244"/>
      <c r="BF322" s="1244"/>
      <c r="BG322" s="1244"/>
      <c r="BH322" s="1244"/>
      <c r="BI322" s="1244"/>
      <c r="BJ322" s="1244"/>
      <c r="BK322" s="1244"/>
      <c r="BL322" s="1244"/>
      <c r="BM322" s="1244"/>
      <c r="BN322" s="1244"/>
      <c r="BO322" s="1244"/>
      <c r="BP322" s="1244"/>
      <c r="BQ322" s="1244"/>
      <c r="BR322" s="1244"/>
      <c r="BS322" s="1244"/>
      <c r="BT322" s="1244"/>
      <c r="BU322" s="1244"/>
      <c r="BV322" s="1244"/>
      <c r="BW322" s="1244"/>
      <c r="BX322" s="1244"/>
      <c r="BY322" s="1244"/>
      <c r="BZ322" s="1244"/>
      <c r="CA322" s="1244"/>
    </row>
    <row r="323" spans="1:79" ht="9" customHeight="1">
      <c r="B323" s="1404"/>
      <c r="C323" s="1405"/>
      <c r="D323" s="1405"/>
      <c r="E323" s="1405"/>
      <c r="F323" s="1441"/>
      <c r="G323" s="1362"/>
      <c r="H323" s="1362"/>
      <c r="I323" s="1244"/>
      <c r="J323" s="1244"/>
      <c r="K323" s="1244"/>
      <c r="L323" s="1244"/>
      <c r="M323" s="1244"/>
      <c r="N323" s="1336"/>
      <c r="O323" s="1244"/>
      <c r="P323" s="1244"/>
      <c r="Q323" s="1244"/>
      <c r="R323" s="1244"/>
      <c r="S323" s="1244"/>
      <c r="T323" s="1244"/>
      <c r="U323" s="1244"/>
      <c r="V323" s="1244"/>
      <c r="W323" s="1244"/>
      <c r="X323" s="1244"/>
      <c r="Y323" s="1244"/>
      <c r="Z323" s="1244"/>
      <c r="AA323" s="1244"/>
      <c r="AB323" s="1244"/>
      <c r="AC323" s="1244"/>
      <c r="AD323" s="1244"/>
      <c r="AE323" s="1244"/>
      <c r="AF323" s="1244"/>
      <c r="AG323" s="1244"/>
      <c r="AH323" s="1244"/>
      <c r="AI323" s="1244"/>
      <c r="AJ323" s="1244"/>
      <c r="AK323" s="1244"/>
      <c r="AL323" s="1244"/>
      <c r="AM323" s="1244"/>
      <c r="AN323" s="1244"/>
      <c r="AO323" s="1244"/>
      <c r="AP323" s="1244"/>
      <c r="AQ323" s="1244"/>
      <c r="AR323" s="1244"/>
      <c r="AS323" s="1244"/>
      <c r="AT323" s="1244"/>
      <c r="AU323" s="1244"/>
      <c r="AV323" s="1244"/>
      <c r="AW323" s="1244"/>
      <c r="AX323" s="1244"/>
      <c r="AY323" s="1244"/>
      <c r="AZ323" s="1244"/>
      <c r="BA323" s="1244"/>
      <c r="BB323" s="1244"/>
      <c r="BC323" s="1244"/>
      <c r="BD323" s="1244"/>
      <c r="BE323" s="1244"/>
      <c r="BF323" s="1244"/>
      <c r="BG323" s="1244"/>
      <c r="BH323" s="1244"/>
      <c r="BI323" s="1244"/>
      <c r="BJ323" s="1244"/>
      <c r="BK323" s="1244"/>
      <c r="BL323" s="1244"/>
      <c r="BM323" s="1244"/>
      <c r="BN323" s="1244"/>
      <c r="BO323" s="1244"/>
      <c r="BP323" s="1244"/>
      <c r="BQ323" s="1244"/>
      <c r="BR323" s="1244"/>
      <c r="BS323" s="1244"/>
      <c r="BT323" s="1244"/>
      <c r="BU323" s="1244"/>
      <c r="BV323" s="1244"/>
      <c r="BW323" s="1244"/>
      <c r="BX323" s="1244"/>
      <c r="BY323" s="1244"/>
      <c r="BZ323" s="1244"/>
      <c r="CA323" s="1244"/>
    </row>
    <row r="324" spans="1:79">
      <c r="C324" s="1199"/>
      <c r="D324" s="1199"/>
      <c r="E324" s="1199"/>
      <c r="F324" s="1441"/>
      <c r="G324" s="1362"/>
      <c r="I324" s="1244"/>
      <c r="J324" s="1244"/>
      <c r="K324" s="1244"/>
      <c r="L324" s="1244"/>
      <c r="M324" s="1244"/>
      <c r="N324" s="1336"/>
      <c r="O324" s="1244"/>
      <c r="P324" s="1244"/>
      <c r="Q324" s="1244"/>
      <c r="R324" s="1244"/>
      <c r="S324" s="1244"/>
      <c r="T324" s="1244"/>
      <c r="U324" s="1244"/>
      <c r="V324" s="1244"/>
      <c r="W324" s="1244"/>
      <c r="X324" s="1244"/>
      <c r="Y324" s="1244"/>
      <c r="Z324" s="1244"/>
      <c r="AA324" s="1244"/>
      <c r="AB324" s="1244"/>
      <c r="AC324" s="1244"/>
      <c r="AD324" s="1244"/>
      <c r="AE324" s="1244"/>
      <c r="AF324" s="1244"/>
      <c r="AG324" s="1244"/>
      <c r="AH324" s="1244"/>
      <c r="AI324" s="1244"/>
      <c r="AJ324" s="1244"/>
      <c r="AK324" s="1244"/>
      <c r="AL324" s="1244"/>
      <c r="AM324" s="1244"/>
      <c r="AN324" s="1244"/>
      <c r="AO324" s="1244"/>
      <c r="AP324" s="1244"/>
      <c r="AQ324" s="1244"/>
      <c r="AR324" s="1244"/>
      <c r="AS324" s="1244"/>
      <c r="AT324" s="1244"/>
      <c r="AU324" s="1244"/>
      <c r="AV324" s="1244"/>
      <c r="AW324" s="1244"/>
      <c r="AX324" s="1244"/>
      <c r="AY324" s="1244"/>
      <c r="AZ324" s="1244"/>
      <c r="BA324" s="1244"/>
      <c r="BB324" s="1244"/>
      <c r="BC324" s="1244"/>
      <c r="BD324" s="1244"/>
      <c r="BE324" s="1244"/>
      <c r="BF324" s="1244"/>
      <c r="BG324" s="1244"/>
      <c r="BH324" s="1244"/>
      <c r="BI324" s="1244"/>
      <c r="BJ324" s="1244"/>
      <c r="BK324" s="1244"/>
      <c r="BL324" s="1244"/>
      <c r="BM324" s="1244"/>
      <c r="BN324" s="1244"/>
      <c r="BO324" s="1244"/>
      <c r="BP324" s="1244"/>
      <c r="BQ324" s="1244"/>
      <c r="BR324" s="1244"/>
      <c r="BS324" s="1244"/>
      <c r="BT324" s="1244"/>
      <c r="BU324" s="1244"/>
      <c r="BV324" s="1244"/>
      <c r="BW324" s="1244"/>
      <c r="BX324" s="1244"/>
      <c r="BY324" s="1244"/>
      <c r="BZ324" s="1244"/>
      <c r="CA324" s="1244"/>
    </row>
    <row r="325" spans="1:79" ht="6.75" customHeight="1" thickBot="1">
      <c r="F325" s="1441"/>
      <c r="I325" s="1196"/>
      <c r="J325" s="1244"/>
      <c r="K325" s="1244"/>
      <c r="L325" s="1244"/>
      <c r="M325" s="1244"/>
      <c r="N325" s="1336"/>
      <c r="O325" s="1244"/>
      <c r="P325" s="1244"/>
      <c r="Q325" s="1244"/>
      <c r="R325" s="1244"/>
      <c r="S325" s="1244"/>
      <c r="T325" s="1244"/>
      <c r="U325" s="1244"/>
      <c r="V325" s="1244"/>
      <c r="W325" s="1244"/>
      <c r="X325" s="1244"/>
      <c r="Y325" s="1244"/>
      <c r="Z325" s="1244"/>
      <c r="AA325" s="1244"/>
      <c r="AB325" s="1244"/>
      <c r="AC325" s="1244"/>
      <c r="AD325" s="1244"/>
      <c r="AE325" s="1244"/>
      <c r="AF325" s="1244"/>
      <c r="AG325" s="1244"/>
      <c r="AH325" s="1244"/>
      <c r="AI325" s="1244"/>
      <c r="AJ325" s="1244"/>
      <c r="AK325" s="1244"/>
      <c r="AL325" s="1244"/>
      <c r="AM325" s="1244"/>
      <c r="AN325" s="1244"/>
      <c r="AO325" s="1244"/>
      <c r="AP325" s="1244"/>
      <c r="AQ325" s="1244"/>
      <c r="AR325" s="1244"/>
      <c r="AS325" s="1244"/>
      <c r="AT325" s="1244"/>
      <c r="AU325" s="1244"/>
      <c r="AV325" s="1244"/>
      <c r="AW325" s="1244"/>
      <c r="AX325" s="1244"/>
      <c r="AY325" s="1244"/>
      <c r="AZ325" s="1244"/>
      <c r="BA325" s="1244"/>
      <c r="BB325" s="1244"/>
      <c r="BC325" s="1244"/>
      <c r="BD325" s="1244"/>
      <c r="BE325" s="1244"/>
      <c r="BF325" s="1244"/>
      <c r="BG325" s="1244"/>
      <c r="BH325" s="1244"/>
      <c r="BI325" s="1244"/>
      <c r="BJ325" s="1244"/>
      <c r="BK325" s="1244"/>
      <c r="BL325" s="1244"/>
      <c r="BM325" s="1244"/>
      <c r="BN325" s="1244"/>
      <c r="BO325" s="1244"/>
      <c r="BP325" s="1244"/>
      <c r="BQ325" s="1244"/>
      <c r="BR325" s="1244"/>
      <c r="BS325" s="1244"/>
      <c r="BT325" s="1244"/>
      <c r="BU325" s="1244"/>
      <c r="BV325" s="1244"/>
      <c r="BW325" s="1244"/>
      <c r="BX325" s="1244"/>
      <c r="BY325" s="1244"/>
      <c r="BZ325" s="1244"/>
      <c r="CA325" s="1244"/>
    </row>
    <row r="326" spans="1:79" s="1350" customFormat="1" ht="23.25" customHeight="1" thickBot="1">
      <c r="A326" s="1343"/>
      <c r="B326" s="1344"/>
      <c r="C326" s="1345"/>
      <c r="D326" s="1345"/>
      <c r="E326" s="1346"/>
      <c r="F326" s="1347" t="s">
        <v>836</v>
      </c>
      <c r="G326" s="1348"/>
      <c r="H326" s="1347" t="s">
        <v>837</v>
      </c>
      <c r="I326" s="1349"/>
      <c r="J326" s="1244"/>
      <c r="K326" s="1244"/>
      <c r="L326" s="1244"/>
      <c r="M326" s="1244"/>
      <c r="N326" s="1336"/>
      <c r="O326" s="1244"/>
      <c r="P326" s="1244"/>
      <c r="Q326" s="1244"/>
      <c r="R326" s="1244"/>
      <c r="S326" s="1244"/>
      <c r="T326" s="1244"/>
      <c r="U326" s="1244"/>
      <c r="V326" s="1244"/>
      <c r="W326" s="1244"/>
      <c r="X326" s="1244"/>
      <c r="Y326" s="1244"/>
      <c r="Z326" s="1244"/>
      <c r="AA326" s="1244"/>
      <c r="AB326" s="1244"/>
      <c r="AC326" s="1244"/>
      <c r="AD326" s="1244"/>
      <c r="AE326" s="1244"/>
      <c r="AF326" s="1244"/>
      <c r="AG326" s="1244"/>
      <c r="AH326" s="1244"/>
      <c r="AI326" s="1244"/>
      <c r="AJ326" s="1244"/>
      <c r="AK326" s="1244"/>
      <c r="AL326" s="1244"/>
      <c r="AM326" s="1244"/>
      <c r="AN326" s="1244"/>
      <c r="AO326" s="1244"/>
      <c r="AP326" s="1244"/>
      <c r="AQ326" s="1244"/>
      <c r="AR326" s="1244"/>
      <c r="AS326" s="1244"/>
      <c r="AT326" s="1244"/>
      <c r="AU326" s="1244"/>
      <c r="AV326" s="1244"/>
      <c r="AW326" s="1244"/>
      <c r="AX326" s="1244"/>
      <c r="AY326" s="1244"/>
      <c r="AZ326" s="1244"/>
      <c r="BA326" s="1244"/>
      <c r="BB326" s="1244"/>
      <c r="BC326" s="1244"/>
      <c r="BD326" s="1244"/>
      <c r="BE326" s="1244"/>
      <c r="BF326" s="1244"/>
      <c r="BG326" s="1244"/>
      <c r="BH326" s="1244"/>
      <c r="BI326" s="1244"/>
      <c r="BJ326" s="1244"/>
      <c r="BK326" s="1244"/>
      <c r="BL326" s="1244"/>
      <c r="BM326" s="1244"/>
      <c r="BN326" s="1244"/>
      <c r="BO326" s="1244"/>
      <c r="BP326" s="1244"/>
      <c r="BQ326" s="1244"/>
      <c r="BR326" s="1244"/>
      <c r="BS326" s="1244"/>
      <c r="BT326" s="1244"/>
      <c r="BU326" s="1244"/>
      <c r="BV326" s="1244"/>
      <c r="BW326" s="1244"/>
      <c r="BX326" s="1244"/>
      <c r="BY326" s="1244"/>
      <c r="BZ326" s="1244"/>
      <c r="CA326" s="1244"/>
    </row>
    <row r="327" spans="1:79" ht="47.45" customHeight="1" thickBot="1">
      <c r="B327" s="1351" t="s">
        <v>994</v>
      </c>
      <c r="C327" s="1352" t="s">
        <v>839</v>
      </c>
      <c r="D327" s="1352"/>
      <c r="E327" s="1353"/>
      <c r="F327" s="1354">
        <v>4</v>
      </c>
      <c r="G327" s="1355"/>
      <c r="H327" s="1356">
        <v>12</v>
      </c>
      <c r="I327" s="1357" t="e">
        <f>SUM(G332,G340)</f>
        <v>#DIV/0!</v>
      </c>
      <c r="J327" s="1244"/>
      <c r="K327" s="1244"/>
      <c r="L327" s="1244"/>
      <c r="M327" s="1244"/>
      <c r="N327" s="1336"/>
      <c r="O327" s="1244"/>
      <c r="P327" s="1244"/>
      <c r="Q327" s="1244"/>
      <c r="R327" s="1244"/>
      <c r="S327" s="1244"/>
      <c r="T327" s="1244"/>
      <c r="U327" s="1244"/>
      <c r="V327" s="1244"/>
      <c r="W327" s="1244"/>
      <c r="X327" s="1244"/>
      <c r="Y327" s="1244"/>
      <c r="Z327" s="1244"/>
      <c r="AA327" s="1244"/>
      <c r="AB327" s="1244"/>
      <c r="AC327" s="1244"/>
      <c r="AD327" s="1244"/>
      <c r="AE327" s="1244"/>
      <c r="AF327" s="1244"/>
      <c r="AG327" s="1244"/>
      <c r="AH327" s="1244"/>
      <c r="AI327" s="1244"/>
      <c r="AJ327" s="1244"/>
      <c r="AK327" s="1244"/>
      <c r="AL327" s="1244"/>
      <c r="AM327" s="1244"/>
      <c r="AN327" s="1244"/>
      <c r="AO327" s="1244"/>
      <c r="AP327" s="1244"/>
      <c r="AQ327" s="1244"/>
      <c r="AR327" s="1244"/>
      <c r="AS327" s="1244"/>
      <c r="AT327" s="1244"/>
      <c r="AU327" s="1244"/>
      <c r="AV327" s="1244"/>
      <c r="AW327" s="1244"/>
      <c r="AX327" s="1244"/>
      <c r="AY327" s="1244"/>
      <c r="AZ327" s="1244"/>
      <c r="BA327" s="1244"/>
      <c r="BB327" s="1244"/>
      <c r="BC327" s="1244"/>
      <c r="BD327" s="1244"/>
      <c r="BE327" s="1244"/>
      <c r="BF327" s="1244"/>
      <c r="BG327" s="1244"/>
      <c r="BH327" s="1244"/>
      <c r="BI327" s="1244"/>
      <c r="BJ327" s="1244"/>
      <c r="BK327" s="1244"/>
      <c r="BL327" s="1244"/>
      <c r="BM327" s="1244"/>
      <c r="BN327" s="1244"/>
      <c r="BO327" s="1244"/>
      <c r="BP327" s="1244"/>
      <c r="BQ327" s="1244"/>
      <c r="BR327" s="1244"/>
      <c r="BS327" s="1244"/>
      <c r="BT327" s="1244"/>
      <c r="BU327" s="1244"/>
      <c r="BV327" s="1244"/>
      <c r="BW327" s="1244"/>
      <c r="BX327" s="1244"/>
      <c r="BY327" s="1244"/>
      <c r="BZ327" s="1244"/>
      <c r="CA327" s="1244"/>
    </row>
    <row r="328" spans="1:79" ht="6.75" customHeight="1">
      <c r="B328" s="1358"/>
      <c r="C328" s="1359"/>
      <c r="D328" s="1359"/>
      <c r="E328" s="1359"/>
      <c r="F328" s="1441"/>
      <c r="G328" s="1361"/>
      <c r="H328" s="1361"/>
      <c r="I328" s="1244"/>
      <c r="J328" s="1244"/>
      <c r="K328" s="1244"/>
      <c r="L328" s="1244"/>
      <c r="M328" s="1244"/>
      <c r="N328" s="1336"/>
      <c r="O328" s="1244"/>
      <c r="P328" s="1244"/>
      <c r="Q328" s="1244"/>
      <c r="R328" s="1244"/>
      <c r="S328" s="1244"/>
      <c r="T328" s="1244"/>
      <c r="U328" s="1244"/>
      <c r="V328" s="1244"/>
      <c r="W328" s="1244"/>
      <c r="X328" s="1244"/>
      <c r="Y328" s="1244"/>
      <c r="Z328" s="1244"/>
      <c r="AA328" s="1244"/>
      <c r="AB328" s="1244"/>
      <c r="AC328" s="1244"/>
      <c r="AD328" s="1244"/>
      <c r="AE328" s="1244"/>
      <c r="AF328" s="1244"/>
      <c r="AG328" s="1244"/>
      <c r="AH328" s="1244"/>
      <c r="AI328" s="1244"/>
      <c r="AJ328" s="1244"/>
      <c r="AK328" s="1244"/>
      <c r="AL328" s="1244"/>
      <c r="AM328" s="1244"/>
      <c r="AN328" s="1244"/>
      <c r="AO328" s="1244"/>
      <c r="AP328" s="1244"/>
      <c r="AQ328" s="1244"/>
      <c r="AR328" s="1244"/>
      <c r="AS328" s="1244"/>
      <c r="AT328" s="1244"/>
      <c r="AU328" s="1244"/>
      <c r="AV328" s="1244"/>
      <c r="AW328" s="1244"/>
      <c r="AX328" s="1244"/>
      <c r="AY328" s="1244"/>
      <c r="AZ328" s="1244"/>
      <c r="BA328" s="1244"/>
      <c r="BB328" s="1244"/>
      <c r="BC328" s="1244"/>
      <c r="BD328" s="1244"/>
      <c r="BE328" s="1244"/>
      <c r="BF328" s="1244"/>
      <c r="BG328" s="1244"/>
      <c r="BH328" s="1244"/>
      <c r="BI328" s="1244"/>
      <c r="BJ328" s="1244"/>
      <c r="BK328" s="1244"/>
      <c r="BL328" s="1244"/>
      <c r="BM328" s="1244"/>
      <c r="BN328" s="1244"/>
      <c r="BO328" s="1244"/>
      <c r="BP328" s="1244"/>
      <c r="BQ328" s="1244"/>
      <c r="BR328" s="1244"/>
      <c r="BS328" s="1244"/>
      <c r="BT328" s="1244"/>
      <c r="BU328" s="1244"/>
      <c r="BV328" s="1244"/>
      <c r="BW328" s="1244"/>
      <c r="BX328" s="1244"/>
      <c r="BY328" s="1244"/>
      <c r="BZ328" s="1244"/>
      <c r="CA328" s="1244"/>
    </row>
    <row r="329" spans="1:79" ht="18" customHeight="1">
      <c r="A329" s="1193">
        <v>33</v>
      </c>
      <c r="B329" s="1358" t="s">
        <v>995</v>
      </c>
      <c r="C329" s="1359"/>
      <c r="D329" s="1359"/>
      <c r="E329" s="1359"/>
      <c r="F329" s="1441"/>
      <c r="G329" s="1362"/>
      <c r="H329" s="1362"/>
      <c r="I329" s="1244"/>
      <c r="J329" s="1244"/>
      <c r="K329" s="1244"/>
      <c r="L329" s="1244"/>
      <c r="M329" s="1244"/>
      <c r="N329" s="1336"/>
      <c r="O329" s="1244"/>
      <c r="P329" s="1244"/>
      <c r="Q329" s="1244"/>
      <c r="R329" s="1244"/>
      <c r="S329" s="1244"/>
      <c r="T329" s="1244"/>
      <c r="U329" s="1244"/>
      <c r="V329" s="1244"/>
      <c r="W329" s="1244"/>
      <c r="X329" s="1244"/>
      <c r="Y329" s="1244"/>
      <c r="Z329" s="1244"/>
      <c r="AA329" s="1244"/>
      <c r="AB329" s="1244"/>
      <c r="AC329" s="1244"/>
      <c r="AD329" s="1244"/>
      <c r="AE329" s="1244"/>
      <c r="AF329" s="1244"/>
      <c r="AG329" s="1244"/>
      <c r="AH329" s="1244"/>
      <c r="AI329" s="1244"/>
      <c r="AJ329" s="1244"/>
      <c r="AK329" s="1244"/>
      <c r="AL329" s="1244"/>
      <c r="AM329" s="1244"/>
      <c r="AN329" s="1244"/>
      <c r="AO329" s="1244"/>
      <c r="AP329" s="1244"/>
      <c r="AQ329" s="1244"/>
      <c r="AR329" s="1244"/>
      <c r="AS329" s="1244"/>
      <c r="AT329" s="1244"/>
      <c r="AU329" s="1244"/>
      <c r="AV329" s="1244"/>
      <c r="AW329" s="1244"/>
      <c r="AX329" s="1244"/>
      <c r="AY329" s="1244"/>
      <c r="AZ329" s="1244"/>
      <c r="BA329" s="1244"/>
      <c r="BB329" s="1244"/>
      <c r="BC329" s="1244"/>
      <c r="BD329" s="1244"/>
      <c r="BE329" s="1244"/>
      <c r="BF329" s="1244"/>
      <c r="BG329" s="1244"/>
      <c r="BH329" s="1244"/>
      <c r="BI329" s="1244"/>
      <c r="BJ329" s="1244"/>
      <c r="BK329" s="1244"/>
      <c r="BL329" s="1244"/>
      <c r="BM329" s="1244"/>
      <c r="BN329" s="1244"/>
      <c r="BO329" s="1244"/>
      <c r="BP329" s="1244"/>
      <c r="BQ329" s="1244"/>
      <c r="BR329" s="1244"/>
      <c r="BS329" s="1244"/>
      <c r="BT329" s="1244"/>
      <c r="BU329" s="1244"/>
      <c r="BV329" s="1244"/>
      <c r="BW329" s="1244"/>
      <c r="BX329" s="1244"/>
      <c r="BY329" s="1244"/>
      <c r="BZ329" s="1244"/>
      <c r="CA329" s="1244"/>
    </row>
    <row r="330" spans="1:79" ht="35.25" customHeight="1">
      <c r="B330" s="1363" t="s">
        <v>996</v>
      </c>
      <c r="C330" s="1364"/>
      <c r="D330" s="1364"/>
      <c r="E330" s="1365"/>
      <c r="F330" s="1441"/>
      <c r="G330" s="1362"/>
      <c r="H330" s="1362"/>
      <c r="I330" s="1244"/>
      <c r="J330" s="1244"/>
      <c r="K330" s="1244"/>
      <c r="L330" s="1244"/>
      <c r="M330" s="1244"/>
      <c r="N330" s="1336"/>
      <c r="O330" s="1244"/>
      <c r="P330" s="1244"/>
      <c r="Q330" s="1244"/>
      <c r="R330" s="1244"/>
      <c r="S330" s="1244"/>
      <c r="T330" s="1244"/>
      <c r="U330" s="1244"/>
      <c r="V330" s="1244"/>
      <c r="W330" s="1244"/>
      <c r="X330" s="1244"/>
      <c r="Y330" s="1244"/>
      <c r="Z330" s="1244"/>
      <c r="AA330" s="1244"/>
      <c r="AB330" s="1244"/>
      <c r="AC330" s="1244"/>
      <c r="AD330" s="1244"/>
      <c r="AE330" s="1244"/>
      <c r="AF330" s="1244"/>
      <c r="AG330" s="1244"/>
      <c r="AH330" s="1244"/>
      <c r="AI330" s="1244"/>
      <c r="AJ330" s="1244"/>
      <c r="AK330" s="1244"/>
      <c r="AL330" s="1244"/>
      <c r="AM330" s="1244"/>
      <c r="AN330" s="1244"/>
      <c r="AO330" s="1244"/>
      <c r="AP330" s="1244"/>
      <c r="AQ330" s="1244"/>
      <c r="AR330" s="1244"/>
      <c r="AS330" s="1244"/>
      <c r="AT330" s="1244"/>
      <c r="AU330" s="1244"/>
      <c r="AV330" s="1244"/>
      <c r="AW330" s="1244"/>
      <c r="AX330" s="1244"/>
      <c r="AY330" s="1244"/>
      <c r="AZ330" s="1244"/>
      <c r="BA330" s="1244"/>
      <c r="BB330" s="1244"/>
      <c r="BC330" s="1244"/>
      <c r="BD330" s="1244"/>
      <c r="BE330" s="1244"/>
      <c r="BF330" s="1244"/>
      <c r="BG330" s="1244"/>
      <c r="BH330" s="1244"/>
      <c r="BI330" s="1244"/>
      <c r="BJ330" s="1244"/>
      <c r="BK330" s="1244"/>
      <c r="BL330" s="1244"/>
      <c r="BM330" s="1244"/>
      <c r="BN330" s="1244"/>
      <c r="BO330" s="1244"/>
      <c r="BP330" s="1244"/>
      <c r="BQ330" s="1244"/>
      <c r="BR330" s="1244"/>
      <c r="BS330" s="1244"/>
      <c r="BT330" s="1244"/>
      <c r="BU330" s="1244"/>
      <c r="BV330" s="1244"/>
      <c r="BW330" s="1244"/>
      <c r="BX330" s="1244"/>
      <c r="BY330" s="1244"/>
      <c r="BZ330" s="1244"/>
      <c r="CA330" s="1244"/>
    </row>
    <row r="331" spans="1:79" ht="16.5" customHeight="1" thickBot="1">
      <c r="B331" s="1358" t="s">
        <v>842</v>
      </c>
      <c r="C331" s="1366"/>
      <c r="F331" s="1441"/>
      <c r="G331" s="1362"/>
      <c r="H331" s="1362"/>
      <c r="I331" s="1244"/>
      <c r="J331" s="1244"/>
      <c r="K331" s="1244"/>
      <c r="L331" s="1244"/>
      <c r="M331" s="1244"/>
      <c r="N331" s="1336"/>
      <c r="O331" s="1244"/>
      <c r="P331" s="1244"/>
      <c r="Q331" s="1244"/>
      <c r="R331" s="1244"/>
      <c r="S331" s="1244"/>
      <c r="T331" s="1244"/>
      <c r="U331" s="1244"/>
      <c r="V331" s="1244"/>
      <c r="W331" s="1244"/>
      <c r="X331" s="1244"/>
      <c r="Y331" s="1244"/>
      <c r="Z331" s="1244"/>
      <c r="AA331" s="1244"/>
      <c r="AB331" s="1244"/>
      <c r="AC331" s="1244"/>
      <c r="AD331" s="1244"/>
      <c r="AE331" s="1244"/>
      <c r="AF331" s="1244"/>
      <c r="AG331" s="1244"/>
      <c r="AH331" s="1244"/>
      <c r="AI331" s="1244"/>
      <c r="AJ331" s="1244"/>
      <c r="AK331" s="1244"/>
      <c r="AL331" s="1244"/>
      <c r="AM331" s="1244"/>
      <c r="AN331" s="1244"/>
      <c r="AO331" s="1244"/>
      <c r="AP331" s="1244"/>
      <c r="AQ331" s="1244"/>
      <c r="AR331" s="1244"/>
      <c r="AS331" s="1244"/>
      <c r="AT331" s="1244"/>
      <c r="AU331" s="1244"/>
      <c r="AV331" s="1244"/>
      <c r="AW331" s="1244"/>
      <c r="AX331" s="1244"/>
      <c r="AY331" s="1244"/>
      <c r="AZ331" s="1244"/>
      <c r="BA331" s="1244"/>
      <c r="BB331" s="1244"/>
      <c r="BC331" s="1244"/>
      <c r="BD331" s="1244"/>
      <c r="BE331" s="1244"/>
      <c r="BF331" s="1244"/>
      <c r="BG331" s="1244"/>
      <c r="BH331" s="1244"/>
      <c r="BI331" s="1244"/>
      <c r="BJ331" s="1244"/>
      <c r="BK331" s="1244"/>
      <c r="BL331" s="1244"/>
      <c r="BM331" s="1244"/>
      <c r="BN331" s="1244"/>
      <c r="BO331" s="1244"/>
      <c r="BP331" s="1244"/>
      <c r="BQ331" s="1244"/>
      <c r="BR331" s="1244"/>
      <c r="BS331" s="1244"/>
      <c r="BT331" s="1244"/>
      <c r="BU331" s="1244"/>
      <c r="BV331" s="1244"/>
      <c r="BW331" s="1244"/>
      <c r="BX331" s="1244"/>
      <c r="BY331" s="1244"/>
      <c r="BZ331" s="1244"/>
      <c r="CA331" s="1244"/>
    </row>
    <row r="332" spans="1:79" ht="33.75" customHeight="1" thickBot="1">
      <c r="B332" s="1367" t="s">
        <v>843</v>
      </c>
      <c r="C332" s="1368" t="s">
        <v>844</v>
      </c>
      <c r="D332" s="1368" t="s">
        <v>845</v>
      </c>
      <c r="E332" s="1369" t="s">
        <v>846</v>
      </c>
      <c r="F332" s="1413" t="s">
        <v>847</v>
      </c>
      <c r="G332" s="1478" t="e">
        <f>AVERAGE([2]A.Pontozás_1.értékelő!G328,[2]B.Pontozás_2.értékelő!G328)</f>
        <v>#DIV/0!</v>
      </c>
      <c r="H332" s="1362"/>
      <c r="I332" s="1244"/>
      <c r="J332" s="1244"/>
      <c r="K332" s="1244"/>
      <c r="L332" s="1244"/>
      <c r="M332" s="1244"/>
      <c r="N332" s="1336"/>
      <c r="O332" s="1244"/>
      <c r="P332" s="1244"/>
      <c r="Q332" s="1244"/>
      <c r="R332" s="1244"/>
      <c r="S332" s="1244"/>
      <c r="T332" s="1244"/>
      <c r="U332" s="1244"/>
      <c r="V332" s="1244"/>
      <c r="W332" s="1244"/>
      <c r="X332" s="1244"/>
      <c r="Y332" s="1244"/>
      <c r="Z332" s="1244"/>
      <c r="AA332" s="1244"/>
      <c r="AB332" s="1244"/>
      <c r="AC332" s="1244"/>
      <c r="AD332" s="1244"/>
      <c r="AE332" s="1244"/>
      <c r="AF332" s="1244"/>
      <c r="AG332" s="1244"/>
      <c r="AH332" s="1244"/>
      <c r="AI332" s="1244"/>
      <c r="AJ332" s="1244"/>
      <c r="AK332" s="1244"/>
      <c r="AL332" s="1244"/>
      <c r="AM332" s="1244"/>
      <c r="AN332" s="1244"/>
      <c r="AO332" s="1244"/>
      <c r="AP332" s="1244"/>
      <c r="AQ332" s="1244"/>
      <c r="AR332" s="1244"/>
      <c r="AS332" s="1244"/>
      <c r="AT332" s="1244"/>
      <c r="AU332" s="1244"/>
      <c r="AV332" s="1244"/>
      <c r="AW332" s="1244"/>
      <c r="AX332" s="1244"/>
      <c r="AY332" s="1244"/>
      <c r="AZ332" s="1244"/>
      <c r="BA332" s="1244"/>
      <c r="BB332" s="1244"/>
      <c r="BC332" s="1244"/>
      <c r="BD332" s="1244"/>
      <c r="BE332" s="1244"/>
      <c r="BF332" s="1244"/>
      <c r="BG332" s="1244"/>
      <c r="BH332" s="1244"/>
      <c r="BI332" s="1244"/>
      <c r="BJ332" s="1244"/>
      <c r="BK332" s="1244"/>
      <c r="BL332" s="1244"/>
      <c r="BM332" s="1244"/>
      <c r="BN332" s="1244"/>
      <c r="BO332" s="1244"/>
      <c r="BP332" s="1244"/>
      <c r="BQ332" s="1244"/>
      <c r="BR332" s="1244"/>
      <c r="BS332" s="1244"/>
      <c r="BT332" s="1244"/>
      <c r="BU332" s="1244"/>
      <c r="BV332" s="1244"/>
      <c r="BW332" s="1244"/>
      <c r="BX332" s="1244"/>
      <c r="BY332" s="1244"/>
      <c r="BZ332" s="1244"/>
      <c r="CA332" s="1244"/>
    </row>
    <row r="333" spans="1:79" ht="42" customHeight="1">
      <c r="B333" s="1378" t="s">
        <v>997</v>
      </c>
      <c r="C333" s="1379">
        <v>1</v>
      </c>
      <c r="D333" s="1380">
        <v>2</v>
      </c>
      <c r="E333" s="1381">
        <v>2</v>
      </c>
      <c r="F333" s="1414"/>
      <c r="G333" s="1407"/>
      <c r="H333" s="1407"/>
      <c r="I333" s="1408"/>
      <c r="J333" s="1244"/>
      <c r="K333" s="1244"/>
      <c r="L333" s="1244"/>
      <c r="M333" s="1244"/>
      <c r="N333" s="1336"/>
      <c r="O333" s="1244"/>
      <c r="P333" s="1244"/>
      <c r="Q333" s="1244"/>
      <c r="R333" s="1244"/>
      <c r="S333" s="1244"/>
      <c r="T333" s="1244"/>
      <c r="U333" s="1244"/>
      <c r="V333" s="1244"/>
      <c r="W333" s="1244"/>
      <c r="X333" s="1244"/>
      <c r="Y333" s="1244"/>
      <c r="Z333" s="1244"/>
      <c r="AA333" s="1244"/>
      <c r="AB333" s="1244"/>
      <c r="AC333" s="1244"/>
      <c r="AD333" s="1244"/>
      <c r="AE333" s="1244"/>
      <c r="AF333" s="1244"/>
      <c r="AG333" s="1244"/>
      <c r="AH333" s="1244"/>
      <c r="AI333" s="1244"/>
      <c r="AJ333" s="1244"/>
      <c r="AK333" s="1244"/>
      <c r="AL333" s="1244"/>
      <c r="AM333" s="1244"/>
      <c r="AN333" s="1244"/>
      <c r="AO333" s="1244"/>
      <c r="AP333" s="1244"/>
      <c r="AQ333" s="1244"/>
      <c r="AR333" s="1244"/>
      <c r="AS333" s="1244"/>
      <c r="AT333" s="1244"/>
      <c r="AU333" s="1244"/>
      <c r="AV333" s="1244"/>
      <c r="AW333" s="1244"/>
      <c r="AX333" s="1244"/>
      <c r="AY333" s="1244"/>
      <c r="AZ333" s="1244"/>
      <c r="BA333" s="1244"/>
      <c r="BB333" s="1244"/>
      <c r="BC333" s="1244"/>
      <c r="BD333" s="1244"/>
      <c r="BE333" s="1244"/>
      <c r="BF333" s="1244"/>
      <c r="BG333" s="1244"/>
      <c r="BH333" s="1244"/>
      <c r="BI333" s="1244"/>
      <c r="BJ333" s="1244"/>
      <c r="BK333" s="1244"/>
      <c r="BL333" s="1244"/>
      <c r="BM333" s="1244"/>
      <c r="BN333" s="1244"/>
      <c r="BO333" s="1244"/>
      <c r="BP333" s="1244"/>
      <c r="BQ333" s="1244"/>
      <c r="BR333" s="1244"/>
      <c r="BS333" s="1244"/>
      <c r="BT333" s="1244"/>
      <c r="BU333" s="1244"/>
      <c r="BV333" s="1244"/>
      <c r="BW333" s="1244"/>
      <c r="BX333" s="1244"/>
      <c r="BY333" s="1244"/>
      <c r="BZ333" s="1244"/>
      <c r="CA333" s="1244"/>
    </row>
    <row r="334" spans="1:79" ht="50.1" customHeight="1">
      <c r="B334" s="1388" t="s">
        <v>998</v>
      </c>
      <c r="C334" s="1389">
        <v>2</v>
      </c>
      <c r="D334" s="1390">
        <v>2</v>
      </c>
      <c r="E334" s="1391">
        <v>4</v>
      </c>
      <c r="F334" s="1414"/>
      <c r="G334" s="1409"/>
      <c r="H334" s="1409"/>
      <c r="I334" s="1410"/>
      <c r="J334" s="1244"/>
      <c r="K334" s="1244"/>
      <c r="L334" s="1244"/>
      <c r="M334" s="1244"/>
      <c r="N334" s="1336"/>
      <c r="O334" s="1244"/>
      <c r="P334" s="1244"/>
      <c r="Q334" s="1244"/>
      <c r="R334" s="1244"/>
      <c r="S334" s="1244"/>
      <c r="T334" s="1244"/>
      <c r="U334" s="1244"/>
      <c r="V334" s="1244"/>
      <c r="W334" s="1244"/>
      <c r="X334" s="1244"/>
      <c r="Y334" s="1244"/>
      <c r="Z334" s="1244"/>
      <c r="AA334" s="1244"/>
      <c r="AB334" s="1244"/>
      <c r="AC334" s="1244"/>
      <c r="AD334" s="1244"/>
      <c r="AE334" s="1244"/>
      <c r="AF334" s="1244"/>
      <c r="AG334" s="1244"/>
      <c r="AH334" s="1244"/>
      <c r="AI334" s="1244"/>
      <c r="AJ334" s="1244"/>
      <c r="AK334" s="1244"/>
      <c r="AL334" s="1244"/>
      <c r="AM334" s="1244"/>
      <c r="AN334" s="1244"/>
      <c r="AO334" s="1244"/>
      <c r="AP334" s="1244"/>
      <c r="AQ334" s="1244"/>
      <c r="AR334" s="1244"/>
      <c r="AS334" s="1244"/>
      <c r="AT334" s="1244"/>
      <c r="AU334" s="1244"/>
      <c r="AV334" s="1244"/>
      <c r="AW334" s="1244"/>
      <c r="AX334" s="1244"/>
      <c r="AY334" s="1244"/>
      <c r="AZ334" s="1244"/>
      <c r="BA334" s="1244"/>
      <c r="BB334" s="1244"/>
      <c r="BC334" s="1244"/>
      <c r="BD334" s="1244"/>
      <c r="BE334" s="1244"/>
      <c r="BF334" s="1244"/>
      <c r="BG334" s="1244"/>
      <c r="BH334" s="1244"/>
      <c r="BI334" s="1244"/>
      <c r="BJ334" s="1244"/>
      <c r="BK334" s="1244"/>
      <c r="BL334" s="1244"/>
      <c r="BM334" s="1244"/>
      <c r="BN334" s="1244"/>
      <c r="BO334" s="1244"/>
      <c r="BP334" s="1244"/>
      <c r="BQ334" s="1244"/>
      <c r="BR334" s="1244"/>
      <c r="BS334" s="1244"/>
      <c r="BT334" s="1244"/>
      <c r="BU334" s="1244"/>
      <c r="BV334" s="1244"/>
      <c r="BW334" s="1244"/>
      <c r="BX334" s="1244"/>
      <c r="BY334" s="1244"/>
      <c r="BZ334" s="1244"/>
      <c r="CA334" s="1244"/>
    </row>
    <row r="335" spans="1:79" ht="50.45" customHeight="1" thickBot="1">
      <c r="B335" s="1394" t="s">
        <v>999</v>
      </c>
      <c r="C335" s="1395">
        <v>3</v>
      </c>
      <c r="D335" s="1396">
        <v>2</v>
      </c>
      <c r="E335" s="1397">
        <v>6</v>
      </c>
      <c r="F335" s="1415"/>
      <c r="G335" s="1411"/>
      <c r="H335" s="1411"/>
      <c r="I335" s="1412"/>
      <c r="J335" s="1244"/>
      <c r="K335" s="1244"/>
      <c r="L335" s="1244"/>
      <c r="M335" s="1244"/>
      <c r="N335" s="1336"/>
      <c r="O335" s="1244"/>
      <c r="P335" s="1244"/>
      <c r="Q335" s="1244"/>
      <c r="R335" s="1244"/>
      <c r="S335" s="1244"/>
      <c r="T335" s="1244"/>
      <c r="U335" s="1244"/>
      <c r="V335" s="1244"/>
      <c r="W335" s="1244"/>
      <c r="X335" s="1244"/>
      <c r="Y335" s="1244"/>
      <c r="Z335" s="1244"/>
      <c r="AA335" s="1244"/>
      <c r="AB335" s="1244"/>
      <c r="AC335" s="1244"/>
      <c r="AD335" s="1244"/>
      <c r="AE335" s="1244"/>
      <c r="AF335" s="1244"/>
      <c r="AG335" s="1244"/>
      <c r="AH335" s="1244"/>
      <c r="AI335" s="1244"/>
      <c r="AJ335" s="1244"/>
      <c r="AK335" s="1244"/>
      <c r="AL335" s="1244"/>
      <c r="AM335" s="1244"/>
      <c r="AN335" s="1244"/>
      <c r="AO335" s="1244"/>
      <c r="AP335" s="1244"/>
      <c r="AQ335" s="1244"/>
      <c r="AR335" s="1244"/>
      <c r="AS335" s="1244"/>
      <c r="AT335" s="1244"/>
      <c r="AU335" s="1244"/>
      <c r="AV335" s="1244"/>
      <c r="AW335" s="1244"/>
      <c r="AX335" s="1244"/>
      <c r="AY335" s="1244"/>
      <c r="AZ335" s="1244"/>
      <c r="BA335" s="1244"/>
      <c r="BB335" s="1244"/>
      <c r="BC335" s="1244"/>
      <c r="BD335" s="1244"/>
      <c r="BE335" s="1244"/>
      <c r="BF335" s="1244"/>
      <c r="BG335" s="1244"/>
      <c r="BH335" s="1244"/>
      <c r="BI335" s="1244"/>
      <c r="BJ335" s="1244"/>
      <c r="BK335" s="1244"/>
      <c r="BL335" s="1244"/>
      <c r="BM335" s="1244"/>
      <c r="BN335" s="1244"/>
      <c r="BO335" s="1244"/>
      <c r="BP335" s="1244"/>
      <c r="BQ335" s="1244"/>
      <c r="BR335" s="1244"/>
      <c r="BS335" s="1244"/>
      <c r="BT335" s="1244"/>
      <c r="BU335" s="1244"/>
      <c r="BV335" s="1244"/>
      <c r="BW335" s="1244"/>
      <c r="BX335" s="1244"/>
      <c r="BY335" s="1244"/>
      <c r="BZ335" s="1244"/>
      <c r="CA335" s="1244"/>
    </row>
    <row r="336" spans="1:79" ht="9" customHeight="1">
      <c r="B336" s="1404"/>
      <c r="C336" s="1405"/>
      <c r="D336" s="1405"/>
      <c r="E336" s="1405"/>
      <c r="F336" s="1441"/>
      <c r="G336" s="1362"/>
      <c r="H336" s="1362"/>
      <c r="I336" s="1244"/>
      <c r="J336" s="1244"/>
      <c r="K336" s="1244"/>
      <c r="L336" s="1244"/>
      <c r="M336" s="1244"/>
      <c r="N336" s="1336"/>
      <c r="O336" s="1244"/>
      <c r="P336" s="1244"/>
      <c r="Q336" s="1244"/>
      <c r="R336" s="1244"/>
      <c r="S336" s="1244"/>
      <c r="T336" s="1244"/>
      <c r="U336" s="1244"/>
      <c r="V336" s="1244"/>
      <c r="W336" s="1244"/>
      <c r="X336" s="1244"/>
      <c r="Y336" s="1244"/>
      <c r="Z336" s="1244"/>
      <c r="AA336" s="1244"/>
      <c r="AB336" s="1244"/>
      <c r="AC336" s="1244"/>
      <c r="AD336" s="1244"/>
      <c r="AE336" s="1244"/>
      <c r="AF336" s="1244"/>
      <c r="AG336" s="1244"/>
      <c r="AH336" s="1244"/>
      <c r="AI336" s="1244"/>
      <c r="AJ336" s="1244"/>
      <c r="AK336" s="1244"/>
      <c r="AL336" s="1244"/>
      <c r="AM336" s="1244"/>
      <c r="AN336" s="1244"/>
      <c r="AO336" s="1244"/>
      <c r="AP336" s="1244"/>
      <c r="AQ336" s="1244"/>
      <c r="AR336" s="1244"/>
      <c r="AS336" s="1244"/>
      <c r="AT336" s="1244"/>
      <c r="AU336" s="1244"/>
      <c r="AV336" s="1244"/>
      <c r="AW336" s="1244"/>
      <c r="AX336" s="1244"/>
      <c r="AY336" s="1244"/>
      <c r="AZ336" s="1244"/>
      <c r="BA336" s="1244"/>
      <c r="BB336" s="1244"/>
      <c r="BC336" s="1244"/>
      <c r="BD336" s="1244"/>
      <c r="BE336" s="1244"/>
      <c r="BF336" s="1244"/>
      <c r="BG336" s="1244"/>
      <c r="BH336" s="1244"/>
      <c r="BI336" s="1244"/>
      <c r="BJ336" s="1244"/>
      <c r="BK336" s="1244"/>
      <c r="BL336" s="1244"/>
      <c r="BM336" s="1244"/>
      <c r="BN336" s="1244"/>
      <c r="BO336" s="1244"/>
      <c r="BP336" s="1244"/>
      <c r="BQ336" s="1244"/>
      <c r="BR336" s="1244"/>
      <c r="BS336" s="1244"/>
      <c r="BT336" s="1244"/>
      <c r="BU336" s="1244"/>
      <c r="BV336" s="1244"/>
      <c r="BW336" s="1244"/>
      <c r="BX336" s="1244"/>
      <c r="BY336" s="1244"/>
      <c r="BZ336" s="1244"/>
      <c r="CA336" s="1244"/>
    </row>
    <row r="337" spans="1:79" ht="18" customHeight="1">
      <c r="A337" s="1193">
        <v>34</v>
      </c>
      <c r="B337" s="1358" t="s">
        <v>1000</v>
      </c>
      <c r="C337" s="1359"/>
      <c r="D337" s="1359"/>
      <c r="E337" s="1359"/>
      <c r="F337" s="1441"/>
      <c r="G337" s="1362"/>
      <c r="H337" s="1362"/>
      <c r="I337" s="1244"/>
      <c r="J337" s="1244"/>
      <c r="K337" s="1244"/>
      <c r="L337" s="1244"/>
      <c r="M337" s="1244"/>
      <c r="N337" s="1336"/>
      <c r="O337" s="1244"/>
      <c r="P337" s="1244"/>
      <c r="Q337" s="1244"/>
      <c r="R337" s="1244"/>
      <c r="S337" s="1244"/>
      <c r="T337" s="1244"/>
      <c r="U337" s="1244"/>
      <c r="V337" s="1244"/>
      <c r="W337" s="1244"/>
      <c r="X337" s="1244"/>
      <c r="Y337" s="1244"/>
      <c r="Z337" s="1244"/>
      <c r="AA337" s="1244"/>
      <c r="AB337" s="1244"/>
      <c r="AC337" s="1244"/>
      <c r="AD337" s="1244"/>
      <c r="AE337" s="1244"/>
      <c r="AF337" s="1244"/>
      <c r="AG337" s="1244"/>
      <c r="AH337" s="1244"/>
      <c r="AI337" s="1244"/>
      <c r="AJ337" s="1244"/>
      <c r="AK337" s="1244"/>
      <c r="AL337" s="1244"/>
      <c r="AM337" s="1244"/>
      <c r="AN337" s="1244"/>
      <c r="AO337" s="1244"/>
      <c r="AP337" s="1244"/>
      <c r="AQ337" s="1244"/>
      <c r="AR337" s="1244"/>
      <c r="AS337" s="1244"/>
      <c r="AT337" s="1244"/>
      <c r="AU337" s="1244"/>
      <c r="AV337" s="1244"/>
      <c r="AW337" s="1244"/>
      <c r="AX337" s="1244"/>
      <c r="AY337" s="1244"/>
      <c r="AZ337" s="1244"/>
      <c r="BA337" s="1244"/>
      <c r="BB337" s="1244"/>
      <c r="BC337" s="1244"/>
      <c r="BD337" s="1244"/>
      <c r="BE337" s="1244"/>
      <c r="BF337" s="1244"/>
      <c r="BG337" s="1244"/>
      <c r="BH337" s="1244"/>
      <c r="BI337" s="1244"/>
      <c r="BJ337" s="1244"/>
      <c r="BK337" s="1244"/>
      <c r="BL337" s="1244"/>
      <c r="BM337" s="1244"/>
      <c r="BN337" s="1244"/>
      <c r="BO337" s="1244"/>
      <c r="BP337" s="1244"/>
      <c r="BQ337" s="1244"/>
      <c r="BR337" s="1244"/>
      <c r="BS337" s="1244"/>
      <c r="BT337" s="1244"/>
      <c r="BU337" s="1244"/>
      <c r="BV337" s="1244"/>
      <c r="BW337" s="1244"/>
      <c r="BX337" s="1244"/>
      <c r="BY337" s="1244"/>
      <c r="BZ337" s="1244"/>
      <c r="CA337" s="1244"/>
    </row>
    <row r="338" spans="1:79" ht="35.25" customHeight="1">
      <c r="B338" s="1363" t="s">
        <v>1001</v>
      </c>
      <c r="C338" s="1364"/>
      <c r="D338" s="1364"/>
      <c r="E338" s="1365"/>
      <c r="F338" s="1441"/>
      <c r="G338" s="1362"/>
      <c r="H338" s="1362"/>
      <c r="I338" s="1244"/>
      <c r="J338" s="1244"/>
      <c r="K338" s="1244"/>
      <c r="L338" s="1244"/>
      <c r="M338" s="1244"/>
      <c r="N338" s="1336"/>
      <c r="O338" s="1244"/>
      <c r="P338" s="1244"/>
      <c r="Q338" s="1244"/>
      <c r="R338" s="1244"/>
      <c r="S338" s="1244"/>
      <c r="T338" s="1244"/>
      <c r="U338" s="1244"/>
      <c r="V338" s="1244"/>
      <c r="W338" s="1244"/>
      <c r="X338" s="1244"/>
      <c r="Y338" s="1244"/>
      <c r="Z338" s="1244"/>
      <c r="AA338" s="1244"/>
      <c r="AB338" s="1244"/>
      <c r="AC338" s="1244"/>
      <c r="AD338" s="1244"/>
      <c r="AE338" s="1244"/>
      <c r="AF338" s="1244"/>
      <c r="AG338" s="1244"/>
      <c r="AH338" s="1244"/>
      <c r="AI338" s="1244"/>
      <c r="AJ338" s="1244"/>
      <c r="AK338" s="1244"/>
      <c r="AL338" s="1244"/>
      <c r="AM338" s="1244"/>
      <c r="AN338" s="1244"/>
      <c r="AO338" s="1244"/>
      <c r="AP338" s="1244"/>
      <c r="AQ338" s="1244"/>
      <c r="AR338" s="1244"/>
      <c r="AS338" s="1244"/>
      <c r="AT338" s="1244"/>
      <c r="AU338" s="1244"/>
      <c r="AV338" s="1244"/>
      <c r="AW338" s="1244"/>
      <c r="AX338" s="1244"/>
      <c r="AY338" s="1244"/>
      <c r="AZ338" s="1244"/>
      <c r="BA338" s="1244"/>
      <c r="BB338" s="1244"/>
      <c r="BC338" s="1244"/>
      <c r="BD338" s="1244"/>
      <c r="BE338" s="1244"/>
      <c r="BF338" s="1244"/>
      <c r="BG338" s="1244"/>
      <c r="BH338" s="1244"/>
      <c r="BI338" s="1244"/>
      <c r="BJ338" s="1244"/>
      <c r="BK338" s="1244"/>
      <c r="BL338" s="1244"/>
      <c r="BM338" s="1244"/>
      <c r="BN338" s="1244"/>
      <c r="BO338" s="1244"/>
      <c r="BP338" s="1244"/>
      <c r="BQ338" s="1244"/>
      <c r="BR338" s="1244"/>
      <c r="BS338" s="1244"/>
      <c r="BT338" s="1244"/>
      <c r="BU338" s="1244"/>
      <c r="BV338" s="1244"/>
      <c r="BW338" s="1244"/>
      <c r="BX338" s="1244"/>
      <c r="BY338" s="1244"/>
      <c r="BZ338" s="1244"/>
      <c r="CA338" s="1244"/>
    </row>
    <row r="339" spans="1:79" ht="16.5" customHeight="1" thickBot="1">
      <c r="B339" s="1358" t="s">
        <v>842</v>
      </c>
      <c r="C339" s="1366"/>
      <c r="F339" s="1441"/>
      <c r="G339" s="1362"/>
      <c r="H339" s="1362"/>
      <c r="I339" s="1244"/>
      <c r="J339" s="1244"/>
      <c r="K339" s="1244"/>
      <c r="L339" s="1244"/>
      <c r="M339" s="1244"/>
      <c r="N339" s="1336"/>
      <c r="O339" s="1244"/>
      <c r="P339" s="1244"/>
      <c r="Q339" s="1244"/>
      <c r="R339" s="1244"/>
      <c r="S339" s="1244"/>
      <c r="T339" s="1244"/>
      <c r="U339" s="1244"/>
      <c r="V339" s="1244"/>
      <c r="W339" s="1244"/>
      <c r="X339" s="1244"/>
      <c r="Y339" s="1244"/>
      <c r="Z339" s="1244"/>
      <c r="AA339" s="1244"/>
      <c r="AB339" s="1244"/>
      <c r="AC339" s="1244"/>
      <c r="AD339" s="1244"/>
      <c r="AE339" s="1244"/>
      <c r="AF339" s="1244"/>
      <c r="AG339" s="1244"/>
      <c r="AH339" s="1244"/>
      <c r="AI339" s="1244"/>
      <c r="AJ339" s="1244"/>
      <c r="AK339" s="1244"/>
      <c r="AL339" s="1244"/>
      <c r="AM339" s="1244"/>
      <c r="AN339" s="1244"/>
      <c r="AO339" s="1244"/>
      <c r="AP339" s="1244"/>
      <c r="AQ339" s="1244"/>
      <c r="AR339" s="1244"/>
      <c r="AS339" s="1244"/>
      <c r="AT339" s="1244"/>
      <c r="AU339" s="1244"/>
      <c r="AV339" s="1244"/>
      <c r="AW339" s="1244"/>
      <c r="AX339" s="1244"/>
      <c r="AY339" s="1244"/>
      <c r="AZ339" s="1244"/>
      <c r="BA339" s="1244"/>
      <c r="BB339" s="1244"/>
      <c r="BC339" s="1244"/>
      <c r="BD339" s="1244"/>
      <c r="BE339" s="1244"/>
      <c r="BF339" s="1244"/>
      <c r="BG339" s="1244"/>
      <c r="BH339" s="1244"/>
      <c r="BI339" s="1244"/>
      <c r="BJ339" s="1244"/>
      <c r="BK339" s="1244"/>
      <c r="BL339" s="1244"/>
      <c r="BM339" s="1244"/>
      <c r="BN339" s="1244"/>
      <c r="BO339" s="1244"/>
      <c r="BP339" s="1244"/>
      <c r="BQ339" s="1244"/>
      <c r="BR339" s="1244"/>
      <c r="BS339" s="1244"/>
      <c r="BT339" s="1244"/>
      <c r="BU339" s="1244"/>
      <c r="BV339" s="1244"/>
      <c r="BW339" s="1244"/>
      <c r="BX339" s="1244"/>
      <c r="BY339" s="1244"/>
      <c r="BZ339" s="1244"/>
      <c r="CA339" s="1244"/>
    </row>
    <row r="340" spans="1:79" ht="33.75" customHeight="1" thickBot="1">
      <c r="B340" s="1367" t="s">
        <v>843</v>
      </c>
      <c r="C340" s="1368" t="s">
        <v>844</v>
      </c>
      <c r="D340" s="1368" t="s">
        <v>845</v>
      </c>
      <c r="E340" s="1369" t="s">
        <v>846</v>
      </c>
      <c r="F340" s="1413" t="s">
        <v>847</v>
      </c>
      <c r="G340" s="1478" t="e">
        <f>AVERAGE([2]A.Pontozás_1.értékelő!G336,[2]B.Pontozás_2.értékelő!G336)</f>
        <v>#DIV/0!</v>
      </c>
      <c r="H340" s="1362"/>
      <c r="I340" s="1244"/>
      <c r="J340" s="1244"/>
      <c r="K340" s="1244"/>
      <c r="L340" s="1244"/>
      <c r="M340" s="1244"/>
      <c r="N340" s="1336"/>
      <c r="O340" s="1244"/>
      <c r="P340" s="1244"/>
      <c r="Q340" s="1244"/>
      <c r="R340" s="1244"/>
      <c r="S340" s="1244"/>
      <c r="T340" s="1244"/>
      <c r="U340" s="1244"/>
      <c r="V340" s="1244"/>
      <c r="W340" s="1244"/>
      <c r="X340" s="1244"/>
      <c r="Y340" s="1244"/>
      <c r="Z340" s="1244"/>
      <c r="AA340" s="1244"/>
      <c r="AB340" s="1244"/>
      <c r="AC340" s="1244"/>
      <c r="AD340" s="1244"/>
      <c r="AE340" s="1244"/>
      <c r="AF340" s="1244"/>
      <c r="AG340" s="1244"/>
      <c r="AH340" s="1244"/>
      <c r="AI340" s="1244"/>
      <c r="AJ340" s="1244"/>
      <c r="AK340" s="1244"/>
      <c r="AL340" s="1244"/>
      <c r="AM340" s="1244"/>
      <c r="AN340" s="1244"/>
      <c r="AO340" s="1244"/>
      <c r="AP340" s="1244"/>
      <c r="AQ340" s="1244"/>
      <c r="AR340" s="1244"/>
      <c r="AS340" s="1244"/>
      <c r="AT340" s="1244"/>
      <c r="AU340" s="1244"/>
      <c r="AV340" s="1244"/>
      <c r="AW340" s="1244"/>
      <c r="AX340" s="1244"/>
      <c r="AY340" s="1244"/>
      <c r="AZ340" s="1244"/>
      <c r="BA340" s="1244"/>
      <c r="BB340" s="1244"/>
      <c r="BC340" s="1244"/>
      <c r="BD340" s="1244"/>
      <c r="BE340" s="1244"/>
      <c r="BF340" s="1244"/>
      <c r="BG340" s="1244"/>
      <c r="BH340" s="1244"/>
      <c r="BI340" s="1244"/>
      <c r="BJ340" s="1244"/>
      <c r="BK340" s="1244"/>
      <c r="BL340" s="1244"/>
      <c r="BM340" s="1244"/>
      <c r="BN340" s="1244"/>
      <c r="BO340" s="1244"/>
      <c r="BP340" s="1244"/>
      <c r="BQ340" s="1244"/>
      <c r="BR340" s="1244"/>
      <c r="BS340" s="1244"/>
      <c r="BT340" s="1244"/>
      <c r="BU340" s="1244"/>
      <c r="BV340" s="1244"/>
      <c r="BW340" s="1244"/>
      <c r="BX340" s="1244"/>
      <c r="BY340" s="1244"/>
      <c r="BZ340" s="1244"/>
      <c r="CA340" s="1244"/>
    </row>
    <row r="341" spans="1:79" ht="21" customHeight="1">
      <c r="B341" s="1378" t="s">
        <v>986</v>
      </c>
      <c r="C341" s="1379">
        <v>1</v>
      </c>
      <c r="D341" s="1380">
        <v>2</v>
      </c>
      <c r="E341" s="1381">
        <v>2</v>
      </c>
      <c r="F341" s="1414"/>
      <c r="G341" s="1407"/>
      <c r="H341" s="1407"/>
      <c r="I341" s="1408"/>
      <c r="J341" s="1244"/>
      <c r="K341" s="1244"/>
      <c r="L341" s="1244"/>
      <c r="M341" s="1244"/>
      <c r="N341" s="1336"/>
      <c r="O341" s="1244"/>
      <c r="P341" s="1244"/>
      <c r="Q341" s="1244"/>
      <c r="R341" s="1244"/>
      <c r="S341" s="1244"/>
      <c r="T341" s="1244"/>
      <c r="U341" s="1244"/>
      <c r="V341" s="1244"/>
      <c r="W341" s="1244"/>
      <c r="X341" s="1244"/>
      <c r="Y341" s="1244"/>
      <c r="Z341" s="1244"/>
      <c r="AA341" s="1244"/>
      <c r="AB341" s="1244"/>
      <c r="AC341" s="1244"/>
      <c r="AD341" s="1244"/>
      <c r="AE341" s="1244"/>
      <c r="AF341" s="1244"/>
      <c r="AG341" s="1244"/>
      <c r="AH341" s="1244"/>
      <c r="AI341" s="1244"/>
      <c r="AJ341" s="1244"/>
      <c r="AK341" s="1244"/>
      <c r="AL341" s="1244"/>
      <c r="AM341" s="1244"/>
      <c r="AN341" s="1244"/>
      <c r="AO341" s="1244"/>
      <c r="AP341" s="1244"/>
      <c r="AQ341" s="1244"/>
      <c r="AR341" s="1244"/>
      <c r="AS341" s="1244"/>
      <c r="AT341" s="1244"/>
      <c r="AU341" s="1244"/>
      <c r="AV341" s="1244"/>
      <c r="AW341" s="1244"/>
      <c r="AX341" s="1244"/>
      <c r="AY341" s="1244"/>
      <c r="AZ341" s="1244"/>
      <c r="BA341" s="1244"/>
      <c r="BB341" s="1244"/>
      <c r="BC341" s="1244"/>
      <c r="BD341" s="1244"/>
      <c r="BE341" s="1244"/>
      <c r="BF341" s="1244"/>
      <c r="BG341" s="1244"/>
      <c r="BH341" s="1244"/>
      <c r="BI341" s="1244"/>
      <c r="BJ341" s="1244"/>
      <c r="BK341" s="1244"/>
      <c r="BL341" s="1244"/>
      <c r="BM341" s="1244"/>
      <c r="BN341" s="1244"/>
      <c r="BO341" s="1244"/>
      <c r="BP341" s="1244"/>
      <c r="BQ341" s="1244"/>
      <c r="BR341" s="1244"/>
      <c r="BS341" s="1244"/>
      <c r="BT341" s="1244"/>
      <c r="BU341" s="1244"/>
      <c r="BV341" s="1244"/>
      <c r="BW341" s="1244"/>
      <c r="BX341" s="1244"/>
      <c r="BY341" s="1244"/>
      <c r="BZ341" s="1244"/>
      <c r="CA341" s="1244"/>
    </row>
    <row r="342" spans="1:79" ht="20.25" customHeight="1">
      <c r="B342" s="1388" t="s">
        <v>987</v>
      </c>
      <c r="C342" s="1389">
        <v>2</v>
      </c>
      <c r="D342" s="1390">
        <v>2</v>
      </c>
      <c r="E342" s="1391">
        <v>4</v>
      </c>
      <c r="F342" s="1414"/>
      <c r="G342" s="1409"/>
      <c r="H342" s="1409"/>
      <c r="I342" s="1410"/>
      <c r="J342" s="1244"/>
      <c r="K342" s="1244"/>
      <c r="L342" s="1244"/>
      <c r="M342" s="1244"/>
      <c r="N342" s="1336"/>
      <c r="O342" s="1244"/>
      <c r="P342" s="1244"/>
      <c r="Q342" s="1244"/>
      <c r="R342" s="1244"/>
      <c r="S342" s="1244"/>
      <c r="T342" s="1244"/>
      <c r="U342" s="1244"/>
      <c r="V342" s="1244"/>
      <c r="W342" s="1244"/>
      <c r="X342" s="1244"/>
      <c r="Y342" s="1244"/>
      <c r="Z342" s="1244"/>
      <c r="AA342" s="1244"/>
      <c r="AB342" s="1244"/>
      <c r="AC342" s="1244"/>
      <c r="AD342" s="1244"/>
      <c r="AE342" s="1244"/>
      <c r="AF342" s="1244"/>
      <c r="AG342" s="1244"/>
      <c r="AH342" s="1244"/>
      <c r="AI342" s="1244"/>
      <c r="AJ342" s="1244"/>
      <c r="AK342" s="1244"/>
      <c r="AL342" s="1244"/>
      <c r="AM342" s="1244"/>
      <c r="AN342" s="1244"/>
      <c r="AO342" s="1244"/>
      <c r="AP342" s="1244"/>
      <c r="AQ342" s="1244"/>
      <c r="AR342" s="1244"/>
      <c r="AS342" s="1244"/>
      <c r="AT342" s="1244"/>
      <c r="AU342" s="1244"/>
      <c r="AV342" s="1244"/>
      <c r="AW342" s="1244"/>
      <c r="AX342" s="1244"/>
      <c r="AY342" s="1244"/>
      <c r="AZ342" s="1244"/>
      <c r="BA342" s="1244"/>
      <c r="BB342" s="1244"/>
      <c r="BC342" s="1244"/>
      <c r="BD342" s="1244"/>
      <c r="BE342" s="1244"/>
      <c r="BF342" s="1244"/>
      <c r="BG342" s="1244"/>
      <c r="BH342" s="1244"/>
      <c r="BI342" s="1244"/>
      <c r="BJ342" s="1244"/>
      <c r="BK342" s="1244"/>
      <c r="BL342" s="1244"/>
      <c r="BM342" s="1244"/>
      <c r="BN342" s="1244"/>
      <c r="BO342" s="1244"/>
      <c r="BP342" s="1244"/>
      <c r="BQ342" s="1244"/>
      <c r="BR342" s="1244"/>
      <c r="BS342" s="1244"/>
      <c r="BT342" s="1244"/>
      <c r="BU342" s="1244"/>
      <c r="BV342" s="1244"/>
      <c r="BW342" s="1244"/>
      <c r="BX342" s="1244"/>
      <c r="BY342" s="1244"/>
      <c r="BZ342" s="1244"/>
      <c r="CA342" s="1244"/>
    </row>
    <row r="343" spans="1:79" ht="20.25" customHeight="1" thickBot="1">
      <c r="B343" s="1394" t="s">
        <v>988</v>
      </c>
      <c r="C343" s="1395">
        <v>3</v>
      </c>
      <c r="D343" s="1396">
        <v>2</v>
      </c>
      <c r="E343" s="1397">
        <v>6</v>
      </c>
      <c r="F343" s="1415"/>
      <c r="G343" s="1411"/>
      <c r="H343" s="1411"/>
      <c r="I343" s="1412"/>
      <c r="J343" s="1244"/>
      <c r="K343" s="1244"/>
      <c r="L343" s="1244"/>
      <c r="M343" s="1244"/>
      <c r="N343" s="1336"/>
      <c r="O343" s="1244"/>
      <c r="P343" s="1244"/>
      <c r="Q343" s="1244"/>
      <c r="R343" s="1244"/>
      <c r="S343" s="1244"/>
      <c r="T343" s="1244"/>
      <c r="U343" s="1244"/>
      <c r="V343" s="1244"/>
      <c r="W343" s="1244"/>
      <c r="X343" s="1244"/>
      <c r="Y343" s="1244"/>
      <c r="Z343" s="1244"/>
      <c r="AA343" s="1244"/>
      <c r="AB343" s="1244"/>
      <c r="AC343" s="1244"/>
      <c r="AD343" s="1244"/>
      <c r="AE343" s="1244"/>
      <c r="AF343" s="1244"/>
      <c r="AG343" s="1244"/>
      <c r="AH343" s="1244"/>
      <c r="AI343" s="1244"/>
      <c r="AJ343" s="1244"/>
      <c r="AK343" s="1244"/>
      <c r="AL343" s="1244"/>
      <c r="AM343" s="1244"/>
      <c r="AN343" s="1244"/>
      <c r="AO343" s="1244"/>
      <c r="AP343" s="1244"/>
      <c r="AQ343" s="1244"/>
      <c r="AR343" s="1244"/>
      <c r="AS343" s="1244"/>
      <c r="AT343" s="1244"/>
      <c r="AU343" s="1244"/>
      <c r="AV343" s="1244"/>
      <c r="AW343" s="1244"/>
      <c r="AX343" s="1244"/>
      <c r="AY343" s="1244"/>
      <c r="AZ343" s="1244"/>
      <c r="BA343" s="1244"/>
      <c r="BB343" s="1244"/>
      <c r="BC343" s="1244"/>
      <c r="BD343" s="1244"/>
      <c r="BE343" s="1244"/>
      <c r="BF343" s="1244"/>
      <c r="BG343" s="1244"/>
      <c r="BH343" s="1244"/>
      <c r="BI343" s="1244"/>
      <c r="BJ343" s="1244"/>
      <c r="BK343" s="1244"/>
      <c r="BL343" s="1244"/>
      <c r="BM343" s="1244"/>
      <c r="BN343" s="1244"/>
      <c r="BO343" s="1244"/>
      <c r="BP343" s="1244"/>
      <c r="BQ343" s="1244"/>
      <c r="BR343" s="1244"/>
      <c r="BS343" s="1244"/>
      <c r="BT343" s="1244"/>
      <c r="BU343" s="1244"/>
      <c r="BV343" s="1244"/>
      <c r="BW343" s="1244"/>
      <c r="BX343" s="1244"/>
      <c r="BY343" s="1244"/>
      <c r="BZ343" s="1244"/>
      <c r="CA343" s="1244"/>
    </row>
    <row r="344" spans="1:79" ht="9" customHeight="1">
      <c r="B344" s="1404"/>
      <c r="C344" s="1405"/>
      <c r="D344" s="1405"/>
      <c r="E344" s="1405"/>
      <c r="F344" s="1441"/>
      <c r="G344" s="1362"/>
      <c r="H344" s="1362"/>
      <c r="I344" s="1244"/>
      <c r="J344" s="1244"/>
      <c r="K344" s="1244"/>
      <c r="L344" s="1244"/>
      <c r="M344" s="1244"/>
      <c r="N344" s="1336"/>
      <c r="O344" s="1244"/>
      <c r="P344" s="1244"/>
      <c r="Q344" s="1244"/>
      <c r="R344" s="1244"/>
      <c r="S344" s="1244"/>
      <c r="T344" s="1244"/>
      <c r="U344" s="1244"/>
      <c r="V344" s="1244"/>
      <c r="W344" s="1244"/>
      <c r="X344" s="1244"/>
      <c r="Y344" s="1244"/>
      <c r="Z344" s="1244"/>
      <c r="AA344" s="1244"/>
      <c r="AB344" s="1244"/>
      <c r="AC344" s="1244"/>
      <c r="AD344" s="1244"/>
      <c r="AE344" s="1244"/>
      <c r="AF344" s="1244"/>
      <c r="AG344" s="1244"/>
      <c r="AH344" s="1244"/>
      <c r="AI344" s="1244"/>
      <c r="AJ344" s="1244"/>
      <c r="AK344" s="1244"/>
      <c r="AL344" s="1244"/>
      <c r="AM344" s="1244"/>
      <c r="AN344" s="1244"/>
      <c r="AO344" s="1244"/>
      <c r="AP344" s="1244"/>
      <c r="AQ344" s="1244"/>
      <c r="AR344" s="1244"/>
      <c r="AS344" s="1244"/>
      <c r="AT344" s="1244"/>
      <c r="AU344" s="1244"/>
      <c r="AV344" s="1244"/>
      <c r="AW344" s="1244"/>
      <c r="AX344" s="1244"/>
      <c r="AY344" s="1244"/>
      <c r="AZ344" s="1244"/>
      <c r="BA344" s="1244"/>
      <c r="BB344" s="1244"/>
      <c r="BC344" s="1244"/>
      <c r="BD344" s="1244"/>
      <c r="BE344" s="1244"/>
      <c r="BF344" s="1244"/>
      <c r="BG344" s="1244"/>
      <c r="BH344" s="1244"/>
      <c r="BI344" s="1244"/>
      <c r="BJ344" s="1244"/>
      <c r="BK344" s="1244"/>
      <c r="BL344" s="1244"/>
      <c r="BM344" s="1244"/>
      <c r="BN344" s="1244"/>
      <c r="BO344" s="1244"/>
      <c r="BP344" s="1244"/>
      <c r="BQ344" s="1244"/>
      <c r="BR344" s="1244"/>
      <c r="BS344" s="1244"/>
      <c r="BT344" s="1244"/>
      <c r="BU344" s="1244"/>
      <c r="BV344" s="1244"/>
      <c r="BW344" s="1244"/>
      <c r="BX344" s="1244"/>
      <c r="BY344" s="1244"/>
      <c r="BZ344" s="1244"/>
      <c r="CA344" s="1244"/>
    </row>
    <row r="345" spans="1:79">
      <c r="C345" s="1199"/>
      <c r="D345" s="1199"/>
      <c r="E345" s="1199"/>
      <c r="F345" s="1441"/>
      <c r="G345" s="1362"/>
      <c r="I345" s="1244"/>
      <c r="J345" s="1244"/>
      <c r="K345" s="1244"/>
      <c r="L345" s="1244"/>
      <c r="M345" s="1244"/>
      <c r="N345" s="1336"/>
      <c r="O345" s="1244"/>
      <c r="P345" s="1244"/>
      <c r="Q345" s="1244"/>
      <c r="R345" s="1244"/>
      <c r="S345" s="1244"/>
      <c r="T345" s="1244"/>
      <c r="U345" s="1244"/>
      <c r="V345" s="1244"/>
      <c r="W345" s="1244"/>
      <c r="X345" s="1244"/>
      <c r="Y345" s="1244"/>
      <c r="Z345" s="1244"/>
      <c r="AA345" s="1244"/>
      <c r="AB345" s="1244"/>
      <c r="AC345" s="1244"/>
      <c r="AD345" s="1244"/>
      <c r="AE345" s="1244"/>
      <c r="AF345" s="1244"/>
      <c r="AG345" s="1244"/>
      <c r="AH345" s="1244"/>
      <c r="AI345" s="1244"/>
      <c r="AJ345" s="1244"/>
      <c r="AK345" s="1244"/>
      <c r="AL345" s="1244"/>
      <c r="AM345" s="1244"/>
      <c r="AN345" s="1244"/>
      <c r="AO345" s="1244"/>
      <c r="AP345" s="1244"/>
      <c r="AQ345" s="1244"/>
      <c r="AR345" s="1244"/>
      <c r="AS345" s="1244"/>
      <c r="AT345" s="1244"/>
      <c r="AU345" s="1244"/>
      <c r="AV345" s="1244"/>
      <c r="AW345" s="1244"/>
      <c r="AX345" s="1244"/>
      <c r="AY345" s="1244"/>
      <c r="AZ345" s="1244"/>
      <c r="BA345" s="1244"/>
      <c r="BB345" s="1244"/>
      <c r="BC345" s="1244"/>
      <c r="BD345" s="1244"/>
      <c r="BE345" s="1244"/>
      <c r="BF345" s="1244"/>
      <c r="BG345" s="1244"/>
      <c r="BH345" s="1244"/>
      <c r="BI345" s="1244"/>
      <c r="BJ345" s="1244"/>
      <c r="BK345" s="1244"/>
      <c r="BL345" s="1244"/>
      <c r="BM345" s="1244"/>
      <c r="BN345" s="1244"/>
      <c r="BO345" s="1244"/>
      <c r="BP345" s="1244"/>
      <c r="BQ345" s="1244"/>
      <c r="BR345" s="1244"/>
      <c r="BS345" s="1244"/>
      <c r="BT345" s="1244"/>
      <c r="BU345" s="1244"/>
      <c r="BV345" s="1244"/>
      <c r="BW345" s="1244"/>
      <c r="BX345" s="1244"/>
      <c r="BY345" s="1244"/>
      <c r="BZ345" s="1244"/>
      <c r="CA345" s="1244"/>
    </row>
    <row r="346" spans="1:79" ht="6.75" customHeight="1" thickBot="1">
      <c r="F346" s="1441"/>
      <c r="I346" s="1196"/>
      <c r="J346" s="1244"/>
      <c r="K346" s="1244"/>
      <c r="L346" s="1244"/>
      <c r="M346" s="1244"/>
      <c r="N346" s="1336"/>
      <c r="O346" s="1244"/>
      <c r="P346" s="1244"/>
      <c r="Q346" s="1244"/>
      <c r="R346" s="1244"/>
      <c r="S346" s="1244"/>
      <c r="T346" s="1244"/>
      <c r="U346" s="1244"/>
      <c r="V346" s="1244"/>
      <c r="W346" s="1244"/>
      <c r="X346" s="1244"/>
      <c r="Y346" s="1244"/>
      <c r="Z346" s="1244"/>
      <c r="AA346" s="1244"/>
      <c r="AB346" s="1244"/>
      <c r="AC346" s="1244"/>
      <c r="AD346" s="1244"/>
      <c r="AE346" s="1244"/>
      <c r="AF346" s="1244"/>
      <c r="AG346" s="1244"/>
      <c r="AH346" s="1244"/>
      <c r="AI346" s="1244"/>
      <c r="AJ346" s="1244"/>
      <c r="AK346" s="1244"/>
      <c r="AL346" s="1244"/>
      <c r="AM346" s="1244"/>
      <c r="AN346" s="1244"/>
      <c r="AO346" s="1244"/>
      <c r="AP346" s="1244"/>
      <c r="AQ346" s="1244"/>
      <c r="AR346" s="1244"/>
      <c r="AS346" s="1244"/>
      <c r="AT346" s="1244"/>
      <c r="AU346" s="1244"/>
      <c r="AV346" s="1244"/>
      <c r="AW346" s="1244"/>
      <c r="AX346" s="1244"/>
      <c r="AY346" s="1244"/>
      <c r="AZ346" s="1244"/>
      <c r="BA346" s="1244"/>
      <c r="BB346" s="1244"/>
      <c r="BC346" s="1244"/>
      <c r="BD346" s="1244"/>
      <c r="BE346" s="1244"/>
      <c r="BF346" s="1244"/>
      <c r="BG346" s="1244"/>
      <c r="BH346" s="1244"/>
      <c r="BI346" s="1244"/>
      <c r="BJ346" s="1244"/>
      <c r="BK346" s="1244"/>
      <c r="BL346" s="1244"/>
      <c r="BM346" s="1244"/>
      <c r="BN346" s="1244"/>
      <c r="BO346" s="1244"/>
      <c r="BP346" s="1244"/>
      <c r="BQ346" s="1244"/>
      <c r="BR346" s="1244"/>
      <c r="BS346" s="1244"/>
      <c r="BT346" s="1244"/>
      <c r="BU346" s="1244"/>
      <c r="BV346" s="1244"/>
      <c r="BW346" s="1244"/>
      <c r="BX346" s="1244"/>
      <c r="BY346" s="1244"/>
      <c r="BZ346" s="1244"/>
      <c r="CA346" s="1244"/>
    </row>
    <row r="347" spans="1:79" s="1350" customFormat="1" ht="23.25" customHeight="1" thickBot="1">
      <c r="A347" s="1343"/>
      <c r="B347" s="1344"/>
      <c r="C347" s="1345"/>
      <c r="D347" s="1345"/>
      <c r="E347" s="1346"/>
      <c r="F347" s="1347" t="s">
        <v>836</v>
      </c>
      <c r="G347" s="1348"/>
      <c r="H347" s="1347" t="s">
        <v>837</v>
      </c>
      <c r="I347" s="1416" t="e">
        <f>IF(OR(G361="KO",G370="KO",G378="KO"),"KO","Nincs KO")</f>
        <v>#DIV/0!</v>
      </c>
      <c r="J347" s="1244"/>
      <c r="K347" s="1244"/>
      <c r="L347" s="1244"/>
      <c r="M347" s="1244"/>
      <c r="N347" s="1336"/>
      <c r="O347" s="1244"/>
      <c r="P347" s="1244"/>
      <c r="Q347" s="1244"/>
      <c r="R347" s="1244"/>
      <c r="S347" s="1244"/>
      <c r="T347" s="1244"/>
      <c r="U347" s="1244"/>
      <c r="V347" s="1244"/>
      <c r="W347" s="1244"/>
      <c r="X347" s="1244"/>
      <c r="Y347" s="1244"/>
      <c r="Z347" s="1244"/>
      <c r="AA347" s="1244"/>
      <c r="AB347" s="1244"/>
      <c r="AC347" s="1244"/>
      <c r="AD347" s="1244"/>
      <c r="AE347" s="1244"/>
      <c r="AF347" s="1244"/>
      <c r="AG347" s="1244"/>
      <c r="AH347" s="1244"/>
      <c r="AI347" s="1244"/>
      <c r="AJ347" s="1244"/>
      <c r="AK347" s="1244"/>
      <c r="AL347" s="1244"/>
      <c r="AM347" s="1244"/>
      <c r="AN347" s="1244"/>
      <c r="AO347" s="1244"/>
      <c r="AP347" s="1244"/>
      <c r="AQ347" s="1244"/>
      <c r="AR347" s="1244"/>
      <c r="AS347" s="1244"/>
      <c r="AT347" s="1244"/>
      <c r="AU347" s="1244"/>
      <c r="AV347" s="1244"/>
      <c r="AW347" s="1244"/>
      <c r="AX347" s="1244"/>
      <c r="AY347" s="1244"/>
      <c r="AZ347" s="1244"/>
      <c r="BA347" s="1244"/>
      <c r="BB347" s="1244"/>
      <c r="BC347" s="1244"/>
      <c r="BD347" s="1244"/>
      <c r="BE347" s="1244"/>
      <c r="BF347" s="1244"/>
      <c r="BG347" s="1244"/>
      <c r="BH347" s="1244"/>
      <c r="BI347" s="1244"/>
      <c r="BJ347" s="1244"/>
      <c r="BK347" s="1244"/>
      <c r="BL347" s="1244"/>
      <c r="BM347" s="1244"/>
      <c r="BN347" s="1244"/>
      <c r="BO347" s="1244"/>
      <c r="BP347" s="1244"/>
      <c r="BQ347" s="1244"/>
      <c r="BR347" s="1244"/>
      <c r="BS347" s="1244"/>
      <c r="BT347" s="1244"/>
      <c r="BU347" s="1244"/>
      <c r="BV347" s="1244"/>
      <c r="BW347" s="1244"/>
      <c r="BX347" s="1244"/>
      <c r="BY347" s="1244"/>
      <c r="BZ347" s="1244"/>
      <c r="CA347" s="1244"/>
    </row>
    <row r="348" spans="1:79" ht="45.6" customHeight="1" thickBot="1">
      <c r="B348" s="1351" t="s">
        <v>1002</v>
      </c>
      <c r="C348" s="1352" t="s">
        <v>1003</v>
      </c>
      <c r="D348" s="1352"/>
      <c r="E348" s="1353"/>
      <c r="F348" s="1354">
        <f>+E354+E363+E372+E380+E386</f>
        <v>8</v>
      </c>
      <c r="G348" s="1355"/>
      <c r="H348" s="1356">
        <v>27</v>
      </c>
      <c r="I348" s="1357" t="e">
        <f>SUM(G353,G361,G370,G378,G385)</f>
        <v>#DIV/0!</v>
      </c>
      <c r="J348" s="1244"/>
      <c r="K348" s="1244"/>
      <c r="L348" s="1244"/>
      <c r="M348" s="1244"/>
      <c r="N348" s="1336"/>
      <c r="O348" s="1244"/>
      <c r="P348" s="1244"/>
      <c r="Q348" s="1244"/>
      <c r="R348" s="1244"/>
      <c r="S348" s="1244"/>
      <c r="T348" s="1244"/>
      <c r="U348" s="1244"/>
      <c r="V348" s="1244"/>
      <c r="W348" s="1244"/>
      <c r="X348" s="1244"/>
      <c r="Y348" s="1244"/>
      <c r="Z348" s="1244"/>
      <c r="AA348" s="1244"/>
      <c r="AB348" s="1244"/>
      <c r="AC348" s="1244"/>
      <c r="AD348" s="1244"/>
      <c r="AE348" s="1244"/>
      <c r="AF348" s="1244"/>
      <c r="AG348" s="1244"/>
      <c r="AH348" s="1244"/>
      <c r="AI348" s="1244"/>
      <c r="AJ348" s="1244"/>
      <c r="AK348" s="1244"/>
      <c r="AL348" s="1244"/>
      <c r="AM348" s="1244"/>
      <c r="AN348" s="1244"/>
      <c r="AO348" s="1244"/>
      <c r="AP348" s="1244"/>
      <c r="AQ348" s="1244"/>
      <c r="AR348" s="1244"/>
      <c r="AS348" s="1244"/>
      <c r="AT348" s="1244"/>
      <c r="AU348" s="1244"/>
      <c r="AV348" s="1244"/>
      <c r="AW348" s="1244"/>
      <c r="AX348" s="1244"/>
      <c r="AY348" s="1244"/>
      <c r="AZ348" s="1244"/>
      <c r="BA348" s="1244"/>
      <c r="BB348" s="1244"/>
      <c r="BC348" s="1244"/>
      <c r="BD348" s="1244"/>
      <c r="BE348" s="1244"/>
      <c r="BF348" s="1244"/>
      <c r="BG348" s="1244"/>
      <c r="BH348" s="1244"/>
      <c r="BI348" s="1244"/>
      <c r="BJ348" s="1244"/>
      <c r="BK348" s="1244"/>
      <c r="BL348" s="1244"/>
      <c r="BM348" s="1244"/>
      <c r="BN348" s="1244"/>
      <c r="BO348" s="1244"/>
      <c r="BP348" s="1244"/>
      <c r="BQ348" s="1244"/>
      <c r="BR348" s="1244"/>
      <c r="BS348" s="1244"/>
      <c r="BT348" s="1244"/>
      <c r="BU348" s="1244"/>
      <c r="BV348" s="1244"/>
      <c r="BW348" s="1244"/>
      <c r="BX348" s="1244"/>
      <c r="BY348" s="1244"/>
      <c r="BZ348" s="1244"/>
      <c r="CA348" s="1244"/>
    </row>
    <row r="349" spans="1:79" ht="20.25" customHeight="1">
      <c r="B349" s="1358" t="s">
        <v>1004</v>
      </c>
      <c r="C349" s="1359"/>
      <c r="D349" s="1359"/>
      <c r="E349" s="1359"/>
      <c r="F349" s="1441"/>
      <c r="G349" s="1361"/>
      <c r="H349" s="1361"/>
      <c r="I349" s="1244"/>
      <c r="J349" s="1244"/>
      <c r="K349" s="1244"/>
      <c r="L349" s="1244"/>
      <c r="M349" s="1244"/>
      <c r="N349" s="1336"/>
      <c r="O349" s="1244"/>
      <c r="P349" s="1244"/>
      <c r="Q349" s="1244"/>
      <c r="R349" s="1244"/>
      <c r="S349" s="1244"/>
      <c r="T349" s="1244"/>
      <c r="U349" s="1244"/>
      <c r="V349" s="1244"/>
      <c r="W349" s="1244"/>
      <c r="X349" s="1244"/>
      <c r="Y349" s="1244"/>
      <c r="Z349" s="1244"/>
      <c r="AA349" s="1244"/>
      <c r="AB349" s="1244"/>
      <c r="AC349" s="1244"/>
      <c r="AD349" s="1244"/>
      <c r="AE349" s="1244"/>
      <c r="AF349" s="1244"/>
      <c r="AG349" s="1244"/>
      <c r="AH349" s="1244"/>
      <c r="AI349" s="1244"/>
      <c r="AJ349" s="1244"/>
      <c r="AK349" s="1244"/>
      <c r="AL349" s="1244"/>
      <c r="AM349" s="1244"/>
      <c r="AN349" s="1244"/>
      <c r="AO349" s="1244"/>
      <c r="AP349" s="1244"/>
      <c r="AQ349" s="1244"/>
      <c r="AR349" s="1244"/>
      <c r="AS349" s="1244"/>
      <c r="AT349" s="1244"/>
      <c r="AU349" s="1244"/>
      <c r="AV349" s="1244"/>
      <c r="AW349" s="1244"/>
      <c r="AX349" s="1244"/>
      <c r="AY349" s="1244"/>
      <c r="AZ349" s="1244"/>
      <c r="BA349" s="1244"/>
      <c r="BB349" s="1244"/>
      <c r="BC349" s="1244"/>
      <c r="BD349" s="1244"/>
      <c r="BE349" s="1244"/>
      <c r="BF349" s="1244"/>
      <c r="BG349" s="1244"/>
      <c r="BH349" s="1244"/>
      <c r="BI349" s="1244"/>
      <c r="BJ349" s="1244"/>
      <c r="BK349" s="1244"/>
      <c r="BL349" s="1244"/>
      <c r="BM349" s="1244"/>
      <c r="BN349" s="1244"/>
      <c r="BO349" s="1244"/>
      <c r="BP349" s="1244"/>
      <c r="BQ349" s="1244"/>
      <c r="BR349" s="1244"/>
      <c r="BS349" s="1244"/>
      <c r="BT349" s="1244"/>
      <c r="BU349" s="1244"/>
      <c r="BV349" s="1244"/>
      <c r="BW349" s="1244"/>
      <c r="BX349" s="1244"/>
      <c r="BY349" s="1244"/>
      <c r="BZ349" s="1244"/>
      <c r="CA349" s="1244"/>
    </row>
    <row r="350" spans="1:79" ht="18" customHeight="1">
      <c r="A350" s="1193">
        <v>35</v>
      </c>
      <c r="B350" s="1358" t="s">
        <v>1005</v>
      </c>
      <c r="C350" s="1359"/>
      <c r="D350" s="1359"/>
      <c r="E350" s="1359"/>
      <c r="F350" s="1441"/>
      <c r="G350" s="1362"/>
      <c r="H350" s="1362"/>
      <c r="I350" s="1244"/>
      <c r="J350" s="1244"/>
      <c r="K350" s="1244"/>
      <c r="L350" s="1244"/>
      <c r="M350" s="1244"/>
      <c r="N350" s="1336"/>
      <c r="O350" s="1244"/>
      <c r="P350" s="1244"/>
      <c r="Q350" s="1244"/>
      <c r="R350" s="1244"/>
      <c r="S350" s="1244"/>
      <c r="T350" s="1244"/>
      <c r="U350" s="1244"/>
      <c r="V350" s="1244"/>
      <c r="W350" s="1244"/>
      <c r="X350" s="1244"/>
      <c r="Y350" s="1244"/>
      <c r="Z350" s="1244"/>
      <c r="AA350" s="1244"/>
      <c r="AB350" s="1244"/>
      <c r="AC350" s="1244"/>
      <c r="AD350" s="1244"/>
      <c r="AE350" s="1244"/>
      <c r="AF350" s="1244"/>
      <c r="AG350" s="1244"/>
      <c r="AH350" s="1244"/>
      <c r="AI350" s="1244"/>
      <c r="AJ350" s="1244"/>
      <c r="AK350" s="1244"/>
      <c r="AL350" s="1244"/>
      <c r="AM350" s="1244"/>
      <c r="AN350" s="1244"/>
      <c r="AO350" s="1244"/>
      <c r="AP350" s="1244"/>
      <c r="AQ350" s="1244"/>
      <c r="AR350" s="1244"/>
      <c r="AS350" s="1244"/>
      <c r="AT350" s="1244"/>
      <c r="AU350" s="1244"/>
      <c r="AV350" s="1244"/>
      <c r="AW350" s="1244"/>
      <c r="AX350" s="1244"/>
      <c r="AY350" s="1244"/>
      <c r="AZ350" s="1244"/>
      <c r="BA350" s="1244"/>
      <c r="BB350" s="1244"/>
      <c r="BC350" s="1244"/>
      <c r="BD350" s="1244"/>
      <c r="BE350" s="1244"/>
      <c r="BF350" s="1244"/>
      <c r="BG350" s="1244"/>
      <c r="BH350" s="1244"/>
      <c r="BI350" s="1244"/>
      <c r="BJ350" s="1244"/>
      <c r="BK350" s="1244"/>
      <c r="BL350" s="1244"/>
      <c r="BM350" s="1244"/>
      <c r="BN350" s="1244"/>
      <c r="BO350" s="1244"/>
      <c r="BP350" s="1244"/>
      <c r="BQ350" s="1244"/>
      <c r="BR350" s="1244"/>
      <c r="BS350" s="1244"/>
      <c r="BT350" s="1244"/>
      <c r="BU350" s="1244"/>
      <c r="BV350" s="1244"/>
      <c r="BW350" s="1244"/>
      <c r="BX350" s="1244"/>
      <c r="BY350" s="1244"/>
      <c r="BZ350" s="1244"/>
      <c r="CA350" s="1244"/>
    </row>
    <row r="351" spans="1:79" ht="35.25" customHeight="1">
      <c r="B351" s="1363" t="s">
        <v>1006</v>
      </c>
      <c r="C351" s="1364"/>
      <c r="D351" s="1364"/>
      <c r="E351" s="1365"/>
      <c r="F351" s="1441"/>
      <c r="G351" s="1362"/>
      <c r="H351" s="1362"/>
      <c r="I351" s="1244"/>
      <c r="J351" s="1244"/>
      <c r="K351" s="1244"/>
      <c r="L351" s="1244"/>
      <c r="M351" s="1244"/>
      <c r="N351" s="1336"/>
      <c r="O351" s="1244"/>
      <c r="P351" s="1244"/>
      <c r="Q351" s="1244"/>
      <c r="R351" s="1244"/>
      <c r="S351" s="1244"/>
      <c r="T351" s="1244"/>
      <c r="U351" s="1244"/>
      <c r="V351" s="1244"/>
      <c r="W351" s="1244"/>
      <c r="X351" s="1244"/>
      <c r="Y351" s="1244"/>
      <c r="Z351" s="1244"/>
      <c r="AA351" s="1244"/>
      <c r="AB351" s="1244"/>
      <c r="AC351" s="1244"/>
      <c r="AD351" s="1244"/>
      <c r="AE351" s="1244"/>
      <c r="AF351" s="1244"/>
      <c r="AG351" s="1244"/>
      <c r="AH351" s="1244"/>
      <c r="AI351" s="1244"/>
      <c r="AJ351" s="1244"/>
      <c r="AK351" s="1244"/>
      <c r="AL351" s="1244"/>
      <c r="AM351" s="1244"/>
      <c r="AN351" s="1244"/>
      <c r="AO351" s="1244"/>
      <c r="AP351" s="1244"/>
      <c r="AQ351" s="1244"/>
      <c r="AR351" s="1244"/>
      <c r="AS351" s="1244"/>
      <c r="AT351" s="1244"/>
      <c r="AU351" s="1244"/>
      <c r="AV351" s="1244"/>
      <c r="AW351" s="1244"/>
      <c r="AX351" s="1244"/>
      <c r="AY351" s="1244"/>
      <c r="AZ351" s="1244"/>
      <c r="BA351" s="1244"/>
      <c r="BB351" s="1244"/>
      <c r="BC351" s="1244"/>
      <c r="BD351" s="1244"/>
      <c r="BE351" s="1244"/>
      <c r="BF351" s="1244"/>
      <c r="BG351" s="1244"/>
      <c r="BH351" s="1244"/>
      <c r="BI351" s="1244"/>
      <c r="BJ351" s="1244"/>
      <c r="BK351" s="1244"/>
      <c r="BL351" s="1244"/>
      <c r="BM351" s="1244"/>
      <c r="BN351" s="1244"/>
      <c r="BO351" s="1244"/>
      <c r="BP351" s="1244"/>
      <c r="BQ351" s="1244"/>
      <c r="BR351" s="1244"/>
      <c r="BS351" s="1244"/>
      <c r="BT351" s="1244"/>
      <c r="BU351" s="1244"/>
      <c r="BV351" s="1244"/>
      <c r="BW351" s="1244"/>
      <c r="BX351" s="1244"/>
      <c r="BY351" s="1244"/>
      <c r="BZ351" s="1244"/>
      <c r="CA351" s="1244"/>
    </row>
    <row r="352" spans="1:79" ht="16.5" customHeight="1" thickBot="1">
      <c r="B352" s="1358" t="s">
        <v>842</v>
      </c>
      <c r="C352" s="1366"/>
      <c r="F352" s="1441"/>
      <c r="G352" s="1362"/>
      <c r="H352" s="1362"/>
      <c r="I352" s="1244"/>
      <c r="J352" s="1244"/>
      <c r="K352" s="1244"/>
      <c r="L352" s="1244"/>
      <c r="M352" s="1244"/>
      <c r="N352" s="1336"/>
      <c r="O352" s="1244"/>
      <c r="P352" s="1244"/>
      <c r="Q352" s="1244"/>
      <c r="R352" s="1244"/>
      <c r="S352" s="1244"/>
      <c r="T352" s="1244"/>
      <c r="U352" s="1244"/>
      <c r="V352" s="1244"/>
      <c r="W352" s="1244"/>
      <c r="X352" s="1244"/>
      <c r="Y352" s="1244"/>
      <c r="Z352" s="1244"/>
      <c r="AA352" s="1244"/>
      <c r="AB352" s="1244"/>
      <c r="AC352" s="1244"/>
      <c r="AD352" s="1244"/>
      <c r="AE352" s="1244"/>
      <c r="AF352" s="1244"/>
      <c r="AG352" s="1244"/>
      <c r="AH352" s="1244"/>
      <c r="AI352" s="1244"/>
      <c r="AJ352" s="1244"/>
      <c r="AK352" s="1244"/>
      <c r="AL352" s="1244"/>
      <c r="AM352" s="1244"/>
      <c r="AN352" s="1244"/>
      <c r="AO352" s="1244"/>
      <c r="AP352" s="1244"/>
      <c r="AQ352" s="1244"/>
      <c r="AR352" s="1244"/>
      <c r="AS352" s="1244"/>
      <c r="AT352" s="1244"/>
      <c r="AU352" s="1244"/>
      <c r="AV352" s="1244"/>
      <c r="AW352" s="1244"/>
      <c r="AX352" s="1244"/>
      <c r="AY352" s="1244"/>
      <c r="AZ352" s="1244"/>
      <c r="BA352" s="1244"/>
      <c r="BB352" s="1244"/>
      <c r="BC352" s="1244"/>
      <c r="BD352" s="1244"/>
      <c r="BE352" s="1244"/>
      <c r="BF352" s="1244"/>
      <c r="BG352" s="1244"/>
      <c r="BH352" s="1244"/>
      <c r="BI352" s="1244"/>
      <c r="BJ352" s="1244"/>
      <c r="BK352" s="1244"/>
      <c r="BL352" s="1244"/>
      <c r="BM352" s="1244"/>
      <c r="BN352" s="1244"/>
      <c r="BO352" s="1244"/>
      <c r="BP352" s="1244"/>
      <c r="BQ352" s="1244"/>
      <c r="BR352" s="1244"/>
      <c r="BS352" s="1244"/>
      <c r="BT352" s="1244"/>
      <c r="BU352" s="1244"/>
      <c r="BV352" s="1244"/>
      <c r="BW352" s="1244"/>
      <c r="BX352" s="1244"/>
      <c r="BY352" s="1244"/>
      <c r="BZ352" s="1244"/>
      <c r="CA352" s="1244"/>
    </row>
    <row r="353" spans="1:79" ht="33.75" customHeight="1" thickBot="1">
      <c r="B353" s="1367" t="s">
        <v>843</v>
      </c>
      <c r="C353" s="1368" t="s">
        <v>844</v>
      </c>
      <c r="D353" s="1368" t="s">
        <v>845</v>
      </c>
      <c r="E353" s="1369" t="s">
        <v>846</v>
      </c>
      <c r="F353" s="1413" t="s">
        <v>847</v>
      </c>
      <c r="G353" s="1478" t="e">
        <f>AVERAGE([2]A.Pontozás_1.értékelő!G349,[2]B.Pontozás_2.értékelő!G349)</f>
        <v>#DIV/0!</v>
      </c>
      <c r="H353" s="1362"/>
      <c r="I353" s="1244"/>
      <c r="J353" s="1244"/>
      <c r="K353" s="1244"/>
      <c r="L353" s="1244"/>
      <c r="M353" s="1244"/>
      <c r="N353" s="1336"/>
      <c r="O353" s="1244"/>
      <c r="P353" s="1244"/>
      <c r="Q353" s="1244"/>
      <c r="R353" s="1244"/>
      <c r="S353" s="1244"/>
      <c r="T353" s="1244"/>
      <c r="U353" s="1244"/>
      <c r="V353" s="1244"/>
      <c r="W353" s="1244"/>
      <c r="X353" s="1244"/>
      <c r="Y353" s="1244"/>
      <c r="Z353" s="1244"/>
      <c r="AA353" s="1244"/>
      <c r="AB353" s="1244"/>
      <c r="AC353" s="1244"/>
      <c r="AD353" s="1244"/>
      <c r="AE353" s="1244"/>
      <c r="AF353" s="1244"/>
      <c r="AG353" s="1244"/>
      <c r="AH353" s="1244"/>
      <c r="AI353" s="1244"/>
      <c r="AJ353" s="1244"/>
      <c r="AK353" s="1244"/>
      <c r="AL353" s="1244"/>
      <c r="AM353" s="1244"/>
      <c r="AN353" s="1244"/>
      <c r="AO353" s="1244"/>
      <c r="AP353" s="1244"/>
      <c r="AQ353" s="1244"/>
      <c r="AR353" s="1244"/>
      <c r="AS353" s="1244"/>
      <c r="AT353" s="1244"/>
      <c r="AU353" s="1244"/>
      <c r="AV353" s="1244"/>
      <c r="AW353" s="1244"/>
      <c r="AX353" s="1244"/>
      <c r="AY353" s="1244"/>
      <c r="AZ353" s="1244"/>
      <c r="BA353" s="1244"/>
      <c r="BB353" s="1244"/>
      <c r="BC353" s="1244"/>
      <c r="BD353" s="1244"/>
      <c r="BE353" s="1244"/>
      <c r="BF353" s="1244"/>
      <c r="BG353" s="1244"/>
      <c r="BH353" s="1244"/>
      <c r="BI353" s="1244"/>
      <c r="BJ353" s="1244"/>
      <c r="BK353" s="1244"/>
      <c r="BL353" s="1244"/>
      <c r="BM353" s="1244"/>
      <c r="BN353" s="1244"/>
      <c r="BO353" s="1244"/>
      <c r="BP353" s="1244"/>
      <c r="BQ353" s="1244"/>
      <c r="BR353" s="1244"/>
      <c r="BS353" s="1244"/>
      <c r="BT353" s="1244"/>
      <c r="BU353" s="1244"/>
      <c r="BV353" s="1244"/>
      <c r="BW353" s="1244"/>
      <c r="BX353" s="1244"/>
      <c r="BY353" s="1244"/>
      <c r="BZ353" s="1244"/>
      <c r="CA353" s="1244"/>
    </row>
    <row r="354" spans="1:79" ht="21" customHeight="1">
      <c r="B354" s="1378" t="s">
        <v>849</v>
      </c>
      <c r="C354" s="1379">
        <v>0</v>
      </c>
      <c r="D354" s="1380">
        <v>3</v>
      </c>
      <c r="E354" s="1381">
        <v>0</v>
      </c>
      <c r="F354" s="1414"/>
      <c r="G354" s="1407"/>
      <c r="H354" s="1407"/>
      <c r="I354" s="1408"/>
      <c r="J354" s="1244"/>
      <c r="K354" s="1244"/>
      <c r="L354" s="1244"/>
      <c r="M354" s="1244"/>
      <c r="N354" s="1336"/>
      <c r="O354" s="1244"/>
      <c r="P354" s="1244"/>
      <c r="Q354" s="1244"/>
      <c r="R354" s="1244"/>
      <c r="S354" s="1244"/>
      <c r="T354" s="1244"/>
      <c r="U354" s="1244"/>
      <c r="V354" s="1244"/>
      <c r="W354" s="1244"/>
      <c r="X354" s="1244"/>
      <c r="Y354" s="1244"/>
      <c r="Z354" s="1244"/>
      <c r="AA354" s="1244"/>
      <c r="AB354" s="1244"/>
      <c r="AC354" s="1244"/>
      <c r="AD354" s="1244"/>
      <c r="AE354" s="1244"/>
      <c r="AF354" s="1244"/>
      <c r="AG354" s="1244"/>
      <c r="AH354" s="1244"/>
      <c r="AI354" s="1244"/>
      <c r="AJ354" s="1244"/>
      <c r="AK354" s="1244"/>
      <c r="AL354" s="1244"/>
      <c r="AM354" s="1244"/>
      <c r="AN354" s="1244"/>
      <c r="AO354" s="1244"/>
      <c r="AP354" s="1244"/>
      <c r="AQ354" s="1244"/>
      <c r="AR354" s="1244"/>
      <c r="AS354" s="1244"/>
      <c r="AT354" s="1244"/>
      <c r="AU354" s="1244"/>
      <c r="AV354" s="1244"/>
      <c r="AW354" s="1244"/>
      <c r="AX354" s="1244"/>
      <c r="AY354" s="1244"/>
      <c r="AZ354" s="1244"/>
      <c r="BA354" s="1244"/>
      <c r="BB354" s="1244"/>
      <c r="BC354" s="1244"/>
      <c r="BD354" s="1244"/>
      <c r="BE354" s="1244"/>
      <c r="BF354" s="1244"/>
      <c r="BG354" s="1244"/>
      <c r="BH354" s="1244"/>
      <c r="BI354" s="1244"/>
      <c r="BJ354" s="1244"/>
      <c r="BK354" s="1244"/>
      <c r="BL354" s="1244"/>
      <c r="BM354" s="1244"/>
      <c r="BN354" s="1244"/>
      <c r="BO354" s="1244"/>
      <c r="BP354" s="1244"/>
      <c r="BQ354" s="1244"/>
      <c r="BR354" s="1244"/>
      <c r="BS354" s="1244"/>
      <c r="BT354" s="1244"/>
      <c r="BU354" s="1244"/>
      <c r="BV354" s="1244"/>
      <c r="BW354" s="1244"/>
      <c r="BX354" s="1244"/>
      <c r="BY354" s="1244"/>
      <c r="BZ354" s="1244"/>
      <c r="CA354" s="1244"/>
    </row>
    <row r="355" spans="1:79" ht="20.25" customHeight="1">
      <c r="B355" s="1388" t="s">
        <v>1007</v>
      </c>
      <c r="C355" s="1389">
        <v>1</v>
      </c>
      <c r="D355" s="1390">
        <v>3</v>
      </c>
      <c r="E355" s="1391">
        <v>3</v>
      </c>
      <c r="F355" s="1414"/>
      <c r="G355" s="1409"/>
      <c r="H355" s="1409"/>
      <c r="I355" s="1410"/>
      <c r="J355" s="1244"/>
      <c r="K355" s="1244"/>
      <c r="L355" s="1244"/>
      <c r="M355" s="1244"/>
      <c r="N355" s="1336"/>
      <c r="O355" s="1244"/>
      <c r="P355" s="1244"/>
      <c r="Q355" s="1244"/>
      <c r="R355" s="1244"/>
      <c r="S355" s="1244"/>
      <c r="T355" s="1244"/>
      <c r="U355" s="1244"/>
      <c r="V355" s="1244"/>
      <c r="W355" s="1244"/>
      <c r="X355" s="1244"/>
      <c r="Y355" s="1244"/>
      <c r="Z355" s="1244"/>
      <c r="AA355" s="1244"/>
      <c r="AB355" s="1244"/>
      <c r="AC355" s="1244"/>
      <c r="AD355" s="1244"/>
      <c r="AE355" s="1244"/>
      <c r="AF355" s="1244"/>
      <c r="AG355" s="1244"/>
      <c r="AH355" s="1244"/>
      <c r="AI355" s="1244"/>
      <c r="AJ355" s="1244"/>
      <c r="AK355" s="1244"/>
      <c r="AL355" s="1244"/>
      <c r="AM355" s="1244"/>
      <c r="AN355" s="1244"/>
      <c r="AO355" s="1244"/>
      <c r="AP355" s="1244"/>
      <c r="AQ355" s="1244"/>
      <c r="AR355" s="1244"/>
      <c r="AS355" s="1244"/>
      <c r="AT355" s="1244"/>
      <c r="AU355" s="1244"/>
      <c r="AV355" s="1244"/>
      <c r="AW355" s="1244"/>
      <c r="AX355" s="1244"/>
      <c r="AY355" s="1244"/>
      <c r="AZ355" s="1244"/>
      <c r="BA355" s="1244"/>
      <c r="BB355" s="1244"/>
      <c r="BC355" s="1244"/>
      <c r="BD355" s="1244"/>
      <c r="BE355" s="1244"/>
      <c r="BF355" s="1244"/>
      <c r="BG355" s="1244"/>
      <c r="BH355" s="1244"/>
      <c r="BI355" s="1244"/>
      <c r="BJ355" s="1244"/>
      <c r="BK355" s="1244"/>
      <c r="BL355" s="1244"/>
      <c r="BM355" s="1244"/>
      <c r="BN355" s="1244"/>
      <c r="BO355" s="1244"/>
      <c r="BP355" s="1244"/>
      <c r="BQ355" s="1244"/>
      <c r="BR355" s="1244"/>
      <c r="BS355" s="1244"/>
      <c r="BT355" s="1244"/>
      <c r="BU355" s="1244"/>
      <c r="BV355" s="1244"/>
      <c r="BW355" s="1244"/>
      <c r="BX355" s="1244"/>
      <c r="BY355" s="1244"/>
      <c r="BZ355" s="1244"/>
      <c r="CA355" s="1244"/>
    </row>
    <row r="356" spans="1:79" ht="20.25" customHeight="1" thickBot="1">
      <c r="B356" s="1394" t="s">
        <v>1008</v>
      </c>
      <c r="C356" s="1395">
        <v>2</v>
      </c>
      <c r="D356" s="1396">
        <v>3</v>
      </c>
      <c r="E356" s="1397">
        <v>6</v>
      </c>
      <c r="F356" s="1415"/>
      <c r="G356" s="1411"/>
      <c r="H356" s="1411"/>
      <c r="I356" s="1412"/>
      <c r="J356" s="1244"/>
      <c r="K356" s="1244"/>
      <c r="L356" s="1244"/>
      <c r="M356" s="1244"/>
      <c r="N356" s="1336"/>
      <c r="O356" s="1244"/>
      <c r="P356" s="1244"/>
      <c r="Q356" s="1244"/>
      <c r="R356" s="1244"/>
      <c r="S356" s="1244"/>
      <c r="T356" s="1244"/>
      <c r="U356" s="1244"/>
      <c r="V356" s="1244"/>
      <c r="W356" s="1244"/>
      <c r="X356" s="1244"/>
      <c r="Y356" s="1244"/>
      <c r="Z356" s="1244"/>
      <c r="AA356" s="1244"/>
      <c r="AB356" s="1244"/>
      <c r="AC356" s="1244"/>
      <c r="AD356" s="1244"/>
      <c r="AE356" s="1244"/>
      <c r="AF356" s="1244"/>
      <c r="AG356" s="1244"/>
      <c r="AH356" s="1244"/>
      <c r="AI356" s="1244"/>
      <c r="AJ356" s="1244"/>
      <c r="AK356" s="1244"/>
      <c r="AL356" s="1244"/>
      <c r="AM356" s="1244"/>
      <c r="AN356" s="1244"/>
      <c r="AO356" s="1244"/>
      <c r="AP356" s="1244"/>
      <c r="AQ356" s="1244"/>
      <c r="AR356" s="1244"/>
      <c r="AS356" s="1244"/>
      <c r="AT356" s="1244"/>
      <c r="AU356" s="1244"/>
      <c r="AV356" s="1244"/>
      <c r="AW356" s="1244"/>
      <c r="AX356" s="1244"/>
      <c r="AY356" s="1244"/>
      <c r="AZ356" s="1244"/>
      <c r="BA356" s="1244"/>
      <c r="BB356" s="1244"/>
      <c r="BC356" s="1244"/>
      <c r="BD356" s="1244"/>
      <c r="BE356" s="1244"/>
      <c r="BF356" s="1244"/>
      <c r="BG356" s="1244"/>
      <c r="BH356" s="1244"/>
      <c r="BI356" s="1244"/>
      <c r="BJ356" s="1244"/>
      <c r="BK356" s="1244"/>
      <c r="BL356" s="1244"/>
      <c r="BM356" s="1244"/>
      <c r="BN356" s="1244"/>
      <c r="BO356" s="1244"/>
      <c r="BP356" s="1244"/>
      <c r="BQ356" s="1244"/>
      <c r="BR356" s="1244"/>
      <c r="BS356" s="1244"/>
      <c r="BT356" s="1244"/>
      <c r="BU356" s="1244"/>
      <c r="BV356" s="1244"/>
      <c r="BW356" s="1244"/>
      <c r="BX356" s="1244"/>
      <c r="BY356" s="1244"/>
      <c r="BZ356" s="1244"/>
      <c r="CA356" s="1244"/>
    </row>
    <row r="357" spans="1:79" ht="9" customHeight="1">
      <c r="B357" s="1404"/>
      <c r="C357" s="1405"/>
      <c r="D357" s="1405"/>
      <c r="E357" s="1405"/>
      <c r="F357" s="1441"/>
      <c r="G357" s="1362"/>
      <c r="H357" s="1362"/>
      <c r="I357" s="1244"/>
      <c r="J357" s="1244"/>
      <c r="K357" s="1244"/>
      <c r="L357" s="1244"/>
      <c r="M357" s="1244"/>
      <c r="N357" s="1336"/>
      <c r="O357" s="1244"/>
      <c r="P357" s="1244"/>
      <c r="Q357" s="1244"/>
      <c r="R357" s="1244"/>
      <c r="S357" s="1244"/>
      <c r="T357" s="1244"/>
      <c r="U357" s="1244"/>
      <c r="V357" s="1244"/>
      <c r="W357" s="1244"/>
      <c r="X357" s="1244"/>
      <c r="Y357" s="1244"/>
      <c r="Z357" s="1244"/>
      <c r="AA357" s="1244"/>
      <c r="AB357" s="1244"/>
      <c r="AC357" s="1244"/>
      <c r="AD357" s="1244"/>
      <c r="AE357" s="1244"/>
      <c r="AF357" s="1244"/>
      <c r="AG357" s="1244"/>
      <c r="AH357" s="1244"/>
      <c r="AI357" s="1244"/>
      <c r="AJ357" s="1244"/>
      <c r="AK357" s="1244"/>
      <c r="AL357" s="1244"/>
      <c r="AM357" s="1244"/>
      <c r="AN357" s="1244"/>
      <c r="AO357" s="1244"/>
      <c r="AP357" s="1244"/>
      <c r="AQ357" s="1244"/>
      <c r="AR357" s="1244"/>
      <c r="AS357" s="1244"/>
      <c r="AT357" s="1244"/>
      <c r="AU357" s="1244"/>
      <c r="AV357" s="1244"/>
      <c r="AW357" s="1244"/>
      <c r="AX357" s="1244"/>
      <c r="AY357" s="1244"/>
      <c r="AZ357" s="1244"/>
      <c r="BA357" s="1244"/>
      <c r="BB357" s="1244"/>
      <c r="BC357" s="1244"/>
      <c r="BD357" s="1244"/>
      <c r="BE357" s="1244"/>
      <c r="BF357" s="1244"/>
      <c r="BG357" s="1244"/>
      <c r="BH357" s="1244"/>
      <c r="BI357" s="1244"/>
      <c r="BJ357" s="1244"/>
      <c r="BK357" s="1244"/>
      <c r="BL357" s="1244"/>
      <c r="BM357" s="1244"/>
      <c r="BN357" s="1244"/>
      <c r="BO357" s="1244"/>
      <c r="BP357" s="1244"/>
      <c r="BQ357" s="1244"/>
      <c r="BR357" s="1244"/>
      <c r="BS357" s="1244"/>
      <c r="BT357" s="1244"/>
      <c r="BU357" s="1244"/>
      <c r="BV357" s="1244"/>
      <c r="BW357" s="1244"/>
      <c r="BX357" s="1244"/>
      <c r="BY357" s="1244"/>
      <c r="BZ357" s="1244"/>
      <c r="CA357" s="1244"/>
    </row>
    <row r="358" spans="1:79" ht="18" customHeight="1">
      <c r="A358" s="1193">
        <v>36</v>
      </c>
      <c r="B358" s="1358" t="s">
        <v>1009</v>
      </c>
      <c r="C358" s="1359"/>
      <c r="D358" s="1359"/>
      <c r="E358" s="1359"/>
      <c r="F358" s="1441"/>
      <c r="G358" s="1362"/>
      <c r="H358" s="1362"/>
      <c r="I358" s="1244"/>
      <c r="J358" s="1244"/>
      <c r="K358" s="1244"/>
      <c r="L358" s="1244"/>
      <c r="M358" s="1244"/>
      <c r="N358" s="1336"/>
      <c r="O358" s="1244"/>
      <c r="P358" s="1244"/>
      <c r="Q358" s="1244"/>
      <c r="R358" s="1244"/>
      <c r="S358" s="1244"/>
      <c r="T358" s="1244"/>
      <c r="U358" s="1244"/>
      <c r="V358" s="1244"/>
      <c r="W358" s="1244"/>
      <c r="X358" s="1244"/>
      <c r="Y358" s="1244"/>
      <c r="Z358" s="1244"/>
      <c r="AA358" s="1244"/>
      <c r="AB358" s="1244"/>
      <c r="AC358" s="1244"/>
      <c r="AD358" s="1244"/>
      <c r="AE358" s="1244"/>
      <c r="AF358" s="1244"/>
      <c r="AG358" s="1244"/>
      <c r="AH358" s="1244"/>
      <c r="AI358" s="1244"/>
      <c r="AJ358" s="1244"/>
      <c r="AK358" s="1244"/>
      <c r="AL358" s="1244"/>
      <c r="AM358" s="1244"/>
      <c r="AN358" s="1244"/>
      <c r="AO358" s="1244"/>
      <c r="AP358" s="1244"/>
      <c r="AQ358" s="1244"/>
      <c r="AR358" s="1244"/>
      <c r="AS358" s="1244"/>
      <c r="AT358" s="1244"/>
      <c r="AU358" s="1244"/>
      <c r="AV358" s="1244"/>
      <c r="AW358" s="1244"/>
      <c r="AX358" s="1244"/>
      <c r="AY358" s="1244"/>
      <c r="AZ358" s="1244"/>
      <c r="BA358" s="1244"/>
      <c r="BB358" s="1244"/>
      <c r="BC358" s="1244"/>
      <c r="BD358" s="1244"/>
      <c r="BE358" s="1244"/>
      <c r="BF358" s="1244"/>
      <c r="BG358" s="1244"/>
      <c r="BH358" s="1244"/>
      <c r="BI358" s="1244"/>
      <c r="BJ358" s="1244"/>
      <c r="BK358" s="1244"/>
      <c r="BL358" s="1244"/>
      <c r="BM358" s="1244"/>
      <c r="BN358" s="1244"/>
      <c r="BO358" s="1244"/>
      <c r="BP358" s="1244"/>
      <c r="BQ358" s="1244"/>
      <c r="BR358" s="1244"/>
      <c r="BS358" s="1244"/>
      <c r="BT358" s="1244"/>
      <c r="BU358" s="1244"/>
      <c r="BV358" s="1244"/>
      <c r="BW358" s="1244"/>
      <c r="BX358" s="1244"/>
      <c r="BY358" s="1244"/>
      <c r="BZ358" s="1244"/>
      <c r="CA358" s="1244"/>
    </row>
    <row r="359" spans="1:79" ht="50.25" customHeight="1">
      <c r="B359" s="1363" t="s">
        <v>1010</v>
      </c>
      <c r="C359" s="1364"/>
      <c r="D359" s="1364"/>
      <c r="E359" s="1365"/>
      <c r="F359" s="1441"/>
      <c r="G359" s="1362"/>
      <c r="H359" s="1362"/>
      <c r="I359" s="1244"/>
      <c r="J359" s="1244"/>
      <c r="K359" s="1244"/>
      <c r="L359" s="1244"/>
      <c r="M359" s="1244"/>
      <c r="N359" s="1336"/>
      <c r="O359" s="1244"/>
      <c r="P359" s="1244"/>
      <c r="Q359" s="1244"/>
      <c r="R359" s="1244"/>
      <c r="S359" s="1244"/>
      <c r="T359" s="1244"/>
      <c r="U359" s="1244"/>
      <c r="V359" s="1244"/>
      <c r="W359" s="1244"/>
      <c r="X359" s="1244"/>
      <c r="Y359" s="1244"/>
      <c r="Z359" s="1244"/>
      <c r="AA359" s="1244"/>
      <c r="AB359" s="1244"/>
      <c r="AC359" s="1244"/>
      <c r="AD359" s="1244"/>
      <c r="AE359" s="1244"/>
      <c r="AF359" s="1244"/>
      <c r="AG359" s="1244"/>
      <c r="AH359" s="1244"/>
      <c r="AI359" s="1244"/>
      <c r="AJ359" s="1244"/>
      <c r="AK359" s="1244"/>
      <c r="AL359" s="1244"/>
      <c r="AM359" s="1244"/>
      <c r="AN359" s="1244"/>
      <c r="AO359" s="1244"/>
      <c r="AP359" s="1244"/>
      <c r="AQ359" s="1244"/>
      <c r="AR359" s="1244"/>
      <c r="AS359" s="1244"/>
      <c r="AT359" s="1244"/>
      <c r="AU359" s="1244"/>
      <c r="AV359" s="1244"/>
      <c r="AW359" s="1244"/>
      <c r="AX359" s="1244"/>
      <c r="AY359" s="1244"/>
      <c r="AZ359" s="1244"/>
      <c r="BA359" s="1244"/>
      <c r="BB359" s="1244"/>
      <c r="BC359" s="1244"/>
      <c r="BD359" s="1244"/>
      <c r="BE359" s="1244"/>
      <c r="BF359" s="1244"/>
      <c r="BG359" s="1244"/>
      <c r="BH359" s="1244"/>
      <c r="BI359" s="1244"/>
      <c r="BJ359" s="1244"/>
      <c r="BK359" s="1244"/>
      <c r="BL359" s="1244"/>
      <c r="BM359" s="1244"/>
      <c r="BN359" s="1244"/>
      <c r="BO359" s="1244"/>
      <c r="BP359" s="1244"/>
      <c r="BQ359" s="1244"/>
      <c r="BR359" s="1244"/>
      <c r="BS359" s="1244"/>
      <c r="BT359" s="1244"/>
      <c r="BU359" s="1244"/>
      <c r="BV359" s="1244"/>
      <c r="BW359" s="1244"/>
      <c r="BX359" s="1244"/>
      <c r="BY359" s="1244"/>
      <c r="BZ359" s="1244"/>
      <c r="CA359" s="1244"/>
    </row>
    <row r="360" spans="1:79" ht="16.5" customHeight="1" thickBot="1">
      <c r="B360" s="1358" t="s">
        <v>842</v>
      </c>
      <c r="C360" s="1366"/>
      <c r="F360" s="1441"/>
      <c r="G360" s="1362"/>
      <c r="H360" s="1362"/>
      <c r="I360" s="1244"/>
      <c r="J360" s="1244"/>
      <c r="K360" s="1244"/>
      <c r="L360" s="1244"/>
      <c r="M360" s="1244"/>
      <c r="N360" s="1336"/>
      <c r="O360" s="1244"/>
      <c r="P360" s="1244"/>
      <c r="Q360" s="1244"/>
      <c r="R360" s="1244"/>
      <c r="S360" s="1244"/>
      <c r="T360" s="1244"/>
      <c r="U360" s="1244"/>
      <c r="V360" s="1244"/>
      <c r="W360" s="1244"/>
      <c r="X360" s="1244"/>
      <c r="Y360" s="1244"/>
      <c r="Z360" s="1244"/>
      <c r="AA360" s="1244"/>
      <c r="AB360" s="1244"/>
      <c r="AC360" s="1244"/>
      <c r="AD360" s="1244"/>
      <c r="AE360" s="1244"/>
      <c r="AF360" s="1244"/>
      <c r="AG360" s="1244"/>
      <c r="AH360" s="1244"/>
      <c r="AI360" s="1244"/>
      <c r="AJ360" s="1244"/>
      <c r="AK360" s="1244"/>
      <c r="AL360" s="1244"/>
      <c r="AM360" s="1244"/>
      <c r="AN360" s="1244"/>
      <c r="AO360" s="1244"/>
      <c r="AP360" s="1244"/>
      <c r="AQ360" s="1244"/>
      <c r="AR360" s="1244"/>
      <c r="AS360" s="1244"/>
      <c r="AT360" s="1244"/>
      <c r="AU360" s="1244"/>
      <c r="AV360" s="1244"/>
      <c r="AW360" s="1244"/>
      <c r="AX360" s="1244"/>
      <c r="AY360" s="1244"/>
      <c r="AZ360" s="1244"/>
      <c r="BA360" s="1244"/>
      <c r="BB360" s="1244"/>
      <c r="BC360" s="1244"/>
      <c r="BD360" s="1244"/>
      <c r="BE360" s="1244"/>
      <c r="BF360" s="1244"/>
      <c r="BG360" s="1244"/>
      <c r="BH360" s="1244"/>
      <c r="BI360" s="1244"/>
      <c r="BJ360" s="1244"/>
      <c r="BK360" s="1244"/>
      <c r="BL360" s="1244"/>
      <c r="BM360" s="1244"/>
      <c r="BN360" s="1244"/>
      <c r="BO360" s="1244"/>
      <c r="BP360" s="1244"/>
      <c r="BQ360" s="1244"/>
      <c r="BR360" s="1244"/>
      <c r="BS360" s="1244"/>
      <c r="BT360" s="1244"/>
      <c r="BU360" s="1244"/>
      <c r="BV360" s="1244"/>
      <c r="BW360" s="1244"/>
      <c r="BX360" s="1244"/>
      <c r="BY360" s="1244"/>
      <c r="BZ360" s="1244"/>
      <c r="CA360" s="1244"/>
    </row>
    <row r="361" spans="1:79" ht="33.75" customHeight="1" thickBot="1">
      <c r="B361" s="1417" t="s">
        <v>843</v>
      </c>
      <c r="C361" s="1418" t="s">
        <v>844</v>
      </c>
      <c r="D361" s="1418" t="s">
        <v>845</v>
      </c>
      <c r="E361" s="1419" t="s">
        <v>846</v>
      </c>
      <c r="F361" s="1413" t="s">
        <v>847</v>
      </c>
      <c r="G361" s="1478" t="e">
        <f>AVERAGE([2]A.Pontozás_1.értékelő!G357,[2]B.Pontozás_2.értékelő!G357)</f>
        <v>#DIV/0!</v>
      </c>
      <c r="H361" s="1362"/>
      <c r="I361" s="1244"/>
      <c r="J361" s="1244"/>
      <c r="K361" s="1244"/>
      <c r="L361" s="1244"/>
      <c r="M361" s="1244"/>
      <c r="N361" s="1336"/>
      <c r="O361" s="1244"/>
      <c r="P361" s="1244"/>
      <c r="Q361" s="1244"/>
      <c r="R361" s="1244"/>
      <c r="S361" s="1244"/>
      <c r="T361" s="1244"/>
      <c r="U361" s="1244"/>
      <c r="V361" s="1244"/>
      <c r="W361" s="1244"/>
      <c r="X361" s="1244"/>
      <c r="Y361" s="1244"/>
      <c r="Z361" s="1244"/>
      <c r="AA361" s="1244"/>
      <c r="AB361" s="1244"/>
      <c r="AC361" s="1244"/>
      <c r="AD361" s="1244"/>
      <c r="AE361" s="1244"/>
      <c r="AF361" s="1244"/>
      <c r="AG361" s="1244"/>
      <c r="AH361" s="1244"/>
      <c r="AI361" s="1244"/>
      <c r="AJ361" s="1244"/>
      <c r="AK361" s="1244"/>
      <c r="AL361" s="1244"/>
      <c r="AM361" s="1244"/>
      <c r="AN361" s="1244"/>
      <c r="AO361" s="1244"/>
      <c r="AP361" s="1244"/>
      <c r="AQ361" s="1244"/>
      <c r="AR361" s="1244"/>
      <c r="AS361" s="1244"/>
      <c r="AT361" s="1244"/>
      <c r="AU361" s="1244"/>
      <c r="AV361" s="1244"/>
      <c r="AW361" s="1244"/>
      <c r="AX361" s="1244"/>
      <c r="AY361" s="1244"/>
      <c r="AZ361" s="1244"/>
      <c r="BA361" s="1244"/>
      <c r="BB361" s="1244"/>
      <c r="BC361" s="1244"/>
      <c r="BD361" s="1244"/>
      <c r="BE361" s="1244"/>
      <c r="BF361" s="1244"/>
      <c r="BG361" s="1244"/>
      <c r="BH361" s="1244"/>
      <c r="BI361" s="1244"/>
      <c r="BJ361" s="1244"/>
      <c r="BK361" s="1244"/>
      <c r="BL361" s="1244"/>
      <c r="BM361" s="1244"/>
      <c r="BN361" s="1244"/>
      <c r="BO361" s="1244"/>
      <c r="BP361" s="1244"/>
      <c r="BQ361" s="1244"/>
      <c r="BR361" s="1244"/>
      <c r="BS361" s="1244"/>
      <c r="BT361" s="1244"/>
      <c r="BU361" s="1244"/>
      <c r="BV361" s="1244"/>
      <c r="BW361" s="1244"/>
      <c r="BX361" s="1244"/>
      <c r="BY361" s="1244"/>
      <c r="BZ361" s="1244"/>
      <c r="CA361" s="1244"/>
    </row>
    <row r="362" spans="1:79" ht="29.25" customHeight="1" thickBot="1">
      <c r="B362" s="1446" t="s">
        <v>1011</v>
      </c>
      <c r="C362" s="1447" t="s">
        <v>879</v>
      </c>
      <c r="D362" s="1448"/>
      <c r="E362" s="1449" t="s">
        <v>824</v>
      </c>
      <c r="F362" s="1414"/>
      <c r="G362" s="1407"/>
      <c r="H362" s="1407"/>
      <c r="I362" s="1408"/>
      <c r="J362" s="1244"/>
      <c r="K362" s="1244"/>
      <c r="L362" s="1244"/>
      <c r="M362" s="1244"/>
      <c r="N362" s="1336"/>
      <c r="O362" s="1244"/>
      <c r="P362" s="1244"/>
      <c r="Q362" s="1244"/>
      <c r="R362" s="1244"/>
      <c r="S362" s="1244"/>
      <c r="T362" s="1244"/>
      <c r="U362" s="1244"/>
      <c r="V362" s="1244"/>
      <c r="W362" s="1244"/>
      <c r="X362" s="1244"/>
      <c r="Y362" s="1244"/>
      <c r="Z362" s="1244"/>
      <c r="AA362" s="1244"/>
      <c r="AB362" s="1244"/>
      <c r="AC362" s="1244"/>
      <c r="AD362" s="1244"/>
      <c r="AE362" s="1244"/>
      <c r="AF362" s="1244"/>
      <c r="AG362" s="1244"/>
      <c r="AH362" s="1244"/>
      <c r="AI362" s="1244"/>
      <c r="AJ362" s="1244"/>
      <c r="AK362" s="1244"/>
      <c r="AL362" s="1244"/>
      <c r="AM362" s="1244"/>
      <c r="AN362" s="1244"/>
      <c r="AO362" s="1244"/>
      <c r="AP362" s="1244"/>
      <c r="AQ362" s="1244"/>
      <c r="AR362" s="1244"/>
      <c r="AS362" s="1244"/>
      <c r="AT362" s="1244"/>
      <c r="AU362" s="1244"/>
      <c r="AV362" s="1244"/>
      <c r="AW362" s="1244"/>
      <c r="AX362" s="1244"/>
      <c r="AY362" s="1244"/>
      <c r="AZ362" s="1244"/>
      <c r="BA362" s="1244"/>
      <c r="BB362" s="1244"/>
      <c r="BC362" s="1244"/>
      <c r="BD362" s="1244"/>
      <c r="BE362" s="1244"/>
      <c r="BF362" s="1244"/>
      <c r="BG362" s="1244"/>
      <c r="BH362" s="1244"/>
      <c r="BI362" s="1244"/>
      <c r="BJ362" s="1244"/>
      <c r="BK362" s="1244"/>
      <c r="BL362" s="1244"/>
      <c r="BM362" s="1244"/>
      <c r="BN362" s="1244"/>
      <c r="BO362" s="1244"/>
      <c r="BP362" s="1244"/>
      <c r="BQ362" s="1244"/>
      <c r="BR362" s="1244"/>
      <c r="BS362" s="1244"/>
      <c r="BT362" s="1244"/>
      <c r="BU362" s="1244"/>
      <c r="BV362" s="1244"/>
      <c r="BW362" s="1244"/>
      <c r="BX362" s="1244"/>
      <c r="BY362" s="1244"/>
      <c r="BZ362" s="1244"/>
      <c r="CA362" s="1244"/>
    </row>
    <row r="363" spans="1:79" ht="29.25" customHeight="1" thickBot="1">
      <c r="B363" s="1450" t="s">
        <v>1012</v>
      </c>
      <c r="C363" s="1451">
        <v>0</v>
      </c>
      <c r="D363" s="1432">
        <v>3</v>
      </c>
      <c r="E363" s="1452">
        <v>0</v>
      </c>
      <c r="F363" s="1414"/>
      <c r="G363" s="1409"/>
      <c r="H363" s="1409"/>
      <c r="I363" s="1410"/>
      <c r="J363" s="1244"/>
      <c r="K363" s="1244"/>
      <c r="L363" s="1244"/>
      <c r="M363" s="1244"/>
      <c r="N363" s="1336"/>
      <c r="O363" s="1244"/>
      <c r="P363" s="1244"/>
      <c r="Q363" s="1244"/>
      <c r="R363" s="1244"/>
      <c r="S363" s="1244"/>
      <c r="T363" s="1244"/>
      <c r="U363" s="1244"/>
      <c r="V363" s="1244"/>
      <c r="W363" s="1244"/>
      <c r="X363" s="1244"/>
      <c r="Y363" s="1244"/>
      <c r="Z363" s="1244"/>
      <c r="AA363" s="1244"/>
      <c r="AB363" s="1244"/>
      <c r="AC363" s="1244"/>
      <c r="AD363" s="1244"/>
      <c r="AE363" s="1244"/>
      <c r="AF363" s="1244"/>
      <c r="AG363" s="1244"/>
      <c r="AH363" s="1244"/>
      <c r="AI363" s="1244"/>
      <c r="AJ363" s="1244"/>
      <c r="AK363" s="1244"/>
      <c r="AL363" s="1244"/>
      <c r="AM363" s="1244"/>
      <c r="AN363" s="1244"/>
      <c r="AO363" s="1244"/>
      <c r="AP363" s="1244"/>
      <c r="AQ363" s="1244"/>
      <c r="AR363" s="1244"/>
      <c r="AS363" s="1244"/>
      <c r="AT363" s="1244"/>
      <c r="AU363" s="1244"/>
      <c r="AV363" s="1244"/>
      <c r="AW363" s="1244"/>
      <c r="AX363" s="1244"/>
      <c r="AY363" s="1244"/>
      <c r="AZ363" s="1244"/>
      <c r="BA363" s="1244"/>
      <c r="BB363" s="1244"/>
      <c r="BC363" s="1244"/>
      <c r="BD363" s="1244"/>
      <c r="BE363" s="1244"/>
      <c r="BF363" s="1244"/>
      <c r="BG363" s="1244"/>
      <c r="BH363" s="1244"/>
      <c r="BI363" s="1244"/>
      <c r="BJ363" s="1244"/>
      <c r="BK363" s="1244"/>
      <c r="BL363" s="1244"/>
      <c r="BM363" s="1244"/>
      <c r="BN363" s="1244"/>
      <c r="BO363" s="1244"/>
      <c r="BP363" s="1244"/>
      <c r="BQ363" s="1244"/>
      <c r="BR363" s="1244"/>
      <c r="BS363" s="1244"/>
      <c r="BT363" s="1244"/>
      <c r="BU363" s="1244"/>
      <c r="BV363" s="1244"/>
      <c r="BW363" s="1244"/>
      <c r="BX363" s="1244"/>
      <c r="BY363" s="1244"/>
      <c r="BZ363" s="1244"/>
      <c r="CA363" s="1244"/>
    </row>
    <row r="364" spans="1:79" ht="29.25" customHeight="1" thickBot="1">
      <c r="B364" s="1430" t="s">
        <v>1013</v>
      </c>
      <c r="C364" s="1453">
        <v>1</v>
      </c>
      <c r="D364" s="1436">
        <v>3</v>
      </c>
      <c r="E364" s="1454">
        <v>3</v>
      </c>
      <c r="F364" s="1414"/>
      <c r="G364" s="1409"/>
      <c r="H364" s="1409"/>
      <c r="I364" s="1410"/>
      <c r="J364" s="1244"/>
      <c r="K364" s="1244"/>
      <c r="L364" s="1244"/>
      <c r="M364" s="1244"/>
      <c r="N364" s="1336"/>
      <c r="O364" s="1244"/>
      <c r="P364" s="1244"/>
      <c r="Q364" s="1244"/>
      <c r="R364" s="1244"/>
      <c r="S364" s="1244"/>
      <c r="T364" s="1244"/>
      <c r="U364" s="1244"/>
      <c r="V364" s="1244"/>
      <c r="W364" s="1244"/>
      <c r="X364" s="1244"/>
      <c r="Y364" s="1244"/>
      <c r="Z364" s="1244"/>
      <c r="AA364" s="1244"/>
      <c r="AB364" s="1244"/>
      <c r="AC364" s="1244"/>
      <c r="AD364" s="1244"/>
      <c r="AE364" s="1244"/>
      <c r="AF364" s="1244"/>
      <c r="AG364" s="1244"/>
      <c r="AH364" s="1244"/>
      <c r="AI364" s="1244"/>
      <c r="AJ364" s="1244"/>
      <c r="AK364" s="1244"/>
      <c r="AL364" s="1244"/>
      <c r="AM364" s="1244"/>
      <c r="AN364" s="1244"/>
      <c r="AO364" s="1244"/>
      <c r="AP364" s="1244"/>
      <c r="AQ364" s="1244"/>
      <c r="AR364" s="1244"/>
      <c r="AS364" s="1244"/>
      <c r="AT364" s="1244"/>
      <c r="AU364" s="1244"/>
      <c r="AV364" s="1244"/>
      <c r="AW364" s="1244"/>
      <c r="AX364" s="1244"/>
      <c r="AY364" s="1244"/>
      <c r="AZ364" s="1244"/>
      <c r="BA364" s="1244"/>
      <c r="BB364" s="1244"/>
      <c r="BC364" s="1244"/>
      <c r="BD364" s="1244"/>
      <c r="BE364" s="1244"/>
      <c r="BF364" s="1244"/>
      <c r="BG364" s="1244"/>
      <c r="BH364" s="1244"/>
      <c r="BI364" s="1244"/>
      <c r="BJ364" s="1244"/>
      <c r="BK364" s="1244"/>
      <c r="BL364" s="1244"/>
      <c r="BM364" s="1244"/>
      <c r="BN364" s="1244"/>
      <c r="BO364" s="1244"/>
      <c r="BP364" s="1244"/>
      <c r="BQ364" s="1244"/>
      <c r="BR364" s="1244"/>
      <c r="BS364" s="1244"/>
      <c r="BT364" s="1244"/>
      <c r="BU364" s="1244"/>
      <c r="BV364" s="1244"/>
      <c r="BW364" s="1244"/>
      <c r="BX364" s="1244"/>
      <c r="BY364" s="1244"/>
      <c r="BZ364" s="1244"/>
      <c r="CA364" s="1244"/>
    </row>
    <row r="365" spans="1:79" ht="29.25" customHeight="1" thickBot="1">
      <c r="B365" s="1434" t="s">
        <v>1014</v>
      </c>
      <c r="C365" s="1451">
        <v>2</v>
      </c>
      <c r="D365" s="1438">
        <v>3</v>
      </c>
      <c r="E365" s="1452">
        <v>6</v>
      </c>
      <c r="F365" s="1415"/>
      <c r="G365" s="1411"/>
      <c r="H365" s="1411"/>
      <c r="I365" s="1412"/>
      <c r="J365" s="1244"/>
      <c r="K365" s="1244"/>
      <c r="L365" s="1244"/>
      <c r="M365" s="1244"/>
      <c r="N365" s="1336"/>
      <c r="O365" s="1244"/>
      <c r="P365" s="1244"/>
      <c r="Q365" s="1244"/>
      <c r="R365" s="1244"/>
      <c r="S365" s="1244"/>
      <c r="T365" s="1244"/>
      <c r="U365" s="1244"/>
      <c r="V365" s="1244"/>
      <c r="W365" s="1244"/>
      <c r="X365" s="1244"/>
      <c r="Y365" s="1244"/>
      <c r="Z365" s="1244"/>
      <c r="AA365" s="1244"/>
      <c r="AB365" s="1244"/>
      <c r="AC365" s="1244"/>
      <c r="AD365" s="1244"/>
      <c r="AE365" s="1244"/>
      <c r="AF365" s="1244"/>
      <c r="AG365" s="1244"/>
      <c r="AH365" s="1244"/>
      <c r="AI365" s="1244"/>
      <c r="AJ365" s="1244"/>
      <c r="AK365" s="1244"/>
      <c r="AL365" s="1244"/>
      <c r="AM365" s="1244"/>
      <c r="AN365" s="1244"/>
      <c r="AO365" s="1244"/>
      <c r="AP365" s="1244"/>
      <c r="AQ365" s="1244"/>
      <c r="AR365" s="1244"/>
      <c r="AS365" s="1244"/>
      <c r="AT365" s="1244"/>
      <c r="AU365" s="1244"/>
      <c r="AV365" s="1244"/>
      <c r="AW365" s="1244"/>
      <c r="AX365" s="1244"/>
      <c r="AY365" s="1244"/>
      <c r="AZ365" s="1244"/>
      <c r="BA365" s="1244"/>
      <c r="BB365" s="1244"/>
      <c r="BC365" s="1244"/>
      <c r="BD365" s="1244"/>
      <c r="BE365" s="1244"/>
      <c r="BF365" s="1244"/>
      <c r="BG365" s="1244"/>
      <c r="BH365" s="1244"/>
      <c r="BI365" s="1244"/>
      <c r="BJ365" s="1244"/>
      <c r="BK365" s="1244"/>
      <c r="BL365" s="1244"/>
      <c r="BM365" s="1244"/>
      <c r="BN365" s="1244"/>
      <c r="BO365" s="1244"/>
      <c r="BP365" s="1244"/>
      <c r="BQ365" s="1244"/>
      <c r="BR365" s="1244"/>
      <c r="BS365" s="1244"/>
      <c r="BT365" s="1244"/>
      <c r="BU365" s="1244"/>
      <c r="BV365" s="1244"/>
      <c r="BW365" s="1244"/>
      <c r="BX365" s="1244"/>
      <c r="BY365" s="1244"/>
      <c r="BZ365" s="1244"/>
      <c r="CA365" s="1244"/>
    </row>
    <row r="366" spans="1:79" ht="11.25" customHeight="1">
      <c r="B366" s="1358"/>
      <c r="C366" s="1199"/>
      <c r="D366" s="1199"/>
      <c r="E366" s="1199"/>
      <c r="F366" s="1441"/>
      <c r="I366" s="1244"/>
      <c r="J366" s="1244"/>
      <c r="K366" s="1244"/>
      <c r="L366" s="1244"/>
      <c r="M366" s="1244"/>
      <c r="N366" s="1336"/>
      <c r="O366" s="1244"/>
      <c r="P366" s="1244"/>
      <c r="Q366" s="1244"/>
      <c r="R366" s="1244"/>
      <c r="S366" s="1244"/>
      <c r="T366" s="1244"/>
      <c r="U366" s="1244"/>
      <c r="V366" s="1244"/>
      <c r="W366" s="1244"/>
      <c r="X366" s="1244"/>
      <c r="Y366" s="1244"/>
      <c r="Z366" s="1244"/>
      <c r="AA366" s="1244"/>
      <c r="AB366" s="1244"/>
      <c r="AC366" s="1244"/>
      <c r="AD366" s="1244"/>
      <c r="AE366" s="1244"/>
      <c r="AF366" s="1244"/>
      <c r="AG366" s="1244"/>
      <c r="AH366" s="1244"/>
      <c r="AI366" s="1244"/>
      <c r="AJ366" s="1244"/>
      <c r="AK366" s="1244"/>
      <c r="AL366" s="1244"/>
      <c r="AM366" s="1244"/>
      <c r="AN366" s="1244"/>
      <c r="AO366" s="1244"/>
      <c r="AP366" s="1244"/>
      <c r="AQ366" s="1244"/>
      <c r="AR366" s="1244"/>
      <c r="AS366" s="1244"/>
      <c r="AT366" s="1244"/>
      <c r="AU366" s="1244"/>
      <c r="AV366" s="1244"/>
      <c r="AW366" s="1244"/>
      <c r="AX366" s="1244"/>
      <c r="AY366" s="1244"/>
      <c r="AZ366" s="1244"/>
      <c r="BA366" s="1244"/>
      <c r="BB366" s="1244"/>
      <c r="BC366" s="1244"/>
      <c r="BD366" s="1244"/>
      <c r="BE366" s="1244"/>
      <c r="BF366" s="1244"/>
      <c r="BG366" s="1244"/>
      <c r="BH366" s="1244"/>
      <c r="BI366" s="1244"/>
      <c r="BJ366" s="1244"/>
      <c r="BK366" s="1244"/>
      <c r="BL366" s="1244"/>
      <c r="BM366" s="1244"/>
      <c r="BN366" s="1244"/>
      <c r="BO366" s="1244"/>
      <c r="BP366" s="1244"/>
      <c r="BQ366" s="1244"/>
      <c r="BR366" s="1244"/>
      <c r="BS366" s="1244"/>
      <c r="BT366" s="1244"/>
      <c r="BU366" s="1244"/>
      <c r="BV366" s="1244"/>
      <c r="BW366" s="1244"/>
      <c r="BX366" s="1244"/>
      <c r="BY366" s="1244"/>
      <c r="BZ366" s="1244"/>
      <c r="CA366" s="1244"/>
    </row>
    <row r="367" spans="1:79" ht="18" customHeight="1">
      <c r="A367" s="1193">
        <v>37</v>
      </c>
      <c r="B367" s="1358" t="s">
        <v>1015</v>
      </c>
      <c r="C367" s="1359"/>
      <c r="D367" s="1359"/>
      <c r="E367" s="1359"/>
      <c r="F367" s="1441"/>
      <c r="G367" s="1362"/>
      <c r="H367" s="1362"/>
      <c r="I367" s="1244"/>
      <c r="J367" s="1244"/>
      <c r="K367" s="1244"/>
      <c r="L367" s="1244"/>
      <c r="M367" s="1244"/>
      <c r="N367" s="1336"/>
      <c r="O367" s="1244"/>
      <c r="P367" s="1244"/>
      <c r="Q367" s="1244"/>
      <c r="R367" s="1244"/>
      <c r="S367" s="1244"/>
      <c r="T367" s="1244"/>
      <c r="U367" s="1244"/>
      <c r="V367" s="1244"/>
      <c r="W367" s="1244"/>
      <c r="X367" s="1244"/>
      <c r="Y367" s="1244"/>
      <c r="Z367" s="1244"/>
      <c r="AA367" s="1244"/>
      <c r="AB367" s="1244"/>
      <c r="AC367" s="1244"/>
      <c r="AD367" s="1244"/>
      <c r="AE367" s="1244"/>
      <c r="AF367" s="1244"/>
      <c r="AG367" s="1244"/>
      <c r="AH367" s="1244"/>
      <c r="AI367" s="1244"/>
      <c r="AJ367" s="1244"/>
      <c r="AK367" s="1244"/>
      <c r="AL367" s="1244"/>
      <c r="AM367" s="1244"/>
      <c r="AN367" s="1244"/>
      <c r="AO367" s="1244"/>
      <c r="AP367" s="1244"/>
      <c r="AQ367" s="1244"/>
      <c r="AR367" s="1244"/>
      <c r="AS367" s="1244"/>
      <c r="AT367" s="1244"/>
      <c r="AU367" s="1244"/>
      <c r="AV367" s="1244"/>
      <c r="AW367" s="1244"/>
      <c r="AX367" s="1244"/>
      <c r="AY367" s="1244"/>
      <c r="AZ367" s="1244"/>
      <c r="BA367" s="1244"/>
      <c r="BB367" s="1244"/>
      <c r="BC367" s="1244"/>
      <c r="BD367" s="1244"/>
      <c r="BE367" s="1244"/>
      <c r="BF367" s="1244"/>
      <c r="BG367" s="1244"/>
      <c r="BH367" s="1244"/>
      <c r="BI367" s="1244"/>
      <c r="BJ367" s="1244"/>
      <c r="BK367" s="1244"/>
      <c r="BL367" s="1244"/>
      <c r="BM367" s="1244"/>
      <c r="BN367" s="1244"/>
      <c r="BO367" s="1244"/>
      <c r="BP367" s="1244"/>
      <c r="BQ367" s="1244"/>
      <c r="BR367" s="1244"/>
      <c r="BS367" s="1244"/>
      <c r="BT367" s="1244"/>
      <c r="BU367" s="1244"/>
      <c r="BV367" s="1244"/>
      <c r="BW367" s="1244"/>
      <c r="BX367" s="1244"/>
      <c r="BY367" s="1244"/>
      <c r="BZ367" s="1244"/>
      <c r="CA367" s="1244"/>
    </row>
    <row r="368" spans="1:79" ht="35.25" customHeight="1">
      <c r="B368" s="1363" t="s">
        <v>1016</v>
      </c>
      <c r="C368" s="1364"/>
      <c r="D368" s="1364"/>
      <c r="E368" s="1365"/>
      <c r="F368" s="1441"/>
      <c r="G368" s="1362"/>
      <c r="H368" s="1362"/>
      <c r="I368" s="1244"/>
      <c r="J368" s="1244"/>
      <c r="K368" s="1244"/>
      <c r="L368" s="1244"/>
      <c r="M368" s="1244"/>
      <c r="N368" s="1336"/>
      <c r="O368" s="1244"/>
      <c r="P368" s="1244"/>
      <c r="Q368" s="1244"/>
      <c r="R368" s="1244"/>
      <c r="S368" s="1244"/>
      <c r="T368" s="1244"/>
      <c r="U368" s="1244"/>
      <c r="V368" s="1244"/>
      <c r="W368" s="1244"/>
      <c r="X368" s="1244"/>
      <c r="Y368" s="1244"/>
      <c r="Z368" s="1244"/>
      <c r="AA368" s="1244"/>
      <c r="AB368" s="1244"/>
      <c r="AC368" s="1244"/>
      <c r="AD368" s="1244"/>
      <c r="AE368" s="1244"/>
      <c r="AF368" s="1244"/>
      <c r="AG368" s="1244"/>
      <c r="AH368" s="1244"/>
      <c r="AI368" s="1244"/>
      <c r="AJ368" s="1244"/>
      <c r="AK368" s="1244"/>
      <c r="AL368" s="1244"/>
      <c r="AM368" s="1244"/>
      <c r="AN368" s="1244"/>
      <c r="AO368" s="1244"/>
      <c r="AP368" s="1244"/>
      <c r="AQ368" s="1244"/>
      <c r="AR368" s="1244"/>
      <c r="AS368" s="1244"/>
      <c r="AT368" s="1244"/>
      <c r="AU368" s="1244"/>
      <c r="AV368" s="1244"/>
      <c r="AW368" s="1244"/>
      <c r="AX368" s="1244"/>
      <c r="AY368" s="1244"/>
      <c r="AZ368" s="1244"/>
      <c r="BA368" s="1244"/>
      <c r="BB368" s="1244"/>
      <c r="BC368" s="1244"/>
      <c r="BD368" s="1244"/>
      <c r="BE368" s="1244"/>
      <c r="BF368" s="1244"/>
      <c r="BG368" s="1244"/>
      <c r="BH368" s="1244"/>
      <c r="BI368" s="1244"/>
      <c r="BJ368" s="1244"/>
      <c r="BK368" s="1244"/>
      <c r="BL368" s="1244"/>
      <c r="BM368" s="1244"/>
      <c r="BN368" s="1244"/>
      <c r="BO368" s="1244"/>
      <c r="BP368" s="1244"/>
      <c r="BQ368" s="1244"/>
      <c r="BR368" s="1244"/>
      <c r="BS368" s="1244"/>
      <c r="BT368" s="1244"/>
      <c r="BU368" s="1244"/>
      <c r="BV368" s="1244"/>
      <c r="BW368" s="1244"/>
      <c r="BX368" s="1244"/>
      <c r="BY368" s="1244"/>
      <c r="BZ368" s="1244"/>
      <c r="CA368" s="1244"/>
    </row>
    <row r="369" spans="1:79" ht="16.5" customHeight="1" thickBot="1">
      <c r="B369" s="1358" t="s">
        <v>842</v>
      </c>
      <c r="C369" s="1366"/>
      <c r="F369" s="1441"/>
      <c r="G369" s="1362"/>
      <c r="H369" s="1362"/>
      <c r="I369" s="1244"/>
      <c r="J369" s="1244"/>
      <c r="K369" s="1244"/>
      <c r="L369" s="1244"/>
      <c r="M369" s="1244"/>
      <c r="N369" s="1336"/>
      <c r="O369" s="1244"/>
      <c r="P369" s="1244"/>
      <c r="Q369" s="1244"/>
      <c r="R369" s="1244"/>
      <c r="S369" s="1244"/>
      <c r="T369" s="1244"/>
      <c r="U369" s="1244"/>
      <c r="V369" s="1244"/>
      <c r="W369" s="1244"/>
      <c r="X369" s="1244"/>
      <c r="Y369" s="1244"/>
      <c r="Z369" s="1244"/>
      <c r="AA369" s="1244"/>
      <c r="AB369" s="1244"/>
      <c r="AC369" s="1244"/>
      <c r="AD369" s="1244"/>
      <c r="AE369" s="1244"/>
      <c r="AF369" s="1244"/>
      <c r="AG369" s="1244"/>
      <c r="AH369" s="1244"/>
      <c r="AI369" s="1244"/>
      <c r="AJ369" s="1244"/>
      <c r="AK369" s="1244"/>
      <c r="AL369" s="1244"/>
      <c r="AM369" s="1244"/>
      <c r="AN369" s="1244"/>
      <c r="AO369" s="1244"/>
      <c r="AP369" s="1244"/>
      <c r="AQ369" s="1244"/>
      <c r="AR369" s="1244"/>
      <c r="AS369" s="1244"/>
      <c r="AT369" s="1244"/>
      <c r="AU369" s="1244"/>
      <c r="AV369" s="1244"/>
      <c r="AW369" s="1244"/>
      <c r="AX369" s="1244"/>
      <c r="AY369" s="1244"/>
      <c r="AZ369" s="1244"/>
      <c r="BA369" s="1244"/>
      <c r="BB369" s="1244"/>
      <c r="BC369" s="1244"/>
      <c r="BD369" s="1244"/>
      <c r="BE369" s="1244"/>
      <c r="BF369" s="1244"/>
      <c r="BG369" s="1244"/>
      <c r="BH369" s="1244"/>
      <c r="BI369" s="1244"/>
      <c r="BJ369" s="1244"/>
      <c r="BK369" s="1244"/>
      <c r="BL369" s="1244"/>
      <c r="BM369" s="1244"/>
      <c r="BN369" s="1244"/>
      <c r="BO369" s="1244"/>
      <c r="BP369" s="1244"/>
      <c r="BQ369" s="1244"/>
      <c r="BR369" s="1244"/>
      <c r="BS369" s="1244"/>
      <c r="BT369" s="1244"/>
      <c r="BU369" s="1244"/>
      <c r="BV369" s="1244"/>
      <c r="BW369" s="1244"/>
      <c r="BX369" s="1244"/>
      <c r="BY369" s="1244"/>
      <c r="BZ369" s="1244"/>
      <c r="CA369" s="1244"/>
    </row>
    <row r="370" spans="1:79" ht="33.75" customHeight="1" thickBot="1">
      <c r="B370" s="1455" t="s">
        <v>843</v>
      </c>
      <c r="C370" s="1456" t="s">
        <v>844</v>
      </c>
      <c r="D370" s="1456" t="s">
        <v>845</v>
      </c>
      <c r="E370" s="1457" t="s">
        <v>846</v>
      </c>
      <c r="F370" s="1413" t="s">
        <v>847</v>
      </c>
      <c r="G370" s="1478" t="e">
        <f>AVERAGE([2]A.Pontozás_1.értékelő!G366,[2]B.Pontozás_2.értékelő!G366)</f>
        <v>#DIV/0!</v>
      </c>
      <c r="H370" s="1362"/>
      <c r="I370" s="1244"/>
      <c r="J370" s="1244"/>
      <c r="K370" s="1244"/>
      <c r="L370" s="1244"/>
      <c r="M370" s="1244"/>
      <c r="N370" s="1336"/>
      <c r="O370" s="1244"/>
      <c r="P370" s="1244"/>
      <c r="Q370" s="1244"/>
      <c r="R370" s="1244"/>
      <c r="S370" s="1244"/>
      <c r="T370" s="1244"/>
      <c r="U370" s="1244"/>
      <c r="V370" s="1244"/>
      <c r="W370" s="1244"/>
      <c r="X370" s="1244"/>
      <c r="Y370" s="1244"/>
      <c r="Z370" s="1244"/>
      <c r="AA370" s="1244"/>
      <c r="AB370" s="1244"/>
      <c r="AC370" s="1244"/>
      <c r="AD370" s="1244"/>
      <c r="AE370" s="1244"/>
      <c r="AF370" s="1244"/>
      <c r="AG370" s="1244"/>
      <c r="AH370" s="1244"/>
      <c r="AI370" s="1244"/>
      <c r="AJ370" s="1244"/>
      <c r="AK370" s="1244"/>
      <c r="AL370" s="1244"/>
      <c r="AM370" s="1244"/>
      <c r="AN370" s="1244"/>
      <c r="AO370" s="1244"/>
      <c r="AP370" s="1244"/>
      <c r="AQ370" s="1244"/>
      <c r="AR370" s="1244"/>
      <c r="AS370" s="1244"/>
      <c r="AT370" s="1244"/>
      <c r="AU370" s="1244"/>
      <c r="AV370" s="1244"/>
      <c r="AW370" s="1244"/>
      <c r="AX370" s="1244"/>
      <c r="AY370" s="1244"/>
      <c r="AZ370" s="1244"/>
      <c r="BA370" s="1244"/>
      <c r="BB370" s="1244"/>
      <c r="BC370" s="1244"/>
      <c r="BD370" s="1244"/>
      <c r="BE370" s="1244"/>
      <c r="BF370" s="1244"/>
      <c r="BG370" s="1244"/>
      <c r="BH370" s="1244"/>
      <c r="BI370" s="1244"/>
      <c r="BJ370" s="1244"/>
      <c r="BK370" s="1244"/>
      <c r="BL370" s="1244"/>
      <c r="BM370" s="1244"/>
      <c r="BN370" s="1244"/>
      <c r="BO370" s="1244"/>
      <c r="BP370" s="1244"/>
      <c r="BQ370" s="1244"/>
      <c r="BR370" s="1244"/>
      <c r="BS370" s="1244"/>
      <c r="BT370" s="1244"/>
      <c r="BU370" s="1244"/>
      <c r="BV370" s="1244"/>
      <c r="BW370" s="1244"/>
      <c r="BX370" s="1244"/>
      <c r="BY370" s="1244"/>
      <c r="BZ370" s="1244"/>
      <c r="CA370" s="1244"/>
    </row>
    <row r="371" spans="1:79" ht="25.5" customHeight="1">
      <c r="B371" s="1458" t="s">
        <v>1017</v>
      </c>
      <c r="C371" s="1459" t="s">
        <v>879</v>
      </c>
      <c r="D371" s="1459"/>
      <c r="E371" s="1460" t="s">
        <v>824</v>
      </c>
      <c r="F371" s="1414"/>
      <c r="G371" s="1407"/>
      <c r="H371" s="1407"/>
      <c r="I371" s="1408"/>
      <c r="J371" s="1244"/>
      <c r="K371" s="1244"/>
      <c r="L371" s="1244"/>
      <c r="M371" s="1244"/>
      <c r="N371" s="1336"/>
      <c r="O371" s="1244"/>
      <c r="P371" s="1244"/>
      <c r="Q371" s="1244"/>
      <c r="R371" s="1244"/>
      <c r="S371" s="1244"/>
      <c r="T371" s="1244"/>
      <c r="U371" s="1244"/>
      <c r="V371" s="1244"/>
      <c r="W371" s="1244"/>
      <c r="X371" s="1244"/>
      <c r="Y371" s="1244"/>
      <c r="Z371" s="1244"/>
      <c r="AA371" s="1244"/>
      <c r="AB371" s="1244"/>
      <c r="AC371" s="1244"/>
      <c r="AD371" s="1244"/>
      <c r="AE371" s="1244"/>
      <c r="AF371" s="1244"/>
      <c r="AG371" s="1244"/>
      <c r="AH371" s="1244"/>
      <c r="AI371" s="1244"/>
      <c r="AJ371" s="1244"/>
      <c r="AK371" s="1244"/>
      <c r="AL371" s="1244"/>
      <c r="AM371" s="1244"/>
      <c r="AN371" s="1244"/>
      <c r="AO371" s="1244"/>
      <c r="AP371" s="1244"/>
      <c r="AQ371" s="1244"/>
      <c r="AR371" s="1244"/>
      <c r="AS371" s="1244"/>
      <c r="AT371" s="1244"/>
      <c r="AU371" s="1244"/>
      <c r="AV371" s="1244"/>
      <c r="AW371" s="1244"/>
      <c r="AX371" s="1244"/>
      <c r="AY371" s="1244"/>
      <c r="AZ371" s="1244"/>
      <c r="BA371" s="1244"/>
      <c r="BB371" s="1244"/>
      <c r="BC371" s="1244"/>
      <c r="BD371" s="1244"/>
      <c r="BE371" s="1244"/>
      <c r="BF371" s="1244"/>
      <c r="BG371" s="1244"/>
      <c r="BH371" s="1244"/>
      <c r="BI371" s="1244"/>
      <c r="BJ371" s="1244"/>
      <c r="BK371" s="1244"/>
      <c r="BL371" s="1244"/>
      <c r="BM371" s="1244"/>
      <c r="BN371" s="1244"/>
      <c r="BO371" s="1244"/>
      <c r="BP371" s="1244"/>
      <c r="BQ371" s="1244"/>
      <c r="BR371" s="1244"/>
      <c r="BS371" s="1244"/>
      <c r="BT371" s="1244"/>
      <c r="BU371" s="1244"/>
      <c r="BV371" s="1244"/>
      <c r="BW371" s="1244"/>
      <c r="BX371" s="1244"/>
      <c r="BY371" s="1244"/>
      <c r="BZ371" s="1244"/>
      <c r="CA371" s="1244"/>
    </row>
    <row r="372" spans="1:79" ht="25.5" customHeight="1">
      <c r="B372" s="1388" t="s">
        <v>1018</v>
      </c>
      <c r="C372" s="1461">
        <v>1</v>
      </c>
      <c r="D372" s="1390">
        <v>3</v>
      </c>
      <c r="E372" s="1391">
        <v>3</v>
      </c>
      <c r="F372" s="1414"/>
      <c r="G372" s="1409"/>
      <c r="H372" s="1409"/>
      <c r="I372" s="1410"/>
      <c r="J372" s="1244"/>
      <c r="K372" s="1244"/>
      <c r="L372" s="1244"/>
      <c r="M372" s="1244"/>
      <c r="N372" s="1336"/>
      <c r="O372" s="1244"/>
      <c r="P372" s="1244"/>
      <c r="Q372" s="1244"/>
      <c r="R372" s="1244"/>
      <c r="S372" s="1244"/>
      <c r="T372" s="1244"/>
      <c r="U372" s="1244"/>
      <c r="V372" s="1244"/>
      <c r="W372" s="1244"/>
      <c r="X372" s="1244"/>
      <c r="Y372" s="1244"/>
      <c r="Z372" s="1244"/>
      <c r="AA372" s="1244"/>
      <c r="AB372" s="1244"/>
      <c r="AC372" s="1244"/>
      <c r="AD372" s="1244"/>
      <c r="AE372" s="1244"/>
      <c r="AF372" s="1244"/>
      <c r="AG372" s="1244"/>
      <c r="AH372" s="1244"/>
      <c r="AI372" s="1244"/>
      <c r="AJ372" s="1244"/>
      <c r="AK372" s="1244"/>
      <c r="AL372" s="1244"/>
      <c r="AM372" s="1244"/>
      <c r="AN372" s="1244"/>
      <c r="AO372" s="1244"/>
      <c r="AP372" s="1244"/>
      <c r="AQ372" s="1244"/>
      <c r="AR372" s="1244"/>
      <c r="AS372" s="1244"/>
      <c r="AT372" s="1244"/>
      <c r="AU372" s="1244"/>
      <c r="AV372" s="1244"/>
      <c r="AW372" s="1244"/>
      <c r="AX372" s="1244"/>
      <c r="AY372" s="1244"/>
      <c r="AZ372" s="1244"/>
      <c r="BA372" s="1244"/>
      <c r="BB372" s="1244"/>
      <c r="BC372" s="1244"/>
      <c r="BD372" s="1244"/>
      <c r="BE372" s="1244"/>
      <c r="BF372" s="1244"/>
      <c r="BG372" s="1244"/>
      <c r="BH372" s="1244"/>
      <c r="BI372" s="1244"/>
      <c r="BJ372" s="1244"/>
      <c r="BK372" s="1244"/>
      <c r="BL372" s="1244"/>
      <c r="BM372" s="1244"/>
      <c r="BN372" s="1244"/>
      <c r="BO372" s="1244"/>
      <c r="BP372" s="1244"/>
      <c r="BQ372" s="1244"/>
      <c r="BR372" s="1244"/>
      <c r="BS372" s="1244"/>
      <c r="BT372" s="1244"/>
      <c r="BU372" s="1244"/>
      <c r="BV372" s="1244"/>
      <c r="BW372" s="1244"/>
      <c r="BX372" s="1244"/>
      <c r="BY372" s="1244"/>
      <c r="BZ372" s="1244"/>
      <c r="CA372" s="1244"/>
    </row>
    <row r="373" spans="1:79" ht="25.5" customHeight="1" thickBot="1">
      <c r="B373" s="1394" t="s">
        <v>1019</v>
      </c>
      <c r="C373" s="1423">
        <v>2</v>
      </c>
      <c r="D373" s="1396">
        <v>3</v>
      </c>
      <c r="E373" s="1397">
        <v>6</v>
      </c>
      <c r="F373" s="1415"/>
      <c r="G373" s="1411"/>
      <c r="H373" s="1411"/>
      <c r="I373" s="1412"/>
      <c r="J373" s="1244"/>
      <c r="K373" s="1244"/>
      <c r="L373" s="1244"/>
      <c r="M373" s="1244"/>
      <c r="N373" s="1336"/>
      <c r="O373" s="1244"/>
      <c r="P373" s="1244"/>
      <c r="Q373" s="1244"/>
      <c r="R373" s="1244"/>
      <c r="S373" s="1244"/>
      <c r="T373" s="1244"/>
      <c r="U373" s="1244"/>
      <c r="V373" s="1244"/>
      <c r="W373" s="1244"/>
      <c r="X373" s="1244"/>
      <c r="Y373" s="1244"/>
      <c r="Z373" s="1244"/>
      <c r="AA373" s="1244"/>
      <c r="AB373" s="1244"/>
      <c r="AC373" s="1244"/>
      <c r="AD373" s="1244"/>
      <c r="AE373" s="1244"/>
      <c r="AF373" s="1244"/>
      <c r="AG373" s="1244"/>
      <c r="AH373" s="1244"/>
      <c r="AI373" s="1244"/>
      <c r="AJ373" s="1244"/>
      <c r="AK373" s="1244"/>
      <c r="AL373" s="1244"/>
      <c r="AM373" s="1244"/>
      <c r="AN373" s="1244"/>
      <c r="AO373" s="1244"/>
      <c r="AP373" s="1244"/>
      <c r="AQ373" s="1244"/>
      <c r="AR373" s="1244"/>
      <c r="AS373" s="1244"/>
      <c r="AT373" s="1244"/>
      <c r="AU373" s="1244"/>
      <c r="AV373" s="1244"/>
      <c r="AW373" s="1244"/>
      <c r="AX373" s="1244"/>
      <c r="AY373" s="1244"/>
      <c r="AZ373" s="1244"/>
      <c r="BA373" s="1244"/>
      <c r="BB373" s="1244"/>
      <c r="BC373" s="1244"/>
      <c r="BD373" s="1244"/>
      <c r="BE373" s="1244"/>
      <c r="BF373" s="1244"/>
      <c r="BG373" s="1244"/>
      <c r="BH373" s="1244"/>
      <c r="BI373" s="1244"/>
      <c r="BJ373" s="1244"/>
      <c r="BK373" s="1244"/>
      <c r="BL373" s="1244"/>
      <c r="BM373" s="1244"/>
      <c r="BN373" s="1244"/>
      <c r="BO373" s="1244"/>
      <c r="BP373" s="1244"/>
      <c r="BQ373" s="1244"/>
      <c r="BR373" s="1244"/>
      <c r="BS373" s="1244"/>
      <c r="BT373" s="1244"/>
      <c r="BU373" s="1244"/>
      <c r="BV373" s="1244"/>
      <c r="BW373" s="1244"/>
      <c r="BX373" s="1244"/>
      <c r="BY373" s="1244"/>
      <c r="BZ373" s="1244"/>
      <c r="CA373" s="1244"/>
    </row>
    <row r="374" spans="1:79">
      <c r="B374" s="1404"/>
      <c r="C374" s="1462"/>
      <c r="D374" s="1462"/>
      <c r="E374" s="1462"/>
      <c r="F374" s="1441"/>
      <c r="I374" s="1244"/>
      <c r="J374" s="1244"/>
      <c r="K374" s="1244"/>
      <c r="L374" s="1244"/>
      <c r="M374" s="1244"/>
      <c r="N374" s="1336"/>
      <c r="O374" s="1244"/>
      <c r="P374" s="1244"/>
      <c r="Q374" s="1244"/>
      <c r="R374" s="1244"/>
      <c r="S374" s="1244"/>
      <c r="T374" s="1244"/>
      <c r="U374" s="1244"/>
      <c r="V374" s="1244"/>
      <c r="W374" s="1244"/>
      <c r="X374" s="1244"/>
      <c r="Y374" s="1244"/>
      <c r="Z374" s="1244"/>
      <c r="AA374" s="1244"/>
      <c r="AB374" s="1244"/>
      <c r="AC374" s="1244"/>
      <c r="AD374" s="1244"/>
      <c r="AE374" s="1244"/>
      <c r="AF374" s="1244"/>
      <c r="AG374" s="1244"/>
      <c r="AH374" s="1244"/>
      <c r="AI374" s="1244"/>
      <c r="AJ374" s="1244"/>
      <c r="AK374" s="1244"/>
      <c r="AL374" s="1244"/>
      <c r="AM374" s="1244"/>
      <c r="AN374" s="1244"/>
      <c r="AO374" s="1244"/>
      <c r="AP374" s="1244"/>
      <c r="AQ374" s="1244"/>
      <c r="AR374" s="1244"/>
      <c r="AS374" s="1244"/>
      <c r="AT374" s="1244"/>
      <c r="AU374" s="1244"/>
      <c r="AV374" s="1244"/>
      <c r="AW374" s="1244"/>
      <c r="AX374" s="1244"/>
      <c r="AY374" s="1244"/>
      <c r="AZ374" s="1244"/>
      <c r="BA374" s="1244"/>
      <c r="BB374" s="1244"/>
      <c r="BC374" s="1244"/>
      <c r="BD374" s="1244"/>
      <c r="BE374" s="1244"/>
      <c r="BF374" s="1244"/>
      <c r="BG374" s="1244"/>
      <c r="BH374" s="1244"/>
      <c r="BI374" s="1244"/>
      <c r="BJ374" s="1244"/>
      <c r="BK374" s="1244"/>
      <c r="BL374" s="1244"/>
      <c r="BM374" s="1244"/>
      <c r="BN374" s="1244"/>
      <c r="BO374" s="1244"/>
      <c r="BP374" s="1244"/>
      <c r="BQ374" s="1244"/>
      <c r="BR374" s="1244"/>
      <c r="BS374" s="1244"/>
      <c r="BT374" s="1244"/>
      <c r="BU374" s="1244"/>
      <c r="BV374" s="1244"/>
      <c r="BW374" s="1244"/>
      <c r="BX374" s="1244"/>
      <c r="BY374" s="1244"/>
      <c r="BZ374" s="1244"/>
      <c r="CA374" s="1244"/>
    </row>
    <row r="375" spans="1:79" ht="18" customHeight="1">
      <c r="A375" s="1193">
        <v>38</v>
      </c>
      <c r="B375" s="1358" t="s">
        <v>1020</v>
      </c>
      <c r="C375" s="1359"/>
      <c r="D375" s="1359"/>
      <c r="E375" s="1359"/>
      <c r="F375" s="1441"/>
      <c r="G375" s="1362"/>
      <c r="H375" s="1362"/>
      <c r="I375" s="1244"/>
      <c r="J375" s="1244"/>
      <c r="K375" s="1244"/>
      <c r="L375" s="1244"/>
      <c r="M375" s="1244"/>
      <c r="N375" s="1336"/>
      <c r="O375" s="1244"/>
      <c r="P375" s="1244"/>
      <c r="Q375" s="1244"/>
      <c r="R375" s="1244"/>
      <c r="S375" s="1244"/>
      <c r="T375" s="1244"/>
      <c r="U375" s="1244"/>
      <c r="V375" s="1244"/>
      <c r="W375" s="1244"/>
      <c r="X375" s="1244"/>
      <c r="Y375" s="1244"/>
      <c r="Z375" s="1244"/>
      <c r="AA375" s="1244"/>
      <c r="AB375" s="1244"/>
      <c r="AC375" s="1244"/>
      <c r="AD375" s="1244"/>
      <c r="AE375" s="1244"/>
      <c r="AF375" s="1244"/>
      <c r="AG375" s="1244"/>
      <c r="AH375" s="1244"/>
      <c r="AI375" s="1244"/>
      <c r="AJ375" s="1244"/>
      <c r="AK375" s="1244"/>
      <c r="AL375" s="1244"/>
      <c r="AM375" s="1244"/>
      <c r="AN375" s="1244"/>
      <c r="AO375" s="1244"/>
      <c r="AP375" s="1244"/>
      <c r="AQ375" s="1244"/>
      <c r="AR375" s="1244"/>
      <c r="AS375" s="1244"/>
      <c r="AT375" s="1244"/>
      <c r="AU375" s="1244"/>
      <c r="AV375" s="1244"/>
      <c r="AW375" s="1244"/>
      <c r="AX375" s="1244"/>
      <c r="AY375" s="1244"/>
      <c r="AZ375" s="1244"/>
      <c r="BA375" s="1244"/>
      <c r="BB375" s="1244"/>
      <c r="BC375" s="1244"/>
      <c r="BD375" s="1244"/>
      <c r="BE375" s="1244"/>
      <c r="BF375" s="1244"/>
      <c r="BG375" s="1244"/>
      <c r="BH375" s="1244"/>
      <c r="BI375" s="1244"/>
      <c r="BJ375" s="1244"/>
      <c r="BK375" s="1244"/>
      <c r="BL375" s="1244"/>
      <c r="BM375" s="1244"/>
      <c r="BN375" s="1244"/>
      <c r="BO375" s="1244"/>
      <c r="BP375" s="1244"/>
      <c r="BQ375" s="1244"/>
      <c r="BR375" s="1244"/>
      <c r="BS375" s="1244"/>
      <c r="BT375" s="1244"/>
      <c r="BU375" s="1244"/>
      <c r="BV375" s="1244"/>
      <c r="BW375" s="1244"/>
      <c r="BX375" s="1244"/>
      <c r="BY375" s="1244"/>
      <c r="BZ375" s="1244"/>
      <c r="CA375" s="1244"/>
    </row>
    <row r="376" spans="1:79" ht="35.25" customHeight="1">
      <c r="B376" s="1363" t="s">
        <v>1021</v>
      </c>
      <c r="C376" s="1364"/>
      <c r="D376" s="1364"/>
      <c r="E376" s="1365"/>
      <c r="F376" s="1441"/>
      <c r="G376" s="1362"/>
      <c r="H376" s="1362"/>
      <c r="I376" s="1244"/>
      <c r="J376" s="1244"/>
      <c r="K376" s="1244"/>
      <c r="L376" s="1244"/>
      <c r="M376" s="1244"/>
      <c r="N376" s="1336"/>
      <c r="O376" s="1244"/>
      <c r="P376" s="1244"/>
      <c r="Q376" s="1244"/>
      <c r="R376" s="1244"/>
      <c r="S376" s="1244"/>
      <c r="T376" s="1244"/>
      <c r="U376" s="1244"/>
      <c r="V376" s="1244"/>
      <c r="W376" s="1244"/>
      <c r="X376" s="1244"/>
      <c r="Y376" s="1244"/>
      <c r="Z376" s="1244"/>
      <c r="AA376" s="1244"/>
      <c r="AB376" s="1244"/>
      <c r="AC376" s="1244"/>
      <c r="AD376" s="1244"/>
      <c r="AE376" s="1244"/>
      <c r="AF376" s="1244"/>
      <c r="AG376" s="1244"/>
      <c r="AH376" s="1244"/>
      <c r="AI376" s="1244"/>
      <c r="AJ376" s="1244"/>
      <c r="AK376" s="1244"/>
      <c r="AL376" s="1244"/>
      <c r="AM376" s="1244"/>
      <c r="AN376" s="1244"/>
      <c r="AO376" s="1244"/>
      <c r="AP376" s="1244"/>
      <c r="AQ376" s="1244"/>
      <c r="AR376" s="1244"/>
      <c r="AS376" s="1244"/>
      <c r="AT376" s="1244"/>
      <c r="AU376" s="1244"/>
      <c r="AV376" s="1244"/>
      <c r="AW376" s="1244"/>
      <c r="AX376" s="1244"/>
      <c r="AY376" s="1244"/>
      <c r="AZ376" s="1244"/>
      <c r="BA376" s="1244"/>
      <c r="BB376" s="1244"/>
      <c r="BC376" s="1244"/>
      <c r="BD376" s="1244"/>
      <c r="BE376" s="1244"/>
      <c r="BF376" s="1244"/>
      <c r="BG376" s="1244"/>
      <c r="BH376" s="1244"/>
      <c r="BI376" s="1244"/>
      <c r="BJ376" s="1244"/>
      <c r="BK376" s="1244"/>
      <c r="BL376" s="1244"/>
      <c r="BM376" s="1244"/>
      <c r="BN376" s="1244"/>
      <c r="BO376" s="1244"/>
      <c r="BP376" s="1244"/>
      <c r="BQ376" s="1244"/>
      <c r="BR376" s="1244"/>
      <c r="BS376" s="1244"/>
      <c r="BT376" s="1244"/>
      <c r="BU376" s="1244"/>
      <c r="BV376" s="1244"/>
      <c r="BW376" s="1244"/>
      <c r="BX376" s="1244"/>
      <c r="BY376" s="1244"/>
      <c r="BZ376" s="1244"/>
      <c r="CA376" s="1244"/>
    </row>
    <row r="377" spans="1:79" ht="16.5" customHeight="1" thickBot="1">
      <c r="B377" s="1358" t="s">
        <v>842</v>
      </c>
      <c r="C377" s="1366"/>
      <c r="F377" s="1441"/>
      <c r="G377" s="1362"/>
      <c r="H377" s="1362"/>
      <c r="I377" s="1244"/>
      <c r="J377" s="1244"/>
      <c r="K377" s="1244"/>
      <c r="L377" s="1244"/>
      <c r="M377" s="1244"/>
      <c r="N377" s="1336"/>
      <c r="O377" s="1244"/>
      <c r="P377" s="1244"/>
      <c r="Q377" s="1244"/>
      <c r="R377" s="1244"/>
      <c r="S377" s="1244"/>
      <c r="T377" s="1244"/>
      <c r="U377" s="1244"/>
      <c r="V377" s="1244"/>
      <c r="W377" s="1244"/>
      <c r="X377" s="1244"/>
      <c r="Y377" s="1244"/>
      <c r="Z377" s="1244"/>
      <c r="AA377" s="1244"/>
      <c r="AB377" s="1244"/>
      <c r="AC377" s="1244"/>
      <c r="AD377" s="1244"/>
      <c r="AE377" s="1244"/>
      <c r="AF377" s="1244"/>
      <c r="AG377" s="1244"/>
      <c r="AH377" s="1244"/>
      <c r="AI377" s="1244"/>
      <c r="AJ377" s="1244"/>
      <c r="AK377" s="1244"/>
      <c r="AL377" s="1244"/>
      <c r="AM377" s="1244"/>
      <c r="AN377" s="1244"/>
      <c r="AO377" s="1244"/>
      <c r="AP377" s="1244"/>
      <c r="AQ377" s="1244"/>
      <c r="AR377" s="1244"/>
      <c r="AS377" s="1244"/>
      <c r="AT377" s="1244"/>
      <c r="AU377" s="1244"/>
      <c r="AV377" s="1244"/>
      <c r="AW377" s="1244"/>
      <c r="AX377" s="1244"/>
      <c r="AY377" s="1244"/>
      <c r="AZ377" s="1244"/>
      <c r="BA377" s="1244"/>
      <c r="BB377" s="1244"/>
      <c r="BC377" s="1244"/>
      <c r="BD377" s="1244"/>
      <c r="BE377" s="1244"/>
      <c r="BF377" s="1244"/>
      <c r="BG377" s="1244"/>
      <c r="BH377" s="1244"/>
      <c r="BI377" s="1244"/>
      <c r="BJ377" s="1244"/>
      <c r="BK377" s="1244"/>
      <c r="BL377" s="1244"/>
      <c r="BM377" s="1244"/>
      <c r="BN377" s="1244"/>
      <c r="BO377" s="1244"/>
      <c r="BP377" s="1244"/>
      <c r="BQ377" s="1244"/>
      <c r="BR377" s="1244"/>
      <c r="BS377" s="1244"/>
      <c r="BT377" s="1244"/>
      <c r="BU377" s="1244"/>
      <c r="BV377" s="1244"/>
      <c r="BW377" s="1244"/>
      <c r="BX377" s="1244"/>
      <c r="BY377" s="1244"/>
      <c r="BZ377" s="1244"/>
      <c r="CA377" s="1244"/>
    </row>
    <row r="378" spans="1:79" ht="33.75" customHeight="1" thickBot="1">
      <c r="B378" s="1455" t="s">
        <v>843</v>
      </c>
      <c r="C378" s="1456" t="s">
        <v>844</v>
      </c>
      <c r="D378" s="1456" t="s">
        <v>845</v>
      </c>
      <c r="E378" s="1457" t="s">
        <v>846</v>
      </c>
      <c r="F378" s="1413" t="s">
        <v>847</v>
      </c>
      <c r="G378" s="1478" t="e">
        <f>AVERAGE([2]A.Pontozás_1.értékelő!G374,[2]B.Pontozás_2.értékelő!G374)</f>
        <v>#DIV/0!</v>
      </c>
      <c r="H378" s="1362"/>
      <c r="I378" s="1244"/>
      <c r="J378" s="1244"/>
      <c r="K378" s="1244"/>
      <c r="L378" s="1244"/>
      <c r="M378" s="1244"/>
      <c r="N378" s="1336"/>
      <c r="O378" s="1244"/>
      <c r="P378" s="1244"/>
      <c r="Q378" s="1244"/>
      <c r="R378" s="1244"/>
      <c r="S378" s="1244"/>
      <c r="T378" s="1244"/>
      <c r="U378" s="1244"/>
      <c r="V378" s="1244"/>
      <c r="W378" s="1244"/>
      <c r="X378" s="1244"/>
      <c r="Y378" s="1244"/>
      <c r="Z378" s="1244"/>
      <c r="AA378" s="1244"/>
      <c r="AB378" s="1244"/>
      <c r="AC378" s="1244"/>
      <c r="AD378" s="1244"/>
      <c r="AE378" s="1244"/>
      <c r="AF378" s="1244"/>
      <c r="AG378" s="1244"/>
      <c r="AH378" s="1244"/>
      <c r="AI378" s="1244"/>
      <c r="AJ378" s="1244"/>
      <c r="AK378" s="1244"/>
      <c r="AL378" s="1244"/>
      <c r="AM378" s="1244"/>
      <c r="AN378" s="1244"/>
      <c r="AO378" s="1244"/>
      <c r="AP378" s="1244"/>
      <c r="AQ378" s="1244"/>
      <c r="AR378" s="1244"/>
      <c r="AS378" s="1244"/>
      <c r="AT378" s="1244"/>
      <c r="AU378" s="1244"/>
      <c r="AV378" s="1244"/>
      <c r="AW378" s="1244"/>
      <c r="AX378" s="1244"/>
      <c r="AY378" s="1244"/>
      <c r="AZ378" s="1244"/>
      <c r="BA378" s="1244"/>
      <c r="BB378" s="1244"/>
      <c r="BC378" s="1244"/>
      <c r="BD378" s="1244"/>
      <c r="BE378" s="1244"/>
      <c r="BF378" s="1244"/>
      <c r="BG378" s="1244"/>
      <c r="BH378" s="1244"/>
      <c r="BI378" s="1244"/>
      <c r="BJ378" s="1244"/>
      <c r="BK378" s="1244"/>
      <c r="BL378" s="1244"/>
      <c r="BM378" s="1244"/>
      <c r="BN378" s="1244"/>
      <c r="BO378" s="1244"/>
      <c r="BP378" s="1244"/>
      <c r="BQ378" s="1244"/>
      <c r="BR378" s="1244"/>
      <c r="BS378" s="1244"/>
      <c r="BT378" s="1244"/>
      <c r="BU378" s="1244"/>
      <c r="BV378" s="1244"/>
      <c r="BW378" s="1244"/>
      <c r="BX378" s="1244"/>
      <c r="BY378" s="1244"/>
      <c r="BZ378" s="1244"/>
      <c r="CA378" s="1244"/>
    </row>
    <row r="379" spans="1:79" ht="27" customHeight="1">
      <c r="B379" s="1442" t="s">
        <v>878</v>
      </c>
      <c r="C379" s="1459" t="s">
        <v>879</v>
      </c>
      <c r="D379" s="1459"/>
      <c r="E379" s="1460" t="s">
        <v>824</v>
      </c>
      <c r="F379" s="1414"/>
      <c r="G379" s="1407"/>
      <c r="H379" s="1407"/>
      <c r="I379" s="1408"/>
    </row>
    <row r="380" spans="1:79" ht="25.5" thickBot="1">
      <c r="B380" s="1394" t="s">
        <v>880</v>
      </c>
      <c r="C380" s="1423">
        <v>5</v>
      </c>
      <c r="D380" s="1396">
        <v>1</v>
      </c>
      <c r="E380" s="1397">
        <v>5</v>
      </c>
      <c r="F380" s="1415"/>
      <c r="G380" s="1411"/>
      <c r="H380" s="1411"/>
      <c r="I380" s="1412"/>
    </row>
    <row r="381" spans="1:79" ht="9" customHeight="1">
      <c r="B381" s="1404"/>
      <c r="C381" s="1424"/>
      <c r="D381" s="1424"/>
      <c r="E381" s="1424"/>
      <c r="F381" s="1424"/>
      <c r="G381" s="1362"/>
      <c r="H381" s="1362"/>
      <c r="I381" s="1244"/>
      <c r="J381" s="1244"/>
      <c r="K381" s="1244"/>
      <c r="L381" s="1244"/>
      <c r="M381" s="1244"/>
      <c r="N381" s="1336"/>
      <c r="O381" s="1244"/>
      <c r="P381" s="1244"/>
      <c r="Q381" s="1244"/>
      <c r="R381" s="1244"/>
      <c r="S381" s="1244"/>
      <c r="T381" s="1244"/>
      <c r="U381" s="1244"/>
      <c r="V381" s="1244"/>
      <c r="W381" s="1244"/>
      <c r="X381" s="1244"/>
      <c r="Y381" s="1244"/>
      <c r="Z381" s="1244"/>
      <c r="AA381" s="1244"/>
      <c r="AB381" s="1244"/>
      <c r="AC381" s="1244"/>
      <c r="AD381" s="1244"/>
      <c r="AE381" s="1244"/>
      <c r="AF381" s="1244"/>
      <c r="AG381" s="1244"/>
      <c r="AH381" s="1244"/>
      <c r="AI381" s="1244"/>
      <c r="AJ381" s="1244"/>
      <c r="AK381" s="1244"/>
      <c r="AL381" s="1244"/>
      <c r="AM381" s="1244"/>
      <c r="AN381" s="1244"/>
      <c r="AO381" s="1244"/>
      <c r="AP381" s="1244"/>
      <c r="AQ381" s="1244"/>
      <c r="AR381" s="1244"/>
      <c r="AS381" s="1244"/>
      <c r="AT381" s="1244"/>
      <c r="AU381" s="1244"/>
      <c r="AV381" s="1244"/>
      <c r="AW381" s="1244"/>
      <c r="AX381" s="1244"/>
      <c r="AY381" s="1244"/>
      <c r="AZ381" s="1244"/>
      <c r="BA381" s="1244"/>
      <c r="BB381" s="1244"/>
      <c r="BC381" s="1244"/>
      <c r="BD381" s="1244"/>
      <c r="BE381" s="1244"/>
      <c r="BF381" s="1244"/>
      <c r="BG381" s="1244"/>
      <c r="BH381" s="1244"/>
      <c r="BI381" s="1244"/>
      <c r="BJ381" s="1244"/>
      <c r="BK381" s="1244"/>
      <c r="BL381" s="1244"/>
      <c r="BM381" s="1244"/>
      <c r="BN381" s="1244"/>
      <c r="BO381" s="1244"/>
      <c r="BP381" s="1244"/>
      <c r="BQ381" s="1244"/>
      <c r="BR381" s="1244"/>
      <c r="BS381" s="1244"/>
      <c r="BT381" s="1244"/>
      <c r="BU381" s="1244"/>
      <c r="BV381" s="1244"/>
      <c r="BW381" s="1244"/>
      <c r="BX381" s="1244"/>
      <c r="BY381" s="1244"/>
      <c r="BZ381" s="1244"/>
      <c r="CA381" s="1244"/>
    </row>
    <row r="382" spans="1:79" ht="18" customHeight="1">
      <c r="A382" s="1193">
        <v>39</v>
      </c>
      <c r="B382" s="1358" t="s">
        <v>1022</v>
      </c>
      <c r="C382" s="1359"/>
      <c r="D382" s="1359"/>
      <c r="E382" s="1359"/>
      <c r="F382" s="1441"/>
      <c r="G382" s="1362"/>
      <c r="H382" s="1362"/>
      <c r="I382" s="1244"/>
      <c r="J382" s="1244"/>
      <c r="K382" s="1244"/>
      <c r="L382" s="1244"/>
      <c r="M382" s="1244"/>
      <c r="N382" s="1336"/>
      <c r="O382" s="1244"/>
      <c r="P382" s="1244"/>
      <c r="Q382" s="1244"/>
      <c r="R382" s="1244"/>
      <c r="S382" s="1244"/>
      <c r="T382" s="1244"/>
      <c r="U382" s="1244"/>
      <c r="V382" s="1244"/>
      <c r="W382" s="1244"/>
      <c r="X382" s="1244"/>
      <c r="Y382" s="1244"/>
      <c r="Z382" s="1244"/>
      <c r="AA382" s="1244"/>
      <c r="AB382" s="1244"/>
      <c r="AC382" s="1244"/>
      <c r="AD382" s="1244"/>
      <c r="AE382" s="1244"/>
      <c r="AF382" s="1244"/>
      <c r="AG382" s="1244"/>
      <c r="AH382" s="1244"/>
      <c r="AI382" s="1244"/>
      <c r="AJ382" s="1244"/>
      <c r="AK382" s="1244"/>
      <c r="AL382" s="1244"/>
      <c r="AM382" s="1244"/>
      <c r="AN382" s="1244"/>
      <c r="AO382" s="1244"/>
      <c r="AP382" s="1244"/>
      <c r="AQ382" s="1244"/>
      <c r="AR382" s="1244"/>
      <c r="AS382" s="1244"/>
      <c r="AT382" s="1244"/>
      <c r="AU382" s="1244"/>
      <c r="AV382" s="1244"/>
      <c r="AW382" s="1244"/>
      <c r="AX382" s="1244"/>
      <c r="AY382" s="1244"/>
      <c r="AZ382" s="1244"/>
      <c r="BA382" s="1244"/>
      <c r="BB382" s="1244"/>
      <c r="BC382" s="1244"/>
      <c r="BD382" s="1244"/>
      <c r="BE382" s="1244"/>
      <c r="BF382" s="1244"/>
      <c r="BG382" s="1244"/>
      <c r="BH382" s="1244"/>
      <c r="BI382" s="1244"/>
      <c r="BJ382" s="1244"/>
      <c r="BK382" s="1244"/>
      <c r="BL382" s="1244"/>
      <c r="BM382" s="1244"/>
      <c r="BN382" s="1244"/>
      <c r="BO382" s="1244"/>
      <c r="BP382" s="1244"/>
      <c r="BQ382" s="1244"/>
      <c r="BR382" s="1244"/>
      <c r="BS382" s="1244"/>
      <c r="BT382" s="1244"/>
      <c r="BU382" s="1244"/>
      <c r="BV382" s="1244"/>
      <c r="BW382" s="1244"/>
      <c r="BX382" s="1244"/>
      <c r="BY382" s="1244"/>
      <c r="BZ382" s="1244"/>
      <c r="CA382" s="1244"/>
    </row>
    <row r="383" spans="1:79" ht="35.25" customHeight="1">
      <c r="B383" s="1363" t="s">
        <v>1023</v>
      </c>
      <c r="C383" s="1364"/>
      <c r="D383" s="1364"/>
      <c r="E383" s="1365"/>
      <c r="F383" s="1441"/>
      <c r="G383" s="1362"/>
      <c r="H383" s="1362"/>
      <c r="I383" s="1244"/>
      <c r="J383" s="1244"/>
      <c r="K383" s="1244"/>
      <c r="L383" s="1244"/>
      <c r="M383" s="1244"/>
      <c r="N383" s="1336"/>
      <c r="O383" s="1244"/>
      <c r="P383" s="1244"/>
      <c r="Q383" s="1244"/>
      <c r="R383" s="1244"/>
      <c r="S383" s="1244"/>
      <c r="T383" s="1244"/>
      <c r="U383" s="1244"/>
      <c r="V383" s="1244"/>
      <c r="W383" s="1244"/>
      <c r="X383" s="1244"/>
      <c r="Y383" s="1244"/>
      <c r="Z383" s="1244"/>
      <c r="AA383" s="1244"/>
      <c r="AB383" s="1244"/>
      <c r="AC383" s="1244"/>
      <c r="AD383" s="1244"/>
      <c r="AE383" s="1244"/>
      <c r="AF383" s="1244"/>
      <c r="AG383" s="1244"/>
      <c r="AH383" s="1244"/>
      <c r="AI383" s="1244"/>
      <c r="AJ383" s="1244"/>
      <c r="AK383" s="1244"/>
      <c r="AL383" s="1244"/>
      <c r="AM383" s="1244"/>
      <c r="AN383" s="1244"/>
      <c r="AO383" s="1244"/>
      <c r="AP383" s="1244"/>
      <c r="AQ383" s="1244"/>
      <c r="AR383" s="1244"/>
      <c r="AS383" s="1244"/>
      <c r="AT383" s="1244"/>
      <c r="AU383" s="1244"/>
      <c r="AV383" s="1244"/>
      <c r="AW383" s="1244"/>
      <c r="AX383" s="1244"/>
      <c r="AY383" s="1244"/>
      <c r="AZ383" s="1244"/>
      <c r="BA383" s="1244"/>
      <c r="BB383" s="1244"/>
      <c r="BC383" s="1244"/>
      <c r="BD383" s="1244"/>
      <c r="BE383" s="1244"/>
      <c r="BF383" s="1244"/>
      <c r="BG383" s="1244"/>
      <c r="BH383" s="1244"/>
      <c r="BI383" s="1244"/>
      <c r="BJ383" s="1244"/>
      <c r="BK383" s="1244"/>
      <c r="BL383" s="1244"/>
      <c r="BM383" s="1244"/>
      <c r="BN383" s="1244"/>
      <c r="BO383" s="1244"/>
      <c r="BP383" s="1244"/>
      <c r="BQ383" s="1244"/>
      <c r="BR383" s="1244"/>
      <c r="BS383" s="1244"/>
      <c r="BT383" s="1244"/>
      <c r="BU383" s="1244"/>
      <c r="BV383" s="1244"/>
      <c r="BW383" s="1244"/>
      <c r="BX383" s="1244"/>
      <c r="BY383" s="1244"/>
      <c r="BZ383" s="1244"/>
      <c r="CA383" s="1244"/>
    </row>
    <row r="384" spans="1:79" ht="16.5" customHeight="1" thickBot="1">
      <c r="B384" s="1358" t="s">
        <v>842</v>
      </c>
      <c r="C384" s="1366"/>
      <c r="F384" s="1441"/>
      <c r="G384" s="1362"/>
      <c r="H384" s="1362"/>
      <c r="I384" s="1244"/>
      <c r="J384" s="1244"/>
      <c r="K384" s="1244"/>
      <c r="L384" s="1244"/>
      <c r="M384" s="1244"/>
      <c r="N384" s="1336"/>
      <c r="O384" s="1244"/>
      <c r="P384" s="1244"/>
      <c r="Q384" s="1244"/>
      <c r="R384" s="1244"/>
      <c r="S384" s="1244"/>
      <c r="T384" s="1244"/>
      <c r="U384" s="1244"/>
      <c r="V384" s="1244"/>
      <c r="W384" s="1244"/>
      <c r="X384" s="1244"/>
      <c r="Y384" s="1244"/>
      <c r="Z384" s="1244"/>
      <c r="AA384" s="1244"/>
      <c r="AB384" s="1244"/>
      <c r="AC384" s="1244"/>
      <c r="AD384" s="1244"/>
      <c r="AE384" s="1244"/>
      <c r="AF384" s="1244"/>
      <c r="AG384" s="1244"/>
      <c r="AH384" s="1244"/>
      <c r="AI384" s="1244"/>
      <c r="AJ384" s="1244"/>
      <c r="AK384" s="1244"/>
      <c r="AL384" s="1244"/>
      <c r="AM384" s="1244"/>
      <c r="AN384" s="1244"/>
      <c r="AO384" s="1244"/>
      <c r="AP384" s="1244"/>
      <c r="AQ384" s="1244"/>
      <c r="AR384" s="1244"/>
      <c r="AS384" s="1244"/>
      <c r="AT384" s="1244"/>
      <c r="AU384" s="1244"/>
      <c r="AV384" s="1244"/>
      <c r="AW384" s="1244"/>
      <c r="AX384" s="1244"/>
      <c r="AY384" s="1244"/>
      <c r="AZ384" s="1244"/>
      <c r="BA384" s="1244"/>
      <c r="BB384" s="1244"/>
      <c r="BC384" s="1244"/>
      <c r="BD384" s="1244"/>
      <c r="BE384" s="1244"/>
      <c r="BF384" s="1244"/>
      <c r="BG384" s="1244"/>
      <c r="BH384" s="1244"/>
      <c r="BI384" s="1244"/>
      <c r="BJ384" s="1244"/>
      <c r="BK384" s="1244"/>
      <c r="BL384" s="1244"/>
      <c r="BM384" s="1244"/>
      <c r="BN384" s="1244"/>
      <c r="BO384" s="1244"/>
      <c r="BP384" s="1244"/>
      <c r="BQ384" s="1244"/>
      <c r="BR384" s="1244"/>
      <c r="BS384" s="1244"/>
      <c r="BT384" s="1244"/>
      <c r="BU384" s="1244"/>
      <c r="BV384" s="1244"/>
      <c r="BW384" s="1244"/>
      <c r="BX384" s="1244"/>
      <c r="BY384" s="1244"/>
      <c r="BZ384" s="1244"/>
      <c r="CA384" s="1244"/>
    </row>
    <row r="385" spans="2:79" ht="33.75" customHeight="1" thickBot="1">
      <c r="B385" s="1463" t="s">
        <v>843</v>
      </c>
      <c r="C385" s="1464" t="s">
        <v>844</v>
      </c>
      <c r="D385" s="1464" t="s">
        <v>845</v>
      </c>
      <c r="E385" s="1465" t="s">
        <v>846</v>
      </c>
      <c r="F385" s="1413" t="s">
        <v>847</v>
      </c>
      <c r="G385" s="1478" t="e">
        <f>AVERAGE([2]A.Pontozás_1.értékelő!G381,[2]B.Pontozás_2.értékelő!G381)</f>
        <v>#DIV/0!</v>
      </c>
      <c r="H385" s="1362"/>
      <c r="I385" s="1244"/>
      <c r="J385" s="1244"/>
      <c r="K385" s="1244"/>
      <c r="L385" s="1244"/>
      <c r="M385" s="1244"/>
      <c r="N385" s="1336"/>
      <c r="O385" s="1244"/>
      <c r="P385" s="1244"/>
      <c r="Q385" s="1244"/>
      <c r="R385" s="1244"/>
      <c r="S385" s="1244"/>
      <c r="T385" s="1244"/>
      <c r="U385" s="1244"/>
      <c r="V385" s="1244"/>
      <c r="W385" s="1244"/>
      <c r="X385" s="1244"/>
      <c r="Y385" s="1244"/>
      <c r="Z385" s="1244"/>
      <c r="AA385" s="1244"/>
      <c r="AB385" s="1244"/>
      <c r="AC385" s="1244"/>
      <c r="AD385" s="1244"/>
      <c r="AE385" s="1244"/>
      <c r="AF385" s="1244"/>
      <c r="AG385" s="1244"/>
      <c r="AH385" s="1244"/>
      <c r="AI385" s="1244"/>
      <c r="AJ385" s="1244"/>
      <c r="AK385" s="1244"/>
      <c r="AL385" s="1244"/>
      <c r="AM385" s="1244"/>
      <c r="AN385" s="1244"/>
      <c r="AO385" s="1244"/>
      <c r="AP385" s="1244"/>
      <c r="AQ385" s="1244"/>
      <c r="AR385" s="1244"/>
      <c r="AS385" s="1244"/>
      <c r="AT385" s="1244"/>
      <c r="AU385" s="1244"/>
      <c r="AV385" s="1244"/>
      <c r="AW385" s="1244"/>
      <c r="AX385" s="1244"/>
      <c r="AY385" s="1244"/>
      <c r="AZ385" s="1244"/>
      <c r="BA385" s="1244"/>
      <c r="BB385" s="1244"/>
      <c r="BC385" s="1244"/>
      <c r="BD385" s="1244"/>
      <c r="BE385" s="1244"/>
      <c r="BF385" s="1244"/>
      <c r="BG385" s="1244"/>
      <c r="BH385" s="1244"/>
      <c r="BI385" s="1244"/>
      <c r="BJ385" s="1244"/>
      <c r="BK385" s="1244"/>
      <c r="BL385" s="1244"/>
      <c r="BM385" s="1244"/>
      <c r="BN385" s="1244"/>
      <c r="BO385" s="1244"/>
      <c r="BP385" s="1244"/>
      <c r="BQ385" s="1244"/>
      <c r="BR385" s="1244"/>
      <c r="BS385" s="1244"/>
      <c r="BT385" s="1244"/>
      <c r="BU385" s="1244"/>
      <c r="BV385" s="1244"/>
      <c r="BW385" s="1244"/>
      <c r="BX385" s="1244"/>
      <c r="BY385" s="1244"/>
      <c r="BZ385" s="1244"/>
      <c r="CA385" s="1244"/>
    </row>
    <row r="386" spans="2:79" ht="27.75" customHeight="1">
      <c r="B386" s="1388" t="s">
        <v>849</v>
      </c>
      <c r="C386" s="1461">
        <v>0</v>
      </c>
      <c r="D386" s="1390">
        <v>2</v>
      </c>
      <c r="E386" s="1391">
        <v>0</v>
      </c>
      <c r="F386" s="1414"/>
      <c r="G386" s="1466"/>
      <c r="H386" s="1407"/>
      <c r="I386" s="1408"/>
      <c r="J386" s="1244"/>
      <c r="K386" s="1244"/>
      <c r="L386" s="1244"/>
      <c r="M386" s="1244"/>
      <c r="N386" s="1336"/>
      <c r="O386" s="1244"/>
      <c r="P386" s="1244"/>
      <c r="Q386" s="1244"/>
      <c r="R386" s="1244"/>
      <c r="S386" s="1244"/>
      <c r="T386" s="1244"/>
      <c r="U386" s="1244"/>
      <c r="V386" s="1244"/>
      <c r="W386" s="1244"/>
      <c r="X386" s="1244"/>
      <c r="Y386" s="1244"/>
      <c r="Z386" s="1244"/>
      <c r="AA386" s="1244"/>
      <c r="AB386" s="1244"/>
      <c r="AC386" s="1244"/>
      <c r="AD386" s="1244"/>
      <c r="AE386" s="1244"/>
      <c r="AF386" s="1244"/>
      <c r="AG386" s="1244"/>
      <c r="AH386" s="1244"/>
      <c r="AI386" s="1244"/>
      <c r="AJ386" s="1244"/>
      <c r="AK386" s="1244"/>
      <c r="AL386" s="1244"/>
      <c r="AM386" s="1244"/>
      <c r="AN386" s="1244"/>
      <c r="AO386" s="1244"/>
      <c r="AP386" s="1244"/>
      <c r="AQ386" s="1244"/>
      <c r="AR386" s="1244"/>
      <c r="AS386" s="1244"/>
      <c r="AT386" s="1244"/>
      <c r="AU386" s="1244"/>
      <c r="AV386" s="1244"/>
      <c r="AW386" s="1244"/>
      <c r="AX386" s="1244"/>
      <c r="AY386" s="1244"/>
      <c r="AZ386" s="1244"/>
      <c r="BA386" s="1244"/>
      <c r="BB386" s="1244"/>
      <c r="BC386" s="1244"/>
      <c r="BD386" s="1244"/>
      <c r="BE386" s="1244"/>
      <c r="BF386" s="1244"/>
      <c r="BG386" s="1244"/>
      <c r="BH386" s="1244"/>
      <c r="BI386" s="1244"/>
      <c r="BJ386" s="1244"/>
      <c r="BK386" s="1244"/>
      <c r="BL386" s="1244"/>
      <c r="BM386" s="1244"/>
      <c r="BN386" s="1244"/>
      <c r="BO386" s="1244"/>
      <c r="BP386" s="1244"/>
      <c r="BQ386" s="1244"/>
      <c r="BR386" s="1244"/>
      <c r="BS386" s="1244"/>
      <c r="BT386" s="1244"/>
      <c r="BU386" s="1244"/>
      <c r="BV386" s="1244"/>
      <c r="BW386" s="1244"/>
      <c r="BX386" s="1244"/>
      <c r="BY386" s="1244"/>
      <c r="BZ386" s="1244"/>
      <c r="CA386" s="1244"/>
    </row>
    <row r="387" spans="2:79" ht="27" customHeight="1">
      <c r="B387" s="1388" t="s">
        <v>851</v>
      </c>
      <c r="C387" s="1461">
        <v>1</v>
      </c>
      <c r="D387" s="1390">
        <v>2</v>
      </c>
      <c r="E387" s="1391">
        <v>2</v>
      </c>
      <c r="F387" s="1414"/>
      <c r="G387" s="1467"/>
      <c r="H387" s="1409"/>
      <c r="I387" s="1410"/>
      <c r="J387" s="1244"/>
      <c r="K387" s="1244"/>
      <c r="L387" s="1244"/>
      <c r="M387" s="1244"/>
      <c r="N387" s="1336"/>
      <c r="O387" s="1244"/>
      <c r="P387" s="1244"/>
      <c r="Q387" s="1244"/>
      <c r="R387" s="1244"/>
      <c r="S387" s="1244"/>
      <c r="T387" s="1244"/>
      <c r="U387" s="1244"/>
      <c r="V387" s="1244"/>
      <c r="W387" s="1244"/>
      <c r="X387" s="1244"/>
      <c r="Y387" s="1244"/>
      <c r="Z387" s="1244"/>
      <c r="AA387" s="1244"/>
      <c r="AB387" s="1244"/>
      <c r="AC387" s="1244"/>
      <c r="AD387" s="1244"/>
      <c r="AE387" s="1244"/>
      <c r="AF387" s="1244"/>
      <c r="AG387" s="1244"/>
      <c r="AH387" s="1244"/>
      <c r="AI387" s="1244"/>
      <c r="AJ387" s="1244"/>
      <c r="AK387" s="1244"/>
      <c r="AL387" s="1244"/>
      <c r="AM387" s="1244"/>
      <c r="AN387" s="1244"/>
      <c r="AO387" s="1244"/>
      <c r="AP387" s="1244"/>
      <c r="AQ387" s="1244"/>
      <c r="AR387" s="1244"/>
      <c r="AS387" s="1244"/>
      <c r="AT387" s="1244"/>
      <c r="AU387" s="1244"/>
      <c r="AV387" s="1244"/>
      <c r="AW387" s="1244"/>
      <c r="AX387" s="1244"/>
      <c r="AY387" s="1244"/>
      <c r="AZ387" s="1244"/>
      <c r="BA387" s="1244"/>
      <c r="BB387" s="1244"/>
      <c r="BC387" s="1244"/>
      <c r="BD387" s="1244"/>
      <c r="BE387" s="1244"/>
      <c r="BF387" s="1244"/>
      <c r="BG387" s="1244"/>
      <c r="BH387" s="1244"/>
      <c r="BI387" s="1244"/>
      <c r="BJ387" s="1244"/>
      <c r="BK387" s="1244"/>
      <c r="BL387" s="1244"/>
      <c r="BM387" s="1244"/>
      <c r="BN387" s="1244"/>
      <c r="BO387" s="1244"/>
      <c r="BP387" s="1244"/>
      <c r="BQ387" s="1244"/>
      <c r="BR387" s="1244"/>
      <c r="BS387" s="1244"/>
      <c r="BT387" s="1244"/>
      <c r="BU387" s="1244"/>
      <c r="BV387" s="1244"/>
      <c r="BW387" s="1244"/>
      <c r="BX387" s="1244"/>
      <c r="BY387" s="1244"/>
      <c r="BZ387" s="1244"/>
      <c r="CA387" s="1244"/>
    </row>
    <row r="388" spans="2:79" ht="27" customHeight="1" thickBot="1">
      <c r="B388" s="1394" t="s">
        <v>853</v>
      </c>
      <c r="C388" s="1423">
        <v>2</v>
      </c>
      <c r="D388" s="1396">
        <v>2</v>
      </c>
      <c r="E388" s="1397">
        <v>4</v>
      </c>
      <c r="F388" s="1415"/>
      <c r="G388" s="1468"/>
      <c r="H388" s="1411"/>
      <c r="I388" s="1412"/>
      <c r="J388" s="1244"/>
      <c r="K388" s="1244"/>
      <c r="L388" s="1244"/>
      <c r="M388" s="1244"/>
      <c r="N388" s="1336"/>
      <c r="O388" s="1244"/>
      <c r="P388" s="1244"/>
      <c r="Q388" s="1244"/>
      <c r="R388" s="1244"/>
      <c r="S388" s="1244"/>
      <c r="T388" s="1244"/>
      <c r="U388" s="1244"/>
      <c r="V388" s="1244"/>
      <c r="W388" s="1244"/>
      <c r="X388" s="1244"/>
      <c r="Y388" s="1244"/>
      <c r="Z388" s="1244"/>
      <c r="AA388" s="1244"/>
      <c r="AB388" s="1244"/>
      <c r="AC388" s="1244"/>
      <c r="AD388" s="1244"/>
      <c r="AE388" s="1244"/>
      <c r="AF388" s="1244"/>
      <c r="AG388" s="1244"/>
      <c r="AH388" s="1244"/>
      <c r="AI388" s="1244"/>
      <c r="AJ388" s="1244"/>
      <c r="AK388" s="1244"/>
      <c r="AL388" s="1244"/>
      <c r="AM388" s="1244"/>
      <c r="AN388" s="1244"/>
      <c r="AO388" s="1244"/>
      <c r="AP388" s="1244"/>
      <c r="AQ388" s="1244"/>
      <c r="AR388" s="1244"/>
      <c r="AS388" s="1244"/>
      <c r="AT388" s="1244"/>
      <c r="AU388" s="1244"/>
      <c r="AV388" s="1244"/>
      <c r="AW388" s="1244"/>
      <c r="AX388" s="1244"/>
      <c r="AY388" s="1244"/>
      <c r="AZ388" s="1244"/>
      <c r="BA388" s="1244"/>
      <c r="BB388" s="1244"/>
      <c r="BC388" s="1244"/>
      <c r="BD388" s="1244"/>
      <c r="BE388" s="1244"/>
      <c r="BF388" s="1244"/>
      <c r="BG388" s="1244"/>
      <c r="BH388" s="1244"/>
      <c r="BI388" s="1244"/>
      <c r="BJ388" s="1244"/>
      <c r="BK388" s="1244"/>
      <c r="BL388" s="1244"/>
      <c r="BM388" s="1244"/>
      <c r="BN388" s="1244"/>
      <c r="BO388" s="1244"/>
      <c r="BP388" s="1244"/>
      <c r="BQ388" s="1244"/>
      <c r="BR388" s="1244"/>
      <c r="BS388" s="1244"/>
      <c r="BT388" s="1244"/>
      <c r="BU388" s="1244"/>
      <c r="BV388" s="1244"/>
      <c r="BW388" s="1244"/>
      <c r="BX388" s="1244"/>
      <c r="BY388" s="1244"/>
      <c r="BZ388" s="1244"/>
      <c r="CA388" s="1244"/>
    </row>
    <row r="389" spans="2:79" ht="9" customHeight="1">
      <c r="B389" s="1404"/>
      <c r="C389" s="1405"/>
      <c r="D389" s="1405"/>
      <c r="E389" s="1405"/>
      <c r="F389" s="1469"/>
      <c r="G389" s="1362"/>
      <c r="H389" s="1362"/>
      <c r="I389" s="1244"/>
      <c r="J389" s="1244"/>
      <c r="K389" s="1244"/>
      <c r="L389" s="1244"/>
      <c r="M389" s="1244"/>
      <c r="N389" s="1336"/>
      <c r="O389" s="1244"/>
      <c r="P389" s="1244"/>
      <c r="Q389" s="1244"/>
      <c r="R389" s="1244"/>
      <c r="S389" s="1244"/>
      <c r="T389" s="1244"/>
      <c r="U389" s="1244"/>
      <c r="V389" s="1244"/>
      <c r="W389" s="1244"/>
      <c r="X389" s="1244"/>
      <c r="Y389" s="1244"/>
      <c r="Z389" s="1244"/>
      <c r="AA389" s="1244"/>
      <c r="AB389" s="1244"/>
      <c r="AC389" s="1244"/>
      <c r="AD389" s="1244"/>
      <c r="AE389" s="1244"/>
      <c r="AF389" s="1244"/>
      <c r="AG389" s="1244"/>
      <c r="AH389" s="1244"/>
      <c r="AI389" s="1244"/>
      <c r="AJ389" s="1244"/>
      <c r="AK389" s="1244"/>
      <c r="AL389" s="1244"/>
      <c r="AM389" s="1244"/>
      <c r="AN389" s="1244"/>
      <c r="AO389" s="1244"/>
      <c r="AP389" s="1244"/>
      <c r="AQ389" s="1244"/>
      <c r="AR389" s="1244"/>
      <c r="AS389" s="1244"/>
      <c r="AT389" s="1244"/>
      <c r="AU389" s="1244"/>
      <c r="AV389" s="1244"/>
      <c r="AW389" s="1244"/>
      <c r="AX389" s="1244"/>
      <c r="AY389" s="1244"/>
      <c r="AZ389" s="1244"/>
      <c r="BA389" s="1244"/>
      <c r="BB389" s="1244"/>
      <c r="BC389" s="1244"/>
      <c r="BD389" s="1244"/>
      <c r="BE389" s="1244"/>
      <c r="BF389" s="1244"/>
      <c r="BG389" s="1244"/>
      <c r="BH389" s="1244"/>
      <c r="BI389" s="1244"/>
      <c r="BJ389" s="1244"/>
      <c r="BK389" s="1244"/>
      <c r="BL389" s="1244"/>
      <c r="BM389" s="1244"/>
      <c r="BN389" s="1244"/>
      <c r="BO389" s="1244"/>
      <c r="BP389" s="1244"/>
      <c r="BQ389" s="1244"/>
      <c r="BR389" s="1244"/>
      <c r="BS389" s="1244"/>
      <c r="BT389" s="1244"/>
      <c r="BU389" s="1244"/>
      <c r="BV389" s="1244"/>
      <c r="BW389" s="1244"/>
      <c r="BX389" s="1244"/>
      <c r="BY389" s="1244"/>
      <c r="BZ389" s="1244"/>
      <c r="CA389" s="1244"/>
    </row>
    <row r="390" spans="2:79">
      <c r="C390" s="1199"/>
      <c r="D390" s="1199"/>
      <c r="E390" s="1199"/>
      <c r="F390" s="1469"/>
      <c r="G390" s="1197"/>
    </row>
    <row r="391" spans="2:79">
      <c r="C391" s="1199"/>
      <c r="D391" s="1199"/>
      <c r="E391" s="1199"/>
      <c r="G391" s="1197"/>
    </row>
    <row r="392" spans="2:79">
      <c r="C392" s="1199"/>
      <c r="D392" s="1199"/>
      <c r="E392" s="1199"/>
    </row>
  </sheetData>
  <mergeCells count="124">
    <mergeCell ref="B383:E383"/>
    <mergeCell ref="F385:F388"/>
    <mergeCell ref="B368:E368"/>
    <mergeCell ref="F370:F373"/>
    <mergeCell ref="C371:D371"/>
    <mergeCell ref="B376:E376"/>
    <mergeCell ref="F378:F380"/>
    <mergeCell ref="C379:D379"/>
    <mergeCell ref="F340:F343"/>
    <mergeCell ref="B347:E347"/>
    <mergeCell ref="B351:E351"/>
    <mergeCell ref="F353:F356"/>
    <mergeCell ref="B359:E359"/>
    <mergeCell ref="F361:F365"/>
    <mergeCell ref="C362:D362"/>
    <mergeCell ref="B317:E317"/>
    <mergeCell ref="F319:F322"/>
    <mergeCell ref="B326:E326"/>
    <mergeCell ref="B330:E330"/>
    <mergeCell ref="F332:F335"/>
    <mergeCell ref="B338:E338"/>
    <mergeCell ref="F290:F293"/>
    <mergeCell ref="B296:E296"/>
    <mergeCell ref="F298:F301"/>
    <mergeCell ref="B305:E305"/>
    <mergeCell ref="B309:E309"/>
    <mergeCell ref="F311:F314"/>
    <mergeCell ref="B270:E270"/>
    <mergeCell ref="F272:F275"/>
    <mergeCell ref="B278:E278"/>
    <mergeCell ref="F280:F285"/>
    <mergeCell ref="B286:E286"/>
    <mergeCell ref="B288:E288"/>
    <mergeCell ref="B247:E247"/>
    <mergeCell ref="F249:F252"/>
    <mergeCell ref="B255:E255"/>
    <mergeCell ref="F257:F260"/>
    <mergeCell ref="B263:E263"/>
    <mergeCell ref="F265:F267"/>
    <mergeCell ref="B222:E222"/>
    <mergeCell ref="F224:F227"/>
    <mergeCell ref="B231:E231"/>
    <mergeCell ref="B235:E235"/>
    <mergeCell ref="F237:F240"/>
    <mergeCell ref="B243:E243"/>
    <mergeCell ref="F197:F200"/>
    <mergeCell ref="B203:E203"/>
    <mergeCell ref="F205:F210"/>
    <mergeCell ref="B211:E211"/>
    <mergeCell ref="B213:E213"/>
    <mergeCell ref="F215:F219"/>
    <mergeCell ref="B175:E175"/>
    <mergeCell ref="B179:E179"/>
    <mergeCell ref="F181:F184"/>
    <mergeCell ref="B187:E187"/>
    <mergeCell ref="F189:F192"/>
    <mergeCell ref="B195:E195"/>
    <mergeCell ref="B149:E149"/>
    <mergeCell ref="F151:F154"/>
    <mergeCell ref="B157:E157"/>
    <mergeCell ref="F159:F162"/>
    <mergeCell ref="B165:E165"/>
    <mergeCell ref="F167:F170"/>
    <mergeCell ref="F122:F125"/>
    <mergeCell ref="B128:E128"/>
    <mergeCell ref="F130:F133"/>
    <mergeCell ref="B136:E136"/>
    <mergeCell ref="F138:F141"/>
    <mergeCell ref="B145:E145"/>
    <mergeCell ref="B105:E105"/>
    <mergeCell ref="F107:F110"/>
    <mergeCell ref="B113:E113"/>
    <mergeCell ref="F115:F117"/>
    <mergeCell ref="C116:D116"/>
    <mergeCell ref="B120:E120"/>
    <mergeCell ref="B87:E87"/>
    <mergeCell ref="B91:E91"/>
    <mergeCell ref="F93:F95"/>
    <mergeCell ref="C94:D94"/>
    <mergeCell ref="B98:E98"/>
    <mergeCell ref="F100:F102"/>
    <mergeCell ref="C101:D101"/>
    <mergeCell ref="B63:E63"/>
    <mergeCell ref="F65:F68"/>
    <mergeCell ref="B71:E71"/>
    <mergeCell ref="F73:F76"/>
    <mergeCell ref="B79:E79"/>
    <mergeCell ref="F81:F84"/>
    <mergeCell ref="M37:N40"/>
    <mergeCell ref="B43:E43"/>
    <mergeCell ref="F45:F48"/>
    <mergeCell ref="B51:E51"/>
    <mergeCell ref="B55:E55"/>
    <mergeCell ref="F57:F60"/>
    <mergeCell ref="B28:E28"/>
    <mergeCell ref="B30:I30"/>
    <mergeCell ref="B31:E31"/>
    <mergeCell ref="B35:E35"/>
    <mergeCell ref="F37:F40"/>
    <mergeCell ref="L37:L40"/>
    <mergeCell ref="D22:D23"/>
    <mergeCell ref="E22:E23"/>
    <mergeCell ref="F22:F23"/>
    <mergeCell ref="G22:G23"/>
    <mergeCell ref="H22:H23"/>
    <mergeCell ref="I22:I23"/>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31">
    <cfRule type="expression" dxfId="37" priority="19">
      <formula>$I$32=0</formula>
    </cfRule>
  </conditionalFormatting>
  <conditionalFormatting sqref="B51">
    <cfRule type="expression" dxfId="35" priority="18">
      <formula>$I$32=0</formula>
    </cfRule>
  </conditionalFormatting>
  <conditionalFormatting sqref="B87">
    <cfRule type="expression" dxfId="33" priority="17">
      <formula>$I$32=0</formula>
    </cfRule>
  </conditionalFormatting>
  <conditionalFormatting sqref="B145">
    <cfRule type="expression" dxfId="31" priority="16">
      <formula>$I$32=0</formula>
    </cfRule>
  </conditionalFormatting>
  <conditionalFormatting sqref="B175">
    <cfRule type="expression" dxfId="29" priority="15">
      <formula>$I$32=0</formula>
    </cfRule>
  </conditionalFormatting>
  <conditionalFormatting sqref="B231">
    <cfRule type="expression" dxfId="27" priority="14">
      <formula>$I$32=0</formula>
    </cfRule>
  </conditionalFormatting>
  <conditionalFormatting sqref="B243">
    <cfRule type="expression" dxfId="25" priority="13">
      <formula>$I$32=0</formula>
    </cfRule>
  </conditionalFormatting>
  <conditionalFormatting sqref="B305">
    <cfRule type="expression" dxfId="23" priority="12">
      <formula>$I$32=0</formula>
    </cfRule>
  </conditionalFormatting>
  <conditionalFormatting sqref="B326">
    <cfRule type="expression" dxfId="21" priority="11">
      <formula>$I$32=0</formula>
    </cfRule>
  </conditionalFormatting>
  <conditionalFormatting sqref="B347">
    <cfRule type="expression" dxfId="19" priority="10">
      <formula>$I$32=0</formula>
    </cfRule>
  </conditionalFormatting>
  <conditionalFormatting sqref="N11 Q11 T11 O37">
    <cfRule type="cellIs" dxfId="17" priority="9" operator="equal">
      <formula>$M$11</formula>
    </cfRule>
  </conditionalFormatting>
  <conditionalFormatting sqref="M12">
    <cfRule type="cellIs" dxfId="15" priority="8" operator="equal">
      <formula>$M$11</formula>
    </cfRule>
  </conditionalFormatting>
  <conditionalFormatting sqref="H28">
    <cfRule type="cellIs" dxfId="13" priority="7" operator="equal">
      <formula>$M$11</formula>
    </cfRule>
  </conditionalFormatting>
  <conditionalFormatting sqref="O38:O39">
    <cfRule type="cellIs" dxfId="11" priority="6" operator="equal">
      <formula>$M$11</formula>
    </cfRule>
  </conditionalFormatting>
  <conditionalFormatting sqref="D16">
    <cfRule type="cellIs" dxfId="9" priority="5" operator="equal">
      <formula>$M$11</formula>
    </cfRule>
  </conditionalFormatting>
  <conditionalFormatting sqref="E12">
    <cfRule type="cellIs" dxfId="7" priority="4" operator="equal">
      <formula>$M$11</formula>
    </cfRule>
  </conditionalFormatting>
  <conditionalFormatting sqref="O40">
    <cfRule type="cellIs" dxfId="5" priority="3" operator="equal">
      <formula>$M$11</formula>
    </cfRule>
  </conditionalFormatting>
  <conditionalFormatting sqref="M14">
    <cfRule type="cellIs" dxfId="3" priority="2" operator="equal">
      <formula>$M$11</formula>
    </cfRule>
  </conditionalFormatting>
  <conditionalFormatting sqref="B30:I30">
    <cfRule type="containsText" dxfId="1" priority="1" operator="containsText" text="HIBA">
      <formula>NOT(ISERROR(SEARCH("HIBA",B30)))</formula>
    </cfRule>
  </conditionalFormatting>
  <dataValidations count="6">
    <dataValidation type="whole" allowBlank="1" showInputMessage="1" showErrorMessage="1" sqref="H14:I14">
      <formula1>60</formula1>
      <formula2>200</formula2>
    </dataValidation>
    <dataValidation type="list" allowBlank="1" showInputMessage="1" showErrorMessage="1" sqref="D16:F19 H16:I19">
      <formula1>$O$37:$O$40</formula1>
    </dataValidation>
    <dataValidation type="list" allowBlank="1" showInputMessage="1" showErrorMessage="1" sqref="J12:J15 H13:I13 O26:T26 D13:F13 D15:F15 H15:I15">
      <formula1>$O$37:$O$39</formula1>
    </dataValidation>
    <dataValidation type="list" allowBlank="1" showErrorMessage="1" errorTitle="HIBA!" error="Nem beírható pontszám!!" sqref="LCK983320 JE205 TA205 ACW205 AMS205 AWO205 BGK205 BQG205 CAC205 CJY205 CTU205 DDQ205 DNM205 DXI205 EHE205 ERA205 FAW205 FKS205 FUO205 GEK205 GOG205 GYC205 HHY205 HRU205 IBQ205 ILM205 IVI205 JFE205 JPA205 JYW205 KIS205 KSO205 LCK205 LMG205 LWC205 MFY205 MPU205 MZQ205 NJM205 NTI205 ODE205 ONA205 OWW205 PGS205 PQO205 QAK205 QKG205 QUC205 RDY205 RNU205 RXQ205 SHM205 SRI205 TBE205 TLA205 TUW205 UES205 UOO205 UYK205 VIG205 VSC205 WBY205 WLU205 WVQ205 LMG983320 JE65741 TA65741 ACW65741 AMS65741 AWO65741 BGK65741 BQG65741 CAC65741 CJY65741 CTU65741 DDQ65741 DNM65741 DXI65741 EHE65741 ERA65741 FAW65741 FKS65741 FUO65741 GEK65741 GOG65741 GYC65741 HHY65741 HRU65741 IBQ65741 ILM65741 IVI65741 JFE65741 JPA65741 JYW65741 KIS65741 KSO65741 LCK65741 LMG65741 LWC65741 MFY65741 MPU65741 MZQ65741 NJM65741 NTI65741 ODE65741 ONA65741 OWW65741 PGS65741 PQO65741 QAK65741 QKG65741 QUC65741 RDY65741 RNU65741 RXQ65741 SHM65741 SRI65741 TBE65741 TLA65741 TUW65741 UES65741 UOO65741 UYK65741 VIG65741 VSC65741 WBY65741 WLU65741 WVQ65741 LWC983320 JE131277 TA131277 ACW131277 AMS131277 AWO131277 BGK131277 BQG131277 CAC131277 CJY131277 CTU131277 DDQ131277 DNM131277 DXI131277 EHE131277 ERA131277 FAW131277 FKS131277 FUO131277 GEK131277 GOG131277 GYC131277 HHY131277 HRU131277 IBQ131277 ILM131277 IVI131277 JFE131277 JPA131277 JYW131277 KIS131277 KSO131277 LCK131277 LMG131277 LWC131277 MFY131277 MPU131277 MZQ131277 NJM131277 NTI131277 ODE131277 ONA131277 OWW131277 PGS131277 PQO131277 QAK131277 QKG131277 QUC131277 RDY131277 RNU131277 RXQ131277 SHM131277 SRI131277 TBE131277 TLA131277 TUW131277 UES131277 UOO131277 UYK131277 VIG131277 VSC131277 WBY131277 WLU131277 WVQ131277 MFY983320 JE196813 TA196813 ACW196813 AMS196813 AWO196813 BGK196813 BQG196813 CAC196813 CJY196813 CTU196813 DDQ196813 DNM196813 DXI196813 EHE196813 ERA196813 FAW196813 FKS196813 FUO196813 GEK196813 GOG196813 GYC196813 HHY196813 HRU196813 IBQ196813 ILM196813 IVI196813 JFE196813 JPA196813 JYW196813 KIS196813 KSO196813 LCK196813 LMG196813 LWC196813 MFY196813 MPU196813 MZQ196813 NJM196813 NTI196813 ODE196813 ONA196813 OWW196813 PGS196813 PQO196813 QAK196813 QKG196813 QUC196813 RDY196813 RNU196813 RXQ196813 SHM196813 SRI196813 TBE196813 TLA196813 TUW196813 UES196813 UOO196813 UYK196813 VIG196813 VSC196813 WBY196813 WLU196813 WVQ196813 MPU983320 JE262349 TA262349 ACW262349 AMS262349 AWO262349 BGK262349 BQG262349 CAC262349 CJY262349 CTU262349 DDQ262349 DNM262349 DXI262349 EHE262349 ERA262349 FAW262349 FKS262349 FUO262349 GEK262349 GOG262349 GYC262349 HHY262349 HRU262349 IBQ262349 ILM262349 IVI262349 JFE262349 JPA262349 JYW262349 KIS262349 KSO262349 LCK262349 LMG262349 LWC262349 MFY262349 MPU262349 MZQ262349 NJM262349 NTI262349 ODE262349 ONA262349 OWW262349 PGS262349 PQO262349 QAK262349 QKG262349 QUC262349 RDY262349 RNU262349 RXQ262349 SHM262349 SRI262349 TBE262349 TLA262349 TUW262349 UES262349 UOO262349 UYK262349 VIG262349 VSC262349 WBY262349 WLU262349 WVQ262349 MZQ983320 JE327885 TA327885 ACW327885 AMS327885 AWO327885 BGK327885 BQG327885 CAC327885 CJY327885 CTU327885 DDQ327885 DNM327885 DXI327885 EHE327885 ERA327885 FAW327885 FKS327885 FUO327885 GEK327885 GOG327885 GYC327885 HHY327885 HRU327885 IBQ327885 ILM327885 IVI327885 JFE327885 JPA327885 JYW327885 KIS327885 KSO327885 LCK327885 LMG327885 LWC327885 MFY327885 MPU327885 MZQ327885 NJM327885 NTI327885 ODE327885 ONA327885 OWW327885 PGS327885 PQO327885 QAK327885 QKG327885 QUC327885 RDY327885 RNU327885 RXQ327885 SHM327885 SRI327885 TBE327885 TLA327885 TUW327885 UES327885 UOO327885 UYK327885 VIG327885 VSC327885 WBY327885 WLU327885 WVQ327885 NJM983320 JE393421 TA393421 ACW393421 AMS393421 AWO393421 BGK393421 BQG393421 CAC393421 CJY393421 CTU393421 DDQ393421 DNM393421 DXI393421 EHE393421 ERA393421 FAW393421 FKS393421 FUO393421 GEK393421 GOG393421 GYC393421 HHY393421 HRU393421 IBQ393421 ILM393421 IVI393421 JFE393421 JPA393421 JYW393421 KIS393421 KSO393421 LCK393421 LMG393421 LWC393421 MFY393421 MPU393421 MZQ393421 NJM393421 NTI393421 ODE393421 ONA393421 OWW393421 PGS393421 PQO393421 QAK393421 QKG393421 QUC393421 RDY393421 RNU393421 RXQ393421 SHM393421 SRI393421 TBE393421 TLA393421 TUW393421 UES393421 UOO393421 UYK393421 VIG393421 VSC393421 WBY393421 WLU393421 WVQ393421 NTI983320 JE458957 TA458957 ACW458957 AMS458957 AWO458957 BGK458957 BQG458957 CAC458957 CJY458957 CTU458957 DDQ458957 DNM458957 DXI458957 EHE458957 ERA458957 FAW458957 FKS458957 FUO458957 GEK458957 GOG458957 GYC458957 HHY458957 HRU458957 IBQ458957 ILM458957 IVI458957 JFE458957 JPA458957 JYW458957 KIS458957 KSO458957 LCK458957 LMG458957 LWC458957 MFY458957 MPU458957 MZQ458957 NJM458957 NTI458957 ODE458957 ONA458957 OWW458957 PGS458957 PQO458957 QAK458957 QKG458957 QUC458957 RDY458957 RNU458957 RXQ458957 SHM458957 SRI458957 TBE458957 TLA458957 TUW458957 UES458957 UOO458957 UYK458957 VIG458957 VSC458957 WBY458957 WLU458957 WVQ458957 ODE983320 JE524493 TA524493 ACW524493 AMS524493 AWO524493 BGK524493 BQG524493 CAC524493 CJY524493 CTU524493 DDQ524493 DNM524493 DXI524493 EHE524493 ERA524493 FAW524493 FKS524493 FUO524493 GEK524493 GOG524493 GYC524493 HHY524493 HRU524493 IBQ524493 ILM524493 IVI524493 JFE524493 JPA524493 JYW524493 KIS524493 KSO524493 LCK524493 LMG524493 LWC524493 MFY524493 MPU524493 MZQ524493 NJM524493 NTI524493 ODE524493 ONA524493 OWW524493 PGS524493 PQO524493 QAK524493 QKG524493 QUC524493 RDY524493 RNU524493 RXQ524493 SHM524493 SRI524493 TBE524493 TLA524493 TUW524493 UES524493 UOO524493 UYK524493 VIG524493 VSC524493 WBY524493 WLU524493 WVQ524493 ONA983320 JE590029 TA590029 ACW590029 AMS590029 AWO590029 BGK590029 BQG590029 CAC590029 CJY590029 CTU590029 DDQ590029 DNM590029 DXI590029 EHE590029 ERA590029 FAW590029 FKS590029 FUO590029 GEK590029 GOG590029 GYC590029 HHY590029 HRU590029 IBQ590029 ILM590029 IVI590029 JFE590029 JPA590029 JYW590029 KIS590029 KSO590029 LCK590029 LMG590029 LWC590029 MFY590029 MPU590029 MZQ590029 NJM590029 NTI590029 ODE590029 ONA590029 OWW590029 PGS590029 PQO590029 QAK590029 QKG590029 QUC590029 RDY590029 RNU590029 RXQ590029 SHM590029 SRI590029 TBE590029 TLA590029 TUW590029 UES590029 UOO590029 UYK590029 VIG590029 VSC590029 WBY590029 WLU590029 WVQ590029 OWW983320 JE655565 TA655565 ACW655565 AMS655565 AWO655565 BGK655565 BQG655565 CAC655565 CJY655565 CTU655565 DDQ655565 DNM655565 DXI655565 EHE655565 ERA655565 FAW655565 FKS655565 FUO655565 GEK655565 GOG655565 GYC655565 HHY655565 HRU655565 IBQ655565 ILM655565 IVI655565 JFE655565 JPA655565 JYW655565 KIS655565 KSO655565 LCK655565 LMG655565 LWC655565 MFY655565 MPU655565 MZQ655565 NJM655565 NTI655565 ODE655565 ONA655565 OWW655565 PGS655565 PQO655565 QAK655565 QKG655565 QUC655565 RDY655565 RNU655565 RXQ655565 SHM655565 SRI655565 TBE655565 TLA655565 TUW655565 UES655565 UOO655565 UYK655565 VIG655565 VSC655565 WBY655565 WLU655565 WVQ655565 PGS983320 JE721101 TA721101 ACW721101 AMS721101 AWO721101 BGK721101 BQG721101 CAC721101 CJY721101 CTU721101 DDQ721101 DNM721101 DXI721101 EHE721101 ERA721101 FAW721101 FKS721101 FUO721101 GEK721101 GOG721101 GYC721101 HHY721101 HRU721101 IBQ721101 ILM721101 IVI721101 JFE721101 JPA721101 JYW721101 KIS721101 KSO721101 LCK721101 LMG721101 LWC721101 MFY721101 MPU721101 MZQ721101 NJM721101 NTI721101 ODE721101 ONA721101 OWW721101 PGS721101 PQO721101 QAK721101 QKG721101 QUC721101 RDY721101 RNU721101 RXQ721101 SHM721101 SRI721101 TBE721101 TLA721101 TUW721101 UES721101 UOO721101 UYK721101 VIG721101 VSC721101 WBY721101 WLU721101 WVQ721101 PQO983320 JE786637 TA786637 ACW786637 AMS786637 AWO786637 BGK786637 BQG786637 CAC786637 CJY786637 CTU786637 DDQ786637 DNM786637 DXI786637 EHE786637 ERA786637 FAW786637 FKS786637 FUO786637 GEK786637 GOG786637 GYC786637 HHY786637 HRU786637 IBQ786637 ILM786637 IVI786637 JFE786637 JPA786637 JYW786637 KIS786637 KSO786637 LCK786637 LMG786637 LWC786637 MFY786637 MPU786637 MZQ786637 NJM786637 NTI786637 ODE786637 ONA786637 OWW786637 PGS786637 PQO786637 QAK786637 QKG786637 QUC786637 RDY786637 RNU786637 RXQ786637 SHM786637 SRI786637 TBE786637 TLA786637 TUW786637 UES786637 UOO786637 UYK786637 VIG786637 VSC786637 WBY786637 WLU786637 WVQ786637 QAK983320 JE852173 TA852173 ACW852173 AMS852173 AWO852173 BGK852173 BQG852173 CAC852173 CJY852173 CTU852173 DDQ852173 DNM852173 DXI852173 EHE852173 ERA852173 FAW852173 FKS852173 FUO852173 GEK852173 GOG852173 GYC852173 HHY852173 HRU852173 IBQ852173 ILM852173 IVI852173 JFE852173 JPA852173 JYW852173 KIS852173 KSO852173 LCK852173 LMG852173 LWC852173 MFY852173 MPU852173 MZQ852173 NJM852173 NTI852173 ODE852173 ONA852173 OWW852173 PGS852173 PQO852173 QAK852173 QKG852173 QUC852173 RDY852173 RNU852173 RXQ852173 SHM852173 SRI852173 TBE852173 TLA852173 TUW852173 UES852173 UOO852173 UYK852173 VIG852173 VSC852173 WBY852173 WLU852173 WVQ852173 QKG983320 JE917709 TA917709 ACW917709 AMS917709 AWO917709 BGK917709 BQG917709 CAC917709 CJY917709 CTU917709 DDQ917709 DNM917709 DXI917709 EHE917709 ERA917709 FAW917709 FKS917709 FUO917709 GEK917709 GOG917709 GYC917709 HHY917709 HRU917709 IBQ917709 ILM917709 IVI917709 JFE917709 JPA917709 JYW917709 KIS917709 KSO917709 LCK917709 LMG917709 LWC917709 MFY917709 MPU917709 MZQ917709 NJM917709 NTI917709 ODE917709 ONA917709 OWW917709 PGS917709 PQO917709 QAK917709 QKG917709 QUC917709 RDY917709 RNU917709 RXQ917709 SHM917709 SRI917709 TBE917709 TLA917709 TUW917709 UES917709 UOO917709 UYK917709 VIG917709 VSC917709 WBY917709 WLU917709 WVQ917709 QUC983320 JE983245 TA983245 ACW983245 AMS983245 AWO983245 BGK983245 BQG983245 CAC983245 CJY983245 CTU983245 DDQ983245 DNM983245 DXI983245 EHE983245 ERA983245 FAW983245 FKS983245 FUO983245 GEK983245 GOG983245 GYC983245 HHY983245 HRU983245 IBQ983245 ILM983245 IVI983245 JFE983245 JPA983245 JYW983245 KIS983245 KSO983245 LCK983245 LMG983245 LWC983245 MFY983245 MPU983245 MZQ983245 NJM983245 NTI983245 ODE983245 ONA983245 OWW983245 PGS983245 PQO983245 QAK983245 QKG983245 QUC983245 RDY983245 RNU983245 RXQ983245 SHM983245 SRI983245 TBE983245 TLA983245 TUW983245 UES983245 UOO983245 UYK983245 VIG983245 VSC983245 WBY983245 WLU983245 WVQ983245 RDY983320 JE280 TA280 ACW280 AMS280 AWO280 BGK280 BQG280 CAC280 CJY280 CTU280 DDQ280 DNM280 DXI280 EHE280 ERA280 FAW280 FKS280 FUO280 GEK280 GOG280 GYC280 HHY280 HRU280 IBQ280 ILM280 IVI280 JFE280 JPA280 JYW280 KIS280 KSO280 LCK280 LMG280 LWC280 MFY280 MPU280 MZQ280 NJM280 NTI280 ODE280 ONA280 OWW280 PGS280 PQO280 QAK280 QKG280 QUC280 RDY280 RNU280 RXQ280 SHM280 SRI280 TBE280 TLA280 TUW280 UES280 UOO280 UYK280 VIG280 VSC280 WBY280 WLU280 WVQ280 RNU983320 JE65816 TA65816 ACW65816 AMS65816 AWO65816 BGK65816 BQG65816 CAC65816 CJY65816 CTU65816 DDQ65816 DNM65816 DXI65816 EHE65816 ERA65816 FAW65816 FKS65816 FUO65816 GEK65816 GOG65816 GYC65816 HHY65816 HRU65816 IBQ65816 ILM65816 IVI65816 JFE65816 JPA65816 JYW65816 KIS65816 KSO65816 LCK65816 LMG65816 LWC65816 MFY65816 MPU65816 MZQ65816 NJM65816 NTI65816 ODE65816 ONA65816 OWW65816 PGS65816 PQO65816 QAK65816 QKG65816 QUC65816 RDY65816 RNU65816 RXQ65816 SHM65816 SRI65816 TBE65816 TLA65816 TUW65816 UES65816 UOO65816 UYK65816 VIG65816 VSC65816 WBY65816 WLU65816 WVQ65816 RXQ983320 JE131352 TA131352 ACW131352 AMS131352 AWO131352 BGK131352 BQG131352 CAC131352 CJY131352 CTU131352 DDQ131352 DNM131352 DXI131352 EHE131352 ERA131352 FAW131352 FKS131352 FUO131352 GEK131352 GOG131352 GYC131352 HHY131352 HRU131352 IBQ131352 ILM131352 IVI131352 JFE131352 JPA131352 JYW131352 KIS131352 KSO131352 LCK131352 LMG131352 LWC131352 MFY131352 MPU131352 MZQ131352 NJM131352 NTI131352 ODE131352 ONA131352 OWW131352 PGS131352 PQO131352 QAK131352 QKG131352 QUC131352 RDY131352 RNU131352 RXQ131352 SHM131352 SRI131352 TBE131352 TLA131352 TUW131352 UES131352 UOO131352 UYK131352 VIG131352 VSC131352 WBY131352 WLU131352 WVQ131352 SHM983320 JE196888 TA196888 ACW196888 AMS196888 AWO196888 BGK196888 BQG196888 CAC196888 CJY196888 CTU196888 DDQ196888 DNM196888 DXI196888 EHE196888 ERA196888 FAW196888 FKS196888 FUO196888 GEK196888 GOG196888 GYC196888 HHY196888 HRU196888 IBQ196888 ILM196888 IVI196888 JFE196888 JPA196888 JYW196888 KIS196888 KSO196888 LCK196888 LMG196888 LWC196888 MFY196888 MPU196888 MZQ196888 NJM196888 NTI196888 ODE196888 ONA196888 OWW196888 PGS196888 PQO196888 QAK196888 QKG196888 QUC196888 RDY196888 RNU196888 RXQ196888 SHM196888 SRI196888 TBE196888 TLA196888 TUW196888 UES196888 UOO196888 UYK196888 VIG196888 VSC196888 WBY196888 WLU196888 WVQ196888 SRI983320 JE262424 TA262424 ACW262424 AMS262424 AWO262424 BGK262424 BQG262424 CAC262424 CJY262424 CTU262424 DDQ262424 DNM262424 DXI262424 EHE262424 ERA262424 FAW262424 FKS262424 FUO262424 GEK262424 GOG262424 GYC262424 HHY262424 HRU262424 IBQ262424 ILM262424 IVI262424 JFE262424 JPA262424 JYW262424 KIS262424 KSO262424 LCK262424 LMG262424 LWC262424 MFY262424 MPU262424 MZQ262424 NJM262424 NTI262424 ODE262424 ONA262424 OWW262424 PGS262424 PQO262424 QAK262424 QKG262424 QUC262424 RDY262424 RNU262424 RXQ262424 SHM262424 SRI262424 TBE262424 TLA262424 TUW262424 UES262424 UOO262424 UYK262424 VIG262424 VSC262424 WBY262424 WLU262424 WVQ262424 TBE983320 JE327960 TA327960 ACW327960 AMS327960 AWO327960 BGK327960 BQG327960 CAC327960 CJY327960 CTU327960 DDQ327960 DNM327960 DXI327960 EHE327960 ERA327960 FAW327960 FKS327960 FUO327960 GEK327960 GOG327960 GYC327960 HHY327960 HRU327960 IBQ327960 ILM327960 IVI327960 JFE327960 JPA327960 JYW327960 KIS327960 KSO327960 LCK327960 LMG327960 LWC327960 MFY327960 MPU327960 MZQ327960 NJM327960 NTI327960 ODE327960 ONA327960 OWW327960 PGS327960 PQO327960 QAK327960 QKG327960 QUC327960 RDY327960 RNU327960 RXQ327960 SHM327960 SRI327960 TBE327960 TLA327960 TUW327960 UES327960 UOO327960 UYK327960 VIG327960 VSC327960 WBY327960 WLU327960 WVQ327960 TLA983320 JE393496 TA393496 ACW393496 AMS393496 AWO393496 BGK393496 BQG393496 CAC393496 CJY393496 CTU393496 DDQ393496 DNM393496 DXI393496 EHE393496 ERA393496 FAW393496 FKS393496 FUO393496 GEK393496 GOG393496 GYC393496 HHY393496 HRU393496 IBQ393496 ILM393496 IVI393496 JFE393496 JPA393496 JYW393496 KIS393496 KSO393496 LCK393496 LMG393496 LWC393496 MFY393496 MPU393496 MZQ393496 NJM393496 NTI393496 ODE393496 ONA393496 OWW393496 PGS393496 PQO393496 QAK393496 QKG393496 QUC393496 RDY393496 RNU393496 RXQ393496 SHM393496 SRI393496 TBE393496 TLA393496 TUW393496 UES393496 UOO393496 UYK393496 VIG393496 VSC393496 WBY393496 WLU393496 WVQ393496 TUW983320 JE459032 TA459032 ACW459032 AMS459032 AWO459032 BGK459032 BQG459032 CAC459032 CJY459032 CTU459032 DDQ459032 DNM459032 DXI459032 EHE459032 ERA459032 FAW459032 FKS459032 FUO459032 GEK459032 GOG459032 GYC459032 HHY459032 HRU459032 IBQ459032 ILM459032 IVI459032 JFE459032 JPA459032 JYW459032 KIS459032 KSO459032 LCK459032 LMG459032 LWC459032 MFY459032 MPU459032 MZQ459032 NJM459032 NTI459032 ODE459032 ONA459032 OWW459032 PGS459032 PQO459032 QAK459032 QKG459032 QUC459032 RDY459032 RNU459032 RXQ459032 SHM459032 SRI459032 TBE459032 TLA459032 TUW459032 UES459032 UOO459032 UYK459032 VIG459032 VSC459032 WBY459032 WLU459032 WVQ459032 UES983320 JE524568 TA524568 ACW524568 AMS524568 AWO524568 BGK524568 BQG524568 CAC524568 CJY524568 CTU524568 DDQ524568 DNM524568 DXI524568 EHE524568 ERA524568 FAW524568 FKS524568 FUO524568 GEK524568 GOG524568 GYC524568 HHY524568 HRU524568 IBQ524568 ILM524568 IVI524568 JFE524568 JPA524568 JYW524568 KIS524568 KSO524568 LCK524568 LMG524568 LWC524568 MFY524568 MPU524568 MZQ524568 NJM524568 NTI524568 ODE524568 ONA524568 OWW524568 PGS524568 PQO524568 QAK524568 QKG524568 QUC524568 RDY524568 RNU524568 RXQ524568 SHM524568 SRI524568 TBE524568 TLA524568 TUW524568 UES524568 UOO524568 UYK524568 VIG524568 VSC524568 WBY524568 WLU524568 WVQ524568 UOO983320 JE590104 TA590104 ACW590104 AMS590104 AWO590104 BGK590104 BQG590104 CAC590104 CJY590104 CTU590104 DDQ590104 DNM590104 DXI590104 EHE590104 ERA590104 FAW590104 FKS590104 FUO590104 GEK590104 GOG590104 GYC590104 HHY590104 HRU590104 IBQ590104 ILM590104 IVI590104 JFE590104 JPA590104 JYW590104 KIS590104 KSO590104 LCK590104 LMG590104 LWC590104 MFY590104 MPU590104 MZQ590104 NJM590104 NTI590104 ODE590104 ONA590104 OWW590104 PGS590104 PQO590104 QAK590104 QKG590104 QUC590104 RDY590104 RNU590104 RXQ590104 SHM590104 SRI590104 TBE590104 TLA590104 TUW590104 UES590104 UOO590104 UYK590104 VIG590104 VSC590104 WBY590104 WLU590104 WVQ590104 UYK983320 JE655640 TA655640 ACW655640 AMS655640 AWO655640 BGK655640 BQG655640 CAC655640 CJY655640 CTU655640 DDQ655640 DNM655640 DXI655640 EHE655640 ERA655640 FAW655640 FKS655640 FUO655640 GEK655640 GOG655640 GYC655640 HHY655640 HRU655640 IBQ655640 ILM655640 IVI655640 JFE655640 JPA655640 JYW655640 KIS655640 KSO655640 LCK655640 LMG655640 LWC655640 MFY655640 MPU655640 MZQ655640 NJM655640 NTI655640 ODE655640 ONA655640 OWW655640 PGS655640 PQO655640 QAK655640 QKG655640 QUC655640 RDY655640 RNU655640 RXQ655640 SHM655640 SRI655640 TBE655640 TLA655640 TUW655640 UES655640 UOO655640 UYK655640 VIG655640 VSC655640 WBY655640 WLU655640 WVQ655640 VIG983320 JE721176 TA721176 ACW721176 AMS721176 AWO721176 BGK721176 BQG721176 CAC721176 CJY721176 CTU721176 DDQ721176 DNM721176 DXI721176 EHE721176 ERA721176 FAW721176 FKS721176 FUO721176 GEK721176 GOG721176 GYC721176 HHY721176 HRU721176 IBQ721176 ILM721176 IVI721176 JFE721176 JPA721176 JYW721176 KIS721176 KSO721176 LCK721176 LMG721176 LWC721176 MFY721176 MPU721176 MZQ721176 NJM721176 NTI721176 ODE721176 ONA721176 OWW721176 PGS721176 PQO721176 QAK721176 QKG721176 QUC721176 RDY721176 RNU721176 RXQ721176 SHM721176 SRI721176 TBE721176 TLA721176 TUW721176 UES721176 UOO721176 UYK721176 VIG721176 VSC721176 WBY721176 WLU721176 WVQ721176 VSC983320 JE786712 TA786712 ACW786712 AMS786712 AWO786712 BGK786712 BQG786712 CAC786712 CJY786712 CTU786712 DDQ786712 DNM786712 DXI786712 EHE786712 ERA786712 FAW786712 FKS786712 FUO786712 GEK786712 GOG786712 GYC786712 HHY786712 HRU786712 IBQ786712 ILM786712 IVI786712 JFE786712 JPA786712 JYW786712 KIS786712 KSO786712 LCK786712 LMG786712 LWC786712 MFY786712 MPU786712 MZQ786712 NJM786712 NTI786712 ODE786712 ONA786712 OWW786712 PGS786712 PQO786712 QAK786712 QKG786712 QUC786712 RDY786712 RNU786712 RXQ786712 SHM786712 SRI786712 TBE786712 TLA786712 TUW786712 UES786712 UOO786712 UYK786712 VIG786712 VSC786712 WBY786712 WLU786712 WVQ786712 WBY983320 JE852248 TA852248 ACW852248 AMS852248 AWO852248 BGK852248 BQG852248 CAC852248 CJY852248 CTU852248 DDQ852248 DNM852248 DXI852248 EHE852248 ERA852248 FAW852248 FKS852248 FUO852248 GEK852248 GOG852248 GYC852248 HHY852248 HRU852248 IBQ852248 ILM852248 IVI852248 JFE852248 JPA852248 JYW852248 KIS852248 KSO852248 LCK852248 LMG852248 LWC852248 MFY852248 MPU852248 MZQ852248 NJM852248 NTI852248 ODE852248 ONA852248 OWW852248 PGS852248 PQO852248 QAK852248 QKG852248 QUC852248 RDY852248 RNU852248 RXQ852248 SHM852248 SRI852248 TBE852248 TLA852248 TUW852248 UES852248 UOO852248 UYK852248 VIG852248 VSC852248 WBY852248 WLU852248 WVQ852248 WLU983320 JE917784 TA917784 ACW917784 AMS917784 AWO917784 BGK917784 BQG917784 CAC917784 CJY917784 CTU917784 DDQ917784 DNM917784 DXI917784 EHE917784 ERA917784 FAW917784 FKS917784 FUO917784 GEK917784 GOG917784 GYC917784 HHY917784 HRU917784 IBQ917784 ILM917784 IVI917784 JFE917784 JPA917784 JYW917784 KIS917784 KSO917784 LCK917784 LMG917784 LWC917784 MFY917784 MPU917784 MZQ917784 NJM917784 NTI917784 ODE917784 ONA917784 OWW917784 PGS917784 PQO917784 QAK917784 QKG917784 QUC917784 RDY917784 RNU917784 RXQ917784 SHM917784 SRI917784 TBE917784 TLA917784 TUW917784 UES917784 UOO917784 UYK917784 VIG917784 VSC917784 WBY917784 WLU917784 WVQ917784 WVQ983320 JE983320 TA983320 ACW983320 AMS983320 AWO983320 BGK983320 BQG983320 CAC983320 CJY983320 CTU983320 DDQ983320 DNM983320 DXI983320 EHE983320 ERA983320 FAW983320 FKS983320 FUO983320 GEK983320 GOG983320 GYC983320 HHY983320 HRU983320 IBQ983320 ILM983320 IVI983320 JFE983320 JPA983320 JYW983320 KIS983320 KSO983320">
      <formula1>JC206:JC210</formula1>
    </dataValidation>
    <dataValidation type="list" allowBlank="1" showErrorMessage="1" errorTitle="HIBA!" error="Nem beírható pontszám!!" sqref="LCK983401 JE215 TA215 ACW215 AMS215 AWO215 BGK215 BQG215 CAC215 CJY215 CTU215 DDQ215 DNM215 DXI215 EHE215 ERA215 FAW215 FKS215 FUO215 GEK215 GOG215 GYC215 HHY215 HRU215 IBQ215 ILM215 IVI215 JFE215 JPA215 JYW215 KIS215 KSO215 LCK215 LMG215 LWC215 MFY215 MPU215 MZQ215 NJM215 NTI215 ODE215 ONA215 OWW215 PGS215 PQO215 QAK215 QKG215 QUC215 RDY215 RNU215 RXQ215 SHM215 SRI215 TBE215 TLA215 TUW215 UES215 UOO215 UYK215 VIG215 VSC215 WBY215 WLU215 WVQ215 LMG983401 JE65751 TA65751 ACW65751 AMS65751 AWO65751 BGK65751 BQG65751 CAC65751 CJY65751 CTU65751 DDQ65751 DNM65751 DXI65751 EHE65751 ERA65751 FAW65751 FKS65751 FUO65751 GEK65751 GOG65751 GYC65751 HHY65751 HRU65751 IBQ65751 ILM65751 IVI65751 JFE65751 JPA65751 JYW65751 KIS65751 KSO65751 LCK65751 LMG65751 LWC65751 MFY65751 MPU65751 MZQ65751 NJM65751 NTI65751 ODE65751 ONA65751 OWW65751 PGS65751 PQO65751 QAK65751 QKG65751 QUC65751 RDY65751 RNU65751 RXQ65751 SHM65751 SRI65751 TBE65751 TLA65751 TUW65751 UES65751 UOO65751 UYK65751 VIG65751 VSC65751 WBY65751 WLU65751 WVQ65751 LWC983401 JE131287 TA131287 ACW131287 AMS131287 AWO131287 BGK131287 BQG131287 CAC131287 CJY131287 CTU131287 DDQ131287 DNM131287 DXI131287 EHE131287 ERA131287 FAW131287 FKS131287 FUO131287 GEK131287 GOG131287 GYC131287 HHY131287 HRU131287 IBQ131287 ILM131287 IVI131287 JFE131287 JPA131287 JYW131287 KIS131287 KSO131287 LCK131287 LMG131287 LWC131287 MFY131287 MPU131287 MZQ131287 NJM131287 NTI131287 ODE131287 ONA131287 OWW131287 PGS131287 PQO131287 QAK131287 QKG131287 QUC131287 RDY131287 RNU131287 RXQ131287 SHM131287 SRI131287 TBE131287 TLA131287 TUW131287 UES131287 UOO131287 UYK131287 VIG131287 VSC131287 WBY131287 WLU131287 WVQ131287 MFY983401 JE196823 TA196823 ACW196823 AMS196823 AWO196823 BGK196823 BQG196823 CAC196823 CJY196823 CTU196823 DDQ196823 DNM196823 DXI196823 EHE196823 ERA196823 FAW196823 FKS196823 FUO196823 GEK196823 GOG196823 GYC196823 HHY196823 HRU196823 IBQ196823 ILM196823 IVI196823 JFE196823 JPA196823 JYW196823 KIS196823 KSO196823 LCK196823 LMG196823 LWC196823 MFY196823 MPU196823 MZQ196823 NJM196823 NTI196823 ODE196823 ONA196823 OWW196823 PGS196823 PQO196823 QAK196823 QKG196823 QUC196823 RDY196823 RNU196823 RXQ196823 SHM196823 SRI196823 TBE196823 TLA196823 TUW196823 UES196823 UOO196823 UYK196823 VIG196823 VSC196823 WBY196823 WLU196823 WVQ196823 MPU983401 JE262359 TA262359 ACW262359 AMS262359 AWO262359 BGK262359 BQG262359 CAC262359 CJY262359 CTU262359 DDQ262359 DNM262359 DXI262359 EHE262359 ERA262359 FAW262359 FKS262359 FUO262359 GEK262359 GOG262359 GYC262359 HHY262359 HRU262359 IBQ262359 ILM262359 IVI262359 JFE262359 JPA262359 JYW262359 KIS262359 KSO262359 LCK262359 LMG262359 LWC262359 MFY262359 MPU262359 MZQ262359 NJM262359 NTI262359 ODE262359 ONA262359 OWW262359 PGS262359 PQO262359 QAK262359 QKG262359 QUC262359 RDY262359 RNU262359 RXQ262359 SHM262359 SRI262359 TBE262359 TLA262359 TUW262359 UES262359 UOO262359 UYK262359 VIG262359 VSC262359 WBY262359 WLU262359 WVQ262359 MZQ983401 JE327895 TA327895 ACW327895 AMS327895 AWO327895 BGK327895 BQG327895 CAC327895 CJY327895 CTU327895 DDQ327895 DNM327895 DXI327895 EHE327895 ERA327895 FAW327895 FKS327895 FUO327895 GEK327895 GOG327895 GYC327895 HHY327895 HRU327895 IBQ327895 ILM327895 IVI327895 JFE327895 JPA327895 JYW327895 KIS327895 KSO327895 LCK327895 LMG327895 LWC327895 MFY327895 MPU327895 MZQ327895 NJM327895 NTI327895 ODE327895 ONA327895 OWW327895 PGS327895 PQO327895 QAK327895 QKG327895 QUC327895 RDY327895 RNU327895 RXQ327895 SHM327895 SRI327895 TBE327895 TLA327895 TUW327895 UES327895 UOO327895 UYK327895 VIG327895 VSC327895 WBY327895 WLU327895 WVQ327895 NJM983401 JE393431 TA393431 ACW393431 AMS393431 AWO393431 BGK393431 BQG393431 CAC393431 CJY393431 CTU393431 DDQ393431 DNM393431 DXI393431 EHE393431 ERA393431 FAW393431 FKS393431 FUO393431 GEK393431 GOG393431 GYC393431 HHY393431 HRU393431 IBQ393431 ILM393431 IVI393431 JFE393431 JPA393431 JYW393431 KIS393431 KSO393431 LCK393431 LMG393431 LWC393431 MFY393431 MPU393431 MZQ393431 NJM393431 NTI393431 ODE393431 ONA393431 OWW393431 PGS393431 PQO393431 QAK393431 QKG393431 QUC393431 RDY393431 RNU393431 RXQ393431 SHM393431 SRI393431 TBE393431 TLA393431 TUW393431 UES393431 UOO393431 UYK393431 VIG393431 VSC393431 WBY393431 WLU393431 WVQ393431 NTI983401 JE458967 TA458967 ACW458967 AMS458967 AWO458967 BGK458967 BQG458967 CAC458967 CJY458967 CTU458967 DDQ458967 DNM458967 DXI458967 EHE458967 ERA458967 FAW458967 FKS458967 FUO458967 GEK458967 GOG458967 GYC458967 HHY458967 HRU458967 IBQ458967 ILM458967 IVI458967 JFE458967 JPA458967 JYW458967 KIS458967 KSO458967 LCK458967 LMG458967 LWC458967 MFY458967 MPU458967 MZQ458967 NJM458967 NTI458967 ODE458967 ONA458967 OWW458967 PGS458967 PQO458967 QAK458967 QKG458967 QUC458967 RDY458967 RNU458967 RXQ458967 SHM458967 SRI458967 TBE458967 TLA458967 TUW458967 UES458967 UOO458967 UYK458967 VIG458967 VSC458967 WBY458967 WLU458967 WVQ458967 ODE983401 JE524503 TA524503 ACW524503 AMS524503 AWO524503 BGK524503 BQG524503 CAC524503 CJY524503 CTU524503 DDQ524503 DNM524503 DXI524503 EHE524503 ERA524503 FAW524503 FKS524503 FUO524503 GEK524503 GOG524503 GYC524503 HHY524503 HRU524503 IBQ524503 ILM524503 IVI524503 JFE524503 JPA524503 JYW524503 KIS524503 KSO524503 LCK524503 LMG524503 LWC524503 MFY524503 MPU524503 MZQ524503 NJM524503 NTI524503 ODE524503 ONA524503 OWW524503 PGS524503 PQO524503 QAK524503 QKG524503 QUC524503 RDY524503 RNU524503 RXQ524503 SHM524503 SRI524503 TBE524503 TLA524503 TUW524503 UES524503 UOO524503 UYK524503 VIG524503 VSC524503 WBY524503 WLU524503 WVQ524503 ONA983401 JE590039 TA590039 ACW590039 AMS590039 AWO590039 BGK590039 BQG590039 CAC590039 CJY590039 CTU590039 DDQ590039 DNM590039 DXI590039 EHE590039 ERA590039 FAW590039 FKS590039 FUO590039 GEK590039 GOG590039 GYC590039 HHY590039 HRU590039 IBQ590039 ILM590039 IVI590039 JFE590039 JPA590039 JYW590039 KIS590039 KSO590039 LCK590039 LMG590039 LWC590039 MFY590039 MPU590039 MZQ590039 NJM590039 NTI590039 ODE590039 ONA590039 OWW590039 PGS590039 PQO590039 QAK590039 QKG590039 QUC590039 RDY590039 RNU590039 RXQ590039 SHM590039 SRI590039 TBE590039 TLA590039 TUW590039 UES590039 UOO590039 UYK590039 VIG590039 VSC590039 WBY590039 WLU590039 WVQ590039 OWW983401 JE655575 TA655575 ACW655575 AMS655575 AWO655575 BGK655575 BQG655575 CAC655575 CJY655575 CTU655575 DDQ655575 DNM655575 DXI655575 EHE655575 ERA655575 FAW655575 FKS655575 FUO655575 GEK655575 GOG655575 GYC655575 HHY655575 HRU655575 IBQ655575 ILM655575 IVI655575 JFE655575 JPA655575 JYW655575 KIS655575 KSO655575 LCK655575 LMG655575 LWC655575 MFY655575 MPU655575 MZQ655575 NJM655575 NTI655575 ODE655575 ONA655575 OWW655575 PGS655575 PQO655575 QAK655575 QKG655575 QUC655575 RDY655575 RNU655575 RXQ655575 SHM655575 SRI655575 TBE655575 TLA655575 TUW655575 UES655575 UOO655575 UYK655575 VIG655575 VSC655575 WBY655575 WLU655575 WVQ655575 PGS983401 JE721111 TA721111 ACW721111 AMS721111 AWO721111 BGK721111 BQG721111 CAC721111 CJY721111 CTU721111 DDQ721111 DNM721111 DXI721111 EHE721111 ERA721111 FAW721111 FKS721111 FUO721111 GEK721111 GOG721111 GYC721111 HHY721111 HRU721111 IBQ721111 ILM721111 IVI721111 JFE721111 JPA721111 JYW721111 KIS721111 KSO721111 LCK721111 LMG721111 LWC721111 MFY721111 MPU721111 MZQ721111 NJM721111 NTI721111 ODE721111 ONA721111 OWW721111 PGS721111 PQO721111 QAK721111 QKG721111 QUC721111 RDY721111 RNU721111 RXQ721111 SHM721111 SRI721111 TBE721111 TLA721111 TUW721111 UES721111 UOO721111 UYK721111 VIG721111 VSC721111 WBY721111 WLU721111 WVQ721111 PQO983401 JE786647 TA786647 ACW786647 AMS786647 AWO786647 BGK786647 BQG786647 CAC786647 CJY786647 CTU786647 DDQ786647 DNM786647 DXI786647 EHE786647 ERA786647 FAW786647 FKS786647 FUO786647 GEK786647 GOG786647 GYC786647 HHY786647 HRU786647 IBQ786647 ILM786647 IVI786647 JFE786647 JPA786647 JYW786647 KIS786647 KSO786647 LCK786647 LMG786647 LWC786647 MFY786647 MPU786647 MZQ786647 NJM786647 NTI786647 ODE786647 ONA786647 OWW786647 PGS786647 PQO786647 QAK786647 QKG786647 QUC786647 RDY786647 RNU786647 RXQ786647 SHM786647 SRI786647 TBE786647 TLA786647 TUW786647 UES786647 UOO786647 UYK786647 VIG786647 VSC786647 WBY786647 WLU786647 WVQ786647 QAK983401 JE852183 TA852183 ACW852183 AMS852183 AWO852183 BGK852183 BQG852183 CAC852183 CJY852183 CTU852183 DDQ852183 DNM852183 DXI852183 EHE852183 ERA852183 FAW852183 FKS852183 FUO852183 GEK852183 GOG852183 GYC852183 HHY852183 HRU852183 IBQ852183 ILM852183 IVI852183 JFE852183 JPA852183 JYW852183 KIS852183 KSO852183 LCK852183 LMG852183 LWC852183 MFY852183 MPU852183 MZQ852183 NJM852183 NTI852183 ODE852183 ONA852183 OWW852183 PGS852183 PQO852183 QAK852183 QKG852183 QUC852183 RDY852183 RNU852183 RXQ852183 SHM852183 SRI852183 TBE852183 TLA852183 TUW852183 UES852183 UOO852183 UYK852183 VIG852183 VSC852183 WBY852183 WLU852183 WVQ852183 QKG983401 JE917719 TA917719 ACW917719 AMS917719 AWO917719 BGK917719 BQG917719 CAC917719 CJY917719 CTU917719 DDQ917719 DNM917719 DXI917719 EHE917719 ERA917719 FAW917719 FKS917719 FUO917719 GEK917719 GOG917719 GYC917719 HHY917719 HRU917719 IBQ917719 ILM917719 IVI917719 JFE917719 JPA917719 JYW917719 KIS917719 KSO917719 LCK917719 LMG917719 LWC917719 MFY917719 MPU917719 MZQ917719 NJM917719 NTI917719 ODE917719 ONA917719 OWW917719 PGS917719 PQO917719 QAK917719 QKG917719 QUC917719 RDY917719 RNU917719 RXQ917719 SHM917719 SRI917719 TBE917719 TLA917719 TUW917719 UES917719 UOO917719 UYK917719 VIG917719 VSC917719 WBY917719 WLU917719 WVQ917719 QUC983401 JE983255 TA983255 ACW983255 AMS983255 AWO983255 BGK983255 BQG983255 CAC983255 CJY983255 CTU983255 DDQ983255 DNM983255 DXI983255 EHE983255 ERA983255 FAW983255 FKS983255 FUO983255 GEK983255 GOG983255 GYC983255 HHY983255 HRU983255 IBQ983255 ILM983255 IVI983255 JFE983255 JPA983255 JYW983255 KIS983255 KSO983255 LCK983255 LMG983255 LWC983255 MFY983255 MPU983255 MZQ983255 NJM983255 NTI983255 ODE983255 ONA983255 OWW983255 PGS983255 PQO983255 QAK983255 QKG983255 QUC983255 RDY983255 RNU983255 RXQ983255 SHM983255 SRI983255 TBE983255 TLA983255 TUW983255 UES983255 UOO983255 UYK983255 VIG983255 VSC983255 WBY983255 WLU983255 WVQ983255 RDY983401 JE361 TA361 ACW361 AMS361 AWO361 BGK361 BQG361 CAC361 CJY361 CTU361 DDQ361 DNM361 DXI361 EHE361 ERA361 FAW361 FKS361 FUO361 GEK361 GOG361 GYC361 HHY361 HRU361 IBQ361 ILM361 IVI361 JFE361 JPA361 JYW361 KIS361 KSO361 LCK361 LMG361 LWC361 MFY361 MPU361 MZQ361 NJM361 NTI361 ODE361 ONA361 OWW361 PGS361 PQO361 QAK361 QKG361 QUC361 RDY361 RNU361 RXQ361 SHM361 SRI361 TBE361 TLA361 TUW361 UES361 UOO361 UYK361 VIG361 VSC361 WBY361 WLU361 WVQ361 RNU983401 JE65897 TA65897 ACW65897 AMS65897 AWO65897 BGK65897 BQG65897 CAC65897 CJY65897 CTU65897 DDQ65897 DNM65897 DXI65897 EHE65897 ERA65897 FAW65897 FKS65897 FUO65897 GEK65897 GOG65897 GYC65897 HHY65897 HRU65897 IBQ65897 ILM65897 IVI65897 JFE65897 JPA65897 JYW65897 KIS65897 KSO65897 LCK65897 LMG65897 LWC65897 MFY65897 MPU65897 MZQ65897 NJM65897 NTI65897 ODE65897 ONA65897 OWW65897 PGS65897 PQO65897 QAK65897 QKG65897 QUC65897 RDY65897 RNU65897 RXQ65897 SHM65897 SRI65897 TBE65897 TLA65897 TUW65897 UES65897 UOO65897 UYK65897 VIG65897 VSC65897 WBY65897 WLU65897 WVQ65897 RXQ983401 JE131433 TA131433 ACW131433 AMS131433 AWO131433 BGK131433 BQG131433 CAC131433 CJY131433 CTU131433 DDQ131433 DNM131433 DXI131433 EHE131433 ERA131433 FAW131433 FKS131433 FUO131433 GEK131433 GOG131433 GYC131433 HHY131433 HRU131433 IBQ131433 ILM131433 IVI131433 JFE131433 JPA131433 JYW131433 KIS131433 KSO131433 LCK131433 LMG131433 LWC131433 MFY131433 MPU131433 MZQ131433 NJM131433 NTI131433 ODE131433 ONA131433 OWW131433 PGS131433 PQO131433 QAK131433 QKG131433 QUC131433 RDY131433 RNU131433 RXQ131433 SHM131433 SRI131433 TBE131433 TLA131433 TUW131433 UES131433 UOO131433 UYK131433 VIG131433 VSC131433 WBY131433 WLU131433 WVQ131433 SHM983401 JE196969 TA196969 ACW196969 AMS196969 AWO196969 BGK196969 BQG196969 CAC196969 CJY196969 CTU196969 DDQ196969 DNM196969 DXI196969 EHE196969 ERA196969 FAW196969 FKS196969 FUO196969 GEK196969 GOG196969 GYC196969 HHY196969 HRU196969 IBQ196969 ILM196969 IVI196969 JFE196969 JPA196969 JYW196969 KIS196969 KSO196969 LCK196969 LMG196969 LWC196969 MFY196969 MPU196969 MZQ196969 NJM196969 NTI196969 ODE196969 ONA196969 OWW196969 PGS196969 PQO196969 QAK196969 QKG196969 QUC196969 RDY196969 RNU196969 RXQ196969 SHM196969 SRI196969 TBE196969 TLA196969 TUW196969 UES196969 UOO196969 UYK196969 VIG196969 VSC196969 WBY196969 WLU196969 WVQ196969 SRI983401 JE262505 TA262505 ACW262505 AMS262505 AWO262505 BGK262505 BQG262505 CAC262505 CJY262505 CTU262505 DDQ262505 DNM262505 DXI262505 EHE262505 ERA262505 FAW262505 FKS262505 FUO262505 GEK262505 GOG262505 GYC262505 HHY262505 HRU262505 IBQ262505 ILM262505 IVI262505 JFE262505 JPA262505 JYW262505 KIS262505 KSO262505 LCK262505 LMG262505 LWC262505 MFY262505 MPU262505 MZQ262505 NJM262505 NTI262505 ODE262505 ONA262505 OWW262505 PGS262505 PQO262505 QAK262505 QKG262505 QUC262505 RDY262505 RNU262505 RXQ262505 SHM262505 SRI262505 TBE262505 TLA262505 TUW262505 UES262505 UOO262505 UYK262505 VIG262505 VSC262505 WBY262505 WLU262505 WVQ262505 TBE983401 JE328041 TA328041 ACW328041 AMS328041 AWO328041 BGK328041 BQG328041 CAC328041 CJY328041 CTU328041 DDQ328041 DNM328041 DXI328041 EHE328041 ERA328041 FAW328041 FKS328041 FUO328041 GEK328041 GOG328041 GYC328041 HHY328041 HRU328041 IBQ328041 ILM328041 IVI328041 JFE328041 JPA328041 JYW328041 KIS328041 KSO328041 LCK328041 LMG328041 LWC328041 MFY328041 MPU328041 MZQ328041 NJM328041 NTI328041 ODE328041 ONA328041 OWW328041 PGS328041 PQO328041 QAK328041 QKG328041 QUC328041 RDY328041 RNU328041 RXQ328041 SHM328041 SRI328041 TBE328041 TLA328041 TUW328041 UES328041 UOO328041 UYK328041 VIG328041 VSC328041 WBY328041 WLU328041 WVQ328041 TLA983401 JE393577 TA393577 ACW393577 AMS393577 AWO393577 BGK393577 BQG393577 CAC393577 CJY393577 CTU393577 DDQ393577 DNM393577 DXI393577 EHE393577 ERA393577 FAW393577 FKS393577 FUO393577 GEK393577 GOG393577 GYC393577 HHY393577 HRU393577 IBQ393577 ILM393577 IVI393577 JFE393577 JPA393577 JYW393577 KIS393577 KSO393577 LCK393577 LMG393577 LWC393577 MFY393577 MPU393577 MZQ393577 NJM393577 NTI393577 ODE393577 ONA393577 OWW393577 PGS393577 PQO393577 QAK393577 QKG393577 QUC393577 RDY393577 RNU393577 RXQ393577 SHM393577 SRI393577 TBE393577 TLA393577 TUW393577 UES393577 UOO393577 UYK393577 VIG393577 VSC393577 WBY393577 WLU393577 WVQ393577 TUW983401 JE459113 TA459113 ACW459113 AMS459113 AWO459113 BGK459113 BQG459113 CAC459113 CJY459113 CTU459113 DDQ459113 DNM459113 DXI459113 EHE459113 ERA459113 FAW459113 FKS459113 FUO459113 GEK459113 GOG459113 GYC459113 HHY459113 HRU459113 IBQ459113 ILM459113 IVI459113 JFE459113 JPA459113 JYW459113 KIS459113 KSO459113 LCK459113 LMG459113 LWC459113 MFY459113 MPU459113 MZQ459113 NJM459113 NTI459113 ODE459113 ONA459113 OWW459113 PGS459113 PQO459113 QAK459113 QKG459113 QUC459113 RDY459113 RNU459113 RXQ459113 SHM459113 SRI459113 TBE459113 TLA459113 TUW459113 UES459113 UOO459113 UYK459113 VIG459113 VSC459113 WBY459113 WLU459113 WVQ459113 UES983401 JE524649 TA524649 ACW524649 AMS524649 AWO524649 BGK524649 BQG524649 CAC524649 CJY524649 CTU524649 DDQ524649 DNM524649 DXI524649 EHE524649 ERA524649 FAW524649 FKS524649 FUO524649 GEK524649 GOG524649 GYC524649 HHY524649 HRU524649 IBQ524649 ILM524649 IVI524649 JFE524649 JPA524649 JYW524649 KIS524649 KSO524649 LCK524649 LMG524649 LWC524649 MFY524649 MPU524649 MZQ524649 NJM524649 NTI524649 ODE524649 ONA524649 OWW524649 PGS524649 PQO524649 QAK524649 QKG524649 QUC524649 RDY524649 RNU524649 RXQ524649 SHM524649 SRI524649 TBE524649 TLA524649 TUW524649 UES524649 UOO524649 UYK524649 VIG524649 VSC524649 WBY524649 WLU524649 WVQ524649 UOO983401 JE590185 TA590185 ACW590185 AMS590185 AWO590185 BGK590185 BQG590185 CAC590185 CJY590185 CTU590185 DDQ590185 DNM590185 DXI590185 EHE590185 ERA590185 FAW590185 FKS590185 FUO590185 GEK590185 GOG590185 GYC590185 HHY590185 HRU590185 IBQ590185 ILM590185 IVI590185 JFE590185 JPA590185 JYW590185 KIS590185 KSO590185 LCK590185 LMG590185 LWC590185 MFY590185 MPU590185 MZQ590185 NJM590185 NTI590185 ODE590185 ONA590185 OWW590185 PGS590185 PQO590185 QAK590185 QKG590185 QUC590185 RDY590185 RNU590185 RXQ590185 SHM590185 SRI590185 TBE590185 TLA590185 TUW590185 UES590185 UOO590185 UYK590185 VIG590185 VSC590185 WBY590185 WLU590185 WVQ590185 UYK983401 JE655721 TA655721 ACW655721 AMS655721 AWO655721 BGK655721 BQG655721 CAC655721 CJY655721 CTU655721 DDQ655721 DNM655721 DXI655721 EHE655721 ERA655721 FAW655721 FKS655721 FUO655721 GEK655721 GOG655721 GYC655721 HHY655721 HRU655721 IBQ655721 ILM655721 IVI655721 JFE655721 JPA655721 JYW655721 KIS655721 KSO655721 LCK655721 LMG655721 LWC655721 MFY655721 MPU655721 MZQ655721 NJM655721 NTI655721 ODE655721 ONA655721 OWW655721 PGS655721 PQO655721 QAK655721 QKG655721 QUC655721 RDY655721 RNU655721 RXQ655721 SHM655721 SRI655721 TBE655721 TLA655721 TUW655721 UES655721 UOO655721 UYK655721 VIG655721 VSC655721 WBY655721 WLU655721 WVQ655721 VIG983401 JE721257 TA721257 ACW721257 AMS721257 AWO721257 BGK721257 BQG721257 CAC721257 CJY721257 CTU721257 DDQ721257 DNM721257 DXI721257 EHE721257 ERA721257 FAW721257 FKS721257 FUO721257 GEK721257 GOG721257 GYC721257 HHY721257 HRU721257 IBQ721257 ILM721257 IVI721257 JFE721257 JPA721257 JYW721257 KIS721257 KSO721257 LCK721257 LMG721257 LWC721257 MFY721257 MPU721257 MZQ721257 NJM721257 NTI721257 ODE721257 ONA721257 OWW721257 PGS721257 PQO721257 QAK721257 QKG721257 QUC721257 RDY721257 RNU721257 RXQ721257 SHM721257 SRI721257 TBE721257 TLA721257 TUW721257 UES721257 UOO721257 UYK721257 VIG721257 VSC721257 WBY721257 WLU721257 WVQ721257 VSC983401 JE786793 TA786793 ACW786793 AMS786793 AWO786793 BGK786793 BQG786793 CAC786793 CJY786793 CTU786793 DDQ786793 DNM786793 DXI786793 EHE786793 ERA786793 FAW786793 FKS786793 FUO786793 GEK786793 GOG786793 GYC786793 HHY786793 HRU786793 IBQ786793 ILM786793 IVI786793 JFE786793 JPA786793 JYW786793 KIS786793 KSO786793 LCK786793 LMG786793 LWC786793 MFY786793 MPU786793 MZQ786793 NJM786793 NTI786793 ODE786793 ONA786793 OWW786793 PGS786793 PQO786793 QAK786793 QKG786793 QUC786793 RDY786793 RNU786793 RXQ786793 SHM786793 SRI786793 TBE786793 TLA786793 TUW786793 UES786793 UOO786793 UYK786793 VIG786793 VSC786793 WBY786793 WLU786793 WVQ786793 WBY983401 JE852329 TA852329 ACW852329 AMS852329 AWO852329 BGK852329 BQG852329 CAC852329 CJY852329 CTU852329 DDQ852329 DNM852329 DXI852329 EHE852329 ERA852329 FAW852329 FKS852329 FUO852329 GEK852329 GOG852329 GYC852329 HHY852329 HRU852329 IBQ852329 ILM852329 IVI852329 JFE852329 JPA852329 JYW852329 KIS852329 KSO852329 LCK852329 LMG852329 LWC852329 MFY852329 MPU852329 MZQ852329 NJM852329 NTI852329 ODE852329 ONA852329 OWW852329 PGS852329 PQO852329 QAK852329 QKG852329 QUC852329 RDY852329 RNU852329 RXQ852329 SHM852329 SRI852329 TBE852329 TLA852329 TUW852329 UES852329 UOO852329 UYK852329 VIG852329 VSC852329 WBY852329 WLU852329 WVQ852329 WLU983401 JE917865 TA917865 ACW917865 AMS917865 AWO917865 BGK917865 BQG917865 CAC917865 CJY917865 CTU917865 DDQ917865 DNM917865 DXI917865 EHE917865 ERA917865 FAW917865 FKS917865 FUO917865 GEK917865 GOG917865 GYC917865 HHY917865 HRU917865 IBQ917865 ILM917865 IVI917865 JFE917865 JPA917865 JYW917865 KIS917865 KSO917865 LCK917865 LMG917865 LWC917865 MFY917865 MPU917865 MZQ917865 NJM917865 NTI917865 ODE917865 ONA917865 OWW917865 PGS917865 PQO917865 QAK917865 QKG917865 QUC917865 RDY917865 RNU917865 RXQ917865 SHM917865 SRI917865 TBE917865 TLA917865 TUW917865 UES917865 UOO917865 UYK917865 VIG917865 VSC917865 WBY917865 WLU917865 WVQ917865 WVQ983401 JE983401 TA983401 ACW983401 AMS983401 AWO983401 BGK983401 BQG983401 CAC983401 CJY983401 CTU983401 DDQ983401 DNM983401 DXI983401 EHE983401 ERA983401 FAW983401 FKS983401 FUO983401 GEK983401 GOG983401 GYC983401 HHY983401 HRU983401 IBQ983401 ILM983401 IVI983401 JFE983401 JPA983401 JYW983401 KIS983401 KSO983401">
      <formula1>JC216:JC219</formula1>
    </dataValidation>
    <dataValidation type="list" allowBlank="1" showErrorMessage="1" errorTitle="HIBA!" error="Nem beírható pontszám!!" sqref="RDY917882 JE93 TA93 ACW93 AMS93 AWO93 BGK93 BQG93 CAC93 CJY93 CTU93 DDQ93 DNM93 DXI93 EHE93 ERA93 FAW93 FKS93 FUO93 GEK93 GOG93 GYC93 HHY93 HRU93 IBQ93 ILM93 IVI93 JFE93 JPA93 JYW93 KIS93 KSO93 LCK93 LMG93 LWC93 MFY93 MPU93 MZQ93 NJM93 NTI93 ODE93 ONA93 OWW93 PGS93 PQO93 QAK93 QKG93 QUC93 RDY93 RNU93 RXQ93 SHM93 SRI93 TBE93 TLA93 TUW93 UES93 UOO93 UYK93 VIG93 VSC93 WBY93 WLU93 WVQ93 RNU917882 JE65629 TA65629 ACW65629 AMS65629 AWO65629 BGK65629 BQG65629 CAC65629 CJY65629 CTU65629 DDQ65629 DNM65629 DXI65629 EHE65629 ERA65629 FAW65629 FKS65629 FUO65629 GEK65629 GOG65629 GYC65629 HHY65629 HRU65629 IBQ65629 ILM65629 IVI65629 JFE65629 JPA65629 JYW65629 KIS65629 KSO65629 LCK65629 LMG65629 LWC65629 MFY65629 MPU65629 MZQ65629 NJM65629 NTI65629 ODE65629 ONA65629 OWW65629 PGS65629 PQO65629 QAK65629 QKG65629 QUC65629 RDY65629 RNU65629 RXQ65629 SHM65629 SRI65629 TBE65629 TLA65629 TUW65629 UES65629 UOO65629 UYK65629 VIG65629 VSC65629 WBY65629 WLU65629 WVQ65629 RXQ917882 JE131165 TA131165 ACW131165 AMS131165 AWO131165 BGK131165 BQG131165 CAC131165 CJY131165 CTU131165 DDQ131165 DNM131165 DXI131165 EHE131165 ERA131165 FAW131165 FKS131165 FUO131165 GEK131165 GOG131165 GYC131165 HHY131165 HRU131165 IBQ131165 ILM131165 IVI131165 JFE131165 JPA131165 JYW131165 KIS131165 KSO131165 LCK131165 LMG131165 LWC131165 MFY131165 MPU131165 MZQ131165 NJM131165 NTI131165 ODE131165 ONA131165 OWW131165 PGS131165 PQO131165 QAK131165 QKG131165 QUC131165 RDY131165 RNU131165 RXQ131165 SHM131165 SRI131165 TBE131165 TLA131165 TUW131165 UES131165 UOO131165 UYK131165 VIG131165 VSC131165 WBY131165 WLU131165 WVQ131165 SHM917882 JE196701 TA196701 ACW196701 AMS196701 AWO196701 BGK196701 BQG196701 CAC196701 CJY196701 CTU196701 DDQ196701 DNM196701 DXI196701 EHE196701 ERA196701 FAW196701 FKS196701 FUO196701 GEK196701 GOG196701 GYC196701 HHY196701 HRU196701 IBQ196701 ILM196701 IVI196701 JFE196701 JPA196701 JYW196701 KIS196701 KSO196701 LCK196701 LMG196701 LWC196701 MFY196701 MPU196701 MZQ196701 NJM196701 NTI196701 ODE196701 ONA196701 OWW196701 PGS196701 PQO196701 QAK196701 QKG196701 QUC196701 RDY196701 RNU196701 RXQ196701 SHM196701 SRI196701 TBE196701 TLA196701 TUW196701 UES196701 UOO196701 UYK196701 VIG196701 VSC196701 WBY196701 WLU196701 WVQ196701 SRI917882 JE262237 TA262237 ACW262237 AMS262237 AWO262237 BGK262237 BQG262237 CAC262237 CJY262237 CTU262237 DDQ262237 DNM262237 DXI262237 EHE262237 ERA262237 FAW262237 FKS262237 FUO262237 GEK262237 GOG262237 GYC262237 HHY262237 HRU262237 IBQ262237 ILM262237 IVI262237 JFE262237 JPA262237 JYW262237 KIS262237 KSO262237 LCK262237 LMG262237 LWC262237 MFY262237 MPU262237 MZQ262237 NJM262237 NTI262237 ODE262237 ONA262237 OWW262237 PGS262237 PQO262237 QAK262237 QKG262237 QUC262237 RDY262237 RNU262237 RXQ262237 SHM262237 SRI262237 TBE262237 TLA262237 TUW262237 UES262237 UOO262237 UYK262237 VIG262237 VSC262237 WBY262237 WLU262237 WVQ262237 TBE917882 JE327773 TA327773 ACW327773 AMS327773 AWO327773 BGK327773 BQG327773 CAC327773 CJY327773 CTU327773 DDQ327773 DNM327773 DXI327773 EHE327773 ERA327773 FAW327773 FKS327773 FUO327773 GEK327773 GOG327773 GYC327773 HHY327773 HRU327773 IBQ327773 ILM327773 IVI327773 JFE327773 JPA327773 JYW327773 KIS327773 KSO327773 LCK327773 LMG327773 LWC327773 MFY327773 MPU327773 MZQ327773 NJM327773 NTI327773 ODE327773 ONA327773 OWW327773 PGS327773 PQO327773 QAK327773 QKG327773 QUC327773 RDY327773 RNU327773 RXQ327773 SHM327773 SRI327773 TBE327773 TLA327773 TUW327773 UES327773 UOO327773 UYK327773 VIG327773 VSC327773 WBY327773 WLU327773 WVQ327773 TLA917882 JE393309 TA393309 ACW393309 AMS393309 AWO393309 BGK393309 BQG393309 CAC393309 CJY393309 CTU393309 DDQ393309 DNM393309 DXI393309 EHE393309 ERA393309 FAW393309 FKS393309 FUO393309 GEK393309 GOG393309 GYC393309 HHY393309 HRU393309 IBQ393309 ILM393309 IVI393309 JFE393309 JPA393309 JYW393309 KIS393309 KSO393309 LCK393309 LMG393309 LWC393309 MFY393309 MPU393309 MZQ393309 NJM393309 NTI393309 ODE393309 ONA393309 OWW393309 PGS393309 PQO393309 QAK393309 QKG393309 QUC393309 RDY393309 RNU393309 RXQ393309 SHM393309 SRI393309 TBE393309 TLA393309 TUW393309 UES393309 UOO393309 UYK393309 VIG393309 VSC393309 WBY393309 WLU393309 WVQ393309 TUW917882 JE458845 TA458845 ACW458845 AMS458845 AWO458845 BGK458845 BQG458845 CAC458845 CJY458845 CTU458845 DDQ458845 DNM458845 DXI458845 EHE458845 ERA458845 FAW458845 FKS458845 FUO458845 GEK458845 GOG458845 GYC458845 HHY458845 HRU458845 IBQ458845 ILM458845 IVI458845 JFE458845 JPA458845 JYW458845 KIS458845 KSO458845 LCK458845 LMG458845 LWC458845 MFY458845 MPU458845 MZQ458845 NJM458845 NTI458845 ODE458845 ONA458845 OWW458845 PGS458845 PQO458845 QAK458845 QKG458845 QUC458845 RDY458845 RNU458845 RXQ458845 SHM458845 SRI458845 TBE458845 TLA458845 TUW458845 UES458845 UOO458845 UYK458845 VIG458845 VSC458845 WBY458845 WLU458845 WVQ458845 UES917882 JE524381 TA524381 ACW524381 AMS524381 AWO524381 BGK524381 BQG524381 CAC524381 CJY524381 CTU524381 DDQ524381 DNM524381 DXI524381 EHE524381 ERA524381 FAW524381 FKS524381 FUO524381 GEK524381 GOG524381 GYC524381 HHY524381 HRU524381 IBQ524381 ILM524381 IVI524381 JFE524381 JPA524381 JYW524381 KIS524381 KSO524381 LCK524381 LMG524381 LWC524381 MFY524381 MPU524381 MZQ524381 NJM524381 NTI524381 ODE524381 ONA524381 OWW524381 PGS524381 PQO524381 QAK524381 QKG524381 QUC524381 RDY524381 RNU524381 RXQ524381 SHM524381 SRI524381 TBE524381 TLA524381 TUW524381 UES524381 UOO524381 UYK524381 VIG524381 VSC524381 WBY524381 WLU524381 WVQ524381 UOO917882 JE589917 TA589917 ACW589917 AMS589917 AWO589917 BGK589917 BQG589917 CAC589917 CJY589917 CTU589917 DDQ589917 DNM589917 DXI589917 EHE589917 ERA589917 FAW589917 FKS589917 FUO589917 GEK589917 GOG589917 GYC589917 HHY589917 HRU589917 IBQ589917 ILM589917 IVI589917 JFE589917 JPA589917 JYW589917 KIS589917 KSO589917 LCK589917 LMG589917 LWC589917 MFY589917 MPU589917 MZQ589917 NJM589917 NTI589917 ODE589917 ONA589917 OWW589917 PGS589917 PQO589917 QAK589917 QKG589917 QUC589917 RDY589917 RNU589917 RXQ589917 SHM589917 SRI589917 TBE589917 TLA589917 TUW589917 UES589917 UOO589917 UYK589917 VIG589917 VSC589917 WBY589917 WLU589917 WVQ589917 UYK917882 JE655453 TA655453 ACW655453 AMS655453 AWO655453 BGK655453 BQG655453 CAC655453 CJY655453 CTU655453 DDQ655453 DNM655453 DXI655453 EHE655453 ERA655453 FAW655453 FKS655453 FUO655453 GEK655453 GOG655453 GYC655453 HHY655453 HRU655453 IBQ655453 ILM655453 IVI655453 JFE655453 JPA655453 JYW655453 KIS655453 KSO655453 LCK655453 LMG655453 LWC655453 MFY655453 MPU655453 MZQ655453 NJM655453 NTI655453 ODE655453 ONA655453 OWW655453 PGS655453 PQO655453 QAK655453 QKG655453 QUC655453 RDY655453 RNU655453 RXQ655453 SHM655453 SRI655453 TBE655453 TLA655453 TUW655453 UES655453 UOO655453 UYK655453 VIG655453 VSC655453 WBY655453 WLU655453 WVQ655453 VIG917882 JE720989 TA720989 ACW720989 AMS720989 AWO720989 BGK720989 BQG720989 CAC720989 CJY720989 CTU720989 DDQ720989 DNM720989 DXI720989 EHE720989 ERA720989 FAW720989 FKS720989 FUO720989 GEK720989 GOG720989 GYC720989 HHY720989 HRU720989 IBQ720989 ILM720989 IVI720989 JFE720989 JPA720989 JYW720989 KIS720989 KSO720989 LCK720989 LMG720989 LWC720989 MFY720989 MPU720989 MZQ720989 NJM720989 NTI720989 ODE720989 ONA720989 OWW720989 PGS720989 PQO720989 QAK720989 QKG720989 QUC720989 RDY720989 RNU720989 RXQ720989 SHM720989 SRI720989 TBE720989 TLA720989 TUW720989 UES720989 UOO720989 UYK720989 VIG720989 VSC720989 WBY720989 WLU720989 WVQ720989 VSC917882 JE786525 TA786525 ACW786525 AMS786525 AWO786525 BGK786525 BQG786525 CAC786525 CJY786525 CTU786525 DDQ786525 DNM786525 DXI786525 EHE786525 ERA786525 FAW786525 FKS786525 FUO786525 GEK786525 GOG786525 GYC786525 HHY786525 HRU786525 IBQ786525 ILM786525 IVI786525 JFE786525 JPA786525 JYW786525 KIS786525 KSO786525 LCK786525 LMG786525 LWC786525 MFY786525 MPU786525 MZQ786525 NJM786525 NTI786525 ODE786525 ONA786525 OWW786525 PGS786525 PQO786525 QAK786525 QKG786525 QUC786525 RDY786525 RNU786525 RXQ786525 SHM786525 SRI786525 TBE786525 TLA786525 TUW786525 UES786525 UOO786525 UYK786525 VIG786525 VSC786525 WBY786525 WLU786525 WVQ786525 WBY917882 JE852061 TA852061 ACW852061 AMS852061 AWO852061 BGK852061 BQG852061 CAC852061 CJY852061 CTU852061 DDQ852061 DNM852061 DXI852061 EHE852061 ERA852061 FAW852061 FKS852061 FUO852061 GEK852061 GOG852061 GYC852061 HHY852061 HRU852061 IBQ852061 ILM852061 IVI852061 JFE852061 JPA852061 JYW852061 KIS852061 KSO852061 LCK852061 LMG852061 LWC852061 MFY852061 MPU852061 MZQ852061 NJM852061 NTI852061 ODE852061 ONA852061 OWW852061 PGS852061 PQO852061 QAK852061 QKG852061 QUC852061 RDY852061 RNU852061 RXQ852061 SHM852061 SRI852061 TBE852061 TLA852061 TUW852061 UES852061 UOO852061 UYK852061 VIG852061 VSC852061 WBY852061 WLU852061 WVQ852061 WLU917882 JE917597 TA917597 ACW917597 AMS917597 AWO917597 BGK917597 BQG917597 CAC917597 CJY917597 CTU917597 DDQ917597 DNM917597 DXI917597 EHE917597 ERA917597 FAW917597 FKS917597 FUO917597 GEK917597 GOG917597 GYC917597 HHY917597 HRU917597 IBQ917597 ILM917597 IVI917597 JFE917597 JPA917597 JYW917597 KIS917597 KSO917597 LCK917597 LMG917597 LWC917597 MFY917597 MPU917597 MZQ917597 NJM917597 NTI917597 ODE917597 ONA917597 OWW917597 PGS917597 PQO917597 QAK917597 QKG917597 QUC917597 RDY917597 RNU917597 RXQ917597 SHM917597 SRI917597 TBE917597 TLA917597 TUW917597 UES917597 UOO917597 UYK917597 VIG917597 VSC917597 WBY917597 WLU917597 WVQ917597 WVQ917882 JE983133 TA983133 ACW983133 AMS983133 AWO983133 BGK983133 BQG983133 CAC983133 CJY983133 CTU983133 DDQ983133 DNM983133 DXI983133 EHE983133 ERA983133 FAW983133 FKS983133 FUO983133 GEK983133 GOG983133 GYC983133 HHY983133 HRU983133 IBQ983133 ILM983133 IVI983133 JFE983133 JPA983133 JYW983133 KIS983133 KSO983133 LCK983133 LMG983133 LWC983133 MFY983133 MPU983133 MZQ983133 NJM983133 NTI983133 ODE983133 ONA983133 OWW983133 PGS983133 PQO983133 QAK983133 QKG983133 QUC983133 RDY983133 RNU983133 RXQ983133 SHM983133 SRI983133 TBE983133 TLA983133 TUW983133 UES983133 UOO983133 UYK983133 VIG983133 VSC983133 WBY983133 WLU983133 WVQ983133 WVQ983418 JE100 TA100 ACW100 AMS100 AWO100 BGK100 BQG100 CAC100 CJY100 CTU100 DDQ100 DNM100 DXI100 EHE100 ERA100 FAW100 FKS100 FUO100 GEK100 GOG100 GYC100 HHY100 HRU100 IBQ100 ILM100 IVI100 JFE100 JPA100 JYW100 KIS100 KSO100 LCK100 LMG100 LWC100 MFY100 MPU100 MZQ100 NJM100 NTI100 ODE100 ONA100 OWW100 PGS100 PQO100 QAK100 QKG100 QUC100 RDY100 RNU100 RXQ100 SHM100 SRI100 TBE100 TLA100 TUW100 UES100 UOO100 UYK100 VIG100 VSC100 WBY100 WLU100 WVQ100 JE983418 JE65636 TA65636 ACW65636 AMS65636 AWO65636 BGK65636 BQG65636 CAC65636 CJY65636 CTU65636 DDQ65636 DNM65636 DXI65636 EHE65636 ERA65636 FAW65636 FKS65636 FUO65636 GEK65636 GOG65636 GYC65636 HHY65636 HRU65636 IBQ65636 ILM65636 IVI65636 JFE65636 JPA65636 JYW65636 KIS65636 KSO65636 LCK65636 LMG65636 LWC65636 MFY65636 MPU65636 MZQ65636 NJM65636 NTI65636 ODE65636 ONA65636 OWW65636 PGS65636 PQO65636 QAK65636 QKG65636 QUC65636 RDY65636 RNU65636 RXQ65636 SHM65636 SRI65636 TBE65636 TLA65636 TUW65636 UES65636 UOO65636 UYK65636 VIG65636 VSC65636 WBY65636 WLU65636 WVQ65636 TA983418 JE131172 TA131172 ACW131172 AMS131172 AWO131172 BGK131172 BQG131172 CAC131172 CJY131172 CTU131172 DDQ131172 DNM131172 DXI131172 EHE131172 ERA131172 FAW131172 FKS131172 FUO131172 GEK131172 GOG131172 GYC131172 HHY131172 HRU131172 IBQ131172 ILM131172 IVI131172 JFE131172 JPA131172 JYW131172 KIS131172 KSO131172 LCK131172 LMG131172 LWC131172 MFY131172 MPU131172 MZQ131172 NJM131172 NTI131172 ODE131172 ONA131172 OWW131172 PGS131172 PQO131172 QAK131172 QKG131172 QUC131172 RDY131172 RNU131172 RXQ131172 SHM131172 SRI131172 TBE131172 TLA131172 TUW131172 UES131172 UOO131172 UYK131172 VIG131172 VSC131172 WBY131172 WLU131172 WVQ131172 ACW983418 JE196708 TA196708 ACW196708 AMS196708 AWO196708 BGK196708 BQG196708 CAC196708 CJY196708 CTU196708 DDQ196708 DNM196708 DXI196708 EHE196708 ERA196708 FAW196708 FKS196708 FUO196708 GEK196708 GOG196708 GYC196708 HHY196708 HRU196708 IBQ196708 ILM196708 IVI196708 JFE196708 JPA196708 JYW196708 KIS196708 KSO196708 LCK196708 LMG196708 LWC196708 MFY196708 MPU196708 MZQ196708 NJM196708 NTI196708 ODE196708 ONA196708 OWW196708 PGS196708 PQO196708 QAK196708 QKG196708 QUC196708 RDY196708 RNU196708 RXQ196708 SHM196708 SRI196708 TBE196708 TLA196708 TUW196708 UES196708 UOO196708 UYK196708 VIG196708 VSC196708 WBY196708 WLU196708 WVQ196708 AMS983418 JE262244 TA262244 ACW262244 AMS262244 AWO262244 BGK262244 BQG262244 CAC262244 CJY262244 CTU262244 DDQ262244 DNM262244 DXI262244 EHE262244 ERA262244 FAW262244 FKS262244 FUO262244 GEK262244 GOG262244 GYC262244 HHY262244 HRU262244 IBQ262244 ILM262244 IVI262244 JFE262244 JPA262244 JYW262244 KIS262244 KSO262244 LCK262244 LMG262244 LWC262244 MFY262244 MPU262244 MZQ262244 NJM262244 NTI262244 ODE262244 ONA262244 OWW262244 PGS262244 PQO262244 QAK262244 QKG262244 QUC262244 RDY262244 RNU262244 RXQ262244 SHM262244 SRI262244 TBE262244 TLA262244 TUW262244 UES262244 UOO262244 UYK262244 VIG262244 VSC262244 WBY262244 WLU262244 WVQ262244 AWO983418 JE327780 TA327780 ACW327780 AMS327780 AWO327780 BGK327780 BQG327780 CAC327780 CJY327780 CTU327780 DDQ327780 DNM327780 DXI327780 EHE327780 ERA327780 FAW327780 FKS327780 FUO327780 GEK327780 GOG327780 GYC327780 HHY327780 HRU327780 IBQ327780 ILM327780 IVI327780 JFE327780 JPA327780 JYW327780 KIS327780 KSO327780 LCK327780 LMG327780 LWC327780 MFY327780 MPU327780 MZQ327780 NJM327780 NTI327780 ODE327780 ONA327780 OWW327780 PGS327780 PQO327780 QAK327780 QKG327780 QUC327780 RDY327780 RNU327780 RXQ327780 SHM327780 SRI327780 TBE327780 TLA327780 TUW327780 UES327780 UOO327780 UYK327780 VIG327780 VSC327780 WBY327780 WLU327780 WVQ327780 BGK983418 JE393316 TA393316 ACW393316 AMS393316 AWO393316 BGK393316 BQG393316 CAC393316 CJY393316 CTU393316 DDQ393316 DNM393316 DXI393316 EHE393316 ERA393316 FAW393316 FKS393316 FUO393316 GEK393316 GOG393316 GYC393316 HHY393316 HRU393316 IBQ393316 ILM393316 IVI393316 JFE393316 JPA393316 JYW393316 KIS393316 KSO393316 LCK393316 LMG393316 LWC393316 MFY393316 MPU393316 MZQ393316 NJM393316 NTI393316 ODE393316 ONA393316 OWW393316 PGS393316 PQO393316 QAK393316 QKG393316 QUC393316 RDY393316 RNU393316 RXQ393316 SHM393316 SRI393316 TBE393316 TLA393316 TUW393316 UES393316 UOO393316 UYK393316 VIG393316 VSC393316 WBY393316 WLU393316 WVQ393316 BQG983418 JE458852 TA458852 ACW458852 AMS458852 AWO458852 BGK458852 BQG458852 CAC458852 CJY458852 CTU458852 DDQ458852 DNM458852 DXI458852 EHE458852 ERA458852 FAW458852 FKS458852 FUO458852 GEK458852 GOG458852 GYC458852 HHY458852 HRU458852 IBQ458852 ILM458852 IVI458852 JFE458852 JPA458852 JYW458852 KIS458852 KSO458852 LCK458852 LMG458852 LWC458852 MFY458852 MPU458852 MZQ458852 NJM458852 NTI458852 ODE458852 ONA458852 OWW458852 PGS458852 PQO458852 QAK458852 QKG458852 QUC458852 RDY458852 RNU458852 RXQ458852 SHM458852 SRI458852 TBE458852 TLA458852 TUW458852 UES458852 UOO458852 UYK458852 VIG458852 VSC458852 WBY458852 WLU458852 WVQ458852 CAC983418 JE524388 TA524388 ACW524388 AMS524388 AWO524388 BGK524388 BQG524388 CAC524388 CJY524388 CTU524388 DDQ524388 DNM524388 DXI524388 EHE524388 ERA524388 FAW524388 FKS524388 FUO524388 GEK524388 GOG524388 GYC524388 HHY524388 HRU524388 IBQ524388 ILM524388 IVI524388 JFE524388 JPA524388 JYW524388 KIS524388 KSO524388 LCK524388 LMG524388 LWC524388 MFY524388 MPU524388 MZQ524388 NJM524388 NTI524388 ODE524388 ONA524388 OWW524388 PGS524388 PQO524388 QAK524388 QKG524388 QUC524388 RDY524388 RNU524388 RXQ524388 SHM524388 SRI524388 TBE524388 TLA524388 TUW524388 UES524388 UOO524388 UYK524388 VIG524388 VSC524388 WBY524388 WLU524388 WVQ524388 CJY983418 JE589924 TA589924 ACW589924 AMS589924 AWO589924 BGK589924 BQG589924 CAC589924 CJY589924 CTU589924 DDQ589924 DNM589924 DXI589924 EHE589924 ERA589924 FAW589924 FKS589924 FUO589924 GEK589924 GOG589924 GYC589924 HHY589924 HRU589924 IBQ589924 ILM589924 IVI589924 JFE589924 JPA589924 JYW589924 KIS589924 KSO589924 LCK589924 LMG589924 LWC589924 MFY589924 MPU589924 MZQ589924 NJM589924 NTI589924 ODE589924 ONA589924 OWW589924 PGS589924 PQO589924 QAK589924 QKG589924 QUC589924 RDY589924 RNU589924 RXQ589924 SHM589924 SRI589924 TBE589924 TLA589924 TUW589924 UES589924 UOO589924 UYK589924 VIG589924 VSC589924 WBY589924 WLU589924 WVQ589924 CTU983418 JE655460 TA655460 ACW655460 AMS655460 AWO655460 BGK655460 BQG655460 CAC655460 CJY655460 CTU655460 DDQ655460 DNM655460 DXI655460 EHE655460 ERA655460 FAW655460 FKS655460 FUO655460 GEK655460 GOG655460 GYC655460 HHY655460 HRU655460 IBQ655460 ILM655460 IVI655460 JFE655460 JPA655460 JYW655460 KIS655460 KSO655460 LCK655460 LMG655460 LWC655460 MFY655460 MPU655460 MZQ655460 NJM655460 NTI655460 ODE655460 ONA655460 OWW655460 PGS655460 PQO655460 QAK655460 QKG655460 QUC655460 RDY655460 RNU655460 RXQ655460 SHM655460 SRI655460 TBE655460 TLA655460 TUW655460 UES655460 UOO655460 UYK655460 VIG655460 VSC655460 WBY655460 WLU655460 WVQ655460 DDQ983418 JE720996 TA720996 ACW720996 AMS720996 AWO720996 BGK720996 BQG720996 CAC720996 CJY720996 CTU720996 DDQ720996 DNM720996 DXI720996 EHE720996 ERA720996 FAW720996 FKS720996 FUO720996 GEK720996 GOG720996 GYC720996 HHY720996 HRU720996 IBQ720996 ILM720996 IVI720996 JFE720996 JPA720996 JYW720996 KIS720996 KSO720996 LCK720996 LMG720996 LWC720996 MFY720996 MPU720996 MZQ720996 NJM720996 NTI720996 ODE720996 ONA720996 OWW720996 PGS720996 PQO720996 QAK720996 QKG720996 QUC720996 RDY720996 RNU720996 RXQ720996 SHM720996 SRI720996 TBE720996 TLA720996 TUW720996 UES720996 UOO720996 UYK720996 VIG720996 VSC720996 WBY720996 WLU720996 WVQ720996 DNM983418 JE786532 TA786532 ACW786532 AMS786532 AWO786532 BGK786532 BQG786532 CAC786532 CJY786532 CTU786532 DDQ786532 DNM786532 DXI786532 EHE786532 ERA786532 FAW786532 FKS786532 FUO786532 GEK786532 GOG786532 GYC786532 HHY786532 HRU786532 IBQ786532 ILM786532 IVI786532 JFE786532 JPA786532 JYW786532 KIS786532 KSO786532 LCK786532 LMG786532 LWC786532 MFY786532 MPU786532 MZQ786532 NJM786532 NTI786532 ODE786532 ONA786532 OWW786532 PGS786532 PQO786532 QAK786532 QKG786532 QUC786532 RDY786532 RNU786532 RXQ786532 SHM786532 SRI786532 TBE786532 TLA786532 TUW786532 UES786532 UOO786532 UYK786532 VIG786532 VSC786532 WBY786532 WLU786532 WVQ786532 DXI983418 JE852068 TA852068 ACW852068 AMS852068 AWO852068 BGK852068 BQG852068 CAC852068 CJY852068 CTU852068 DDQ852068 DNM852068 DXI852068 EHE852068 ERA852068 FAW852068 FKS852068 FUO852068 GEK852068 GOG852068 GYC852068 HHY852068 HRU852068 IBQ852068 ILM852068 IVI852068 JFE852068 JPA852068 JYW852068 KIS852068 KSO852068 LCK852068 LMG852068 LWC852068 MFY852068 MPU852068 MZQ852068 NJM852068 NTI852068 ODE852068 ONA852068 OWW852068 PGS852068 PQO852068 QAK852068 QKG852068 QUC852068 RDY852068 RNU852068 RXQ852068 SHM852068 SRI852068 TBE852068 TLA852068 TUW852068 UES852068 UOO852068 UYK852068 VIG852068 VSC852068 WBY852068 WLU852068 WVQ852068 EHE983418 JE917604 TA917604 ACW917604 AMS917604 AWO917604 BGK917604 BQG917604 CAC917604 CJY917604 CTU917604 DDQ917604 DNM917604 DXI917604 EHE917604 ERA917604 FAW917604 FKS917604 FUO917604 GEK917604 GOG917604 GYC917604 HHY917604 HRU917604 IBQ917604 ILM917604 IVI917604 JFE917604 JPA917604 JYW917604 KIS917604 KSO917604 LCK917604 LMG917604 LWC917604 MFY917604 MPU917604 MZQ917604 NJM917604 NTI917604 ODE917604 ONA917604 OWW917604 PGS917604 PQO917604 QAK917604 QKG917604 QUC917604 RDY917604 RNU917604 RXQ917604 SHM917604 SRI917604 TBE917604 TLA917604 TUW917604 UES917604 UOO917604 UYK917604 VIG917604 VSC917604 WBY917604 WLU917604 WVQ917604 ERA983418 JE983140 TA983140 ACW983140 AMS983140 AWO983140 BGK983140 BQG983140 CAC983140 CJY983140 CTU983140 DDQ983140 DNM983140 DXI983140 EHE983140 ERA983140 FAW983140 FKS983140 FUO983140 GEK983140 GOG983140 GYC983140 HHY983140 HRU983140 IBQ983140 ILM983140 IVI983140 JFE983140 JPA983140 JYW983140 KIS983140 KSO983140 LCK983140 LMG983140 LWC983140 MFY983140 MPU983140 MZQ983140 NJM983140 NTI983140 ODE983140 ONA983140 OWW983140 PGS983140 PQO983140 QAK983140 QKG983140 QUC983140 RDY983140 RNU983140 RXQ983140 SHM983140 SRI983140 TBE983140 TLA983140 TUW983140 UES983140 UOO983140 UYK983140 VIG983140 VSC983140 WBY983140 WLU983140 WVQ983140 FAW983418 JE115 TA115 ACW115 AMS115 AWO115 BGK115 BQG115 CAC115 CJY115 CTU115 DDQ115 DNM115 DXI115 EHE115 ERA115 FAW115 FKS115 FUO115 GEK115 GOG115 GYC115 HHY115 HRU115 IBQ115 ILM115 IVI115 JFE115 JPA115 JYW115 KIS115 KSO115 LCK115 LMG115 LWC115 MFY115 MPU115 MZQ115 NJM115 NTI115 ODE115 ONA115 OWW115 PGS115 PQO115 QAK115 QKG115 QUC115 RDY115 RNU115 RXQ115 SHM115 SRI115 TBE115 TLA115 TUW115 UES115 UOO115 UYK115 VIG115 VSC115 WBY115 WLU115 WVQ115 FKS983418 JE65651 TA65651 ACW65651 AMS65651 AWO65651 BGK65651 BQG65651 CAC65651 CJY65651 CTU65651 DDQ65651 DNM65651 DXI65651 EHE65651 ERA65651 FAW65651 FKS65651 FUO65651 GEK65651 GOG65651 GYC65651 HHY65651 HRU65651 IBQ65651 ILM65651 IVI65651 JFE65651 JPA65651 JYW65651 KIS65651 KSO65651 LCK65651 LMG65651 LWC65651 MFY65651 MPU65651 MZQ65651 NJM65651 NTI65651 ODE65651 ONA65651 OWW65651 PGS65651 PQO65651 QAK65651 QKG65651 QUC65651 RDY65651 RNU65651 RXQ65651 SHM65651 SRI65651 TBE65651 TLA65651 TUW65651 UES65651 UOO65651 UYK65651 VIG65651 VSC65651 WBY65651 WLU65651 WVQ65651 FUO983418 JE131187 TA131187 ACW131187 AMS131187 AWO131187 BGK131187 BQG131187 CAC131187 CJY131187 CTU131187 DDQ131187 DNM131187 DXI131187 EHE131187 ERA131187 FAW131187 FKS131187 FUO131187 GEK131187 GOG131187 GYC131187 HHY131187 HRU131187 IBQ131187 ILM131187 IVI131187 JFE131187 JPA131187 JYW131187 KIS131187 KSO131187 LCK131187 LMG131187 LWC131187 MFY131187 MPU131187 MZQ131187 NJM131187 NTI131187 ODE131187 ONA131187 OWW131187 PGS131187 PQO131187 QAK131187 QKG131187 QUC131187 RDY131187 RNU131187 RXQ131187 SHM131187 SRI131187 TBE131187 TLA131187 TUW131187 UES131187 UOO131187 UYK131187 VIG131187 VSC131187 WBY131187 WLU131187 WVQ131187 GEK983418 JE196723 TA196723 ACW196723 AMS196723 AWO196723 BGK196723 BQG196723 CAC196723 CJY196723 CTU196723 DDQ196723 DNM196723 DXI196723 EHE196723 ERA196723 FAW196723 FKS196723 FUO196723 GEK196723 GOG196723 GYC196723 HHY196723 HRU196723 IBQ196723 ILM196723 IVI196723 JFE196723 JPA196723 JYW196723 KIS196723 KSO196723 LCK196723 LMG196723 LWC196723 MFY196723 MPU196723 MZQ196723 NJM196723 NTI196723 ODE196723 ONA196723 OWW196723 PGS196723 PQO196723 QAK196723 QKG196723 QUC196723 RDY196723 RNU196723 RXQ196723 SHM196723 SRI196723 TBE196723 TLA196723 TUW196723 UES196723 UOO196723 UYK196723 VIG196723 VSC196723 WBY196723 WLU196723 WVQ196723 GOG983418 JE262259 TA262259 ACW262259 AMS262259 AWO262259 BGK262259 BQG262259 CAC262259 CJY262259 CTU262259 DDQ262259 DNM262259 DXI262259 EHE262259 ERA262259 FAW262259 FKS262259 FUO262259 GEK262259 GOG262259 GYC262259 HHY262259 HRU262259 IBQ262259 ILM262259 IVI262259 JFE262259 JPA262259 JYW262259 KIS262259 KSO262259 LCK262259 LMG262259 LWC262259 MFY262259 MPU262259 MZQ262259 NJM262259 NTI262259 ODE262259 ONA262259 OWW262259 PGS262259 PQO262259 QAK262259 QKG262259 QUC262259 RDY262259 RNU262259 RXQ262259 SHM262259 SRI262259 TBE262259 TLA262259 TUW262259 UES262259 UOO262259 UYK262259 VIG262259 VSC262259 WBY262259 WLU262259 WVQ262259 GYC983418 JE327795 TA327795 ACW327795 AMS327795 AWO327795 BGK327795 BQG327795 CAC327795 CJY327795 CTU327795 DDQ327795 DNM327795 DXI327795 EHE327795 ERA327795 FAW327795 FKS327795 FUO327795 GEK327795 GOG327795 GYC327795 HHY327795 HRU327795 IBQ327795 ILM327795 IVI327795 JFE327795 JPA327795 JYW327795 KIS327795 KSO327795 LCK327795 LMG327795 LWC327795 MFY327795 MPU327795 MZQ327795 NJM327795 NTI327795 ODE327795 ONA327795 OWW327795 PGS327795 PQO327795 QAK327795 QKG327795 QUC327795 RDY327795 RNU327795 RXQ327795 SHM327795 SRI327795 TBE327795 TLA327795 TUW327795 UES327795 UOO327795 UYK327795 VIG327795 VSC327795 WBY327795 WLU327795 WVQ327795 HHY983418 JE393331 TA393331 ACW393331 AMS393331 AWO393331 BGK393331 BQG393331 CAC393331 CJY393331 CTU393331 DDQ393331 DNM393331 DXI393331 EHE393331 ERA393331 FAW393331 FKS393331 FUO393331 GEK393331 GOG393331 GYC393331 HHY393331 HRU393331 IBQ393331 ILM393331 IVI393331 JFE393331 JPA393331 JYW393331 KIS393331 KSO393331 LCK393331 LMG393331 LWC393331 MFY393331 MPU393331 MZQ393331 NJM393331 NTI393331 ODE393331 ONA393331 OWW393331 PGS393331 PQO393331 QAK393331 QKG393331 QUC393331 RDY393331 RNU393331 RXQ393331 SHM393331 SRI393331 TBE393331 TLA393331 TUW393331 UES393331 UOO393331 UYK393331 VIG393331 VSC393331 WBY393331 WLU393331 WVQ393331 HRU983418 JE458867 TA458867 ACW458867 AMS458867 AWO458867 BGK458867 BQG458867 CAC458867 CJY458867 CTU458867 DDQ458867 DNM458867 DXI458867 EHE458867 ERA458867 FAW458867 FKS458867 FUO458867 GEK458867 GOG458867 GYC458867 HHY458867 HRU458867 IBQ458867 ILM458867 IVI458867 JFE458867 JPA458867 JYW458867 KIS458867 KSO458867 LCK458867 LMG458867 LWC458867 MFY458867 MPU458867 MZQ458867 NJM458867 NTI458867 ODE458867 ONA458867 OWW458867 PGS458867 PQO458867 QAK458867 QKG458867 QUC458867 RDY458867 RNU458867 RXQ458867 SHM458867 SRI458867 TBE458867 TLA458867 TUW458867 UES458867 UOO458867 UYK458867 VIG458867 VSC458867 WBY458867 WLU458867 WVQ458867 IBQ983418 JE524403 TA524403 ACW524403 AMS524403 AWO524403 BGK524403 BQG524403 CAC524403 CJY524403 CTU524403 DDQ524403 DNM524403 DXI524403 EHE524403 ERA524403 FAW524403 FKS524403 FUO524403 GEK524403 GOG524403 GYC524403 HHY524403 HRU524403 IBQ524403 ILM524403 IVI524403 JFE524403 JPA524403 JYW524403 KIS524403 KSO524403 LCK524403 LMG524403 LWC524403 MFY524403 MPU524403 MZQ524403 NJM524403 NTI524403 ODE524403 ONA524403 OWW524403 PGS524403 PQO524403 QAK524403 QKG524403 QUC524403 RDY524403 RNU524403 RXQ524403 SHM524403 SRI524403 TBE524403 TLA524403 TUW524403 UES524403 UOO524403 UYK524403 VIG524403 VSC524403 WBY524403 WLU524403 WVQ524403 ILM983418 JE589939 TA589939 ACW589939 AMS589939 AWO589939 BGK589939 BQG589939 CAC589939 CJY589939 CTU589939 DDQ589939 DNM589939 DXI589939 EHE589939 ERA589939 FAW589939 FKS589939 FUO589939 GEK589939 GOG589939 GYC589939 HHY589939 HRU589939 IBQ589939 ILM589939 IVI589939 JFE589939 JPA589939 JYW589939 KIS589939 KSO589939 LCK589939 LMG589939 LWC589939 MFY589939 MPU589939 MZQ589939 NJM589939 NTI589939 ODE589939 ONA589939 OWW589939 PGS589939 PQO589939 QAK589939 QKG589939 QUC589939 RDY589939 RNU589939 RXQ589939 SHM589939 SRI589939 TBE589939 TLA589939 TUW589939 UES589939 UOO589939 UYK589939 VIG589939 VSC589939 WBY589939 WLU589939 WVQ589939 IVI983418 JE655475 TA655475 ACW655475 AMS655475 AWO655475 BGK655475 BQG655475 CAC655475 CJY655475 CTU655475 DDQ655475 DNM655475 DXI655475 EHE655475 ERA655475 FAW655475 FKS655475 FUO655475 GEK655475 GOG655475 GYC655475 HHY655475 HRU655475 IBQ655475 ILM655475 IVI655475 JFE655475 JPA655475 JYW655475 KIS655475 KSO655475 LCK655475 LMG655475 LWC655475 MFY655475 MPU655475 MZQ655475 NJM655475 NTI655475 ODE655475 ONA655475 OWW655475 PGS655475 PQO655475 QAK655475 QKG655475 QUC655475 RDY655475 RNU655475 RXQ655475 SHM655475 SRI655475 TBE655475 TLA655475 TUW655475 UES655475 UOO655475 UYK655475 VIG655475 VSC655475 WBY655475 WLU655475 WVQ655475 JFE983418 JE721011 TA721011 ACW721011 AMS721011 AWO721011 BGK721011 BQG721011 CAC721011 CJY721011 CTU721011 DDQ721011 DNM721011 DXI721011 EHE721011 ERA721011 FAW721011 FKS721011 FUO721011 GEK721011 GOG721011 GYC721011 HHY721011 HRU721011 IBQ721011 ILM721011 IVI721011 JFE721011 JPA721011 JYW721011 KIS721011 KSO721011 LCK721011 LMG721011 LWC721011 MFY721011 MPU721011 MZQ721011 NJM721011 NTI721011 ODE721011 ONA721011 OWW721011 PGS721011 PQO721011 QAK721011 QKG721011 QUC721011 RDY721011 RNU721011 RXQ721011 SHM721011 SRI721011 TBE721011 TLA721011 TUW721011 UES721011 UOO721011 UYK721011 VIG721011 VSC721011 WBY721011 WLU721011 WVQ721011 JPA983418 JE786547 TA786547 ACW786547 AMS786547 AWO786547 BGK786547 BQG786547 CAC786547 CJY786547 CTU786547 DDQ786547 DNM786547 DXI786547 EHE786547 ERA786547 FAW786547 FKS786547 FUO786547 GEK786547 GOG786547 GYC786547 HHY786547 HRU786547 IBQ786547 ILM786547 IVI786547 JFE786547 JPA786547 JYW786547 KIS786547 KSO786547 LCK786547 LMG786547 LWC786547 MFY786547 MPU786547 MZQ786547 NJM786547 NTI786547 ODE786547 ONA786547 OWW786547 PGS786547 PQO786547 QAK786547 QKG786547 QUC786547 RDY786547 RNU786547 RXQ786547 SHM786547 SRI786547 TBE786547 TLA786547 TUW786547 UES786547 UOO786547 UYK786547 VIG786547 VSC786547 WBY786547 WLU786547 WVQ786547 JYW983418 JE852083 TA852083 ACW852083 AMS852083 AWO852083 BGK852083 BQG852083 CAC852083 CJY852083 CTU852083 DDQ852083 DNM852083 DXI852083 EHE852083 ERA852083 FAW852083 FKS852083 FUO852083 GEK852083 GOG852083 GYC852083 HHY852083 HRU852083 IBQ852083 ILM852083 IVI852083 JFE852083 JPA852083 JYW852083 KIS852083 KSO852083 LCK852083 LMG852083 LWC852083 MFY852083 MPU852083 MZQ852083 NJM852083 NTI852083 ODE852083 ONA852083 OWW852083 PGS852083 PQO852083 QAK852083 QKG852083 QUC852083 RDY852083 RNU852083 RXQ852083 SHM852083 SRI852083 TBE852083 TLA852083 TUW852083 UES852083 UOO852083 UYK852083 VIG852083 VSC852083 WBY852083 WLU852083 WVQ852083 KIS983418 JE917619 TA917619 ACW917619 AMS917619 AWO917619 BGK917619 BQG917619 CAC917619 CJY917619 CTU917619 DDQ917619 DNM917619 DXI917619 EHE917619 ERA917619 FAW917619 FKS917619 FUO917619 GEK917619 GOG917619 GYC917619 HHY917619 HRU917619 IBQ917619 ILM917619 IVI917619 JFE917619 JPA917619 JYW917619 KIS917619 KSO917619 LCK917619 LMG917619 LWC917619 MFY917619 MPU917619 MZQ917619 NJM917619 NTI917619 ODE917619 ONA917619 OWW917619 PGS917619 PQO917619 QAK917619 QKG917619 QUC917619 RDY917619 RNU917619 RXQ917619 SHM917619 SRI917619 TBE917619 TLA917619 TUW917619 UES917619 UOO917619 UYK917619 VIG917619 VSC917619 WBY917619 WLU917619 WVQ917619 KSO983418 JE983155 TA983155 ACW983155 AMS983155 AWO983155 BGK983155 BQG983155 CAC983155 CJY983155 CTU983155 DDQ983155 DNM983155 DXI983155 EHE983155 ERA983155 FAW983155 FKS983155 FUO983155 GEK983155 GOG983155 GYC983155 HHY983155 HRU983155 IBQ983155 ILM983155 IVI983155 JFE983155 JPA983155 JYW983155 KIS983155 KSO983155 LCK983155 LMG983155 LWC983155 MFY983155 MPU983155 MZQ983155 NJM983155 NTI983155 ODE983155 ONA983155 OWW983155 PGS983155 PQO983155 QAK983155 QKG983155 QUC983155 RDY983155 RNU983155 RXQ983155 SHM983155 SRI983155 TBE983155 TLA983155 TUW983155 UES983155 UOO983155 UYK983155 VIG983155 VSC983155 WBY983155 WLU983155 WVQ983155 LCK983418 JE265 TA265 ACW265 AMS265 AWO265 BGK265 BQG265 CAC265 CJY265 CTU265 DDQ265 DNM265 DXI265 EHE265 ERA265 FAW265 FKS265 FUO265 GEK265 GOG265 GYC265 HHY265 HRU265 IBQ265 ILM265 IVI265 JFE265 JPA265 JYW265 KIS265 KSO265 LCK265 LMG265 LWC265 MFY265 MPU265 MZQ265 NJM265 NTI265 ODE265 ONA265 OWW265 PGS265 PQO265 QAK265 QKG265 QUC265 RDY265 RNU265 RXQ265 SHM265 SRI265 TBE265 TLA265 TUW265 UES265 UOO265 UYK265 VIG265 VSC265 WBY265 WLU265 WVQ265 LMG983418 JE65801 TA65801 ACW65801 AMS65801 AWO65801 BGK65801 BQG65801 CAC65801 CJY65801 CTU65801 DDQ65801 DNM65801 DXI65801 EHE65801 ERA65801 FAW65801 FKS65801 FUO65801 GEK65801 GOG65801 GYC65801 HHY65801 HRU65801 IBQ65801 ILM65801 IVI65801 JFE65801 JPA65801 JYW65801 KIS65801 KSO65801 LCK65801 LMG65801 LWC65801 MFY65801 MPU65801 MZQ65801 NJM65801 NTI65801 ODE65801 ONA65801 OWW65801 PGS65801 PQO65801 QAK65801 QKG65801 QUC65801 RDY65801 RNU65801 RXQ65801 SHM65801 SRI65801 TBE65801 TLA65801 TUW65801 UES65801 UOO65801 UYK65801 VIG65801 VSC65801 WBY65801 WLU65801 WVQ65801 LWC983418 JE131337 TA131337 ACW131337 AMS131337 AWO131337 BGK131337 BQG131337 CAC131337 CJY131337 CTU131337 DDQ131337 DNM131337 DXI131337 EHE131337 ERA131337 FAW131337 FKS131337 FUO131337 GEK131337 GOG131337 GYC131337 HHY131337 HRU131337 IBQ131337 ILM131337 IVI131337 JFE131337 JPA131337 JYW131337 KIS131337 KSO131337 LCK131337 LMG131337 LWC131337 MFY131337 MPU131337 MZQ131337 NJM131337 NTI131337 ODE131337 ONA131337 OWW131337 PGS131337 PQO131337 QAK131337 QKG131337 QUC131337 RDY131337 RNU131337 RXQ131337 SHM131337 SRI131337 TBE131337 TLA131337 TUW131337 UES131337 UOO131337 UYK131337 VIG131337 VSC131337 WBY131337 WLU131337 WVQ131337 MFY983418 JE196873 TA196873 ACW196873 AMS196873 AWO196873 BGK196873 BQG196873 CAC196873 CJY196873 CTU196873 DDQ196873 DNM196873 DXI196873 EHE196873 ERA196873 FAW196873 FKS196873 FUO196873 GEK196873 GOG196873 GYC196873 HHY196873 HRU196873 IBQ196873 ILM196873 IVI196873 JFE196873 JPA196873 JYW196873 KIS196873 KSO196873 LCK196873 LMG196873 LWC196873 MFY196873 MPU196873 MZQ196873 NJM196873 NTI196873 ODE196873 ONA196873 OWW196873 PGS196873 PQO196873 QAK196873 QKG196873 QUC196873 RDY196873 RNU196873 RXQ196873 SHM196873 SRI196873 TBE196873 TLA196873 TUW196873 UES196873 UOO196873 UYK196873 VIG196873 VSC196873 WBY196873 WLU196873 WVQ196873 MPU983418 JE262409 TA262409 ACW262409 AMS262409 AWO262409 BGK262409 BQG262409 CAC262409 CJY262409 CTU262409 DDQ262409 DNM262409 DXI262409 EHE262409 ERA262409 FAW262409 FKS262409 FUO262409 GEK262409 GOG262409 GYC262409 HHY262409 HRU262409 IBQ262409 ILM262409 IVI262409 JFE262409 JPA262409 JYW262409 KIS262409 KSO262409 LCK262409 LMG262409 LWC262409 MFY262409 MPU262409 MZQ262409 NJM262409 NTI262409 ODE262409 ONA262409 OWW262409 PGS262409 PQO262409 QAK262409 QKG262409 QUC262409 RDY262409 RNU262409 RXQ262409 SHM262409 SRI262409 TBE262409 TLA262409 TUW262409 UES262409 UOO262409 UYK262409 VIG262409 VSC262409 WBY262409 WLU262409 WVQ262409 MZQ983418 JE327945 TA327945 ACW327945 AMS327945 AWO327945 BGK327945 BQG327945 CAC327945 CJY327945 CTU327945 DDQ327945 DNM327945 DXI327945 EHE327945 ERA327945 FAW327945 FKS327945 FUO327945 GEK327945 GOG327945 GYC327945 HHY327945 HRU327945 IBQ327945 ILM327945 IVI327945 JFE327945 JPA327945 JYW327945 KIS327945 KSO327945 LCK327945 LMG327945 LWC327945 MFY327945 MPU327945 MZQ327945 NJM327945 NTI327945 ODE327945 ONA327945 OWW327945 PGS327945 PQO327945 QAK327945 QKG327945 QUC327945 RDY327945 RNU327945 RXQ327945 SHM327945 SRI327945 TBE327945 TLA327945 TUW327945 UES327945 UOO327945 UYK327945 VIG327945 VSC327945 WBY327945 WLU327945 WVQ327945 NJM983418 JE393481 TA393481 ACW393481 AMS393481 AWO393481 BGK393481 BQG393481 CAC393481 CJY393481 CTU393481 DDQ393481 DNM393481 DXI393481 EHE393481 ERA393481 FAW393481 FKS393481 FUO393481 GEK393481 GOG393481 GYC393481 HHY393481 HRU393481 IBQ393481 ILM393481 IVI393481 JFE393481 JPA393481 JYW393481 KIS393481 KSO393481 LCK393481 LMG393481 LWC393481 MFY393481 MPU393481 MZQ393481 NJM393481 NTI393481 ODE393481 ONA393481 OWW393481 PGS393481 PQO393481 QAK393481 QKG393481 QUC393481 RDY393481 RNU393481 RXQ393481 SHM393481 SRI393481 TBE393481 TLA393481 TUW393481 UES393481 UOO393481 UYK393481 VIG393481 VSC393481 WBY393481 WLU393481 WVQ393481 NTI983418 JE459017 TA459017 ACW459017 AMS459017 AWO459017 BGK459017 BQG459017 CAC459017 CJY459017 CTU459017 DDQ459017 DNM459017 DXI459017 EHE459017 ERA459017 FAW459017 FKS459017 FUO459017 GEK459017 GOG459017 GYC459017 HHY459017 HRU459017 IBQ459017 ILM459017 IVI459017 JFE459017 JPA459017 JYW459017 KIS459017 KSO459017 LCK459017 LMG459017 LWC459017 MFY459017 MPU459017 MZQ459017 NJM459017 NTI459017 ODE459017 ONA459017 OWW459017 PGS459017 PQO459017 QAK459017 QKG459017 QUC459017 RDY459017 RNU459017 RXQ459017 SHM459017 SRI459017 TBE459017 TLA459017 TUW459017 UES459017 UOO459017 UYK459017 VIG459017 VSC459017 WBY459017 WLU459017 WVQ459017 ODE983418 JE524553 TA524553 ACW524553 AMS524553 AWO524553 BGK524553 BQG524553 CAC524553 CJY524553 CTU524553 DDQ524553 DNM524553 DXI524553 EHE524553 ERA524553 FAW524553 FKS524553 FUO524553 GEK524553 GOG524553 GYC524553 HHY524553 HRU524553 IBQ524553 ILM524553 IVI524553 JFE524553 JPA524553 JYW524553 KIS524553 KSO524553 LCK524553 LMG524553 LWC524553 MFY524553 MPU524553 MZQ524553 NJM524553 NTI524553 ODE524553 ONA524553 OWW524553 PGS524553 PQO524553 QAK524553 QKG524553 QUC524553 RDY524553 RNU524553 RXQ524553 SHM524553 SRI524553 TBE524553 TLA524553 TUW524553 UES524553 UOO524553 UYK524553 VIG524553 VSC524553 WBY524553 WLU524553 WVQ524553 ONA983418 JE590089 TA590089 ACW590089 AMS590089 AWO590089 BGK590089 BQG590089 CAC590089 CJY590089 CTU590089 DDQ590089 DNM590089 DXI590089 EHE590089 ERA590089 FAW590089 FKS590089 FUO590089 GEK590089 GOG590089 GYC590089 HHY590089 HRU590089 IBQ590089 ILM590089 IVI590089 JFE590089 JPA590089 JYW590089 KIS590089 KSO590089 LCK590089 LMG590089 LWC590089 MFY590089 MPU590089 MZQ590089 NJM590089 NTI590089 ODE590089 ONA590089 OWW590089 PGS590089 PQO590089 QAK590089 QKG590089 QUC590089 RDY590089 RNU590089 RXQ590089 SHM590089 SRI590089 TBE590089 TLA590089 TUW590089 UES590089 UOO590089 UYK590089 VIG590089 VSC590089 WBY590089 WLU590089 WVQ590089 OWW983418 JE655625 TA655625 ACW655625 AMS655625 AWO655625 BGK655625 BQG655625 CAC655625 CJY655625 CTU655625 DDQ655625 DNM655625 DXI655625 EHE655625 ERA655625 FAW655625 FKS655625 FUO655625 GEK655625 GOG655625 GYC655625 HHY655625 HRU655625 IBQ655625 ILM655625 IVI655625 JFE655625 JPA655625 JYW655625 KIS655625 KSO655625 LCK655625 LMG655625 LWC655625 MFY655625 MPU655625 MZQ655625 NJM655625 NTI655625 ODE655625 ONA655625 OWW655625 PGS655625 PQO655625 QAK655625 QKG655625 QUC655625 RDY655625 RNU655625 RXQ655625 SHM655625 SRI655625 TBE655625 TLA655625 TUW655625 UES655625 UOO655625 UYK655625 VIG655625 VSC655625 WBY655625 WLU655625 WVQ655625 PGS983418 JE721161 TA721161 ACW721161 AMS721161 AWO721161 BGK721161 BQG721161 CAC721161 CJY721161 CTU721161 DDQ721161 DNM721161 DXI721161 EHE721161 ERA721161 FAW721161 FKS721161 FUO721161 GEK721161 GOG721161 GYC721161 HHY721161 HRU721161 IBQ721161 ILM721161 IVI721161 JFE721161 JPA721161 JYW721161 KIS721161 KSO721161 LCK721161 LMG721161 LWC721161 MFY721161 MPU721161 MZQ721161 NJM721161 NTI721161 ODE721161 ONA721161 OWW721161 PGS721161 PQO721161 QAK721161 QKG721161 QUC721161 RDY721161 RNU721161 RXQ721161 SHM721161 SRI721161 TBE721161 TLA721161 TUW721161 UES721161 UOO721161 UYK721161 VIG721161 VSC721161 WBY721161 WLU721161 WVQ721161 PQO983418 JE786697 TA786697 ACW786697 AMS786697 AWO786697 BGK786697 BQG786697 CAC786697 CJY786697 CTU786697 DDQ786697 DNM786697 DXI786697 EHE786697 ERA786697 FAW786697 FKS786697 FUO786697 GEK786697 GOG786697 GYC786697 HHY786697 HRU786697 IBQ786697 ILM786697 IVI786697 JFE786697 JPA786697 JYW786697 KIS786697 KSO786697 LCK786697 LMG786697 LWC786697 MFY786697 MPU786697 MZQ786697 NJM786697 NTI786697 ODE786697 ONA786697 OWW786697 PGS786697 PQO786697 QAK786697 QKG786697 QUC786697 RDY786697 RNU786697 RXQ786697 SHM786697 SRI786697 TBE786697 TLA786697 TUW786697 UES786697 UOO786697 UYK786697 VIG786697 VSC786697 WBY786697 WLU786697 WVQ786697 QAK983418 JE852233 TA852233 ACW852233 AMS852233 AWO852233 BGK852233 BQG852233 CAC852233 CJY852233 CTU852233 DDQ852233 DNM852233 DXI852233 EHE852233 ERA852233 FAW852233 FKS852233 FUO852233 GEK852233 GOG852233 GYC852233 HHY852233 HRU852233 IBQ852233 ILM852233 IVI852233 JFE852233 JPA852233 JYW852233 KIS852233 KSO852233 LCK852233 LMG852233 LWC852233 MFY852233 MPU852233 MZQ852233 NJM852233 NTI852233 ODE852233 ONA852233 OWW852233 PGS852233 PQO852233 QAK852233 QKG852233 QUC852233 RDY852233 RNU852233 RXQ852233 SHM852233 SRI852233 TBE852233 TLA852233 TUW852233 UES852233 UOO852233 UYK852233 VIG852233 VSC852233 WBY852233 WLU852233 WVQ852233 QKG983418 JE917769 TA917769 ACW917769 AMS917769 AWO917769 BGK917769 BQG917769 CAC917769 CJY917769 CTU917769 DDQ917769 DNM917769 DXI917769 EHE917769 ERA917769 FAW917769 FKS917769 FUO917769 GEK917769 GOG917769 GYC917769 HHY917769 HRU917769 IBQ917769 ILM917769 IVI917769 JFE917769 JPA917769 JYW917769 KIS917769 KSO917769 LCK917769 LMG917769 LWC917769 MFY917769 MPU917769 MZQ917769 NJM917769 NTI917769 ODE917769 ONA917769 OWW917769 PGS917769 PQO917769 QAK917769 QKG917769 QUC917769 RDY917769 RNU917769 RXQ917769 SHM917769 SRI917769 TBE917769 TLA917769 TUW917769 UES917769 UOO917769 UYK917769 VIG917769 VSC917769 WBY917769 WLU917769 WVQ917769 QUC983418 JE983305 TA983305 ACW983305 AMS983305 AWO983305 BGK983305 BQG983305 CAC983305 CJY983305 CTU983305 DDQ983305 DNM983305 DXI983305 EHE983305 ERA983305 FAW983305 FKS983305 FUO983305 GEK983305 GOG983305 GYC983305 HHY983305 HRU983305 IBQ983305 ILM983305 IVI983305 JFE983305 JPA983305 JYW983305 KIS983305 KSO983305 LCK983305 LMG983305 LWC983305 MFY983305 MPU983305 MZQ983305 NJM983305 NTI983305 ODE983305 ONA983305 OWW983305 PGS983305 PQO983305 QAK983305 QKG983305 QUC983305 RDY983305 RNU983305 RXQ983305 SHM983305 SRI983305 TBE983305 TLA983305 TUW983305 UES983305 UOO983305 UYK983305 VIG983305 VSC983305 WBY983305 WLU983305 WVQ983305 RDY983418 JE378 TA378 ACW378 AMS378 AWO378 BGK378 BQG378 CAC378 CJY378 CTU378 DDQ378 DNM378 DXI378 EHE378 ERA378 FAW378 FKS378 FUO378 GEK378 GOG378 GYC378 HHY378 HRU378 IBQ378 ILM378 IVI378 JFE378 JPA378 JYW378 KIS378 KSO378 LCK378 LMG378 LWC378 MFY378 MPU378 MZQ378 NJM378 NTI378 ODE378 ONA378 OWW378 PGS378 PQO378 QAK378 QKG378 QUC378 RDY378 RNU378 RXQ378 SHM378 SRI378 TBE378 TLA378 TUW378 UES378 UOO378 UYK378 VIG378 VSC378 WBY378 WLU378 WVQ378 RNU983418 JE65914 TA65914 ACW65914 AMS65914 AWO65914 BGK65914 BQG65914 CAC65914 CJY65914 CTU65914 DDQ65914 DNM65914 DXI65914 EHE65914 ERA65914 FAW65914 FKS65914 FUO65914 GEK65914 GOG65914 GYC65914 HHY65914 HRU65914 IBQ65914 ILM65914 IVI65914 JFE65914 JPA65914 JYW65914 KIS65914 KSO65914 LCK65914 LMG65914 LWC65914 MFY65914 MPU65914 MZQ65914 NJM65914 NTI65914 ODE65914 ONA65914 OWW65914 PGS65914 PQO65914 QAK65914 QKG65914 QUC65914 RDY65914 RNU65914 RXQ65914 SHM65914 SRI65914 TBE65914 TLA65914 TUW65914 UES65914 UOO65914 UYK65914 VIG65914 VSC65914 WBY65914 WLU65914 WVQ65914 RXQ983418 JE131450 TA131450 ACW131450 AMS131450 AWO131450 BGK131450 BQG131450 CAC131450 CJY131450 CTU131450 DDQ131450 DNM131450 DXI131450 EHE131450 ERA131450 FAW131450 FKS131450 FUO131450 GEK131450 GOG131450 GYC131450 HHY131450 HRU131450 IBQ131450 ILM131450 IVI131450 JFE131450 JPA131450 JYW131450 KIS131450 KSO131450 LCK131450 LMG131450 LWC131450 MFY131450 MPU131450 MZQ131450 NJM131450 NTI131450 ODE131450 ONA131450 OWW131450 PGS131450 PQO131450 QAK131450 QKG131450 QUC131450 RDY131450 RNU131450 RXQ131450 SHM131450 SRI131450 TBE131450 TLA131450 TUW131450 UES131450 UOO131450 UYK131450 VIG131450 VSC131450 WBY131450 WLU131450 WVQ131450 SHM983418 JE196986 TA196986 ACW196986 AMS196986 AWO196986 BGK196986 BQG196986 CAC196986 CJY196986 CTU196986 DDQ196986 DNM196986 DXI196986 EHE196986 ERA196986 FAW196986 FKS196986 FUO196986 GEK196986 GOG196986 GYC196986 HHY196986 HRU196986 IBQ196986 ILM196986 IVI196986 JFE196986 JPA196986 JYW196986 KIS196986 KSO196986 LCK196986 LMG196986 LWC196986 MFY196986 MPU196986 MZQ196986 NJM196986 NTI196986 ODE196986 ONA196986 OWW196986 PGS196986 PQO196986 QAK196986 QKG196986 QUC196986 RDY196986 RNU196986 RXQ196986 SHM196986 SRI196986 TBE196986 TLA196986 TUW196986 UES196986 UOO196986 UYK196986 VIG196986 VSC196986 WBY196986 WLU196986 WVQ196986 SRI983418 JE262522 TA262522 ACW262522 AMS262522 AWO262522 BGK262522 BQG262522 CAC262522 CJY262522 CTU262522 DDQ262522 DNM262522 DXI262522 EHE262522 ERA262522 FAW262522 FKS262522 FUO262522 GEK262522 GOG262522 GYC262522 HHY262522 HRU262522 IBQ262522 ILM262522 IVI262522 JFE262522 JPA262522 JYW262522 KIS262522 KSO262522 LCK262522 LMG262522 LWC262522 MFY262522 MPU262522 MZQ262522 NJM262522 NTI262522 ODE262522 ONA262522 OWW262522 PGS262522 PQO262522 QAK262522 QKG262522 QUC262522 RDY262522 RNU262522 RXQ262522 SHM262522 SRI262522 TBE262522 TLA262522 TUW262522 UES262522 UOO262522 UYK262522 VIG262522 VSC262522 WBY262522 WLU262522 WVQ262522 TBE983418 JE328058 TA328058 ACW328058 AMS328058 AWO328058 BGK328058 BQG328058 CAC328058 CJY328058 CTU328058 DDQ328058 DNM328058 DXI328058 EHE328058 ERA328058 FAW328058 FKS328058 FUO328058 GEK328058 GOG328058 GYC328058 HHY328058 HRU328058 IBQ328058 ILM328058 IVI328058 JFE328058 JPA328058 JYW328058 KIS328058 KSO328058 LCK328058 LMG328058 LWC328058 MFY328058 MPU328058 MZQ328058 NJM328058 NTI328058 ODE328058 ONA328058 OWW328058 PGS328058 PQO328058 QAK328058 QKG328058 QUC328058 RDY328058 RNU328058 RXQ328058 SHM328058 SRI328058 TBE328058 TLA328058 TUW328058 UES328058 UOO328058 UYK328058 VIG328058 VSC328058 WBY328058 WLU328058 WVQ328058 TLA983418 JE393594 TA393594 ACW393594 AMS393594 AWO393594 BGK393594 BQG393594 CAC393594 CJY393594 CTU393594 DDQ393594 DNM393594 DXI393594 EHE393594 ERA393594 FAW393594 FKS393594 FUO393594 GEK393594 GOG393594 GYC393594 HHY393594 HRU393594 IBQ393594 ILM393594 IVI393594 JFE393594 JPA393594 JYW393594 KIS393594 KSO393594 LCK393594 LMG393594 LWC393594 MFY393594 MPU393594 MZQ393594 NJM393594 NTI393594 ODE393594 ONA393594 OWW393594 PGS393594 PQO393594 QAK393594 QKG393594 QUC393594 RDY393594 RNU393594 RXQ393594 SHM393594 SRI393594 TBE393594 TLA393594 TUW393594 UES393594 UOO393594 UYK393594 VIG393594 VSC393594 WBY393594 WLU393594 WVQ393594 TUW983418 JE459130 TA459130 ACW459130 AMS459130 AWO459130 BGK459130 BQG459130 CAC459130 CJY459130 CTU459130 DDQ459130 DNM459130 DXI459130 EHE459130 ERA459130 FAW459130 FKS459130 FUO459130 GEK459130 GOG459130 GYC459130 HHY459130 HRU459130 IBQ459130 ILM459130 IVI459130 JFE459130 JPA459130 JYW459130 KIS459130 KSO459130 LCK459130 LMG459130 LWC459130 MFY459130 MPU459130 MZQ459130 NJM459130 NTI459130 ODE459130 ONA459130 OWW459130 PGS459130 PQO459130 QAK459130 QKG459130 QUC459130 RDY459130 RNU459130 RXQ459130 SHM459130 SRI459130 TBE459130 TLA459130 TUW459130 UES459130 UOO459130 UYK459130 VIG459130 VSC459130 WBY459130 WLU459130 WVQ459130 UES983418 JE524666 TA524666 ACW524666 AMS524666 AWO524666 BGK524666 BQG524666 CAC524666 CJY524666 CTU524666 DDQ524666 DNM524666 DXI524666 EHE524666 ERA524666 FAW524666 FKS524666 FUO524666 GEK524666 GOG524666 GYC524666 HHY524666 HRU524666 IBQ524666 ILM524666 IVI524666 JFE524666 JPA524666 JYW524666 KIS524666 KSO524666 LCK524666 LMG524666 LWC524666 MFY524666 MPU524666 MZQ524666 NJM524666 NTI524666 ODE524666 ONA524666 OWW524666 PGS524666 PQO524666 QAK524666 QKG524666 QUC524666 RDY524666 RNU524666 RXQ524666 SHM524666 SRI524666 TBE524666 TLA524666 TUW524666 UES524666 UOO524666 UYK524666 VIG524666 VSC524666 WBY524666 WLU524666 WVQ524666 UOO983418 JE590202 TA590202 ACW590202 AMS590202 AWO590202 BGK590202 BQG590202 CAC590202 CJY590202 CTU590202 DDQ590202 DNM590202 DXI590202 EHE590202 ERA590202 FAW590202 FKS590202 FUO590202 GEK590202 GOG590202 GYC590202 HHY590202 HRU590202 IBQ590202 ILM590202 IVI590202 JFE590202 JPA590202 JYW590202 KIS590202 KSO590202 LCK590202 LMG590202 LWC590202 MFY590202 MPU590202 MZQ590202 NJM590202 NTI590202 ODE590202 ONA590202 OWW590202 PGS590202 PQO590202 QAK590202 QKG590202 QUC590202 RDY590202 RNU590202 RXQ590202 SHM590202 SRI590202 TBE590202 TLA590202 TUW590202 UES590202 UOO590202 UYK590202 VIG590202 VSC590202 WBY590202 WLU590202 WVQ590202 UYK983418 JE655738 TA655738 ACW655738 AMS655738 AWO655738 BGK655738 BQG655738 CAC655738 CJY655738 CTU655738 DDQ655738 DNM655738 DXI655738 EHE655738 ERA655738 FAW655738 FKS655738 FUO655738 GEK655738 GOG655738 GYC655738 HHY655738 HRU655738 IBQ655738 ILM655738 IVI655738 JFE655738 JPA655738 JYW655738 KIS655738 KSO655738 LCK655738 LMG655738 LWC655738 MFY655738 MPU655738 MZQ655738 NJM655738 NTI655738 ODE655738 ONA655738 OWW655738 PGS655738 PQO655738 QAK655738 QKG655738 QUC655738 RDY655738 RNU655738 RXQ655738 SHM655738 SRI655738 TBE655738 TLA655738 TUW655738 UES655738 UOO655738 UYK655738 VIG655738 VSC655738 WBY655738 WLU655738 WVQ655738 VIG983418 JE721274 TA721274 ACW721274 AMS721274 AWO721274 BGK721274 BQG721274 CAC721274 CJY721274 CTU721274 DDQ721274 DNM721274 DXI721274 EHE721274 ERA721274 FAW721274 FKS721274 FUO721274 GEK721274 GOG721274 GYC721274 HHY721274 HRU721274 IBQ721274 ILM721274 IVI721274 JFE721274 JPA721274 JYW721274 KIS721274 KSO721274 LCK721274 LMG721274 LWC721274 MFY721274 MPU721274 MZQ721274 NJM721274 NTI721274 ODE721274 ONA721274 OWW721274 PGS721274 PQO721274 QAK721274 QKG721274 QUC721274 RDY721274 RNU721274 RXQ721274 SHM721274 SRI721274 TBE721274 TLA721274 TUW721274 UES721274 UOO721274 UYK721274 VIG721274 VSC721274 WBY721274 WLU721274 WVQ721274 VSC983418 JE786810 TA786810 ACW786810 AMS786810 AWO786810 BGK786810 BQG786810 CAC786810 CJY786810 CTU786810 DDQ786810 DNM786810 DXI786810 EHE786810 ERA786810 FAW786810 FKS786810 FUO786810 GEK786810 GOG786810 GYC786810 HHY786810 HRU786810 IBQ786810 ILM786810 IVI786810 JFE786810 JPA786810 JYW786810 KIS786810 KSO786810 LCK786810 LMG786810 LWC786810 MFY786810 MPU786810 MZQ786810 NJM786810 NTI786810 ODE786810 ONA786810 OWW786810 PGS786810 PQO786810 QAK786810 QKG786810 QUC786810 RDY786810 RNU786810 RXQ786810 SHM786810 SRI786810 TBE786810 TLA786810 TUW786810 UES786810 UOO786810 UYK786810 VIG786810 VSC786810 WBY786810 WLU786810 WVQ786810 WBY983418 JE852346 TA852346 ACW852346 AMS852346 AWO852346 BGK852346 BQG852346 CAC852346 CJY852346 CTU852346 DDQ852346 DNM852346 DXI852346 EHE852346 ERA852346 FAW852346 FKS852346 FUO852346 GEK852346 GOG852346 GYC852346 HHY852346 HRU852346 IBQ852346 ILM852346 IVI852346 JFE852346 JPA852346 JYW852346 KIS852346 KSO852346 LCK852346 LMG852346 LWC852346 MFY852346 MPU852346 MZQ852346 NJM852346 NTI852346 ODE852346 ONA852346 OWW852346 PGS852346 PQO852346 QAK852346 QKG852346 QUC852346 RDY852346 RNU852346 RXQ852346 SHM852346 SRI852346 TBE852346 TLA852346 TUW852346 UES852346 UOO852346 UYK852346 VIG852346 VSC852346 WBY852346 WLU852346 WVQ852346 WLU983418 JE917882 TA917882 ACW917882 AMS917882 AWO917882 BGK917882 BQG917882 CAC917882 CJY917882 CTU917882 DDQ917882 DNM917882 DXI917882 EHE917882 ERA917882 FAW917882 FKS917882 FUO917882 GEK917882 GOG917882 GYC917882 HHY917882 HRU917882 IBQ917882 ILM917882 IVI917882 JFE917882 JPA917882 JYW917882 KIS917882 KSO917882 LCK917882 LMG917882 LWC917882 MFY917882 MPU917882 MZQ917882 NJM917882 NTI917882 ODE917882 ONA917882 OWW917882 PGS917882 PQO917882 QAK917882 QKG917882 QUC917882">
      <formula1>JC94:JC95</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ErrorMessage="1" errorTitle="HIBA!" error="Nem beírható pontszám!!">
          <x14:formula1>
            <xm:f>JC38:JC40</xm:f>
          </x14:formula1>
          <xm:sqref>LCK524426 JE37 TA37 ACW37 AMS37 AWO37 BGK37 BQG37 CAC37 CJY37 CTU37 DDQ37 DNM37 DXI37 EHE37 ERA37 FAW37 FKS37 FUO37 GEK37 GOG37 GYC37 HHY37 HRU37 IBQ37 ILM37 IVI37 JFE37 JPA37 JYW37 KIS37 KSO37 LCK37 LMG37 LWC37 MFY37 MPU37 MZQ37 NJM37 NTI37 ODE37 ONA37 OWW37 PGS37 PQO37 QAK37 QKG37 QUC37 RDY37 RNU37 RXQ37 SHM37 SRI37 TBE37 TLA37 TUW37 UES37 UOO37 UYK37 VIG37 VSC37 WBY37 WLU37 WVQ37 LMG524426 JE65573 TA65573 ACW65573 AMS65573 AWO65573 BGK65573 BQG65573 CAC65573 CJY65573 CTU65573 DDQ65573 DNM65573 DXI65573 EHE65573 ERA65573 FAW65573 FKS65573 FUO65573 GEK65573 GOG65573 GYC65573 HHY65573 HRU65573 IBQ65573 ILM65573 IVI65573 JFE65573 JPA65573 JYW65573 KIS65573 KSO65573 LCK65573 LMG65573 LWC65573 MFY65573 MPU65573 MZQ65573 NJM65573 NTI65573 ODE65573 ONA65573 OWW65573 PGS65573 PQO65573 QAK65573 QKG65573 QUC65573 RDY65573 RNU65573 RXQ65573 SHM65573 SRI65573 TBE65573 TLA65573 TUW65573 UES65573 UOO65573 UYK65573 VIG65573 VSC65573 WBY65573 WLU65573 WVQ65573 LWC524426 JE131109 TA131109 ACW131109 AMS131109 AWO131109 BGK131109 BQG131109 CAC131109 CJY131109 CTU131109 DDQ131109 DNM131109 DXI131109 EHE131109 ERA131109 FAW131109 FKS131109 FUO131109 GEK131109 GOG131109 GYC131109 HHY131109 HRU131109 IBQ131109 ILM131109 IVI131109 JFE131109 JPA131109 JYW131109 KIS131109 KSO131109 LCK131109 LMG131109 LWC131109 MFY131109 MPU131109 MZQ131109 NJM131109 NTI131109 ODE131109 ONA131109 OWW131109 PGS131109 PQO131109 QAK131109 QKG131109 QUC131109 RDY131109 RNU131109 RXQ131109 SHM131109 SRI131109 TBE131109 TLA131109 TUW131109 UES131109 UOO131109 UYK131109 VIG131109 VSC131109 WBY131109 WLU131109 WVQ131109 MFY524426 JE196645 TA196645 ACW196645 AMS196645 AWO196645 BGK196645 BQG196645 CAC196645 CJY196645 CTU196645 DDQ196645 DNM196645 DXI196645 EHE196645 ERA196645 FAW196645 FKS196645 FUO196645 GEK196645 GOG196645 GYC196645 HHY196645 HRU196645 IBQ196645 ILM196645 IVI196645 JFE196645 JPA196645 JYW196645 KIS196645 KSO196645 LCK196645 LMG196645 LWC196645 MFY196645 MPU196645 MZQ196645 NJM196645 NTI196645 ODE196645 ONA196645 OWW196645 PGS196645 PQO196645 QAK196645 QKG196645 QUC196645 RDY196645 RNU196645 RXQ196645 SHM196645 SRI196645 TBE196645 TLA196645 TUW196645 UES196645 UOO196645 UYK196645 VIG196645 VSC196645 WBY196645 WLU196645 WVQ196645 MPU524426 JE262181 TA262181 ACW262181 AMS262181 AWO262181 BGK262181 BQG262181 CAC262181 CJY262181 CTU262181 DDQ262181 DNM262181 DXI262181 EHE262181 ERA262181 FAW262181 FKS262181 FUO262181 GEK262181 GOG262181 GYC262181 HHY262181 HRU262181 IBQ262181 ILM262181 IVI262181 JFE262181 JPA262181 JYW262181 KIS262181 KSO262181 LCK262181 LMG262181 LWC262181 MFY262181 MPU262181 MZQ262181 NJM262181 NTI262181 ODE262181 ONA262181 OWW262181 PGS262181 PQO262181 QAK262181 QKG262181 QUC262181 RDY262181 RNU262181 RXQ262181 SHM262181 SRI262181 TBE262181 TLA262181 TUW262181 UES262181 UOO262181 UYK262181 VIG262181 VSC262181 WBY262181 WLU262181 WVQ262181 MZQ524426 JE327717 TA327717 ACW327717 AMS327717 AWO327717 BGK327717 BQG327717 CAC327717 CJY327717 CTU327717 DDQ327717 DNM327717 DXI327717 EHE327717 ERA327717 FAW327717 FKS327717 FUO327717 GEK327717 GOG327717 GYC327717 HHY327717 HRU327717 IBQ327717 ILM327717 IVI327717 JFE327717 JPA327717 JYW327717 KIS327717 KSO327717 LCK327717 LMG327717 LWC327717 MFY327717 MPU327717 MZQ327717 NJM327717 NTI327717 ODE327717 ONA327717 OWW327717 PGS327717 PQO327717 QAK327717 QKG327717 QUC327717 RDY327717 RNU327717 RXQ327717 SHM327717 SRI327717 TBE327717 TLA327717 TUW327717 UES327717 UOO327717 UYK327717 VIG327717 VSC327717 WBY327717 WLU327717 WVQ327717 NJM524426 JE393253 TA393253 ACW393253 AMS393253 AWO393253 BGK393253 BQG393253 CAC393253 CJY393253 CTU393253 DDQ393253 DNM393253 DXI393253 EHE393253 ERA393253 FAW393253 FKS393253 FUO393253 GEK393253 GOG393253 GYC393253 HHY393253 HRU393253 IBQ393253 ILM393253 IVI393253 JFE393253 JPA393253 JYW393253 KIS393253 KSO393253 LCK393253 LMG393253 LWC393253 MFY393253 MPU393253 MZQ393253 NJM393253 NTI393253 ODE393253 ONA393253 OWW393253 PGS393253 PQO393253 QAK393253 QKG393253 QUC393253 RDY393253 RNU393253 RXQ393253 SHM393253 SRI393253 TBE393253 TLA393253 TUW393253 UES393253 UOO393253 UYK393253 VIG393253 VSC393253 WBY393253 WLU393253 WVQ393253 NTI524426 JE458789 TA458789 ACW458789 AMS458789 AWO458789 BGK458789 BQG458789 CAC458789 CJY458789 CTU458789 DDQ458789 DNM458789 DXI458789 EHE458789 ERA458789 FAW458789 FKS458789 FUO458789 GEK458789 GOG458789 GYC458789 HHY458789 HRU458789 IBQ458789 ILM458789 IVI458789 JFE458789 JPA458789 JYW458789 KIS458789 KSO458789 LCK458789 LMG458789 LWC458789 MFY458789 MPU458789 MZQ458789 NJM458789 NTI458789 ODE458789 ONA458789 OWW458789 PGS458789 PQO458789 QAK458789 QKG458789 QUC458789 RDY458789 RNU458789 RXQ458789 SHM458789 SRI458789 TBE458789 TLA458789 TUW458789 UES458789 UOO458789 UYK458789 VIG458789 VSC458789 WBY458789 WLU458789 WVQ458789 ODE524426 JE524325 TA524325 ACW524325 AMS524325 AWO524325 BGK524325 BQG524325 CAC524325 CJY524325 CTU524325 DDQ524325 DNM524325 DXI524325 EHE524325 ERA524325 FAW524325 FKS524325 FUO524325 GEK524325 GOG524325 GYC524325 HHY524325 HRU524325 IBQ524325 ILM524325 IVI524325 JFE524325 JPA524325 JYW524325 KIS524325 KSO524325 LCK524325 LMG524325 LWC524325 MFY524325 MPU524325 MZQ524325 NJM524325 NTI524325 ODE524325 ONA524325 OWW524325 PGS524325 PQO524325 QAK524325 QKG524325 QUC524325 RDY524325 RNU524325 RXQ524325 SHM524325 SRI524325 TBE524325 TLA524325 TUW524325 UES524325 UOO524325 UYK524325 VIG524325 VSC524325 WBY524325 WLU524325 WVQ524325 ONA524426 JE589861 TA589861 ACW589861 AMS589861 AWO589861 BGK589861 BQG589861 CAC589861 CJY589861 CTU589861 DDQ589861 DNM589861 DXI589861 EHE589861 ERA589861 FAW589861 FKS589861 FUO589861 GEK589861 GOG589861 GYC589861 HHY589861 HRU589861 IBQ589861 ILM589861 IVI589861 JFE589861 JPA589861 JYW589861 KIS589861 KSO589861 LCK589861 LMG589861 LWC589861 MFY589861 MPU589861 MZQ589861 NJM589861 NTI589861 ODE589861 ONA589861 OWW589861 PGS589861 PQO589861 QAK589861 QKG589861 QUC589861 RDY589861 RNU589861 RXQ589861 SHM589861 SRI589861 TBE589861 TLA589861 TUW589861 UES589861 UOO589861 UYK589861 VIG589861 VSC589861 WBY589861 WLU589861 WVQ589861 OWW524426 JE655397 TA655397 ACW655397 AMS655397 AWO655397 BGK655397 BQG655397 CAC655397 CJY655397 CTU655397 DDQ655397 DNM655397 DXI655397 EHE655397 ERA655397 FAW655397 FKS655397 FUO655397 GEK655397 GOG655397 GYC655397 HHY655397 HRU655397 IBQ655397 ILM655397 IVI655397 JFE655397 JPA655397 JYW655397 KIS655397 KSO655397 LCK655397 LMG655397 LWC655397 MFY655397 MPU655397 MZQ655397 NJM655397 NTI655397 ODE655397 ONA655397 OWW655397 PGS655397 PQO655397 QAK655397 QKG655397 QUC655397 RDY655397 RNU655397 RXQ655397 SHM655397 SRI655397 TBE655397 TLA655397 TUW655397 UES655397 UOO655397 UYK655397 VIG655397 VSC655397 WBY655397 WLU655397 WVQ655397 PGS524426 JE720933 TA720933 ACW720933 AMS720933 AWO720933 BGK720933 BQG720933 CAC720933 CJY720933 CTU720933 DDQ720933 DNM720933 DXI720933 EHE720933 ERA720933 FAW720933 FKS720933 FUO720933 GEK720933 GOG720933 GYC720933 HHY720933 HRU720933 IBQ720933 ILM720933 IVI720933 JFE720933 JPA720933 JYW720933 KIS720933 KSO720933 LCK720933 LMG720933 LWC720933 MFY720933 MPU720933 MZQ720933 NJM720933 NTI720933 ODE720933 ONA720933 OWW720933 PGS720933 PQO720933 QAK720933 QKG720933 QUC720933 RDY720933 RNU720933 RXQ720933 SHM720933 SRI720933 TBE720933 TLA720933 TUW720933 UES720933 UOO720933 UYK720933 VIG720933 VSC720933 WBY720933 WLU720933 WVQ720933 PQO524426 JE786469 TA786469 ACW786469 AMS786469 AWO786469 BGK786469 BQG786469 CAC786469 CJY786469 CTU786469 DDQ786469 DNM786469 DXI786469 EHE786469 ERA786469 FAW786469 FKS786469 FUO786469 GEK786469 GOG786469 GYC786469 HHY786469 HRU786469 IBQ786469 ILM786469 IVI786469 JFE786469 JPA786469 JYW786469 KIS786469 KSO786469 LCK786469 LMG786469 LWC786469 MFY786469 MPU786469 MZQ786469 NJM786469 NTI786469 ODE786469 ONA786469 OWW786469 PGS786469 PQO786469 QAK786469 QKG786469 QUC786469 RDY786469 RNU786469 RXQ786469 SHM786469 SRI786469 TBE786469 TLA786469 TUW786469 UES786469 UOO786469 UYK786469 VIG786469 VSC786469 WBY786469 WLU786469 WVQ786469 QAK524426 JE852005 TA852005 ACW852005 AMS852005 AWO852005 BGK852005 BQG852005 CAC852005 CJY852005 CTU852005 DDQ852005 DNM852005 DXI852005 EHE852005 ERA852005 FAW852005 FKS852005 FUO852005 GEK852005 GOG852005 GYC852005 HHY852005 HRU852005 IBQ852005 ILM852005 IVI852005 JFE852005 JPA852005 JYW852005 KIS852005 KSO852005 LCK852005 LMG852005 LWC852005 MFY852005 MPU852005 MZQ852005 NJM852005 NTI852005 ODE852005 ONA852005 OWW852005 PGS852005 PQO852005 QAK852005 QKG852005 QUC852005 RDY852005 RNU852005 RXQ852005 SHM852005 SRI852005 TBE852005 TLA852005 TUW852005 UES852005 UOO852005 UYK852005 VIG852005 VSC852005 WBY852005 WLU852005 WVQ852005 QKG524426 JE917541 TA917541 ACW917541 AMS917541 AWO917541 BGK917541 BQG917541 CAC917541 CJY917541 CTU917541 DDQ917541 DNM917541 DXI917541 EHE917541 ERA917541 FAW917541 FKS917541 FUO917541 GEK917541 GOG917541 GYC917541 HHY917541 HRU917541 IBQ917541 ILM917541 IVI917541 JFE917541 JPA917541 JYW917541 KIS917541 KSO917541 LCK917541 LMG917541 LWC917541 MFY917541 MPU917541 MZQ917541 NJM917541 NTI917541 ODE917541 ONA917541 OWW917541 PGS917541 PQO917541 QAK917541 QKG917541 QUC917541 RDY917541 RNU917541 RXQ917541 SHM917541 SRI917541 TBE917541 TLA917541 TUW917541 UES917541 UOO917541 UYK917541 VIG917541 VSC917541 WBY917541 WLU917541 WVQ917541 QUC524426 JE983077 TA983077 ACW983077 AMS983077 AWO983077 BGK983077 BQG983077 CAC983077 CJY983077 CTU983077 DDQ983077 DNM983077 DXI983077 EHE983077 ERA983077 FAW983077 FKS983077 FUO983077 GEK983077 GOG983077 GYC983077 HHY983077 HRU983077 IBQ983077 ILM983077 IVI983077 JFE983077 JPA983077 JYW983077 KIS983077 KSO983077 LCK983077 LMG983077 LWC983077 MFY983077 MPU983077 MZQ983077 NJM983077 NTI983077 ODE983077 ONA983077 OWW983077 PGS983077 PQO983077 QAK983077 QKG983077 QUC983077 RDY983077 RNU983077 RXQ983077 SHM983077 SRI983077 TBE983077 TLA983077 TUW983077 UES983077 UOO983077 UYK983077 VIG983077 VSC983077 WBY983077 WLU983077 WVQ983077 RDY524426 JE45 TA45 ACW45 AMS45 AWO45 BGK45 BQG45 CAC45 CJY45 CTU45 DDQ45 DNM45 DXI45 EHE45 ERA45 FAW45 FKS45 FUO45 GEK45 GOG45 GYC45 HHY45 HRU45 IBQ45 ILM45 IVI45 JFE45 JPA45 JYW45 KIS45 KSO45 LCK45 LMG45 LWC45 MFY45 MPU45 MZQ45 NJM45 NTI45 ODE45 ONA45 OWW45 PGS45 PQO45 QAK45 QKG45 QUC45 RDY45 RNU45 RXQ45 SHM45 SRI45 TBE45 TLA45 TUW45 UES45 UOO45 UYK45 VIG45 VSC45 WBY45 WLU45 WVQ45 RNU524426 JE65581 TA65581 ACW65581 AMS65581 AWO65581 BGK65581 BQG65581 CAC65581 CJY65581 CTU65581 DDQ65581 DNM65581 DXI65581 EHE65581 ERA65581 FAW65581 FKS65581 FUO65581 GEK65581 GOG65581 GYC65581 HHY65581 HRU65581 IBQ65581 ILM65581 IVI65581 JFE65581 JPA65581 JYW65581 KIS65581 KSO65581 LCK65581 LMG65581 LWC65581 MFY65581 MPU65581 MZQ65581 NJM65581 NTI65581 ODE65581 ONA65581 OWW65581 PGS65581 PQO65581 QAK65581 QKG65581 QUC65581 RDY65581 RNU65581 RXQ65581 SHM65581 SRI65581 TBE65581 TLA65581 TUW65581 UES65581 UOO65581 UYK65581 VIG65581 VSC65581 WBY65581 WLU65581 WVQ65581 RXQ524426 JE131117 TA131117 ACW131117 AMS131117 AWO131117 BGK131117 BQG131117 CAC131117 CJY131117 CTU131117 DDQ131117 DNM131117 DXI131117 EHE131117 ERA131117 FAW131117 FKS131117 FUO131117 GEK131117 GOG131117 GYC131117 HHY131117 HRU131117 IBQ131117 ILM131117 IVI131117 JFE131117 JPA131117 JYW131117 KIS131117 KSO131117 LCK131117 LMG131117 LWC131117 MFY131117 MPU131117 MZQ131117 NJM131117 NTI131117 ODE131117 ONA131117 OWW131117 PGS131117 PQO131117 QAK131117 QKG131117 QUC131117 RDY131117 RNU131117 RXQ131117 SHM131117 SRI131117 TBE131117 TLA131117 TUW131117 UES131117 UOO131117 UYK131117 VIG131117 VSC131117 WBY131117 WLU131117 WVQ131117 SHM524426 JE196653 TA196653 ACW196653 AMS196653 AWO196653 BGK196653 BQG196653 CAC196653 CJY196653 CTU196653 DDQ196653 DNM196653 DXI196653 EHE196653 ERA196653 FAW196653 FKS196653 FUO196653 GEK196653 GOG196653 GYC196653 HHY196653 HRU196653 IBQ196653 ILM196653 IVI196653 JFE196653 JPA196653 JYW196653 KIS196653 KSO196653 LCK196653 LMG196653 LWC196653 MFY196653 MPU196653 MZQ196653 NJM196653 NTI196653 ODE196653 ONA196653 OWW196653 PGS196653 PQO196653 QAK196653 QKG196653 QUC196653 RDY196653 RNU196653 RXQ196653 SHM196653 SRI196653 TBE196653 TLA196653 TUW196653 UES196653 UOO196653 UYK196653 VIG196653 VSC196653 WBY196653 WLU196653 WVQ196653 SRI524426 JE262189 TA262189 ACW262189 AMS262189 AWO262189 BGK262189 BQG262189 CAC262189 CJY262189 CTU262189 DDQ262189 DNM262189 DXI262189 EHE262189 ERA262189 FAW262189 FKS262189 FUO262189 GEK262189 GOG262189 GYC262189 HHY262189 HRU262189 IBQ262189 ILM262189 IVI262189 JFE262189 JPA262189 JYW262189 KIS262189 KSO262189 LCK262189 LMG262189 LWC262189 MFY262189 MPU262189 MZQ262189 NJM262189 NTI262189 ODE262189 ONA262189 OWW262189 PGS262189 PQO262189 QAK262189 QKG262189 QUC262189 RDY262189 RNU262189 RXQ262189 SHM262189 SRI262189 TBE262189 TLA262189 TUW262189 UES262189 UOO262189 UYK262189 VIG262189 VSC262189 WBY262189 WLU262189 WVQ262189 TBE524426 JE327725 TA327725 ACW327725 AMS327725 AWO327725 BGK327725 BQG327725 CAC327725 CJY327725 CTU327725 DDQ327725 DNM327725 DXI327725 EHE327725 ERA327725 FAW327725 FKS327725 FUO327725 GEK327725 GOG327725 GYC327725 HHY327725 HRU327725 IBQ327725 ILM327725 IVI327725 JFE327725 JPA327725 JYW327725 KIS327725 KSO327725 LCK327725 LMG327725 LWC327725 MFY327725 MPU327725 MZQ327725 NJM327725 NTI327725 ODE327725 ONA327725 OWW327725 PGS327725 PQO327725 QAK327725 QKG327725 QUC327725 RDY327725 RNU327725 RXQ327725 SHM327725 SRI327725 TBE327725 TLA327725 TUW327725 UES327725 UOO327725 UYK327725 VIG327725 VSC327725 WBY327725 WLU327725 WVQ327725 TLA524426 JE393261 TA393261 ACW393261 AMS393261 AWO393261 BGK393261 BQG393261 CAC393261 CJY393261 CTU393261 DDQ393261 DNM393261 DXI393261 EHE393261 ERA393261 FAW393261 FKS393261 FUO393261 GEK393261 GOG393261 GYC393261 HHY393261 HRU393261 IBQ393261 ILM393261 IVI393261 JFE393261 JPA393261 JYW393261 KIS393261 KSO393261 LCK393261 LMG393261 LWC393261 MFY393261 MPU393261 MZQ393261 NJM393261 NTI393261 ODE393261 ONA393261 OWW393261 PGS393261 PQO393261 QAK393261 QKG393261 QUC393261 RDY393261 RNU393261 RXQ393261 SHM393261 SRI393261 TBE393261 TLA393261 TUW393261 UES393261 UOO393261 UYK393261 VIG393261 VSC393261 WBY393261 WLU393261 WVQ393261 TUW524426 JE458797 TA458797 ACW458797 AMS458797 AWO458797 BGK458797 BQG458797 CAC458797 CJY458797 CTU458797 DDQ458797 DNM458797 DXI458797 EHE458797 ERA458797 FAW458797 FKS458797 FUO458797 GEK458797 GOG458797 GYC458797 HHY458797 HRU458797 IBQ458797 ILM458797 IVI458797 JFE458797 JPA458797 JYW458797 KIS458797 KSO458797 LCK458797 LMG458797 LWC458797 MFY458797 MPU458797 MZQ458797 NJM458797 NTI458797 ODE458797 ONA458797 OWW458797 PGS458797 PQO458797 QAK458797 QKG458797 QUC458797 RDY458797 RNU458797 RXQ458797 SHM458797 SRI458797 TBE458797 TLA458797 TUW458797 UES458797 UOO458797 UYK458797 VIG458797 VSC458797 WBY458797 WLU458797 WVQ458797 UES524426 JE524333 TA524333 ACW524333 AMS524333 AWO524333 BGK524333 BQG524333 CAC524333 CJY524333 CTU524333 DDQ524333 DNM524333 DXI524333 EHE524333 ERA524333 FAW524333 FKS524333 FUO524333 GEK524333 GOG524333 GYC524333 HHY524333 HRU524333 IBQ524333 ILM524333 IVI524333 JFE524333 JPA524333 JYW524333 KIS524333 KSO524333 LCK524333 LMG524333 LWC524333 MFY524333 MPU524333 MZQ524333 NJM524333 NTI524333 ODE524333 ONA524333 OWW524333 PGS524333 PQO524333 QAK524333 QKG524333 QUC524333 RDY524333 RNU524333 RXQ524333 SHM524333 SRI524333 TBE524333 TLA524333 TUW524333 UES524333 UOO524333 UYK524333 VIG524333 VSC524333 WBY524333 WLU524333 WVQ524333 UOO524426 JE589869 TA589869 ACW589869 AMS589869 AWO589869 BGK589869 BQG589869 CAC589869 CJY589869 CTU589869 DDQ589869 DNM589869 DXI589869 EHE589869 ERA589869 FAW589869 FKS589869 FUO589869 GEK589869 GOG589869 GYC589869 HHY589869 HRU589869 IBQ589869 ILM589869 IVI589869 JFE589869 JPA589869 JYW589869 KIS589869 KSO589869 LCK589869 LMG589869 LWC589869 MFY589869 MPU589869 MZQ589869 NJM589869 NTI589869 ODE589869 ONA589869 OWW589869 PGS589869 PQO589869 QAK589869 QKG589869 QUC589869 RDY589869 RNU589869 RXQ589869 SHM589869 SRI589869 TBE589869 TLA589869 TUW589869 UES589869 UOO589869 UYK589869 VIG589869 VSC589869 WBY589869 WLU589869 WVQ589869 UYK524426 JE655405 TA655405 ACW655405 AMS655405 AWO655405 BGK655405 BQG655405 CAC655405 CJY655405 CTU655405 DDQ655405 DNM655405 DXI655405 EHE655405 ERA655405 FAW655405 FKS655405 FUO655405 GEK655405 GOG655405 GYC655405 HHY655405 HRU655405 IBQ655405 ILM655405 IVI655405 JFE655405 JPA655405 JYW655405 KIS655405 KSO655405 LCK655405 LMG655405 LWC655405 MFY655405 MPU655405 MZQ655405 NJM655405 NTI655405 ODE655405 ONA655405 OWW655405 PGS655405 PQO655405 QAK655405 QKG655405 QUC655405 RDY655405 RNU655405 RXQ655405 SHM655405 SRI655405 TBE655405 TLA655405 TUW655405 UES655405 UOO655405 UYK655405 VIG655405 VSC655405 WBY655405 WLU655405 WVQ655405 VIG524426 JE720941 TA720941 ACW720941 AMS720941 AWO720941 BGK720941 BQG720941 CAC720941 CJY720941 CTU720941 DDQ720941 DNM720941 DXI720941 EHE720941 ERA720941 FAW720941 FKS720941 FUO720941 GEK720941 GOG720941 GYC720941 HHY720941 HRU720941 IBQ720941 ILM720941 IVI720941 JFE720941 JPA720941 JYW720941 KIS720941 KSO720941 LCK720941 LMG720941 LWC720941 MFY720941 MPU720941 MZQ720941 NJM720941 NTI720941 ODE720941 ONA720941 OWW720941 PGS720941 PQO720941 QAK720941 QKG720941 QUC720941 RDY720941 RNU720941 RXQ720941 SHM720941 SRI720941 TBE720941 TLA720941 TUW720941 UES720941 UOO720941 UYK720941 VIG720941 VSC720941 WBY720941 WLU720941 WVQ720941 VSC524426 JE786477 TA786477 ACW786477 AMS786477 AWO786477 BGK786477 BQG786477 CAC786477 CJY786477 CTU786477 DDQ786477 DNM786477 DXI786477 EHE786477 ERA786477 FAW786477 FKS786477 FUO786477 GEK786477 GOG786477 GYC786477 HHY786477 HRU786477 IBQ786477 ILM786477 IVI786477 JFE786477 JPA786477 JYW786477 KIS786477 KSO786477 LCK786477 LMG786477 LWC786477 MFY786477 MPU786477 MZQ786477 NJM786477 NTI786477 ODE786477 ONA786477 OWW786477 PGS786477 PQO786477 QAK786477 QKG786477 QUC786477 RDY786477 RNU786477 RXQ786477 SHM786477 SRI786477 TBE786477 TLA786477 TUW786477 UES786477 UOO786477 UYK786477 VIG786477 VSC786477 WBY786477 WLU786477 WVQ786477 WBY524426 JE852013 TA852013 ACW852013 AMS852013 AWO852013 BGK852013 BQG852013 CAC852013 CJY852013 CTU852013 DDQ852013 DNM852013 DXI852013 EHE852013 ERA852013 FAW852013 FKS852013 FUO852013 GEK852013 GOG852013 GYC852013 HHY852013 HRU852013 IBQ852013 ILM852013 IVI852013 JFE852013 JPA852013 JYW852013 KIS852013 KSO852013 LCK852013 LMG852013 LWC852013 MFY852013 MPU852013 MZQ852013 NJM852013 NTI852013 ODE852013 ONA852013 OWW852013 PGS852013 PQO852013 QAK852013 QKG852013 QUC852013 RDY852013 RNU852013 RXQ852013 SHM852013 SRI852013 TBE852013 TLA852013 TUW852013 UES852013 UOO852013 UYK852013 VIG852013 VSC852013 WBY852013 WLU852013 WVQ852013 WLU524426 JE917549 TA917549 ACW917549 AMS917549 AWO917549 BGK917549 BQG917549 CAC917549 CJY917549 CTU917549 DDQ917549 DNM917549 DXI917549 EHE917549 ERA917549 FAW917549 FKS917549 FUO917549 GEK917549 GOG917549 GYC917549 HHY917549 HRU917549 IBQ917549 ILM917549 IVI917549 JFE917549 JPA917549 JYW917549 KIS917549 KSO917549 LCK917549 LMG917549 LWC917549 MFY917549 MPU917549 MZQ917549 NJM917549 NTI917549 ODE917549 ONA917549 OWW917549 PGS917549 PQO917549 QAK917549 QKG917549 QUC917549 RDY917549 RNU917549 RXQ917549 SHM917549 SRI917549 TBE917549 TLA917549 TUW917549 UES917549 UOO917549 UYK917549 VIG917549 VSC917549 WBY917549 WLU917549 WVQ917549 WVQ524426 JE983085 TA983085 ACW983085 AMS983085 AWO983085 BGK983085 BQG983085 CAC983085 CJY983085 CTU983085 DDQ983085 DNM983085 DXI983085 EHE983085 ERA983085 FAW983085 FKS983085 FUO983085 GEK983085 GOG983085 GYC983085 HHY983085 HRU983085 IBQ983085 ILM983085 IVI983085 JFE983085 JPA983085 JYW983085 KIS983085 KSO983085 LCK983085 LMG983085 LWC983085 MFY983085 MPU983085 MZQ983085 NJM983085 NTI983085 ODE983085 ONA983085 OWW983085 PGS983085 PQO983085 QAK983085 QKG983085 QUC983085 RDY983085 RNU983085 RXQ983085 SHM983085 SRI983085 TBE983085 TLA983085 TUW983085 UES983085 UOO983085 UYK983085 VIG983085 VSC983085 WBY983085 WLU983085 WVQ983085 UOO983178 JE57 TA57 ACW57 AMS57 AWO57 BGK57 BQG57 CAC57 CJY57 CTU57 DDQ57 DNM57 DXI57 EHE57 ERA57 FAW57 FKS57 FUO57 GEK57 GOG57 GYC57 HHY57 HRU57 IBQ57 ILM57 IVI57 JFE57 JPA57 JYW57 KIS57 KSO57 LCK57 LMG57 LWC57 MFY57 MPU57 MZQ57 NJM57 NTI57 ODE57 ONA57 OWW57 PGS57 PQO57 QAK57 QKG57 QUC57 RDY57 RNU57 RXQ57 SHM57 SRI57 TBE57 TLA57 TUW57 UES57 UOO57 UYK57 VIG57 VSC57 WBY57 WLU57 WVQ57 JE589962 JE65593 TA65593 ACW65593 AMS65593 AWO65593 BGK65593 BQG65593 CAC65593 CJY65593 CTU65593 DDQ65593 DNM65593 DXI65593 EHE65593 ERA65593 FAW65593 FKS65593 FUO65593 GEK65593 GOG65593 GYC65593 HHY65593 HRU65593 IBQ65593 ILM65593 IVI65593 JFE65593 JPA65593 JYW65593 KIS65593 KSO65593 LCK65593 LMG65593 LWC65593 MFY65593 MPU65593 MZQ65593 NJM65593 NTI65593 ODE65593 ONA65593 OWW65593 PGS65593 PQO65593 QAK65593 QKG65593 QUC65593 RDY65593 RNU65593 RXQ65593 SHM65593 SRI65593 TBE65593 TLA65593 TUW65593 UES65593 UOO65593 UYK65593 VIG65593 VSC65593 WBY65593 WLU65593 WVQ65593 TA589962 JE131129 TA131129 ACW131129 AMS131129 AWO131129 BGK131129 BQG131129 CAC131129 CJY131129 CTU131129 DDQ131129 DNM131129 DXI131129 EHE131129 ERA131129 FAW131129 FKS131129 FUO131129 GEK131129 GOG131129 GYC131129 HHY131129 HRU131129 IBQ131129 ILM131129 IVI131129 JFE131129 JPA131129 JYW131129 KIS131129 KSO131129 LCK131129 LMG131129 LWC131129 MFY131129 MPU131129 MZQ131129 NJM131129 NTI131129 ODE131129 ONA131129 OWW131129 PGS131129 PQO131129 QAK131129 QKG131129 QUC131129 RDY131129 RNU131129 RXQ131129 SHM131129 SRI131129 TBE131129 TLA131129 TUW131129 UES131129 UOO131129 UYK131129 VIG131129 VSC131129 WBY131129 WLU131129 WVQ131129 ACW589962 JE196665 TA196665 ACW196665 AMS196665 AWO196665 BGK196665 BQG196665 CAC196665 CJY196665 CTU196665 DDQ196665 DNM196665 DXI196665 EHE196665 ERA196665 FAW196665 FKS196665 FUO196665 GEK196665 GOG196665 GYC196665 HHY196665 HRU196665 IBQ196665 ILM196665 IVI196665 JFE196665 JPA196665 JYW196665 KIS196665 KSO196665 LCK196665 LMG196665 LWC196665 MFY196665 MPU196665 MZQ196665 NJM196665 NTI196665 ODE196665 ONA196665 OWW196665 PGS196665 PQO196665 QAK196665 QKG196665 QUC196665 RDY196665 RNU196665 RXQ196665 SHM196665 SRI196665 TBE196665 TLA196665 TUW196665 UES196665 UOO196665 UYK196665 VIG196665 VSC196665 WBY196665 WLU196665 WVQ196665 AMS589962 JE262201 TA262201 ACW262201 AMS262201 AWO262201 BGK262201 BQG262201 CAC262201 CJY262201 CTU262201 DDQ262201 DNM262201 DXI262201 EHE262201 ERA262201 FAW262201 FKS262201 FUO262201 GEK262201 GOG262201 GYC262201 HHY262201 HRU262201 IBQ262201 ILM262201 IVI262201 JFE262201 JPA262201 JYW262201 KIS262201 KSO262201 LCK262201 LMG262201 LWC262201 MFY262201 MPU262201 MZQ262201 NJM262201 NTI262201 ODE262201 ONA262201 OWW262201 PGS262201 PQO262201 QAK262201 QKG262201 QUC262201 RDY262201 RNU262201 RXQ262201 SHM262201 SRI262201 TBE262201 TLA262201 TUW262201 UES262201 UOO262201 UYK262201 VIG262201 VSC262201 WBY262201 WLU262201 WVQ262201 AWO589962 JE327737 TA327737 ACW327737 AMS327737 AWO327737 BGK327737 BQG327737 CAC327737 CJY327737 CTU327737 DDQ327737 DNM327737 DXI327737 EHE327737 ERA327737 FAW327737 FKS327737 FUO327737 GEK327737 GOG327737 GYC327737 HHY327737 HRU327737 IBQ327737 ILM327737 IVI327737 JFE327737 JPA327737 JYW327737 KIS327737 KSO327737 LCK327737 LMG327737 LWC327737 MFY327737 MPU327737 MZQ327737 NJM327737 NTI327737 ODE327737 ONA327737 OWW327737 PGS327737 PQO327737 QAK327737 QKG327737 QUC327737 RDY327737 RNU327737 RXQ327737 SHM327737 SRI327737 TBE327737 TLA327737 TUW327737 UES327737 UOO327737 UYK327737 VIG327737 VSC327737 WBY327737 WLU327737 WVQ327737 BGK589962 JE393273 TA393273 ACW393273 AMS393273 AWO393273 BGK393273 BQG393273 CAC393273 CJY393273 CTU393273 DDQ393273 DNM393273 DXI393273 EHE393273 ERA393273 FAW393273 FKS393273 FUO393273 GEK393273 GOG393273 GYC393273 HHY393273 HRU393273 IBQ393273 ILM393273 IVI393273 JFE393273 JPA393273 JYW393273 KIS393273 KSO393273 LCK393273 LMG393273 LWC393273 MFY393273 MPU393273 MZQ393273 NJM393273 NTI393273 ODE393273 ONA393273 OWW393273 PGS393273 PQO393273 QAK393273 QKG393273 QUC393273 RDY393273 RNU393273 RXQ393273 SHM393273 SRI393273 TBE393273 TLA393273 TUW393273 UES393273 UOO393273 UYK393273 VIG393273 VSC393273 WBY393273 WLU393273 WVQ393273 BQG589962 JE458809 TA458809 ACW458809 AMS458809 AWO458809 BGK458809 BQG458809 CAC458809 CJY458809 CTU458809 DDQ458809 DNM458809 DXI458809 EHE458809 ERA458809 FAW458809 FKS458809 FUO458809 GEK458809 GOG458809 GYC458809 HHY458809 HRU458809 IBQ458809 ILM458809 IVI458809 JFE458809 JPA458809 JYW458809 KIS458809 KSO458809 LCK458809 LMG458809 LWC458809 MFY458809 MPU458809 MZQ458809 NJM458809 NTI458809 ODE458809 ONA458809 OWW458809 PGS458809 PQO458809 QAK458809 QKG458809 QUC458809 RDY458809 RNU458809 RXQ458809 SHM458809 SRI458809 TBE458809 TLA458809 TUW458809 UES458809 UOO458809 UYK458809 VIG458809 VSC458809 WBY458809 WLU458809 WVQ458809 CAC589962 JE524345 TA524345 ACW524345 AMS524345 AWO524345 BGK524345 BQG524345 CAC524345 CJY524345 CTU524345 DDQ524345 DNM524345 DXI524345 EHE524345 ERA524345 FAW524345 FKS524345 FUO524345 GEK524345 GOG524345 GYC524345 HHY524345 HRU524345 IBQ524345 ILM524345 IVI524345 JFE524345 JPA524345 JYW524345 KIS524345 KSO524345 LCK524345 LMG524345 LWC524345 MFY524345 MPU524345 MZQ524345 NJM524345 NTI524345 ODE524345 ONA524345 OWW524345 PGS524345 PQO524345 QAK524345 QKG524345 QUC524345 RDY524345 RNU524345 RXQ524345 SHM524345 SRI524345 TBE524345 TLA524345 TUW524345 UES524345 UOO524345 UYK524345 VIG524345 VSC524345 WBY524345 WLU524345 WVQ524345 CJY589962 JE589881 TA589881 ACW589881 AMS589881 AWO589881 BGK589881 BQG589881 CAC589881 CJY589881 CTU589881 DDQ589881 DNM589881 DXI589881 EHE589881 ERA589881 FAW589881 FKS589881 FUO589881 GEK589881 GOG589881 GYC589881 HHY589881 HRU589881 IBQ589881 ILM589881 IVI589881 JFE589881 JPA589881 JYW589881 KIS589881 KSO589881 LCK589881 LMG589881 LWC589881 MFY589881 MPU589881 MZQ589881 NJM589881 NTI589881 ODE589881 ONA589881 OWW589881 PGS589881 PQO589881 QAK589881 QKG589881 QUC589881 RDY589881 RNU589881 RXQ589881 SHM589881 SRI589881 TBE589881 TLA589881 TUW589881 UES589881 UOO589881 UYK589881 VIG589881 VSC589881 WBY589881 WLU589881 WVQ589881 CTU589962 JE655417 TA655417 ACW655417 AMS655417 AWO655417 BGK655417 BQG655417 CAC655417 CJY655417 CTU655417 DDQ655417 DNM655417 DXI655417 EHE655417 ERA655417 FAW655417 FKS655417 FUO655417 GEK655417 GOG655417 GYC655417 HHY655417 HRU655417 IBQ655417 ILM655417 IVI655417 JFE655417 JPA655417 JYW655417 KIS655417 KSO655417 LCK655417 LMG655417 LWC655417 MFY655417 MPU655417 MZQ655417 NJM655417 NTI655417 ODE655417 ONA655417 OWW655417 PGS655417 PQO655417 QAK655417 QKG655417 QUC655417 RDY655417 RNU655417 RXQ655417 SHM655417 SRI655417 TBE655417 TLA655417 TUW655417 UES655417 UOO655417 UYK655417 VIG655417 VSC655417 WBY655417 WLU655417 WVQ655417 DDQ589962 JE720953 TA720953 ACW720953 AMS720953 AWO720953 BGK720953 BQG720953 CAC720953 CJY720953 CTU720953 DDQ720953 DNM720953 DXI720953 EHE720953 ERA720953 FAW720953 FKS720953 FUO720953 GEK720953 GOG720953 GYC720953 HHY720953 HRU720953 IBQ720953 ILM720953 IVI720953 JFE720953 JPA720953 JYW720953 KIS720953 KSO720953 LCK720953 LMG720953 LWC720953 MFY720953 MPU720953 MZQ720953 NJM720953 NTI720953 ODE720953 ONA720953 OWW720953 PGS720953 PQO720953 QAK720953 QKG720953 QUC720953 RDY720953 RNU720953 RXQ720953 SHM720953 SRI720953 TBE720953 TLA720953 TUW720953 UES720953 UOO720953 UYK720953 VIG720953 VSC720953 WBY720953 WLU720953 WVQ720953 DNM589962 JE786489 TA786489 ACW786489 AMS786489 AWO786489 BGK786489 BQG786489 CAC786489 CJY786489 CTU786489 DDQ786489 DNM786489 DXI786489 EHE786489 ERA786489 FAW786489 FKS786489 FUO786489 GEK786489 GOG786489 GYC786489 HHY786489 HRU786489 IBQ786489 ILM786489 IVI786489 JFE786489 JPA786489 JYW786489 KIS786489 KSO786489 LCK786489 LMG786489 LWC786489 MFY786489 MPU786489 MZQ786489 NJM786489 NTI786489 ODE786489 ONA786489 OWW786489 PGS786489 PQO786489 QAK786489 QKG786489 QUC786489 RDY786489 RNU786489 RXQ786489 SHM786489 SRI786489 TBE786489 TLA786489 TUW786489 UES786489 UOO786489 UYK786489 VIG786489 VSC786489 WBY786489 WLU786489 WVQ786489 DXI589962 JE852025 TA852025 ACW852025 AMS852025 AWO852025 BGK852025 BQG852025 CAC852025 CJY852025 CTU852025 DDQ852025 DNM852025 DXI852025 EHE852025 ERA852025 FAW852025 FKS852025 FUO852025 GEK852025 GOG852025 GYC852025 HHY852025 HRU852025 IBQ852025 ILM852025 IVI852025 JFE852025 JPA852025 JYW852025 KIS852025 KSO852025 LCK852025 LMG852025 LWC852025 MFY852025 MPU852025 MZQ852025 NJM852025 NTI852025 ODE852025 ONA852025 OWW852025 PGS852025 PQO852025 QAK852025 QKG852025 QUC852025 RDY852025 RNU852025 RXQ852025 SHM852025 SRI852025 TBE852025 TLA852025 TUW852025 UES852025 UOO852025 UYK852025 VIG852025 VSC852025 WBY852025 WLU852025 WVQ852025 EHE589962 JE917561 TA917561 ACW917561 AMS917561 AWO917561 BGK917561 BQG917561 CAC917561 CJY917561 CTU917561 DDQ917561 DNM917561 DXI917561 EHE917561 ERA917561 FAW917561 FKS917561 FUO917561 GEK917561 GOG917561 GYC917561 HHY917561 HRU917561 IBQ917561 ILM917561 IVI917561 JFE917561 JPA917561 JYW917561 KIS917561 KSO917561 LCK917561 LMG917561 LWC917561 MFY917561 MPU917561 MZQ917561 NJM917561 NTI917561 ODE917561 ONA917561 OWW917561 PGS917561 PQO917561 QAK917561 QKG917561 QUC917561 RDY917561 RNU917561 RXQ917561 SHM917561 SRI917561 TBE917561 TLA917561 TUW917561 UES917561 UOO917561 UYK917561 VIG917561 VSC917561 WBY917561 WLU917561 WVQ917561 ERA589962 JE983097 TA983097 ACW983097 AMS983097 AWO983097 BGK983097 BQG983097 CAC983097 CJY983097 CTU983097 DDQ983097 DNM983097 DXI983097 EHE983097 ERA983097 FAW983097 FKS983097 FUO983097 GEK983097 GOG983097 GYC983097 HHY983097 HRU983097 IBQ983097 ILM983097 IVI983097 JFE983097 JPA983097 JYW983097 KIS983097 KSO983097 LCK983097 LMG983097 LWC983097 MFY983097 MPU983097 MZQ983097 NJM983097 NTI983097 ODE983097 ONA983097 OWW983097 PGS983097 PQO983097 QAK983097 QKG983097 QUC983097 RDY983097 RNU983097 RXQ983097 SHM983097 SRI983097 TBE983097 TLA983097 TUW983097 UES983097 UOO983097 UYK983097 VIG983097 VSC983097 WBY983097 WLU983097 WVQ983097 FAW589962 JE65 TA65 ACW65 AMS65 AWO65 BGK65 BQG65 CAC65 CJY65 CTU65 DDQ65 DNM65 DXI65 EHE65 ERA65 FAW65 FKS65 FUO65 GEK65 GOG65 GYC65 HHY65 HRU65 IBQ65 ILM65 IVI65 JFE65 JPA65 JYW65 KIS65 KSO65 LCK65 LMG65 LWC65 MFY65 MPU65 MZQ65 NJM65 NTI65 ODE65 ONA65 OWW65 PGS65 PQO65 QAK65 QKG65 QUC65 RDY65 RNU65 RXQ65 SHM65 SRI65 TBE65 TLA65 TUW65 UES65 UOO65 UYK65 VIG65 VSC65 WBY65 WLU65 WVQ65 FKS589962 JE65601 TA65601 ACW65601 AMS65601 AWO65601 BGK65601 BQG65601 CAC65601 CJY65601 CTU65601 DDQ65601 DNM65601 DXI65601 EHE65601 ERA65601 FAW65601 FKS65601 FUO65601 GEK65601 GOG65601 GYC65601 HHY65601 HRU65601 IBQ65601 ILM65601 IVI65601 JFE65601 JPA65601 JYW65601 KIS65601 KSO65601 LCK65601 LMG65601 LWC65601 MFY65601 MPU65601 MZQ65601 NJM65601 NTI65601 ODE65601 ONA65601 OWW65601 PGS65601 PQO65601 QAK65601 QKG65601 QUC65601 RDY65601 RNU65601 RXQ65601 SHM65601 SRI65601 TBE65601 TLA65601 TUW65601 UES65601 UOO65601 UYK65601 VIG65601 VSC65601 WBY65601 WLU65601 WVQ65601 FUO589962 JE131137 TA131137 ACW131137 AMS131137 AWO131137 BGK131137 BQG131137 CAC131137 CJY131137 CTU131137 DDQ131137 DNM131137 DXI131137 EHE131137 ERA131137 FAW131137 FKS131137 FUO131137 GEK131137 GOG131137 GYC131137 HHY131137 HRU131137 IBQ131137 ILM131137 IVI131137 JFE131137 JPA131137 JYW131137 KIS131137 KSO131137 LCK131137 LMG131137 LWC131137 MFY131137 MPU131137 MZQ131137 NJM131137 NTI131137 ODE131137 ONA131137 OWW131137 PGS131137 PQO131137 QAK131137 QKG131137 QUC131137 RDY131137 RNU131137 RXQ131137 SHM131137 SRI131137 TBE131137 TLA131137 TUW131137 UES131137 UOO131137 UYK131137 VIG131137 VSC131137 WBY131137 WLU131137 WVQ131137 GEK589962 JE196673 TA196673 ACW196673 AMS196673 AWO196673 BGK196673 BQG196673 CAC196673 CJY196673 CTU196673 DDQ196673 DNM196673 DXI196673 EHE196673 ERA196673 FAW196673 FKS196673 FUO196673 GEK196673 GOG196673 GYC196673 HHY196673 HRU196673 IBQ196673 ILM196673 IVI196673 JFE196673 JPA196673 JYW196673 KIS196673 KSO196673 LCK196673 LMG196673 LWC196673 MFY196673 MPU196673 MZQ196673 NJM196673 NTI196673 ODE196673 ONA196673 OWW196673 PGS196673 PQO196673 QAK196673 QKG196673 QUC196673 RDY196673 RNU196673 RXQ196673 SHM196673 SRI196673 TBE196673 TLA196673 TUW196673 UES196673 UOO196673 UYK196673 VIG196673 VSC196673 WBY196673 WLU196673 WVQ196673 GOG589962 JE262209 TA262209 ACW262209 AMS262209 AWO262209 BGK262209 BQG262209 CAC262209 CJY262209 CTU262209 DDQ262209 DNM262209 DXI262209 EHE262209 ERA262209 FAW262209 FKS262209 FUO262209 GEK262209 GOG262209 GYC262209 HHY262209 HRU262209 IBQ262209 ILM262209 IVI262209 JFE262209 JPA262209 JYW262209 KIS262209 KSO262209 LCK262209 LMG262209 LWC262209 MFY262209 MPU262209 MZQ262209 NJM262209 NTI262209 ODE262209 ONA262209 OWW262209 PGS262209 PQO262209 QAK262209 QKG262209 QUC262209 RDY262209 RNU262209 RXQ262209 SHM262209 SRI262209 TBE262209 TLA262209 TUW262209 UES262209 UOO262209 UYK262209 VIG262209 VSC262209 WBY262209 WLU262209 WVQ262209 GYC589962 JE327745 TA327745 ACW327745 AMS327745 AWO327745 BGK327745 BQG327745 CAC327745 CJY327745 CTU327745 DDQ327745 DNM327745 DXI327745 EHE327745 ERA327745 FAW327745 FKS327745 FUO327745 GEK327745 GOG327745 GYC327745 HHY327745 HRU327745 IBQ327745 ILM327745 IVI327745 JFE327745 JPA327745 JYW327745 KIS327745 KSO327745 LCK327745 LMG327745 LWC327745 MFY327745 MPU327745 MZQ327745 NJM327745 NTI327745 ODE327745 ONA327745 OWW327745 PGS327745 PQO327745 QAK327745 QKG327745 QUC327745 RDY327745 RNU327745 RXQ327745 SHM327745 SRI327745 TBE327745 TLA327745 TUW327745 UES327745 UOO327745 UYK327745 VIG327745 VSC327745 WBY327745 WLU327745 WVQ327745 HHY589962 JE393281 TA393281 ACW393281 AMS393281 AWO393281 BGK393281 BQG393281 CAC393281 CJY393281 CTU393281 DDQ393281 DNM393281 DXI393281 EHE393281 ERA393281 FAW393281 FKS393281 FUO393281 GEK393281 GOG393281 GYC393281 HHY393281 HRU393281 IBQ393281 ILM393281 IVI393281 JFE393281 JPA393281 JYW393281 KIS393281 KSO393281 LCK393281 LMG393281 LWC393281 MFY393281 MPU393281 MZQ393281 NJM393281 NTI393281 ODE393281 ONA393281 OWW393281 PGS393281 PQO393281 QAK393281 QKG393281 QUC393281 RDY393281 RNU393281 RXQ393281 SHM393281 SRI393281 TBE393281 TLA393281 TUW393281 UES393281 UOO393281 UYK393281 VIG393281 VSC393281 WBY393281 WLU393281 WVQ393281 HRU589962 JE458817 TA458817 ACW458817 AMS458817 AWO458817 BGK458817 BQG458817 CAC458817 CJY458817 CTU458817 DDQ458817 DNM458817 DXI458817 EHE458817 ERA458817 FAW458817 FKS458817 FUO458817 GEK458817 GOG458817 GYC458817 HHY458817 HRU458817 IBQ458817 ILM458817 IVI458817 JFE458817 JPA458817 JYW458817 KIS458817 KSO458817 LCK458817 LMG458817 LWC458817 MFY458817 MPU458817 MZQ458817 NJM458817 NTI458817 ODE458817 ONA458817 OWW458817 PGS458817 PQO458817 QAK458817 QKG458817 QUC458817 RDY458817 RNU458817 RXQ458817 SHM458817 SRI458817 TBE458817 TLA458817 TUW458817 UES458817 UOO458817 UYK458817 VIG458817 VSC458817 WBY458817 WLU458817 WVQ458817 IBQ589962 JE524353 TA524353 ACW524353 AMS524353 AWO524353 BGK524353 BQG524353 CAC524353 CJY524353 CTU524353 DDQ524353 DNM524353 DXI524353 EHE524353 ERA524353 FAW524353 FKS524353 FUO524353 GEK524353 GOG524353 GYC524353 HHY524353 HRU524353 IBQ524353 ILM524353 IVI524353 JFE524353 JPA524353 JYW524353 KIS524353 KSO524353 LCK524353 LMG524353 LWC524353 MFY524353 MPU524353 MZQ524353 NJM524353 NTI524353 ODE524353 ONA524353 OWW524353 PGS524353 PQO524353 QAK524353 QKG524353 QUC524353 RDY524353 RNU524353 RXQ524353 SHM524353 SRI524353 TBE524353 TLA524353 TUW524353 UES524353 UOO524353 UYK524353 VIG524353 VSC524353 WBY524353 WLU524353 WVQ524353 ILM589962 JE589889 TA589889 ACW589889 AMS589889 AWO589889 BGK589889 BQG589889 CAC589889 CJY589889 CTU589889 DDQ589889 DNM589889 DXI589889 EHE589889 ERA589889 FAW589889 FKS589889 FUO589889 GEK589889 GOG589889 GYC589889 HHY589889 HRU589889 IBQ589889 ILM589889 IVI589889 JFE589889 JPA589889 JYW589889 KIS589889 KSO589889 LCK589889 LMG589889 LWC589889 MFY589889 MPU589889 MZQ589889 NJM589889 NTI589889 ODE589889 ONA589889 OWW589889 PGS589889 PQO589889 QAK589889 QKG589889 QUC589889 RDY589889 RNU589889 RXQ589889 SHM589889 SRI589889 TBE589889 TLA589889 TUW589889 UES589889 UOO589889 UYK589889 VIG589889 VSC589889 WBY589889 WLU589889 WVQ589889 IVI589962 JE655425 TA655425 ACW655425 AMS655425 AWO655425 BGK655425 BQG655425 CAC655425 CJY655425 CTU655425 DDQ655425 DNM655425 DXI655425 EHE655425 ERA655425 FAW655425 FKS655425 FUO655425 GEK655425 GOG655425 GYC655425 HHY655425 HRU655425 IBQ655425 ILM655425 IVI655425 JFE655425 JPA655425 JYW655425 KIS655425 KSO655425 LCK655425 LMG655425 LWC655425 MFY655425 MPU655425 MZQ655425 NJM655425 NTI655425 ODE655425 ONA655425 OWW655425 PGS655425 PQO655425 QAK655425 QKG655425 QUC655425 RDY655425 RNU655425 RXQ655425 SHM655425 SRI655425 TBE655425 TLA655425 TUW655425 UES655425 UOO655425 UYK655425 VIG655425 VSC655425 WBY655425 WLU655425 WVQ655425 JFE589962 JE720961 TA720961 ACW720961 AMS720961 AWO720961 BGK720961 BQG720961 CAC720961 CJY720961 CTU720961 DDQ720961 DNM720961 DXI720961 EHE720961 ERA720961 FAW720961 FKS720961 FUO720961 GEK720961 GOG720961 GYC720961 HHY720961 HRU720961 IBQ720961 ILM720961 IVI720961 JFE720961 JPA720961 JYW720961 KIS720961 KSO720961 LCK720961 LMG720961 LWC720961 MFY720961 MPU720961 MZQ720961 NJM720961 NTI720961 ODE720961 ONA720961 OWW720961 PGS720961 PQO720961 QAK720961 QKG720961 QUC720961 RDY720961 RNU720961 RXQ720961 SHM720961 SRI720961 TBE720961 TLA720961 TUW720961 UES720961 UOO720961 UYK720961 VIG720961 VSC720961 WBY720961 WLU720961 WVQ720961 JPA589962 JE786497 TA786497 ACW786497 AMS786497 AWO786497 BGK786497 BQG786497 CAC786497 CJY786497 CTU786497 DDQ786497 DNM786497 DXI786497 EHE786497 ERA786497 FAW786497 FKS786497 FUO786497 GEK786497 GOG786497 GYC786497 HHY786497 HRU786497 IBQ786497 ILM786497 IVI786497 JFE786497 JPA786497 JYW786497 KIS786497 KSO786497 LCK786497 LMG786497 LWC786497 MFY786497 MPU786497 MZQ786497 NJM786497 NTI786497 ODE786497 ONA786497 OWW786497 PGS786497 PQO786497 QAK786497 QKG786497 QUC786497 RDY786497 RNU786497 RXQ786497 SHM786497 SRI786497 TBE786497 TLA786497 TUW786497 UES786497 UOO786497 UYK786497 VIG786497 VSC786497 WBY786497 WLU786497 WVQ786497 JYW589962 JE852033 TA852033 ACW852033 AMS852033 AWO852033 BGK852033 BQG852033 CAC852033 CJY852033 CTU852033 DDQ852033 DNM852033 DXI852033 EHE852033 ERA852033 FAW852033 FKS852033 FUO852033 GEK852033 GOG852033 GYC852033 HHY852033 HRU852033 IBQ852033 ILM852033 IVI852033 JFE852033 JPA852033 JYW852033 KIS852033 KSO852033 LCK852033 LMG852033 LWC852033 MFY852033 MPU852033 MZQ852033 NJM852033 NTI852033 ODE852033 ONA852033 OWW852033 PGS852033 PQO852033 QAK852033 QKG852033 QUC852033 RDY852033 RNU852033 RXQ852033 SHM852033 SRI852033 TBE852033 TLA852033 TUW852033 UES852033 UOO852033 UYK852033 VIG852033 VSC852033 WBY852033 WLU852033 WVQ852033 KIS589962 JE917569 TA917569 ACW917569 AMS917569 AWO917569 BGK917569 BQG917569 CAC917569 CJY917569 CTU917569 DDQ917569 DNM917569 DXI917569 EHE917569 ERA917569 FAW917569 FKS917569 FUO917569 GEK917569 GOG917569 GYC917569 HHY917569 HRU917569 IBQ917569 ILM917569 IVI917569 JFE917569 JPA917569 JYW917569 KIS917569 KSO917569 LCK917569 LMG917569 LWC917569 MFY917569 MPU917569 MZQ917569 NJM917569 NTI917569 ODE917569 ONA917569 OWW917569 PGS917569 PQO917569 QAK917569 QKG917569 QUC917569 RDY917569 RNU917569 RXQ917569 SHM917569 SRI917569 TBE917569 TLA917569 TUW917569 UES917569 UOO917569 UYK917569 VIG917569 VSC917569 WBY917569 WLU917569 WVQ917569 KSO589962 JE983105 TA983105 ACW983105 AMS983105 AWO983105 BGK983105 BQG983105 CAC983105 CJY983105 CTU983105 DDQ983105 DNM983105 DXI983105 EHE983105 ERA983105 FAW983105 FKS983105 FUO983105 GEK983105 GOG983105 GYC983105 HHY983105 HRU983105 IBQ983105 ILM983105 IVI983105 JFE983105 JPA983105 JYW983105 KIS983105 KSO983105 LCK983105 LMG983105 LWC983105 MFY983105 MPU983105 MZQ983105 NJM983105 NTI983105 ODE983105 ONA983105 OWW983105 PGS983105 PQO983105 QAK983105 QKG983105 QUC983105 RDY983105 RNU983105 RXQ983105 SHM983105 SRI983105 TBE983105 TLA983105 TUW983105 UES983105 UOO983105 UYK983105 VIG983105 VSC983105 WBY983105 WLU983105 WVQ983105 LCK589962 JE73 TA73 ACW73 AMS73 AWO73 BGK73 BQG73 CAC73 CJY73 CTU73 DDQ73 DNM73 DXI73 EHE73 ERA73 FAW73 FKS73 FUO73 GEK73 GOG73 GYC73 HHY73 HRU73 IBQ73 ILM73 IVI73 JFE73 JPA73 JYW73 KIS73 KSO73 LCK73 LMG73 LWC73 MFY73 MPU73 MZQ73 NJM73 NTI73 ODE73 ONA73 OWW73 PGS73 PQO73 QAK73 QKG73 QUC73 RDY73 RNU73 RXQ73 SHM73 SRI73 TBE73 TLA73 TUW73 UES73 UOO73 UYK73 VIG73 VSC73 WBY73 WLU73 WVQ73 LMG589962 JE65609 TA65609 ACW65609 AMS65609 AWO65609 BGK65609 BQG65609 CAC65609 CJY65609 CTU65609 DDQ65609 DNM65609 DXI65609 EHE65609 ERA65609 FAW65609 FKS65609 FUO65609 GEK65609 GOG65609 GYC65609 HHY65609 HRU65609 IBQ65609 ILM65609 IVI65609 JFE65609 JPA65609 JYW65609 KIS65609 KSO65609 LCK65609 LMG65609 LWC65609 MFY65609 MPU65609 MZQ65609 NJM65609 NTI65609 ODE65609 ONA65609 OWW65609 PGS65609 PQO65609 QAK65609 QKG65609 QUC65609 RDY65609 RNU65609 RXQ65609 SHM65609 SRI65609 TBE65609 TLA65609 TUW65609 UES65609 UOO65609 UYK65609 VIG65609 VSC65609 WBY65609 WLU65609 WVQ65609 LWC589962 JE131145 TA131145 ACW131145 AMS131145 AWO131145 BGK131145 BQG131145 CAC131145 CJY131145 CTU131145 DDQ131145 DNM131145 DXI131145 EHE131145 ERA131145 FAW131145 FKS131145 FUO131145 GEK131145 GOG131145 GYC131145 HHY131145 HRU131145 IBQ131145 ILM131145 IVI131145 JFE131145 JPA131145 JYW131145 KIS131145 KSO131145 LCK131145 LMG131145 LWC131145 MFY131145 MPU131145 MZQ131145 NJM131145 NTI131145 ODE131145 ONA131145 OWW131145 PGS131145 PQO131145 QAK131145 QKG131145 QUC131145 RDY131145 RNU131145 RXQ131145 SHM131145 SRI131145 TBE131145 TLA131145 TUW131145 UES131145 UOO131145 UYK131145 VIG131145 VSC131145 WBY131145 WLU131145 WVQ131145 MFY589962 JE196681 TA196681 ACW196681 AMS196681 AWO196681 BGK196681 BQG196681 CAC196681 CJY196681 CTU196681 DDQ196681 DNM196681 DXI196681 EHE196681 ERA196681 FAW196681 FKS196681 FUO196681 GEK196681 GOG196681 GYC196681 HHY196681 HRU196681 IBQ196681 ILM196681 IVI196681 JFE196681 JPA196681 JYW196681 KIS196681 KSO196681 LCK196681 LMG196681 LWC196681 MFY196681 MPU196681 MZQ196681 NJM196681 NTI196681 ODE196681 ONA196681 OWW196681 PGS196681 PQO196681 QAK196681 QKG196681 QUC196681 RDY196681 RNU196681 RXQ196681 SHM196681 SRI196681 TBE196681 TLA196681 TUW196681 UES196681 UOO196681 UYK196681 VIG196681 VSC196681 WBY196681 WLU196681 WVQ196681 MPU589962 JE262217 TA262217 ACW262217 AMS262217 AWO262217 BGK262217 BQG262217 CAC262217 CJY262217 CTU262217 DDQ262217 DNM262217 DXI262217 EHE262217 ERA262217 FAW262217 FKS262217 FUO262217 GEK262217 GOG262217 GYC262217 HHY262217 HRU262217 IBQ262217 ILM262217 IVI262217 JFE262217 JPA262217 JYW262217 KIS262217 KSO262217 LCK262217 LMG262217 LWC262217 MFY262217 MPU262217 MZQ262217 NJM262217 NTI262217 ODE262217 ONA262217 OWW262217 PGS262217 PQO262217 QAK262217 QKG262217 QUC262217 RDY262217 RNU262217 RXQ262217 SHM262217 SRI262217 TBE262217 TLA262217 TUW262217 UES262217 UOO262217 UYK262217 VIG262217 VSC262217 WBY262217 WLU262217 WVQ262217 MZQ589962 JE327753 TA327753 ACW327753 AMS327753 AWO327753 BGK327753 BQG327753 CAC327753 CJY327753 CTU327753 DDQ327753 DNM327753 DXI327753 EHE327753 ERA327753 FAW327753 FKS327753 FUO327753 GEK327753 GOG327753 GYC327753 HHY327753 HRU327753 IBQ327753 ILM327753 IVI327753 JFE327753 JPA327753 JYW327753 KIS327753 KSO327753 LCK327753 LMG327753 LWC327753 MFY327753 MPU327753 MZQ327753 NJM327753 NTI327753 ODE327753 ONA327753 OWW327753 PGS327753 PQO327753 QAK327753 QKG327753 QUC327753 RDY327753 RNU327753 RXQ327753 SHM327753 SRI327753 TBE327753 TLA327753 TUW327753 UES327753 UOO327753 UYK327753 VIG327753 VSC327753 WBY327753 WLU327753 WVQ327753 NJM589962 JE393289 TA393289 ACW393289 AMS393289 AWO393289 BGK393289 BQG393289 CAC393289 CJY393289 CTU393289 DDQ393289 DNM393289 DXI393289 EHE393289 ERA393289 FAW393289 FKS393289 FUO393289 GEK393289 GOG393289 GYC393289 HHY393289 HRU393289 IBQ393289 ILM393289 IVI393289 JFE393289 JPA393289 JYW393289 KIS393289 KSO393289 LCK393289 LMG393289 LWC393289 MFY393289 MPU393289 MZQ393289 NJM393289 NTI393289 ODE393289 ONA393289 OWW393289 PGS393289 PQO393289 QAK393289 QKG393289 QUC393289 RDY393289 RNU393289 RXQ393289 SHM393289 SRI393289 TBE393289 TLA393289 TUW393289 UES393289 UOO393289 UYK393289 VIG393289 VSC393289 WBY393289 WLU393289 WVQ393289 NTI589962 JE458825 TA458825 ACW458825 AMS458825 AWO458825 BGK458825 BQG458825 CAC458825 CJY458825 CTU458825 DDQ458825 DNM458825 DXI458825 EHE458825 ERA458825 FAW458825 FKS458825 FUO458825 GEK458825 GOG458825 GYC458825 HHY458825 HRU458825 IBQ458825 ILM458825 IVI458825 JFE458825 JPA458825 JYW458825 KIS458825 KSO458825 LCK458825 LMG458825 LWC458825 MFY458825 MPU458825 MZQ458825 NJM458825 NTI458825 ODE458825 ONA458825 OWW458825 PGS458825 PQO458825 QAK458825 QKG458825 QUC458825 RDY458825 RNU458825 RXQ458825 SHM458825 SRI458825 TBE458825 TLA458825 TUW458825 UES458825 UOO458825 UYK458825 VIG458825 VSC458825 WBY458825 WLU458825 WVQ458825 ODE589962 JE524361 TA524361 ACW524361 AMS524361 AWO524361 BGK524361 BQG524361 CAC524361 CJY524361 CTU524361 DDQ524361 DNM524361 DXI524361 EHE524361 ERA524361 FAW524361 FKS524361 FUO524361 GEK524361 GOG524361 GYC524361 HHY524361 HRU524361 IBQ524361 ILM524361 IVI524361 JFE524361 JPA524361 JYW524361 KIS524361 KSO524361 LCK524361 LMG524361 LWC524361 MFY524361 MPU524361 MZQ524361 NJM524361 NTI524361 ODE524361 ONA524361 OWW524361 PGS524361 PQO524361 QAK524361 QKG524361 QUC524361 RDY524361 RNU524361 RXQ524361 SHM524361 SRI524361 TBE524361 TLA524361 TUW524361 UES524361 UOO524361 UYK524361 VIG524361 VSC524361 WBY524361 WLU524361 WVQ524361 ONA589962 JE589897 TA589897 ACW589897 AMS589897 AWO589897 BGK589897 BQG589897 CAC589897 CJY589897 CTU589897 DDQ589897 DNM589897 DXI589897 EHE589897 ERA589897 FAW589897 FKS589897 FUO589897 GEK589897 GOG589897 GYC589897 HHY589897 HRU589897 IBQ589897 ILM589897 IVI589897 JFE589897 JPA589897 JYW589897 KIS589897 KSO589897 LCK589897 LMG589897 LWC589897 MFY589897 MPU589897 MZQ589897 NJM589897 NTI589897 ODE589897 ONA589897 OWW589897 PGS589897 PQO589897 QAK589897 QKG589897 QUC589897 RDY589897 RNU589897 RXQ589897 SHM589897 SRI589897 TBE589897 TLA589897 TUW589897 UES589897 UOO589897 UYK589897 VIG589897 VSC589897 WBY589897 WLU589897 WVQ589897 OWW589962 JE655433 TA655433 ACW655433 AMS655433 AWO655433 BGK655433 BQG655433 CAC655433 CJY655433 CTU655433 DDQ655433 DNM655433 DXI655433 EHE655433 ERA655433 FAW655433 FKS655433 FUO655433 GEK655433 GOG655433 GYC655433 HHY655433 HRU655433 IBQ655433 ILM655433 IVI655433 JFE655433 JPA655433 JYW655433 KIS655433 KSO655433 LCK655433 LMG655433 LWC655433 MFY655433 MPU655433 MZQ655433 NJM655433 NTI655433 ODE655433 ONA655433 OWW655433 PGS655433 PQO655433 QAK655433 QKG655433 QUC655433 RDY655433 RNU655433 RXQ655433 SHM655433 SRI655433 TBE655433 TLA655433 TUW655433 UES655433 UOO655433 UYK655433 VIG655433 VSC655433 WBY655433 WLU655433 WVQ655433 PGS589962 JE720969 TA720969 ACW720969 AMS720969 AWO720969 BGK720969 BQG720969 CAC720969 CJY720969 CTU720969 DDQ720969 DNM720969 DXI720969 EHE720969 ERA720969 FAW720969 FKS720969 FUO720969 GEK720969 GOG720969 GYC720969 HHY720969 HRU720969 IBQ720969 ILM720969 IVI720969 JFE720969 JPA720969 JYW720969 KIS720969 KSO720969 LCK720969 LMG720969 LWC720969 MFY720969 MPU720969 MZQ720969 NJM720969 NTI720969 ODE720969 ONA720969 OWW720969 PGS720969 PQO720969 QAK720969 QKG720969 QUC720969 RDY720969 RNU720969 RXQ720969 SHM720969 SRI720969 TBE720969 TLA720969 TUW720969 UES720969 UOO720969 UYK720969 VIG720969 VSC720969 WBY720969 WLU720969 WVQ720969 PQO589962 JE786505 TA786505 ACW786505 AMS786505 AWO786505 BGK786505 BQG786505 CAC786505 CJY786505 CTU786505 DDQ786505 DNM786505 DXI786505 EHE786505 ERA786505 FAW786505 FKS786505 FUO786505 GEK786505 GOG786505 GYC786505 HHY786505 HRU786505 IBQ786505 ILM786505 IVI786505 JFE786505 JPA786505 JYW786505 KIS786505 KSO786505 LCK786505 LMG786505 LWC786505 MFY786505 MPU786505 MZQ786505 NJM786505 NTI786505 ODE786505 ONA786505 OWW786505 PGS786505 PQO786505 QAK786505 QKG786505 QUC786505 RDY786505 RNU786505 RXQ786505 SHM786505 SRI786505 TBE786505 TLA786505 TUW786505 UES786505 UOO786505 UYK786505 VIG786505 VSC786505 WBY786505 WLU786505 WVQ786505 QAK589962 JE852041 TA852041 ACW852041 AMS852041 AWO852041 BGK852041 BQG852041 CAC852041 CJY852041 CTU852041 DDQ852041 DNM852041 DXI852041 EHE852041 ERA852041 FAW852041 FKS852041 FUO852041 GEK852041 GOG852041 GYC852041 HHY852041 HRU852041 IBQ852041 ILM852041 IVI852041 JFE852041 JPA852041 JYW852041 KIS852041 KSO852041 LCK852041 LMG852041 LWC852041 MFY852041 MPU852041 MZQ852041 NJM852041 NTI852041 ODE852041 ONA852041 OWW852041 PGS852041 PQO852041 QAK852041 QKG852041 QUC852041 RDY852041 RNU852041 RXQ852041 SHM852041 SRI852041 TBE852041 TLA852041 TUW852041 UES852041 UOO852041 UYK852041 VIG852041 VSC852041 WBY852041 WLU852041 WVQ852041 QKG589962 JE917577 TA917577 ACW917577 AMS917577 AWO917577 BGK917577 BQG917577 CAC917577 CJY917577 CTU917577 DDQ917577 DNM917577 DXI917577 EHE917577 ERA917577 FAW917577 FKS917577 FUO917577 GEK917577 GOG917577 GYC917577 HHY917577 HRU917577 IBQ917577 ILM917577 IVI917577 JFE917577 JPA917577 JYW917577 KIS917577 KSO917577 LCK917577 LMG917577 LWC917577 MFY917577 MPU917577 MZQ917577 NJM917577 NTI917577 ODE917577 ONA917577 OWW917577 PGS917577 PQO917577 QAK917577 QKG917577 QUC917577 RDY917577 RNU917577 RXQ917577 SHM917577 SRI917577 TBE917577 TLA917577 TUW917577 UES917577 UOO917577 UYK917577 VIG917577 VSC917577 WBY917577 WLU917577 WVQ917577 QUC589962 JE983113 TA983113 ACW983113 AMS983113 AWO983113 BGK983113 BQG983113 CAC983113 CJY983113 CTU983113 DDQ983113 DNM983113 DXI983113 EHE983113 ERA983113 FAW983113 FKS983113 FUO983113 GEK983113 GOG983113 GYC983113 HHY983113 HRU983113 IBQ983113 ILM983113 IVI983113 JFE983113 JPA983113 JYW983113 KIS983113 KSO983113 LCK983113 LMG983113 LWC983113 MFY983113 MPU983113 MZQ983113 NJM983113 NTI983113 ODE983113 ONA983113 OWW983113 PGS983113 PQO983113 QAK983113 QKG983113 QUC983113 RDY983113 RNU983113 RXQ983113 SHM983113 SRI983113 TBE983113 TLA983113 TUW983113 UES983113 UOO983113 UYK983113 VIG983113 VSC983113 WBY983113 WLU983113 WVQ983113 RDY589962 JE81 TA81 ACW81 AMS81 AWO81 BGK81 BQG81 CAC81 CJY81 CTU81 DDQ81 DNM81 DXI81 EHE81 ERA81 FAW81 FKS81 FUO81 GEK81 GOG81 GYC81 HHY81 HRU81 IBQ81 ILM81 IVI81 JFE81 JPA81 JYW81 KIS81 KSO81 LCK81 LMG81 LWC81 MFY81 MPU81 MZQ81 NJM81 NTI81 ODE81 ONA81 OWW81 PGS81 PQO81 QAK81 QKG81 QUC81 RDY81 RNU81 RXQ81 SHM81 SRI81 TBE81 TLA81 TUW81 UES81 UOO81 UYK81 VIG81 VSC81 WBY81 WLU81 WVQ81 RNU589962 JE65617 TA65617 ACW65617 AMS65617 AWO65617 BGK65617 BQG65617 CAC65617 CJY65617 CTU65617 DDQ65617 DNM65617 DXI65617 EHE65617 ERA65617 FAW65617 FKS65617 FUO65617 GEK65617 GOG65617 GYC65617 HHY65617 HRU65617 IBQ65617 ILM65617 IVI65617 JFE65617 JPA65617 JYW65617 KIS65617 KSO65617 LCK65617 LMG65617 LWC65617 MFY65617 MPU65617 MZQ65617 NJM65617 NTI65617 ODE65617 ONA65617 OWW65617 PGS65617 PQO65617 QAK65617 QKG65617 QUC65617 RDY65617 RNU65617 RXQ65617 SHM65617 SRI65617 TBE65617 TLA65617 TUW65617 UES65617 UOO65617 UYK65617 VIG65617 VSC65617 WBY65617 WLU65617 WVQ65617 RXQ589962 JE131153 TA131153 ACW131153 AMS131153 AWO131153 BGK131153 BQG131153 CAC131153 CJY131153 CTU131153 DDQ131153 DNM131153 DXI131153 EHE131153 ERA131153 FAW131153 FKS131153 FUO131153 GEK131153 GOG131153 GYC131153 HHY131153 HRU131153 IBQ131153 ILM131153 IVI131153 JFE131153 JPA131153 JYW131153 KIS131153 KSO131153 LCK131153 LMG131153 LWC131153 MFY131153 MPU131153 MZQ131153 NJM131153 NTI131153 ODE131153 ONA131153 OWW131153 PGS131153 PQO131153 QAK131153 QKG131153 QUC131153 RDY131153 RNU131153 RXQ131153 SHM131153 SRI131153 TBE131153 TLA131153 TUW131153 UES131153 UOO131153 UYK131153 VIG131153 VSC131153 WBY131153 WLU131153 WVQ131153 SHM589962 JE196689 TA196689 ACW196689 AMS196689 AWO196689 BGK196689 BQG196689 CAC196689 CJY196689 CTU196689 DDQ196689 DNM196689 DXI196689 EHE196689 ERA196689 FAW196689 FKS196689 FUO196689 GEK196689 GOG196689 GYC196689 HHY196689 HRU196689 IBQ196689 ILM196689 IVI196689 JFE196689 JPA196689 JYW196689 KIS196689 KSO196689 LCK196689 LMG196689 LWC196689 MFY196689 MPU196689 MZQ196689 NJM196689 NTI196689 ODE196689 ONA196689 OWW196689 PGS196689 PQO196689 QAK196689 QKG196689 QUC196689 RDY196689 RNU196689 RXQ196689 SHM196689 SRI196689 TBE196689 TLA196689 TUW196689 UES196689 UOO196689 UYK196689 VIG196689 VSC196689 WBY196689 WLU196689 WVQ196689 SRI589962 JE262225 TA262225 ACW262225 AMS262225 AWO262225 BGK262225 BQG262225 CAC262225 CJY262225 CTU262225 DDQ262225 DNM262225 DXI262225 EHE262225 ERA262225 FAW262225 FKS262225 FUO262225 GEK262225 GOG262225 GYC262225 HHY262225 HRU262225 IBQ262225 ILM262225 IVI262225 JFE262225 JPA262225 JYW262225 KIS262225 KSO262225 LCK262225 LMG262225 LWC262225 MFY262225 MPU262225 MZQ262225 NJM262225 NTI262225 ODE262225 ONA262225 OWW262225 PGS262225 PQO262225 QAK262225 QKG262225 QUC262225 RDY262225 RNU262225 RXQ262225 SHM262225 SRI262225 TBE262225 TLA262225 TUW262225 UES262225 UOO262225 UYK262225 VIG262225 VSC262225 WBY262225 WLU262225 WVQ262225 TBE589962 JE327761 TA327761 ACW327761 AMS327761 AWO327761 BGK327761 BQG327761 CAC327761 CJY327761 CTU327761 DDQ327761 DNM327761 DXI327761 EHE327761 ERA327761 FAW327761 FKS327761 FUO327761 GEK327761 GOG327761 GYC327761 HHY327761 HRU327761 IBQ327761 ILM327761 IVI327761 JFE327761 JPA327761 JYW327761 KIS327761 KSO327761 LCK327761 LMG327761 LWC327761 MFY327761 MPU327761 MZQ327761 NJM327761 NTI327761 ODE327761 ONA327761 OWW327761 PGS327761 PQO327761 QAK327761 QKG327761 QUC327761 RDY327761 RNU327761 RXQ327761 SHM327761 SRI327761 TBE327761 TLA327761 TUW327761 UES327761 UOO327761 UYK327761 VIG327761 VSC327761 WBY327761 WLU327761 WVQ327761 TLA589962 JE393297 TA393297 ACW393297 AMS393297 AWO393297 BGK393297 BQG393297 CAC393297 CJY393297 CTU393297 DDQ393297 DNM393297 DXI393297 EHE393297 ERA393297 FAW393297 FKS393297 FUO393297 GEK393297 GOG393297 GYC393297 HHY393297 HRU393297 IBQ393297 ILM393297 IVI393297 JFE393297 JPA393297 JYW393297 KIS393297 KSO393297 LCK393297 LMG393297 LWC393297 MFY393297 MPU393297 MZQ393297 NJM393297 NTI393297 ODE393297 ONA393297 OWW393297 PGS393297 PQO393297 QAK393297 QKG393297 QUC393297 RDY393297 RNU393297 RXQ393297 SHM393297 SRI393297 TBE393297 TLA393297 TUW393297 UES393297 UOO393297 UYK393297 VIG393297 VSC393297 WBY393297 WLU393297 WVQ393297 TUW589962 JE458833 TA458833 ACW458833 AMS458833 AWO458833 BGK458833 BQG458833 CAC458833 CJY458833 CTU458833 DDQ458833 DNM458833 DXI458833 EHE458833 ERA458833 FAW458833 FKS458833 FUO458833 GEK458833 GOG458833 GYC458833 HHY458833 HRU458833 IBQ458833 ILM458833 IVI458833 JFE458833 JPA458833 JYW458833 KIS458833 KSO458833 LCK458833 LMG458833 LWC458833 MFY458833 MPU458833 MZQ458833 NJM458833 NTI458833 ODE458833 ONA458833 OWW458833 PGS458833 PQO458833 QAK458833 QKG458833 QUC458833 RDY458833 RNU458833 RXQ458833 SHM458833 SRI458833 TBE458833 TLA458833 TUW458833 UES458833 UOO458833 UYK458833 VIG458833 VSC458833 WBY458833 WLU458833 WVQ458833 UES589962 JE524369 TA524369 ACW524369 AMS524369 AWO524369 BGK524369 BQG524369 CAC524369 CJY524369 CTU524369 DDQ524369 DNM524369 DXI524369 EHE524369 ERA524369 FAW524369 FKS524369 FUO524369 GEK524369 GOG524369 GYC524369 HHY524369 HRU524369 IBQ524369 ILM524369 IVI524369 JFE524369 JPA524369 JYW524369 KIS524369 KSO524369 LCK524369 LMG524369 LWC524369 MFY524369 MPU524369 MZQ524369 NJM524369 NTI524369 ODE524369 ONA524369 OWW524369 PGS524369 PQO524369 QAK524369 QKG524369 QUC524369 RDY524369 RNU524369 RXQ524369 SHM524369 SRI524369 TBE524369 TLA524369 TUW524369 UES524369 UOO524369 UYK524369 VIG524369 VSC524369 WBY524369 WLU524369 WVQ524369 UOO589962 JE589905 TA589905 ACW589905 AMS589905 AWO589905 BGK589905 BQG589905 CAC589905 CJY589905 CTU589905 DDQ589905 DNM589905 DXI589905 EHE589905 ERA589905 FAW589905 FKS589905 FUO589905 GEK589905 GOG589905 GYC589905 HHY589905 HRU589905 IBQ589905 ILM589905 IVI589905 JFE589905 JPA589905 JYW589905 KIS589905 KSO589905 LCK589905 LMG589905 LWC589905 MFY589905 MPU589905 MZQ589905 NJM589905 NTI589905 ODE589905 ONA589905 OWW589905 PGS589905 PQO589905 QAK589905 QKG589905 QUC589905 RDY589905 RNU589905 RXQ589905 SHM589905 SRI589905 TBE589905 TLA589905 TUW589905 UES589905 UOO589905 UYK589905 VIG589905 VSC589905 WBY589905 WLU589905 WVQ589905 UYK589962 JE655441 TA655441 ACW655441 AMS655441 AWO655441 BGK655441 BQG655441 CAC655441 CJY655441 CTU655441 DDQ655441 DNM655441 DXI655441 EHE655441 ERA655441 FAW655441 FKS655441 FUO655441 GEK655441 GOG655441 GYC655441 HHY655441 HRU655441 IBQ655441 ILM655441 IVI655441 JFE655441 JPA655441 JYW655441 KIS655441 KSO655441 LCK655441 LMG655441 LWC655441 MFY655441 MPU655441 MZQ655441 NJM655441 NTI655441 ODE655441 ONA655441 OWW655441 PGS655441 PQO655441 QAK655441 QKG655441 QUC655441 RDY655441 RNU655441 RXQ655441 SHM655441 SRI655441 TBE655441 TLA655441 TUW655441 UES655441 UOO655441 UYK655441 VIG655441 VSC655441 WBY655441 WLU655441 WVQ655441 VIG589962 JE720977 TA720977 ACW720977 AMS720977 AWO720977 BGK720977 BQG720977 CAC720977 CJY720977 CTU720977 DDQ720977 DNM720977 DXI720977 EHE720977 ERA720977 FAW720977 FKS720977 FUO720977 GEK720977 GOG720977 GYC720977 HHY720977 HRU720977 IBQ720977 ILM720977 IVI720977 JFE720977 JPA720977 JYW720977 KIS720977 KSO720977 LCK720977 LMG720977 LWC720977 MFY720977 MPU720977 MZQ720977 NJM720977 NTI720977 ODE720977 ONA720977 OWW720977 PGS720977 PQO720977 QAK720977 QKG720977 QUC720977 RDY720977 RNU720977 RXQ720977 SHM720977 SRI720977 TBE720977 TLA720977 TUW720977 UES720977 UOO720977 UYK720977 VIG720977 VSC720977 WBY720977 WLU720977 WVQ720977 VSC589962 JE786513 TA786513 ACW786513 AMS786513 AWO786513 BGK786513 BQG786513 CAC786513 CJY786513 CTU786513 DDQ786513 DNM786513 DXI786513 EHE786513 ERA786513 FAW786513 FKS786513 FUO786513 GEK786513 GOG786513 GYC786513 HHY786513 HRU786513 IBQ786513 ILM786513 IVI786513 JFE786513 JPA786513 JYW786513 KIS786513 KSO786513 LCK786513 LMG786513 LWC786513 MFY786513 MPU786513 MZQ786513 NJM786513 NTI786513 ODE786513 ONA786513 OWW786513 PGS786513 PQO786513 QAK786513 QKG786513 QUC786513 RDY786513 RNU786513 RXQ786513 SHM786513 SRI786513 TBE786513 TLA786513 TUW786513 UES786513 UOO786513 UYK786513 VIG786513 VSC786513 WBY786513 WLU786513 WVQ786513 WBY589962 JE852049 TA852049 ACW852049 AMS852049 AWO852049 BGK852049 BQG852049 CAC852049 CJY852049 CTU852049 DDQ852049 DNM852049 DXI852049 EHE852049 ERA852049 FAW852049 FKS852049 FUO852049 GEK852049 GOG852049 GYC852049 HHY852049 HRU852049 IBQ852049 ILM852049 IVI852049 JFE852049 JPA852049 JYW852049 KIS852049 KSO852049 LCK852049 LMG852049 LWC852049 MFY852049 MPU852049 MZQ852049 NJM852049 NTI852049 ODE852049 ONA852049 OWW852049 PGS852049 PQO852049 QAK852049 QKG852049 QUC852049 RDY852049 RNU852049 RXQ852049 SHM852049 SRI852049 TBE852049 TLA852049 TUW852049 UES852049 UOO852049 UYK852049 VIG852049 VSC852049 WBY852049 WLU852049 WVQ852049 WLU589962 JE917585 TA917585 ACW917585 AMS917585 AWO917585 BGK917585 BQG917585 CAC917585 CJY917585 CTU917585 DDQ917585 DNM917585 DXI917585 EHE917585 ERA917585 FAW917585 FKS917585 FUO917585 GEK917585 GOG917585 GYC917585 HHY917585 HRU917585 IBQ917585 ILM917585 IVI917585 JFE917585 JPA917585 JYW917585 KIS917585 KSO917585 LCK917585 LMG917585 LWC917585 MFY917585 MPU917585 MZQ917585 NJM917585 NTI917585 ODE917585 ONA917585 OWW917585 PGS917585 PQO917585 QAK917585 QKG917585 QUC917585 RDY917585 RNU917585 RXQ917585 SHM917585 SRI917585 TBE917585 TLA917585 TUW917585 UES917585 UOO917585 UYK917585 VIG917585 VSC917585 WBY917585 WLU917585 WVQ917585 WVQ589962 JE983121 TA983121 ACW983121 AMS983121 AWO983121 BGK983121 BQG983121 CAC983121 CJY983121 CTU983121 DDQ983121 DNM983121 DXI983121 EHE983121 ERA983121 FAW983121 FKS983121 FUO983121 GEK983121 GOG983121 GYC983121 HHY983121 HRU983121 IBQ983121 ILM983121 IVI983121 JFE983121 JPA983121 JYW983121 KIS983121 KSO983121 LCK983121 LMG983121 LWC983121 MFY983121 MPU983121 MZQ983121 NJM983121 NTI983121 ODE983121 ONA983121 OWW983121 PGS983121 PQO983121 QAK983121 QKG983121 QUC983121 RDY983121 RNU983121 RXQ983121 SHM983121 SRI983121 TBE983121 TLA983121 TUW983121 UES983121 UOO983121 UYK983121 VIG983121 VSC983121 WBY983121 WLU983121 WVQ983121 UYK983178 JE107 TA107 ACW107 AMS107 AWO107 BGK107 BQG107 CAC107 CJY107 CTU107 DDQ107 DNM107 DXI107 EHE107 ERA107 FAW107 FKS107 FUO107 GEK107 GOG107 GYC107 HHY107 HRU107 IBQ107 ILM107 IVI107 JFE107 JPA107 JYW107 KIS107 KSO107 LCK107 LMG107 LWC107 MFY107 MPU107 MZQ107 NJM107 NTI107 ODE107 ONA107 OWW107 PGS107 PQO107 QAK107 QKG107 QUC107 RDY107 RNU107 RXQ107 SHM107 SRI107 TBE107 TLA107 TUW107 UES107 UOO107 UYK107 VIG107 VSC107 WBY107 WLU107 WVQ107 JE655498 JE65643 TA65643 ACW65643 AMS65643 AWO65643 BGK65643 BQG65643 CAC65643 CJY65643 CTU65643 DDQ65643 DNM65643 DXI65643 EHE65643 ERA65643 FAW65643 FKS65643 FUO65643 GEK65643 GOG65643 GYC65643 HHY65643 HRU65643 IBQ65643 ILM65643 IVI65643 JFE65643 JPA65643 JYW65643 KIS65643 KSO65643 LCK65643 LMG65643 LWC65643 MFY65643 MPU65643 MZQ65643 NJM65643 NTI65643 ODE65643 ONA65643 OWW65643 PGS65643 PQO65643 QAK65643 QKG65643 QUC65643 RDY65643 RNU65643 RXQ65643 SHM65643 SRI65643 TBE65643 TLA65643 TUW65643 UES65643 UOO65643 UYK65643 VIG65643 VSC65643 WBY65643 WLU65643 WVQ65643 TA655498 JE131179 TA131179 ACW131179 AMS131179 AWO131179 BGK131179 BQG131179 CAC131179 CJY131179 CTU131179 DDQ131179 DNM131179 DXI131179 EHE131179 ERA131179 FAW131179 FKS131179 FUO131179 GEK131179 GOG131179 GYC131179 HHY131179 HRU131179 IBQ131179 ILM131179 IVI131179 JFE131179 JPA131179 JYW131179 KIS131179 KSO131179 LCK131179 LMG131179 LWC131179 MFY131179 MPU131179 MZQ131179 NJM131179 NTI131179 ODE131179 ONA131179 OWW131179 PGS131179 PQO131179 QAK131179 QKG131179 QUC131179 RDY131179 RNU131179 RXQ131179 SHM131179 SRI131179 TBE131179 TLA131179 TUW131179 UES131179 UOO131179 UYK131179 VIG131179 VSC131179 WBY131179 WLU131179 WVQ131179 ACW655498 JE196715 TA196715 ACW196715 AMS196715 AWO196715 BGK196715 BQG196715 CAC196715 CJY196715 CTU196715 DDQ196715 DNM196715 DXI196715 EHE196715 ERA196715 FAW196715 FKS196715 FUO196715 GEK196715 GOG196715 GYC196715 HHY196715 HRU196715 IBQ196715 ILM196715 IVI196715 JFE196715 JPA196715 JYW196715 KIS196715 KSO196715 LCK196715 LMG196715 LWC196715 MFY196715 MPU196715 MZQ196715 NJM196715 NTI196715 ODE196715 ONA196715 OWW196715 PGS196715 PQO196715 QAK196715 QKG196715 QUC196715 RDY196715 RNU196715 RXQ196715 SHM196715 SRI196715 TBE196715 TLA196715 TUW196715 UES196715 UOO196715 UYK196715 VIG196715 VSC196715 WBY196715 WLU196715 WVQ196715 AMS655498 JE262251 TA262251 ACW262251 AMS262251 AWO262251 BGK262251 BQG262251 CAC262251 CJY262251 CTU262251 DDQ262251 DNM262251 DXI262251 EHE262251 ERA262251 FAW262251 FKS262251 FUO262251 GEK262251 GOG262251 GYC262251 HHY262251 HRU262251 IBQ262251 ILM262251 IVI262251 JFE262251 JPA262251 JYW262251 KIS262251 KSO262251 LCK262251 LMG262251 LWC262251 MFY262251 MPU262251 MZQ262251 NJM262251 NTI262251 ODE262251 ONA262251 OWW262251 PGS262251 PQO262251 QAK262251 QKG262251 QUC262251 RDY262251 RNU262251 RXQ262251 SHM262251 SRI262251 TBE262251 TLA262251 TUW262251 UES262251 UOO262251 UYK262251 VIG262251 VSC262251 WBY262251 WLU262251 WVQ262251 AWO655498 JE327787 TA327787 ACW327787 AMS327787 AWO327787 BGK327787 BQG327787 CAC327787 CJY327787 CTU327787 DDQ327787 DNM327787 DXI327787 EHE327787 ERA327787 FAW327787 FKS327787 FUO327787 GEK327787 GOG327787 GYC327787 HHY327787 HRU327787 IBQ327787 ILM327787 IVI327787 JFE327787 JPA327787 JYW327787 KIS327787 KSO327787 LCK327787 LMG327787 LWC327787 MFY327787 MPU327787 MZQ327787 NJM327787 NTI327787 ODE327787 ONA327787 OWW327787 PGS327787 PQO327787 QAK327787 QKG327787 QUC327787 RDY327787 RNU327787 RXQ327787 SHM327787 SRI327787 TBE327787 TLA327787 TUW327787 UES327787 UOO327787 UYK327787 VIG327787 VSC327787 WBY327787 WLU327787 WVQ327787 BGK655498 JE393323 TA393323 ACW393323 AMS393323 AWO393323 BGK393323 BQG393323 CAC393323 CJY393323 CTU393323 DDQ393323 DNM393323 DXI393323 EHE393323 ERA393323 FAW393323 FKS393323 FUO393323 GEK393323 GOG393323 GYC393323 HHY393323 HRU393323 IBQ393323 ILM393323 IVI393323 JFE393323 JPA393323 JYW393323 KIS393323 KSO393323 LCK393323 LMG393323 LWC393323 MFY393323 MPU393323 MZQ393323 NJM393323 NTI393323 ODE393323 ONA393323 OWW393323 PGS393323 PQO393323 QAK393323 QKG393323 QUC393323 RDY393323 RNU393323 RXQ393323 SHM393323 SRI393323 TBE393323 TLA393323 TUW393323 UES393323 UOO393323 UYK393323 VIG393323 VSC393323 WBY393323 WLU393323 WVQ393323 BQG655498 JE458859 TA458859 ACW458859 AMS458859 AWO458859 BGK458859 BQG458859 CAC458859 CJY458859 CTU458859 DDQ458859 DNM458859 DXI458859 EHE458859 ERA458859 FAW458859 FKS458859 FUO458859 GEK458859 GOG458859 GYC458859 HHY458859 HRU458859 IBQ458859 ILM458859 IVI458859 JFE458859 JPA458859 JYW458859 KIS458859 KSO458859 LCK458859 LMG458859 LWC458859 MFY458859 MPU458859 MZQ458859 NJM458859 NTI458859 ODE458859 ONA458859 OWW458859 PGS458859 PQO458859 QAK458859 QKG458859 QUC458859 RDY458859 RNU458859 RXQ458859 SHM458859 SRI458859 TBE458859 TLA458859 TUW458859 UES458859 UOO458859 UYK458859 VIG458859 VSC458859 WBY458859 WLU458859 WVQ458859 CAC655498 JE524395 TA524395 ACW524395 AMS524395 AWO524395 BGK524395 BQG524395 CAC524395 CJY524395 CTU524395 DDQ524395 DNM524395 DXI524395 EHE524395 ERA524395 FAW524395 FKS524395 FUO524395 GEK524395 GOG524395 GYC524395 HHY524395 HRU524395 IBQ524395 ILM524395 IVI524395 JFE524395 JPA524395 JYW524395 KIS524395 KSO524395 LCK524395 LMG524395 LWC524395 MFY524395 MPU524395 MZQ524395 NJM524395 NTI524395 ODE524395 ONA524395 OWW524395 PGS524395 PQO524395 QAK524395 QKG524395 QUC524395 RDY524395 RNU524395 RXQ524395 SHM524395 SRI524395 TBE524395 TLA524395 TUW524395 UES524395 UOO524395 UYK524395 VIG524395 VSC524395 WBY524395 WLU524395 WVQ524395 CJY655498 JE589931 TA589931 ACW589931 AMS589931 AWO589931 BGK589931 BQG589931 CAC589931 CJY589931 CTU589931 DDQ589931 DNM589931 DXI589931 EHE589931 ERA589931 FAW589931 FKS589931 FUO589931 GEK589931 GOG589931 GYC589931 HHY589931 HRU589931 IBQ589931 ILM589931 IVI589931 JFE589931 JPA589931 JYW589931 KIS589931 KSO589931 LCK589931 LMG589931 LWC589931 MFY589931 MPU589931 MZQ589931 NJM589931 NTI589931 ODE589931 ONA589931 OWW589931 PGS589931 PQO589931 QAK589931 QKG589931 QUC589931 RDY589931 RNU589931 RXQ589931 SHM589931 SRI589931 TBE589931 TLA589931 TUW589931 UES589931 UOO589931 UYK589931 VIG589931 VSC589931 WBY589931 WLU589931 WVQ589931 CTU655498 JE655467 TA655467 ACW655467 AMS655467 AWO655467 BGK655467 BQG655467 CAC655467 CJY655467 CTU655467 DDQ655467 DNM655467 DXI655467 EHE655467 ERA655467 FAW655467 FKS655467 FUO655467 GEK655467 GOG655467 GYC655467 HHY655467 HRU655467 IBQ655467 ILM655467 IVI655467 JFE655467 JPA655467 JYW655467 KIS655467 KSO655467 LCK655467 LMG655467 LWC655467 MFY655467 MPU655467 MZQ655467 NJM655467 NTI655467 ODE655467 ONA655467 OWW655467 PGS655467 PQO655467 QAK655467 QKG655467 QUC655467 RDY655467 RNU655467 RXQ655467 SHM655467 SRI655467 TBE655467 TLA655467 TUW655467 UES655467 UOO655467 UYK655467 VIG655467 VSC655467 WBY655467 WLU655467 WVQ655467 DDQ655498 JE721003 TA721003 ACW721003 AMS721003 AWO721003 BGK721003 BQG721003 CAC721003 CJY721003 CTU721003 DDQ721003 DNM721003 DXI721003 EHE721003 ERA721003 FAW721003 FKS721003 FUO721003 GEK721003 GOG721003 GYC721003 HHY721003 HRU721003 IBQ721003 ILM721003 IVI721003 JFE721003 JPA721003 JYW721003 KIS721003 KSO721003 LCK721003 LMG721003 LWC721003 MFY721003 MPU721003 MZQ721003 NJM721003 NTI721003 ODE721003 ONA721003 OWW721003 PGS721003 PQO721003 QAK721003 QKG721003 QUC721003 RDY721003 RNU721003 RXQ721003 SHM721003 SRI721003 TBE721003 TLA721003 TUW721003 UES721003 UOO721003 UYK721003 VIG721003 VSC721003 WBY721003 WLU721003 WVQ721003 DNM655498 JE786539 TA786539 ACW786539 AMS786539 AWO786539 BGK786539 BQG786539 CAC786539 CJY786539 CTU786539 DDQ786539 DNM786539 DXI786539 EHE786539 ERA786539 FAW786539 FKS786539 FUO786539 GEK786539 GOG786539 GYC786539 HHY786539 HRU786539 IBQ786539 ILM786539 IVI786539 JFE786539 JPA786539 JYW786539 KIS786539 KSO786539 LCK786539 LMG786539 LWC786539 MFY786539 MPU786539 MZQ786539 NJM786539 NTI786539 ODE786539 ONA786539 OWW786539 PGS786539 PQO786539 QAK786539 QKG786539 QUC786539 RDY786539 RNU786539 RXQ786539 SHM786539 SRI786539 TBE786539 TLA786539 TUW786539 UES786539 UOO786539 UYK786539 VIG786539 VSC786539 WBY786539 WLU786539 WVQ786539 DXI655498 JE852075 TA852075 ACW852075 AMS852075 AWO852075 BGK852075 BQG852075 CAC852075 CJY852075 CTU852075 DDQ852075 DNM852075 DXI852075 EHE852075 ERA852075 FAW852075 FKS852075 FUO852075 GEK852075 GOG852075 GYC852075 HHY852075 HRU852075 IBQ852075 ILM852075 IVI852075 JFE852075 JPA852075 JYW852075 KIS852075 KSO852075 LCK852075 LMG852075 LWC852075 MFY852075 MPU852075 MZQ852075 NJM852075 NTI852075 ODE852075 ONA852075 OWW852075 PGS852075 PQO852075 QAK852075 QKG852075 QUC852075 RDY852075 RNU852075 RXQ852075 SHM852075 SRI852075 TBE852075 TLA852075 TUW852075 UES852075 UOO852075 UYK852075 VIG852075 VSC852075 WBY852075 WLU852075 WVQ852075 EHE655498 JE917611 TA917611 ACW917611 AMS917611 AWO917611 BGK917611 BQG917611 CAC917611 CJY917611 CTU917611 DDQ917611 DNM917611 DXI917611 EHE917611 ERA917611 FAW917611 FKS917611 FUO917611 GEK917611 GOG917611 GYC917611 HHY917611 HRU917611 IBQ917611 ILM917611 IVI917611 JFE917611 JPA917611 JYW917611 KIS917611 KSO917611 LCK917611 LMG917611 LWC917611 MFY917611 MPU917611 MZQ917611 NJM917611 NTI917611 ODE917611 ONA917611 OWW917611 PGS917611 PQO917611 QAK917611 QKG917611 QUC917611 RDY917611 RNU917611 RXQ917611 SHM917611 SRI917611 TBE917611 TLA917611 TUW917611 UES917611 UOO917611 UYK917611 VIG917611 VSC917611 WBY917611 WLU917611 WVQ917611 ERA655498 JE983147 TA983147 ACW983147 AMS983147 AWO983147 BGK983147 BQG983147 CAC983147 CJY983147 CTU983147 DDQ983147 DNM983147 DXI983147 EHE983147 ERA983147 FAW983147 FKS983147 FUO983147 GEK983147 GOG983147 GYC983147 HHY983147 HRU983147 IBQ983147 ILM983147 IVI983147 JFE983147 JPA983147 JYW983147 KIS983147 KSO983147 LCK983147 LMG983147 LWC983147 MFY983147 MPU983147 MZQ983147 NJM983147 NTI983147 ODE983147 ONA983147 OWW983147 PGS983147 PQO983147 QAK983147 QKG983147 QUC983147 RDY983147 RNU983147 RXQ983147 SHM983147 SRI983147 TBE983147 TLA983147 TUW983147 UES983147 UOO983147 UYK983147 VIG983147 VSC983147 WBY983147 WLU983147 WVQ983147 FAW655498 JE151 TA151 ACW151 AMS151 AWO151 BGK151 BQG151 CAC151 CJY151 CTU151 DDQ151 DNM151 DXI151 EHE151 ERA151 FAW151 FKS151 FUO151 GEK151 GOG151 GYC151 HHY151 HRU151 IBQ151 ILM151 IVI151 JFE151 JPA151 JYW151 KIS151 KSO151 LCK151 LMG151 LWC151 MFY151 MPU151 MZQ151 NJM151 NTI151 ODE151 ONA151 OWW151 PGS151 PQO151 QAK151 QKG151 QUC151 RDY151 RNU151 RXQ151 SHM151 SRI151 TBE151 TLA151 TUW151 UES151 UOO151 UYK151 VIG151 VSC151 WBY151 WLU151 WVQ151 FKS655498 JE65687 TA65687 ACW65687 AMS65687 AWO65687 BGK65687 BQG65687 CAC65687 CJY65687 CTU65687 DDQ65687 DNM65687 DXI65687 EHE65687 ERA65687 FAW65687 FKS65687 FUO65687 GEK65687 GOG65687 GYC65687 HHY65687 HRU65687 IBQ65687 ILM65687 IVI65687 JFE65687 JPA65687 JYW65687 KIS65687 KSO65687 LCK65687 LMG65687 LWC65687 MFY65687 MPU65687 MZQ65687 NJM65687 NTI65687 ODE65687 ONA65687 OWW65687 PGS65687 PQO65687 QAK65687 QKG65687 QUC65687 RDY65687 RNU65687 RXQ65687 SHM65687 SRI65687 TBE65687 TLA65687 TUW65687 UES65687 UOO65687 UYK65687 VIG65687 VSC65687 WBY65687 WLU65687 WVQ65687 FUO655498 JE131223 TA131223 ACW131223 AMS131223 AWO131223 BGK131223 BQG131223 CAC131223 CJY131223 CTU131223 DDQ131223 DNM131223 DXI131223 EHE131223 ERA131223 FAW131223 FKS131223 FUO131223 GEK131223 GOG131223 GYC131223 HHY131223 HRU131223 IBQ131223 ILM131223 IVI131223 JFE131223 JPA131223 JYW131223 KIS131223 KSO131223 LCK131223 LMG131223 LWC131223 MFY131223 MPU131223 MZQ131223 NJM131223 NTI131223 ODE131223 ONA131223 OWW131223 PGS131223 PQO131223 QAK131223 QKG131223 QUC131223 RDY131223 RNU131223 RXQ131223 SHM131223 SRI131223 TBE131223 TLA131223 TUW131223 UES131223 UOO131223 UYK131223 VIG131223 VSC131223 WBY131223 WLU131223 WVQ131223 GEK655498 JE196759 TA196759 ACW196759 AMS196759 AWO196759 BGK196759 BQG196759 CAC196759 CJY196759 CTU196759 DDQ196759 DNM196759 DXI196759 EHE196759 ERA196759 FAW196759 FKS196759 FUO196759 GEK196759 GOG196759 GYC196759 HHY196759 HRU196759 IBQ196759 ILM196759 IVI196759 JFE196759 JPA196759 JYW196759 KIS196759 KSO196759 LCK196759 LMG196759 LWC196759 MFY196759 MPU196759 MZQ196759 NJM196759 NTI196759 ODE196759 ONA196759 OWW196759 PGS196759 PQO196759 QAK196759 QKG196759 QUC196759 RDY196759 RNU196759 RXQ196759 SHM196759 SRI196759 TBE196759 TLA196759 TUW196759 UES196759 UOO196759 UYK196759 VIG196759 VSC196759 WBY196759 WLU196759 WVQ196759 GOG655498 JE262295 TA262295 ACW262295 AMS262295 AWO262295 BGK262295 BQG262295 CAC262295 CJY262295 CTU262295 DDQ262295 DNM262295 DXI262295 EHE262295 ERA262295 FAW262295 FKS262295 FUO262295 GEK262295 GOG262295 GYC262295 HHY262295 HRU262295 IBQ262295 ILM262295 IVI262295 JFE262295 JPA262295 JYW262295 KIS262295 KSO262295 LCK262295 LMG262295 LWC262295 MFY262295 MPU262295 MZQ262295 NJM262295 NTI262295 ODE262295 ONA262295 OWW262295 PGS262295 PQO262295 QAK262295 QKG262295 QUC262295 RDY262295 RNU262295 RXQ262295 SHM262295 SRI262295 TBE262295 TLA262295 TUW262295 UES262295 UOO262295 UYK262295 VIG262295 VSC262295 WBY262295 WLU262295 WVQ262295 GYC655498 JE327831 TA327831 ACW327831 AMS327831 AWO327831 BGK327831 BQG327831 CAC327831 CJY327831 CTU327831 DDQ327831 DNM327831 DXI327831 EHE327831 ERA327831 FAW327831 FKS327831 FUO327831 GEK327831 GOG327831 GYC327831 HHY327831 HRU327831 IBQ327831 ILM327831 IVI327831 JFE327831 JPA327831 JYW327831 KIS327831 KSO327831 LCK327831 LMG327831 LWC327831 MFY327831 MPU327831 MZQ327831 NJM327831 NTI327831 ODE327831 ONA327831 OWW327831 PGS327831 PQO327831 QAK327831 QKG327831 QUC327831 RDY327831 RNU327831 RXQ327831 SHM327831 SRI327831 TBE327831 TLA327831 TUW327831 UES327831 UOO327831 UYK327831 VIG327831 VSC327831 WBY327831 WLU327831 WVQ327831 HHY655498 JE393367 TA393367 ACW393367 AMS393367 AWO393367 BGK393367 BQG393367 CAC393367 CJY393367 CTU393367 DDQ393367 DNM393367 DXI393367 EHE393367 ERA393367 FAW393367 FKS393367 FUO393367 GEK393367 GOG393367 GYC393367 HHY393367 HRU393367 IBQ393367 ILM393367 IVI393367 JFE393367 JPA393367 JYW393367 KIS393367 KSO393367 LCK393367 LMG393367 LWC393367 MFY393367 MPU393367 MZQ393367 NJM393367 NTI393367 ODE393367 ONA393367 OWW393367 PGS393367 PQO393367 QAK393367 QKG393367 QUC393367 RDY393367 RNU393367 RXQ393367 SHM393367 SRI393367 TBE393367 TLA393367 TUW393367 UES393367 UOO393367 UYK393367 VIG393367 VSC393367 WBY393367 WLU393367 WVQ393367 HRU655498 JE458903 TA458903 ACW458903 AMS458903 AWO458903 BGK458903 BQG458903 CAC458903 CJY458903 CTU458903 DDQ458903 DNM458903 DXI458903 EHE458903 ERA458903 FAW458903 FKS458903 FUO458903 GEK458903 GOG458903 GYC458903 HHY458903 HRU458903 IBQ458903 ILM458903 IVI458903 JFE458903 JPA458903 JYW458903 KIS458903 KSO458903 LCK458903 LMG458903 LWC458903 MFY458903 MPU458903 MZQ458903 NJM458903 NTI458903 ODE458903 ONA458903 OWW458903 PGS458903 PQO458903 QAK458903 QKG458903 QUC458903 RDY458903 RNU458903 RXQ458903 SHM458903 SRI458903 TBE458903 TLA458903 TUW458903 UES458903 UOO458903 UYK458903 VIG458903 VSC458903 WBY458903 WLU458903 WVQ458903 IBQ655498 JE524439 TA524439 ACW524439 AMS524439 AWO524439 BGK524439 BQG524439 CAC524439 CJY524439 CTU524439 DDQ524439 DNM524439 DXI524439 EHE524439 ERA524439 FAW524439 FKS524439 FUO524439 GEK524439 GOG524439 GYC524439 HHY524439 HRU524439 IBQ524439 ILM524439 IVI524439 JFE524439 JPA524439 JYW524439 KIS524439 KSO524439 LCK524439 LMG524439 LWC524439 MFY524439 MPU524439 MZQ524439 NJM524439 NTI524439 ODE524439 ONA524439 OWW524439 PGS524439 PQO524439 QAK524439 QKG524439 QUC524439 RDY524439 RNU524439 RXQ524439 SHM524439 SRI524439 TBE524439 TLA524439 TUW524439 UES524439 UOO524439 UYK524439 VIG524439 VSC524439 WBY524439 WLU524439 WVQ524439 ILM655498 JE589975 TA589975 ACW589975 AMS589975 AWO589975 BGK589975 BQG589975 CAC589975 CJY589975 CTU589975 DDQ589975 DNM589975 DXI589975 EHE589975 ERA589975 FAW589975 FKS589975 FUO589975 GEK589975 GOG589975 GYC589975 HHY589975 HRU589975 IBQ589975 ILM589975 IVI589975 JFE589975 JPA589975 JYW589975 KIS589975 KSO589975 LCK589975 LMG589975 LWC589975 MFY589975 MPU589975 MZQ589975 NJM589975 NTI589975 ODE589975 ONA589975 OWW589975 PGS589975 PQO589975 QAK589975 QKG589975 QUC589975 RDY589975 RNU589975 RXQ589975 SHM589975 SRI589975 TBE589975 TLA589975 TUW589975 UES589975 UOO589975 UYK589975 VIG589975 VSC589975 WBY589975 WLU589975 WVQ589975 IVI655498 JE655511 TA655511 ACW655511 AMS655511 AWO655511 BGK655511 BQG655511 CAC655511 CJY655511 CTU655511 DDQ655511 DNM655511 DXI655511 EHE655511 ERA655511 FAW655511 FKS655511 FUO655511 GEK655511 GOG655511 GYC655511 HHY655511 HRU655511 IBQ655511 ILM655511 IVI655511 JFE655511 JPA655511 JYW655511 KIS655511 KSO655511 LCK655511 LMG655511 LWC655511 MFY655511 MPU655511 MZQ655511 NJM655511 NTI655511 ODE655511 ONA655511 OWW655511 PGS655511 PQO655511 QAK655511 QKG655511 QUC655511 RDY655511 RNU655511 RXQ655511 SHM655511 SRI655511 TBE655511 TLA655511 TUW655511 UES655511 UOO655511 UYK655511 VIG655511 VSC655511 WBY655511 WLU655511 WVQ655511 JFE655498 JE721047 TA721047 ACW721047 AMS721047 AWO721047 BGK721047 BQG721047 CAC721047 CJY721047 CTU721047 DDQ721047 DNM721047 DXI721047 EHE721047 ERA721047 FAW721047 FKS721047 FUO721047 GEK721047 GOG721047 GYC721047 HHY721047 HRU721047 IBQ721047 ILM721047 IVI721047 JFE721047 JPA721047 JYW721047 KIS721047 KSO721047 LCK721047 LMG721047 LWC721047 MFY721047 MPU721047 MZQ721047 NJM721047 NTI721047 ODE721047 ONA721047 OWW721047 PGS721047 PQO721047 QAK721047 QKG721047 QUC721047 RDY721047 RNU721047 RXQ721047 SHM721047 SRI721047 TBE721047 TLA721047 TUW721047 UES721047 UOO721047 UYK721047 VIG721047 VSC721047 WBY721047 WLU721047 WVQ721047 JPA655498 JE786583 TA786583 ACW786583 AMS786583 AWO786583 BGK786583 BQG786583 CAC786583 CJY786583 CTU786583 DDQ786583 DNM786583 DXI786583 EHE786583 ERA786583 FAW786583 FKS786583 FUO786583 GEK786583 GOG786583 GYC786583 HHY786583 HRU786583 IBQ786583 ILM786583 IVI786583 JFE786583 JPA786583 JYW786583 KIS786583 KSO786583 LCK786583 LMG786583 LWC786583 MFY786583 MPU786583 MZQ786583 NJM786583 NTI786583 ODE786583 ONA786583 OWW786583 PGS786583 PQO786583 QAK786583 QKG786583 QUC786583 RDY786583 RNU786583 RXQ786583 SHM786583 SRI786583 TBE786583 TLA786583 TUW786583 UES786583 UOO786583 UYK786583 VIG786583 VSC786583 WBY786583 WLU786583 WVQ786583 JYW655498 JE852119 TA852119 ACW852119 AMS852119 AWO852119 BGK852119 BQG852119 CAC852119 CJY852119 CTU852119 DDQ852119 DNM852119 DXI852119 EHE852119 ERA852119 FAW852119 FKS852119 FUO852119 GEK852119 GOG852119 GYC852119 HHY852119 HRU852119 IBQ852119 ILM852119 IVI852119 JFE852119 JPA852119 JYW852119 KIS852119 KSO852119 LCK852119 LMG852119 LWC852119 MFY852119 MPU852119 MZQ852119 NJM852119 NTI852119 ODE852119 ONA852119 OWW852119 PGS852119 PQO852119 QAK852119 QKG852119 QUC852119 RDY852119 RNU852119 RXQ852119 SHM852119 SRI852119 TBE852119 TLA852119 TUW852119 UES852119 UOO852119 UYK852119 VIG852119 VSC852119 WBY852119 WLU852119 WVQ852119 KIS655498 JE917655 TA917655 ACW917655 AMS917655 AWO917655 BGK917655 BQG917655 CAC917655 CJY917655 CTU917655 DDQ917655 DNM917655 DXI917655 EHE917655 ERA917655 FAW917655 FKS917655 FUO917655 GEK917655 GOG917655 GYC917655 HHY917655 HRU917655 IBQ917655 ILM917655 IVI917655 JFE917655 JPA917655 JYW917655 KIS917655 KSO917655 LCK917655 LMG917655 LWC917655 MFY917655 MPU917655 MZQ917655 NJM917655 NTI917655 ODE917655 ONA917655 OWW917655 PGS917655 PQO917655 QAK917655 QKG917655 QUC917655 RDY917655 RNU917655 RXQ917655 SHM917655 SRI917655 TBE917655 TLA917655 TUW917655 UES917655 UOO917655 UYK917655 VIG917655 VSC917655 WBY917655 WLU917655 WVQ917655 KSO655498 JE983191 TA983191 ACW983191 AMS983191 AWO983191 BGK983191 BQG983191 CAC983191 CJY983191 CTU983191 DDQ983191 DNM983191 DXI983191 EHE983191 ERA983191 FAW983191 FKS983191 FUO983191 GEK983191 GOG983191 GYC983191 HHY983191 HRU983191 IBQ983191 ILM983191 IVI983191 JFE983191 JPA983191 JYW983191 KIS983191 KSO983191 LCK983191 LMG983191 LWC983191 MFY983191 MPU983191 MZQ983191 NJM983191 NTI983191 ODE983191 ONA983191 OWW983191 PGS983191 PQO983191 QAK983191 QKG983191 QUC983191 RDY983191 RNU983191 RXQ983191 SHM983191 SRI983191 TBE983191 TLA983191 TUW983191 UES983191 UOO983191 UYK983191 VIG983191 VSC983191 WBY983191 WLU983191 WVQ983191 LCK655498 JE159 TA159 ACW159 AMS159 AWO159 BGK159 BQG159 CAC159 CJY159 CTU159 DDQ159 DNM159 DXI159 EHE159 ERA159 FAW159 FKS159 FUO159 GEK159 GOG159 GYC159 HHY159 HRU159 IBQ159 ILM159 IVI159 JFE159 JPA159 JYW159 KIS159 KSO159 LCK159 LMG159 LWC159 MFY159 MPU159 MZQ159 NJM159 NTI159 ODE159 ONA159 OWW159 PGS159 PQO159 QAK159 QKG159 QUC159 RDY159 RNU159 RXQ159 SHM159 SRI159 TBE159 TLA159 TUW159 UES159 UOO159 UYK159 VIG159 VSC159 WBY159 WLU159 WVQ159 LMG655498 JE65695 TA65695 ACW65695 AMS65695 AWO65695 BGK65695 BQG65695 CAC65695 CJY65695 CTU65695 DDQ65695 DNM65695 DXI65695 EHE65695 ERA65695 FAW65695 FKS65695 FUO65695 GEK65695 GOG65695 GYC65695 HHY65695 HRU65695 IBQ65695 ILM65695 IVI65695 JFE65695 JPA65695 JYW65695 KIS65695 KSO65695 LCK65695 LMG65695 LWC65695 MFY65695 MPU65695 MZQ65695 NJM65695 NTI65695 ODE65695 ONA65695 OWW65695 PGS65695 PQO65695 QAK65695 QKG65695 QUC65695 RDY65695 RNU65695 RXQ65695 SHM65695 SRI65695 TBE65695 TLA65695 TUW65695 UES65695 UOO65695 UYK65695 VIG65695 VSC65695 WBY65695 WLU65695 WVQ65695 LWC655498 JE131231 TA131231 ACW131231 AMS131231 AWO131231 BGK131231 BQG131231 CAC131231 CJY131231 CTU131231 DDQ131231 DNM131231 DXI131231 EHE131231 ERA131231 FAW131231 FKS131231 FUO131231 GEK131231 GOG131231 GYC131231 HHY131231 HRU131231 IBQ131231 ILM131231 IVI131231 JFE131231 JPA131231 JYW131231 KIS131231 KSO131231 LCK131231 LMG131231 LWC131231 MFY131231 MPU131231 MZQ131231 NJM131231 NTI131231 ODE131231 ONA131231 OWW131231 PGS131231 PQO131231 QAK131231 QKG131231 QUC131231 RDY131231 RNU131231 RXQ131231 SHM131231 SRI131231 TBE131231 TLA131231 TUW131231 UES131231 UOO131231 UYK131231 VIG131231 VSC131231 WBY131231 WLU131231 WVQ131231 MFY655498 JE196767 TA196767 ACW196767 AMS196767 AWO196767 BGK196767 BQG196767 CAC196767 CJY196767 CTU196767 DDQ196767 DNM196767 DXI196767 EHE196767 ERA196767 FAW196767 FKS196767 FUO196767 GEK196767 GOG196767 GYC196767 HHY196767 HRU196767 IBQ196767 ILM196767 IVI196767 JFE196767 JPA196767 JYW196767 KIS196767 KSO196767 LCK196767 LMG196767 LWC196767 MFY196767 MPU196767 MZQ196767 NJM196767 NTI196767 ODE196767 ONA196767 OWW196767 PGS196767 PQO196767 QAK196767 QKG196767 QUC196767 RDY196767 RNU196767 RXQ196767 SHM196767 SRI196767 TBE196767 TLA196767 TUW196767 UES196767 UOO196767 UYK196767 VIG196767 VSC196767 WBY196767 WLU196767 WVQ196767 MPU655498 JE262303 TA262303 ACW262303 AMS262303 AWO262303 BGK262303 BQG262303 CAC262303 CJY262303 CTU262303 DDQ262303 DNM262303 DXI262303 EHE262303 ERA262303 FAW262303 FKS262303 FUO262303 GEK262303 GOG262303 GYC262303 HHY262303 HRU262303 IBQ262303 ILM262303 IVI262303 JFE262303 JPA262303 JYW262303 KIS262303 KSO262303 LCK262303 LMG262303 LWC262303 MFY262303 MPU262303 MZQ262303 NJM262303 NTI262303 ODE262303 ONA262303 OWW262303 PGS262303 PQO262303 QAK262303 QKG262303 QUC262303 RDY262303 RNU262303 RXQ262303 SHM262303 SRI262303 TBE262303 TLA262303 TUW262303 UES262303 UOO262303 UYK262303 VIG262303 VSC262303 WBY262303 WLU262303 WVQ262303 MZQ655498 JE327839 TA327839 ACW327839 AMS327839 AWO327839 BGK327839 BQG327839 CAC327839 CJY327839 CTU327839 DDQ327839 DNM327839 DXI327839 EHE327839 ERA327839 FAW327839 FKS327839 FUO327839 GEK327839 GOG327839 GYC327839 HHY327839 HRU327839 IBQ327839 ILM327839 IVI327839 JFE327839 JPA327839 JYW327839 KIS327839 KSO327839 LCK327839 LMG327839 LWC327839 MFY327839 MPU327839 MZQ327839 NJM327839 NTI327839 ODE327839 ONA327839 OWW327839 PGS327839 PQO327839 QAK327839 QKG327839 QUC327839 RDY327839 RNU327839 RXQ327839 SHM327839 SRI327839 TBE327839 TLA327839 TUW327839 UES327839 UOO327839 UYK327839 VIG327839 VSC327839 WBY327839 WLU327839 WVQ327839 NJM655498 JE393375 TA393375 ACW393375 AMS393375 AWO393375 BGK393375 BQG393375 CAC393375 CJY393375 CTU393375 DDQ393375 DNM393375 DXI393375 EHE393375 ERA393375 FAW393375 FKS393375 FUO393375 GEK393375 GOG393375 GYC393375 HHY393375 HRU393375 IBQ393375 ILM393375 IVI393375 JFE393375 JPA393375 JYW393375 KIS393375 KSO393375 LCK393375 LMG393375 LWC393375 MFY393375 MPU393375 MZQ393375 NJM393375 NTI393375 ODE393375 ONA393375 OWW393375 PGS393375 PQO393375 QAK393375 QKG393375 QUC393375 RDY393375 RNU393375 RXQ393375 SHM393375 SRI393375 TBE393375 TLA393375 TUW393375 UES393375 UOO393375 UYK393375 VIG393375 VSC393375 WBY393375 WLU393375 WVQ393375 NTI655498 JE458911 TA458911 ACW458911 AMS458911 AWO458911 BGK458911 BQG458911 CAC458911 CJY458911 CTU458911 DDQ458911 DNM458911 DXI458911 EHE458911 ERA458911 FAW458911 FKS458911 FUO458911 GEK458911 GOG458911 GYC458911 HHY458911 HRU458911 IBQ458911 ILM458911 IVI458911 JFE458911 JPA458911 JYW458911 KIS458911 KSO458911 LCK458911 LMG458911 LWC458911 MFY458911 MPU458911 MZQ458911 NJM458911 NTI458911 ODE458911 ONA458911 OWW458911 PGS458911 PQO458911 QAK458911 QKG458911 QUC458911 RDY458911 RNU458911 RXQ458911 SHM458911 SRI458911 TBE458911 TLA458911 TUW458911 UES458911 UOO458911 UYK458911 VIG458911 VSC458911 WBY458911 WLU458911 WVQ458911 ODE655498 JE524447 TA524447 ACW524447 AMS524447 AWO524447 BGK524447 BQG524447 CAC524447 CJY524447 CTU524447 DDQ524447 DNM524447 DXI524447 EHE524447 ERA524447 FAW524447 FKS524447 FUO524447 GEK524447 GOG524447 GYC524447 HHY524447 HRU524447 IBQ524447 ILM524447 IVI524447 JFE524447 JPA524447 JYW524447 KIS524447 KSO524447 LCK524447 LMG524447 LWC524447 MFY524447 MPU524447 MZQ524447 NJM524447 NTI524447 ODE524447 ONA524447 OWW524447 PGS524447 PQO524447 QAK524447 QKG524447 QUC524447 RDY524447 RNU524447 RXQ524447 SHM524447 SRI524447 TBE524447 TLA524447 TUW524447 UES524447 UOO524447 UYK524447 VIG524447 VSC524447 WBY524447 WLU524447 WVQ524447 ONA655498 JE589983 TA589983 ACW589983 AMS589983 AWO589983 BGK589983 BQG589983 CAC589983 CJY589983 CTU589983 DDQ589983 DNM589983 DXI589983 EHE589983 ERA589983 FAW589983 FKS589983 FUO589983 GEK589983 GOG589983 GYC589983 HHY589983 HRU589983 IBQ589983 ILM589983 IVI589983 JFE589983 JPA589983 JYW589983 KIS589983 KSO589983 LCK589983 LMG589983 LWC589983 MFY589983 MPU589983 MZQ589983 NJM589983 NTI589983 ODE589983 ONA589983 OWW589983 PGS589983 PQO589983 QAK589983 QKG589983 QUC589983 RDY589983 RNU589983 RXQ589983 SHM589983 SRI589983 TBE589983 TLA589983 TUW589983 UES589983 UOO589983 UYK589983 VIG589983 VSC589983 WBY589983 WLU589983 WVQ589983 OWW655498 JE655519 TA655519 ACW655519 AMS655519 AWO655519 BGK655519 BQG655519 CAC655519 CJY655519 CTU655519 DDQ655519 DNM655519 DXI655519 EHE655519 ERA655519 FAW655519 FKS655519 FUO655519 GEK655519 GOG655519 GYC655519 HHY655519 HRU655519 IBQ655519 ILM655519 IVI655519 JFE655519 JPA655519 JYW655519 KIS655519 KSO655519 LCK655519 LMG655519 LWC655519 MFY655519 MPU655519 MZQ655519 NJM655519 NTI655519 ODE655519 ONA655519 OWW655519 PGS655519 PQO655519 QAK655519 QKG655519 QUC655519 RDY655519 RNU655519 RXQ655519 SHM655519 SRI655519 TBE655519 TLA655519 TUW655519 UES655519 UOO655519 UYK655519 VIG655519 VSC655519 WBY655519 WLU655519 WVQ655519 PGS655498 JE721055 TA721055 ACW721055 AMS721055 AWO721055 BGK721055 BQG721055 CAC721055 CJY721055 CTU721055 DDQ721055 DNM721055 DXI721055 EHE721055 ERA721055 FAW721055 FKS721055 FUO721055 GEK721055 GOG721055 GYC721055 HHY721055 HRU721055 IBQ721055 ILM721055 IVI721055 JFE721055 JPA721055 JYW721055 KIS721055 KSO721055 LCK721055 LMG721055 LWC721055 MFY721055 MPU721055 MZQ721055 NJM721055 NTI721055 ODE721055 ONA721055 OWW721055 PGS721055 PQO721055 QAK721055 QKG721055 QUC721055 RDY721055 RNU721055 RXQ721055 SHM721055 SRI721055 TBE721055 TLA721055 TUW721055 UES721055 UOO721055 UYK721055 VIG721055 VSC721055 WBY721055 WLU721055 WVQ721055 PQO655498 JE786591 TA786591 ACW786591 AMS786591 AWO786591 BGK786591 BQG786591 CAC786591 CJY786591 CTU786591 DDQ786591 DNM786591 DXI786591 EHE786591 ERA786591 FAW786591 FKS786591 FUO786591 GEK786591 GOG786591 GYC786591 HHY786591 HRU786591 IBQ786591 ILM786591 IVI786591 JFE786591 JPA786591 JYW786591 KIS786591 KSO786591 LCK786591 LMG786591 LWC786591 MFY786591 MPU786591 MZQ786591 NJM786591 NTI786591 ODE786591 ONA786591 OWW786591 PGS786591 PQO786591 QAK786591 QKG786591 QUC786591 RDY786591 RNU786591 RXQ786591 SHM786591 SRI786591 TBE786591 TLA786591 TUW786591 UES786591 UOO786591 UYK786591 VIG786591 VSC786591 WBY786591 WLU786591 WVQ786591 QAK655498 JE852127 TA852127 ACW852127 AMS852127 AWO852127 BGK852127 BQG852127 CAC852127 CJY852127 CTU852127 DDQ852127 DNM852127 DXI852127 EHE852127 ERA852127 FAW852127 FKS852127 FUO852127 GEK852127 GOG852127 GYC852127 HHY852127 HRU852127 IBQ852127 ILM852127 IVI852127 JFE852127 JPA852127 JYW852127 KIS852127 KSO852127 LCK852127 LMG852127 LWC852127 MFY852127 MPU852127 MZQ852127 NJM852127 NTI852127 ODE852127 ONA852127 OWW852127 PGS852127 PQO852127 QAK852127 QKG852127 QUC852127 RDY852127 RNU852127 RXQ852127 SHM852127 SRI852127 TBE852127 TLA852127 TUW852127 UES852127 UOO852127 UYK852127 VIG852127 VSC852127 WBY852127 WLU852127 WVQ852127 QKG655498 JE917663 TA917663 ACW917663 AMS917663 AWO917663 BGK917663 BQG917663 CAC917663 CJY917663 CTU917663 DDQ917663 DNM917663 DXI917663 EHE917663 ERA917663 FAW917663 FKS917663 FUO917663 GEK917663 GOG917663 GYC917663 HHY917663 HRU917663 IBQ917663 ILM917663 IVI917663 JFE917663 JPA917663 JYW917663 KIS917663 KSO917663 LCK917663 LMG917663 LWC917663 MFY917663 MPU917663 MZQ917663 NJM917663 NTI917663 ODE917663 ONA917663 OWW917663 PGS917663 PQO917663 QAK917663 QKG917663 QUC917663 RDY917663 RNU917663 RXQ917663 SHM917663 SRI917663 TBE917663 TLA917663 TUW917663 UES917663 UOO917663 UYK917663 VIG917663 VSC917663 WBY917663 WLU917663 WVQ917663 QUC655498 JE983199 TA983199 ACW983199 AMS983199 AWO983199 BGK983199 BQG983199 CAC983199 CJY983199 CTU983199 DDQ983199 DNM983199 DXI983199 EHE983199 ERA983199 FAW983199 FKS983199 FUO983199 GEK983199 GOG983199 GYC983199 HHY983199 HRU983199 IBQ983199 ILM983199 IVI983199 JFE983199 JPA983199 JYW983199 KIS983199 KSO983199 LCK983199 LMG983199 LWC983199 MFY983199 MPU983199 MZQ983199 NJM983199 NTI983199 ODE983199 ONA983199 OWW983199 PGS983199 PQO983199 QAK983199 QKG983199 QUC983199 RDY983199 RNU983199 RXQ983199 SHM983199 SRI983199 TBE983199 TLA983199 TUW983199 UES983199 UOO983199 UYK983199 VIG983199 VSC983199 WBY983199 WLU983199 WVQ983199 RDY655498 JE167 TA167 ACW167 AMS167 AWO167 BGK167 BQG167 CAC167 CJY167 CTU167 DDQ167 DNM167 DXI167 EHE167 ERA167 FAW167 FKS167 FUO167 GEK167 GOG167 GYC167 HHY167 HRU167 IBQ167 ILM167 IVI167 JFE167 JPA167 JYW167 KIS167 KSO167 LCK167 LMG167 LWC167 MFY167 MPU167 MZQ167 NJM167 NTI167 ODE167 ONA167 OWW167 PGS167 PQO167 QAK167 QKG167 QUC167 RDY167 RNU167 RXQ167 SHM167 SRI167 TBE167 TLA167 TUW167 UES167 UOO167 UYK167 VIG167 VSC167 WBY167 WLU167 WVQ167 RNU655498 JE65703 TA65703 ACW65703 AMS65703 AWO65703 BGK65703 BQG65703 CAC65703 CJY65703 CTU65703 DDQ65703 DNM65703 DXI65703 EHE65703 ERA65703 FAW65703 FKS65703 FUO65703 GEK65703 GOG65703 GYC65703 HHY65703 HRU65703 IBQ65703 ILM65703 IVI65703 JFE65703 JPA65703 JYW65703 KIS65703 KSO65703 LCK65703 LMG65703 LWC65703 MFY65703 MPU65703 MZQ65703 NJM65703 NTI65703 ODE65703 ONA65703 OWW65703 PGS65703 PQO65703 QAK65703 QKG65703 QUC65703 RDY65703 RNU65703 RXQ65703 SHM65703 SRI65703 TBE65703 TLA65703 TUW65703 UES65703 UOO65703 UYK65703 VIG65703 VSC65703 WBY65703 WLU65703 WVQ65703 RXQ655498 JE131239 TA131239 ACW131239 AMS131239 AWO131239 BGK131239 BQG131239 CAC131239 CJY131239 CTU131239 DDQ131239 DNM131239 DXI131239 EHE131239 ERA131239 FAW131239 FKS131239 FUO131239 GEK131239 GOG131239 GYC131239 HHY131239 HRU131239 IBQ131239 ILM131239 IVI131239 JFE131239 JPA131239 JYW131239 KIS131239 KSO131239 LCK131239 LMG131239 LWC131239 MFY131239 MPU131239 MZQ131239 NJM131239 NTI131239 ODE131239 ONA131239 OWW131239 PGS131239 PQO131239 QAK131239 QKG131239 QUC131239 RDY131239 RNU131239 RXQ131239 SHM131239 SRI131239 TBE131239 TLA131239 TUW131239 UES131239 UOO131239 UYK131239 VIG131239 VSC131239 WBY131239 WLU131239 WVQ131239 SHM655498 JE196775 TA196775 ACW196775 AMS196775 AWO196775 BGK196775 BQG196775 CAC196775 CJY196775 CTU196775 DDQ196775 DNM196775 DXI196775 EHE196775 ERA196775 FAW196775 FKS196775 FUO196775 GEK196775 GOG196775 GYC196775 HHY196775 HRU196775 IBQ196775 ILM196775 IVI196775 JFE196775 JPA196775 JYW196775 KIS196775 KSO196775 LCK196775 LMG196775 LWC196775 MFY196775 MPU196775 MZQ196775 NJM196775 NTI196775 ODE196775 ONA196775 OWW196775 PGS196775 PQO196775 QAK196775 QKG196775 QUC196775 RDY196775 RNU196775 RXQ196775 SHM196775 SRI196775 TBE196775 TLA196775 TUW196775 UES196775 UOO196775 UYK196775 VIG196775 VSC196775 WBY196775 WLU196775 WVQ196775 SRI655498 JE262311 TA262311 ACW262311 AMS262311 AWO262311 BGK262311 BQG262311 CAC262311 CJY262311 CTU262311 DDQ262311 DNM262311 DXI262311 EHE262311 ERA262311 FAW262311 FKS262311 FUO262311 GEK262311 GOG262311 GYC262311 HHY262311 HRU262311 IBQ262311 ILM262311 IVI262311 JFE262311 JPA262311 JYW262311 KIS262311 KSO262311 LCK262311 LMG262311 LWC262311 MFY262311 MPU262311 MZQ262311 NJM262311 NTI262311 ODE262311 ONA262311 OWW262311 PGS262311 PQO262311 QAK262311 QKG262311 QUC262311 RDY262311 RNU262311 RXQ262311 SHM262311 SRI262311 TBE262311 TLA262311 TUW262311 UES262311 UOO262311 UYK262311 VIG262311 VSC262311 WBY262311 WLU262311 WVQ262311 TBE655498 JE327847 TA327847 ACW327847 AMS327847 AWO327847 BGK327847 BQG327847 CAC327847 CJY327847 CTU327847 DDQ327847 DNM327847 DXI327847 EHE327847 ERA327847 FAW327847 FKS327847 FUO327847 GEK327847 GOG327847 GYC327847 HHY327847 HRU327847 IBQ327847 ILM327847 IVI327847 JFE327847 JPA327847 JYW327847 KIS327847 KSO327847 LCK327847 LMG327847 LWC327847 MFY327847 MPU327847 MZQ327847 NJM327847 NTI327847 ODE327847 ONA327847 OWW327847 PGS327847 PQO327847 QAK327847 QKG327847 QUC327847 RDY327847 RNU327847 RXQ327847 SHM327847 SRI327847 TBE327847 TLA327847 TUW327847 UES327847 UOO327847 UYK327847 VIG327847 VSC327847 WBY327847 WLU327847 WVQ327847 TLA655498 JE393383 TA393383 ACW393383 AMS393383 AWO393383 BGK393383 BQG393383 CAC393383 CJY393383 CTU393383 DDQ393383 DNM393383 DXI393383 EHE393383 ERA393383 FAW393383 FKS393383 FUO393383 GEK393383 GOG393383 GYC393383 HHY393383 HRU393383 IBQ393383 ILM393383 IVI393383 JFE393383 JPA393383 JYW393383 KIS393383 KSO393383 LCK393383 LMG393383 LWC393383 MFY393383 MPU393383 MZQ393383 NJM393383 NTI393383 ODE393383 ONA393383 OWW393383 PGS393383 PQO393383 QAK393383 QKG393383 QUC393383 RDY393383 RNU393383 RXQ393383 SHM393383 SRI393383 TBE393383 TLA393383 TUW393383 UES393383 UOO393383 UYK393383 VIG393383 VSC393383 WBY393383 WLU393383 WVQ393383 TUW655498 JE458919 TA458919 ACW458919 AMS458919 AWO458919 BGK458919 BQG458919 CAC458919 CJY458919 CTU458919 DDQ458919 DNM458919 DXI458919 EHE458919 ERA458919 FAW458919 FKS458919 FUO458919 GEK458919 GOG458919 GYC458919 HHY458919 HRU458919 IBQ458919 ILM458919 IVI458919 JFE458919 JPA458919 JYW458919 KIS458919 KSO458919 LCK458919 LMG458919 LWC458919 MFY458919 MPU458919 MZQ458919 NJM458919 NTI458919 ODE458919 ONA458919 OWW458919 PGS458919 PQO458919 QAK458919 QKG458919 QUC458919 RDY458919 RNU458919 RXQ458919 SHM458919 SRI458919 TBE458919 TLA458919 TUW458919 UES458919 UOO458919 UYK458919 VIG458919 VSC458919 WBY458919 WLU458919 WVQ458919 UES655498 JE524455 TA524455 ACW524455 AMS524455 AWO524455 BGK524455 BQG524455 CAC524455 CJY524455 CTU524455 DDQ524455 DNM524455 DXI524455 EHE524455 ERA524455 FAW524455 FKS524455 FUO524455 GEK524455 GOG524455 GYC524455 HHY524455 HRU524455 IBQ524455 ILM524455 IVI524455 JFE524455 JPA524455 JYW524455 KIS524455 KSO524455 LCK524455 LMG524455 LWC524455 MFY524455 MPU524455 MZQ524455 NJM524455 NTI524455 ODE524455 ONA524455 OWW524455 PGS524455 PQO524455 QAK524455 QKG524455 QUC524455 RDY524455 RNU524455 RXQ524455 SHM524455 SRI524455 TBE524455 TLA524455 TUW524455 UES524455 UOO524455 UYK524455 VIG524455 VSC524455 WBY524455 WLU524455 WVQ524455 UOO655498 JE589991 TA589991 ACW589991 AMS589991 AWO589991 BGK589991 BQG589991 CAC589991 CJY589991 CTU589991 DDQ589991 DNM589991 DXI589991 EHE589991 ERA589991 FAW589991 FKS589991 FUO589991 GEK589991 GOG589991 GYC589991 HHY589991 HRU589991 IBQ589991 ILM589991 IVI589991 JFE589991 JPA589991 JYW589991 KIS589991 KSO589991 LCK589991 LMG589991 LWC589991 MFY589991 MPU589991 MZQ589991 NJM589991 NTI589991 ODE589991 ONA589991 OWW589991 PGS589991 PQO589991 QAK589991 QKG589991 QUC589991 RDY589991 RNU589991 RXQ589991 SHM589991 SRI589991 TBE589991 TLA589991 TUW589991 UES589991 UOO589991 UYK589991 VIG589991 VSC589991 WBY589991 WLU589991 WVQ589991 UYK655498 JE655527 TA655527 ACW655527 AMS655527 AWO655527 BGK655527 BQG655527 CAC655527 CJY655527 CTU655527 DDQ655527 DNM655527 DXI655527 EHE655527 ERA655527 FAW655527 FKS655527 FUO655527 GEK655527 GOG655527 GYC655527 HHY655527 HRU655527 IBQ655527 ILM655527 IVI655527 JFE655527 JPA655527 JYW655527 KIS655527 KSO655527 LCK655527 LMG655527 LWC655527 MFY655527 MPU655527 MZQ655527 NJM655527 NTI655527 ODE655527 ONA655527 OWW655527 PGS655527 PQO655527 QAK655527 QKG655527 QUC655527 RDY655527 RNU655527 RXQ655527 SHM655527 SRI655527 TBE655527 TLA655527 TUW655527 UES655527 UOO655527 UYK655527 VIG655527 VSC655527 WBY655527 WLU655527 WVQ655527 VIG655498 JE721063 TA721063 ACW721063 AMS721063 AWO721063 BGK721063 BQG721063 CAC721063 CJY721063 CTU721063 DDQ721063 DNM721063 DXI721063 EHE721063 ERA721063 FAW721063 FKS721063 FUO721063 GEK721063 GOG721063 GYC721063 HHY721063 HRU721063 IBQ721063 ILM721063 IVI721063 JFE721063 JPA721063 JYW721063 KIS721063 KSO721063 LCK721063 LMG721063 LWC721063 MFY721063 MPU721063 MZQ721063 NJM721063 NTI721063 ODE721063 ONA721063 OWW721063 PGS721063 PQO721063 QAK721063 QKG721063 QUC721063 RDY721063 RNU721063 RXQ721063 SHM721063 SRI721063 TBE721063 TLA721063 TUW721063 UES721063 UOO721063 UYK721063 VIG721063 VSC721063 WBY721063 WLU721063 WVQ721063 VSC655498 JE786599 TA786599 ACW786599 AMS786599 AWO786599 BGK786599 BQG786599 CAC786599 CJY786599 CTU786599 DDQ786599 DNM786599 DXI786599 EHE786599 ERA786599 FAW786599 FKS786599 FUO786599 GEK786599 GOG786599 GYC786599 HHY786599 HRU786599 IBQ786599 ILM786599 IVI786599 JFE786599 JPA786599 JYW786599 KIS786599 KSO786599 LCK786599 LMG786599 LWC786599 MFY786599 MPU786599 MZQ786599 NJM786599 NTI786599 ODE786599 ONA786599 OWW786599 PGS786599 PQO786599 QAK786599 QKG786599 QUC786599 RDY786599 RNU786599 RXQ786599 SHM786599 SRI786599 TBE786599 TLA786599 TUW786599 UES786599 UOO786599 UYK786599 VIG786599 VSC786599 WBY786599 WLU786599 WVQ786599 WBY655498 JE852135 TA852135 ACW852135 AMS852135 AWO852135 BGK852135 BQG852135 CAC852135 CJY852135 CTU852135 DDQ852135 DNM852135 DXI852135 EHE852135 ERA852135 FAW852135 FKS852135 FUO852135 GEK852135 GOG852135 GYC852135 HHY852135 HRU852135 IBQ852135 ILM852135 IVI852135 JFE852135 JPA852135 JYW852135 KIS852135 KSO852135 LCK852135 LMG852135 LWC852135 MFY852135 MPU852135 MZQ852135 NJM852135 NTI852135 ODE852135 ONA852135 OWW852135 PGS852135 PQO852135 QAK852135 QKG852135 QUC852135 RDY852135 RNU852135 RXQ852135 SHM852135 SRI852135 TBE852135 TLA852135 TUW852135 UES852135 UOO852135 UYK852135 VIG852135 VSC852135 WBY852135 WLU852135 WVQ852135 WLU655498 JE917671 TA917671 ACW917671 AMS917671 AWO917671 BGK917671 BQG917671 CAC917671 CJY917671 CTU917671 DDQ917671 DNM917671 DXI917671 EHE917671 ERA917671 FAW917671 FKS917671 FUO917671 GEK917671 GOG917671 GYC917671 HHY917671 HRU917671 IBQ917671 ILM917671 IVI917671 JFE917671 JPA917671 JYW917671 KIS917671 KSO917671 LCK917671 LMG917671 LWC917671 MFY917671 MPU917671 MZQ917671 NJM917671 NTI917671 ODE917671 ONA917671 OWW917671 PGS917671 PQO917671 QAK917671 QKG917671 QUC917671 RDY917671 RNU917671 RXQ917671 SHM917671 SRI917671 TBE917671 TLA917671 TUW917671 UES917671 UOO917671 UYK917671 VIG917671 VSC917671 WBY917671 WLU917671 WVQ917671 WVQ655498 JE983207 TA983207 ACW983207 AMS983207 AWO983207 BGK983207 BQG983207 CAC983207 CJY983207 CTU983207 DDQ983207 DNM983207 DXI983207 EHE983207 ERA983207 FAW983207 FKS983207 FUO983207 GEK983207 GOG983207 GYC983207 HHY983207 HRU983207 IBQ983207 ILM983207 IVI983207 JFE983207 JPA983207 JYW983207 KIS983207 KSO983207 LCK983207 LMG983207 LWC983207 MFY983207 MPU983207 MZQ983207 NJM983207 NTI983207 ODE983207 ONA983207 OWW983207 PGS983207 PQO983207 QAK983207 QKG983207 QUC983207 RDY983207 RNU983207 RXQ983207 SHM983207 SRI983207 TBE983207 TLA983207 TUW983207 UES983207 UOO983207 UYK983207 VIG983207 VSC983207 WBY983207 WLU983207 WVQ983207 VIG983178 JE181 TA181 ACW181 AMS181 AWO181 BGK181 BQG181 CAC181 CJY181 CTU181 DDQ181 DNM181 DXI181 EHE181 ERA181 FAW181 FKS181 FUO181 GEK181 GOG181 GYC181 HHY181 HRU181 IBQ181 ILM181 IVI181 JFE181 JPA181 JYW181 KIS181 KSO181 LCK181 LMG181 LWC181 MFY181 MPU181 MZQ181 NJM181 NTI181 ODE181 ONA181 OWW181 PGS181 PQO181 QAK181 QKG181 QUC181 RDY181 RNU181 RXQ181 SHM181 SRI181 TBE181 TLA181 TUW181 UES181 UOO181 UYK181 VIG181 VSC181 WBY181 WLU181 WVQ181 JE721034 JE65717 TA65717 ACW65717 AMS65717 AWO65717 BGK65717 BQG65717 CAC65717 CJY65717 CTU65717 DDQ65717 DNM65717 DXI65717 EHE65717 ERA65717 FAW65717 FKS65717 FUO65717 GEK65717 GOG65717 GYC65717 HHY65717 HRU65717 IBQ65717 ILM65717 IVI65717 JFE65717 JPA65717 JYW65717 KIS65717 KSO65717 LCK65717 LMG65717 LWC65717 MFY65717 MPU65717 MZQ65717 NJM65717 NTI65717 ODE65717 ONA65717 OWW65717 PGS65717 PQO65717 QAK65717 QKG65717 QUC65717 RDY65717 RNU65717 RXQ65717 SHM65717 SRI65717 TBE65717 TLA65717 TUW65717 UES65717 UOO65717 UYK65717 VIG65717 VSC65717 WBY65717 WLU65717 WVQ65717 TA721034 JE131253 TA131253 ACW131253 AMS131253 AWO131253 BGK131253 BQG131253 CAC131253 CJY131253 CTU131253 DDQ131253 DNM131253 DXI131253 EHE131253 ERA131253 FAW131253 FKS131253 FUO131253 GEK131253 GOG131253 GYC131253 HHY131253 HRU131253 IBQ131253 ILM131253 IVI131253 JFE131253 JPA131253 JYW131253 KIS131253 KSO131253 LCK131253 LMG131253 LWC131253 MFY131253 MPU131253 MZQ131253 NJM131253 NTI131253 ODE131253 ONA131253 OWW131253 PGS131253 PQO131253 QAK131253 QKG131253 QUC131253 RDY131253 RNU131253 RXQ131253 SHM131253 SRI131253 TBE131253 TLA131253 TUW131253 UES131253 UOO131253 UYK131253 VIG131253 VSC131253 WBY131253 WLU131253 WVQ131253 ACW721034 JE196789 TA196789 ACW196789 AMS196789 AWO196789 BGK196789 BQG196789 CAC196789 CJY196789 CTU196789 DDQ196789 DNM196789 DXI196789 EHE196789 ERA196789 FAW196789 FKS196789 FUO196789 GEK196789 GOG196789 GYC196789 HHY196789 HRU196789 IBQ196789 ILM196789 IVI196789 JFE196789 JPA196789 JYW196789 KIS196789 KSO196789 LCK196789 LMG196789 LWC196789 MFY196789 MPU196789 MZQ196789 NJM196789 NTI196789 ODE196789 ONA196789 OWW196789 PGS196789 PQO196789 QAK196789 QKG196789 QUC196789 RDY196789 RNU196789 RXQ196789 SHM196789 SRI196789 TBE196789 TLA196789 TUW196789 UES196789 UOO196789 UYK196789 VIG196789 VSC196789 WBY196789 WLU196789 WVQ196789 AMS721034 JE262325 TA262325 ACW262325 AMS262325 AWO262325 BGK262325 BQG262325 CAC262325 CJY262325 CTU262325 DDQ262325 DNM262325 DXI262325 EHE262325 ERA262325 FAW262325 FKS262325 FUO262325 GEK262325 GOG262325 GYC262325 HHY262325 HRU262325 IBQ262325 ILM262325 IVI262325 JFE262325 JPA262325 JYW262325 KIS262325 KSO262325 LCK262325 LMG262325 LWC262325 MFY262325 MPU262325 MZQ262325 NJM262325 NTI262325 ODE262325 ONA262325 OWW262325 PGS262325 PQO262325 QAK262325 QKG262325 QUC262325 RDY262325 RNU262325 RXQ262325 SHM262325 SRI262325 TBE262325 TLA262325 TUW262325 UES262325 UOO262325 UYK262325 VIG262325 VSC262325 WBY262325 WLU262325 WVQ262325 AWO721034 JE327861 TA327861 ACW327861 AMS327861 AWO327861 BGK327861 BQG327861 CAC327861 CJY327861 CTU327861 DDQ327861 DNM327861 DXI327861 EHE327861 ERA327861 FAW327861 FKS327861 FUO327861 GEK327861 GOG327861 GYC327861 HHY327861 HRU327861 IBQ327861 ILM327861 IVI327861 JFE327861 JPA327861 JYW327861 KIS327861 KSO327861 LCK327861 LMG327861 LWC327861 MFY327861 MPU327861 MZQ327861 NJM327861 NTI327861 ODE327861 ONA327861 OWW327861 PGS327861 PQO327861 QAK327861 QKG327861 QUC327861 RDY327861 RNU327861 RXQ327861 SHM327861 SRI327861 TBE327861 TLA327861 TUW327861 UES327861 UOO327861 UYK327861 VIG327861 VSC327861 WBY327861 WLU327861 WVQ327861 BGK721034 JE393397 TA393397 ACW393397 AMS393397 AWO393397 BGK393397 BQG393397 CAC393397 CJY393397 CTU393397 DDQ393397 DNM393397 DXI393397 EHE393397 ERA393397 FAW393397 FKS393397 FUO393397 GEK393397 GOG393397 GYC393397 HHY393397 HRU393397 IBQ393397 ILM393397 IVI393397 JFE393397 JPA393397 JYW393397 KIS393397 KSO393397 LCK393397 LMG393397 LWC393397 MFY393397 MPU393397 MZQ393397 NJM393397 NTI393397 ODE393397 ONA393397 OWW393397 PGS393397 PQO393397 QAK393397 QKG393397 QUC393397 RDY393397 RNU393397 RXQ393397 SHM393397 SRI393397 TBE393397 TLA393397 TUW393397 UES393397 UOO393397 UYK393397 VIG393397 VSC393397 WBY393397 WLU393397 WVQ393397 BQG721034 JE458933 TA458933 ACW458933 AMS458933 AWO458933 BGK458933 BQG458933 CAC458933 CJY458933 CTU458933 DDQ458933 DNM458933 DXI458933 EHE458933 ERA458933 FAW458933 FKS458933 FUO458933 GEK458933 GOG458933 GYC458933 HHY458933 HRU458933 IBQ458933 ILM458933 IVI458933 JFE458933 JPA458933 JYW458933 KIS458933 KSO458933 LCK458933 LMG458933 LWC458933 MFY458933 MPU458933 MZQ458933 NJM458933 NTI458933 ODE458933 ONA458933 OWW458933 PGS458933 PQO458933 QAK458933 QKG458933 QUC458933 RDY458933 RNU458933 RXQ458933 SHM458933 SRI458933 TBE458933 TLA458933 TUW458933 UES458933 UOO458933 UYK458933 VIG458933 VSC458933 WBY458933 WLU458933 WVQ458933 CAC721034 JE524469 TA524469 ACW524469 AMS524469 AWO524469 BGK524469 BQG524469 CAC524469 CJY524469 CTU524469 DDQ524469 DNM524469 DXI524469 EHE524469 ERA524469 FAW524469 FKS524469 FUO524469 GEK524469 GOG524469 GYC524469 HHY524469 HRU524469 IBQ524469 ILM524469 IVI524469 JFE524469 JPA524469 JYW524469 KIS524469 KSO524469 LCK524469 LMG524469 LWC524469 MFY524469 MPU524469 MZQ524469 NJM524469 NTI524469 ODE524469 ONA524469 OWW524469 PGS524469 PQO524469 QAK524469 QKG524469 QUC524469 RDY524469 RNU524469 RXQ524469 SHM524469 SRI524469 TBE524469 TLA524469 TUW524469 UES524469 UOO524469 UYK524469 VIG524469 VSC524469 WBY524469 WLU524469 WVQ524469 CJY721034 JE590005 TA590005 ACW590005 AMS590005 AWO590005 BGK590005 BQG590005 CAC590005 CJY590005 CTU590005 DDQ590005 DNM590005 DXI590005 EHE590005 ERA590005 FAW590005 FKS590005 FUO590005 GEK590005 GOG590005 GYC590005 HHY590005 HRU590005 IBQ590005 ILM590005 IVI590005 JFE590005 JPA590005 JYW590005 KIS590005 KSO590005 LCK590005 LMG590005 LWC590005 MFY590005 MPU590005 MZQ590005 NJM590005 NTI590005 ODE590005 ONA590005 OWW590005 PGS590005 PQO590005 QAK590005 QKG590005 QUC590005 RDY590005 RNU590005 RXQ590005 SHM590005 SRI590005 TBE590005 TLA590005 TUW590005 UES590005 UOO590005 UYK590005 VIG590005 VSC590005 WBY590005 WLU590005 WVQ590005 CTU721034 JE655541 TA655541 ACW655541 AMS655541 AWO655541 BGK655541 BQG655541 CAC655541 CJY655541 CTU655541 DDQ655541 DNM655541 DXI655541 EHE655541 ERA655541 FAW655541 FKS655541 FUO655541 GEK655541 GOG655541 GYC655541 HHY655541 HRU655541 IBQ655541 ILM655541 IVI655541 JFE655541 JPA655541 JYW655541 KIS655541 KSO655541 LCK655541 LMG655541 LWC655541 MFY655541 MPU655541 MZQ655541 NJM655541 NTI655541 ODE655541 ONA655541 OWW655541 PGS655541 PQO655541 QAK655541 QKG655541 QUC655541 RDY655541 RNU655541 RXQ655541 SHM655541 SRI655541 TBE655541 TLA655541 TUW655541 UES655541 UOO655541 UYK655541 VIG655541 VSC655541 WBY655541 WLU655541 WVQ655541 DDQ721034 JE721077 TA721077 ACW721077 AMS721077 AWO721077 BGK721077 BQG721077 CAC721077 CJY721077 CTU721077 DDQ721077 DNM721077 DXI721077 EHE721077 ERA721077 FAW721077 FKS721077 FUO721077 GEK721077 GOG721077 GYC721077 HHY721077 HRU721077 IBQ721077 ILM721077 IVI721077 JFE721077 JPA721077 JYW721077 KIS721077 KSO721077 LCK721077 LMG721077 LWC721077 MFY721077 MPU721077 MZQ721077 NJM721077 NTI721077 ODE721077 ONA721077 OWW721077 PGS721077 PQO721077 QAK721077 QKG721077 QUC721077 RDY721077 RNU721077 RXQ721077 SHM721077 SRI721077 TBE721077 TLA721077 TUW721077 UES721077 UOO721077 UYK721077 VIG721077 VSC721077 WBY721077 WLU721077 WVQ721077 DNM721034 JE786613 TA786613 ACW786613 AMS786613 AWO786613 BGK786613 BQG786613 CAC786613 CJY786613 CTU786613 DDQ786613 DNM786613 DXI786613 EHE786613 ERA786613 FAW786613 FKS786613 FUO786613 GEK786613 GOG786613 GYC786613 HHY786613 HRU786613 IBQ786613 ILM786613 IVI786613 JFE786613 JPA786613 JYW786613 KIS786613 KSO786613 LCK786613 LMG786613 LWC786613 MFY786613 MPU786613 MZQ786613 NJM786613 NTI786613 ODE786613 ONA786613 OWW786613 PGS786613 PQO786613 QAK786613 QKG786613 QUC786613 RDY786613 RNU786613 RXQ786613 SHM786613 SRI786613 TBE786613 TLA786613 TUW786613 UES786613 UOO786613 UYK786613 VIG786613 VSC786613 WBY786613 WLU786613 WVQ786613 DXI721034 JE852149 TA852149 ACW852149 AMS852149 AWO852149 BGK852149 BQG852149 CAC852149 CJY852149 CTU852149 DDQ852149 DNM852149 DXI852149 EHE852149 ERA852149 FAW852149 FKS852149 FUO852149 GEK852149 GOG852149 GYC852149 HHY852149 HRU852149 IBQ852149 ILM852149 IVI852149 JFE852149 JPA852149 JYW852149 KIS852149 KSO852149 LCK852149 LMG852149 LWC852149 MFY852149 MPU852149 MZQ852149 NJM852149 NTI852149 ODE852149 ONA852149 OWW852149 PGS852149 PQO852149 QAK852149 QKG852149 QUC852149 RDY852149 RNU852149 RXQ852149 SHM852149 SRI852149 TBE852149 TLA852149 TUW852149 UES852149 UOO852149 UYK852149 VIG852149 VSC852149 WBY852149 WLU852149 WVQ852149 EHE721034 JE917685 TA917685 ACW917685 AMS917685 AWO917685 BGK917685 BQG917685 CAC917685 CJY917685 CTU917685 DDQ917685 DNM917685 DXI917685 EHE917685 ERA917685 FAW917685 FKS917685 FUO917685 GEK917685 GOG917685 GYC917685 HHY917685 HRU917685 IBQ917685 ILM917685 IVI917685 JFE917685 JPA917685 JYW917685 KIS917685 KSO917685 LCK917685 LMG917685 LWC917685 MFY917685 MPU917685 MZQ917685 NJM917685 NTI917685 ODE917685 ONA917685 OWW917685 PGS917685 PQO917685 QAK917685 QKG917685 QUC917685 RDY917685 RNU917685 RXQ917685 SHM917685 SRI917685 TBE917685 TLA917685 TUW917685 UES917685 UOO917685 UYK917685 VIG917685 VSC917685 WBY917685 WLU917685 WVQ917685 ERA721034 JE983221 TA983221 ACW983221 AMS983221 AWO983221 BGK983221 BQG983221 CAC983221 CJY983221 CTU983221 DDQ983221 DNM983221 DXI983221 EHE983221 ERA983221 FAW983221 FKS983221 FUO983221 GEK983221 GOG983221 GYC983221 HHY983221 HRU983221 IBQ983221 ILM983221 IVI983221 JFE983221 JPA983221 JYW983221 KIS983221 KSO983221 LCK983221 LMG983221 LWC983221 MFY983221 MPU983221 MZQ983221 NJM983221 NTI983221 ODE983221 ONA983221 OWW983221 PGS983221 PQO983221 QAK983221 QKG983221 QUC983221 RDY983221 RNU983221 RXQ983221 SHM983221 SRI983221 TBE983221 TLA983221 TUW983221 UES983221 UOO983221 UYK983221 VIG983221 VSC983221 WBY983221 WLU983221 WVQ983221 FAW721034 JE189 TA189 ACW189 AMS189 AWO189 BGK189 BQG189 CAC189 CJY189 CTU189 DDQ189 DNM189 DXI189 EHE189 ERA189 FAW189 FKS189 FUO189 GEK189 GOG189 GYC189 HHY189 HRU189 IBQ189 ILM189 IVI189 JFE189 JPA189 JYW189 KIS189 KSO189 LCK189 LMG189 LWC189 MFY189 MPU189 MZQ189 NJM189 NTI189 ODE189 ONA189 OWW189 PGS189 PQO189 QAK189 QKG189 QUC189 RDY189 RNU189 RXQ189 SHM189 SRI189 TBE189 TLA189 TUW189 UES189 UOO189 UYK189 VIG189 VSC189 WBY189 WLU189 WVQ189 FKS721034 JE65725 TA65725 ACW65725 AMS65725 AWO65725 BGK65725 BQG65725 CAC65725 CJY65725 CTU65725 DDQ65725 DNM65725 DXI65725 EHE65725 ERA65725 FAW65725 FKS65725 FUO65725 GEK65725 GOG65725 GYC65725 HHY65725 HRU65725 IBQ65725 ILM65725 IVI65725 JFE65725 JPA65725 JYW65725 KIS65725 KSO65725 LCK65725 LMG65725 LWC65725 MFY65725 MPU65725 MZQ65725 NJM65725 NTI65725 ODE65725 ONA65725 OWW65725 PGS65725 PQO65725 QAK65725 QKG65725 QUC65725 RDY65725 RNU65725 RXQ65725 SHM65725 SRI65725 TBE65725 TLA65725 TUW65725 UES65725 UOO65725 UYK65725 VIG65725 VSC65725 WBY65725 WLU65725 WVQ65725 FUO721034 JE131261 TA131261 ACW131261 AMS131261 AWO131261 BGK131261 BQG131261 CAC131261 CJY131261 CTU131261 DDQ131261 DNM131261 DXI131261 EHE131261 ERA131261 FAW131261 FKS131261 FUO131261 GEK131261 GOG131261 GYC131261 HHY131261 HRU131261 IBQ131261 ILM131261 IVI131261 JFE131261 JPA131261 JYW131261 KIS131261 KSO131261 LCK131261 LMG131261 LWC131261 MFY131261 MPU131261 MZQ131261 NJM131261 NTI131261 ODE131261 ONA131261 OWW131261 PGS131261 PQO131261 QAK131261 QKG131261 QUC131261 RDY131261 RNU131261 RXQ131261 SHM131261 SRI131261 TBE131261 TLA131261 TUW131261 UES131261 UOO131261 UYK131261 VIG131261 VSC131261 WBY131261 WLU131261 WVQ131261 GEK721034 JE196797 TA196797 ACW196797 AMS196797 AWO196797 BGK196797 BQG196797 CAC196797 CJY196797 CTU196797 DDQ196797 DNM196797 DXI196797 EHE196797 ERA196797 FAW196797 FKS196797 FUO196797 GEK196797 GOG196797 GYC196797 HHY196797 HRU196797 IBQ196797 ILM196797 IVI196797 JFE196797 JPA196797 JYW196797 KIS196797 KSO196797 LCK196797 LMG196797 LWC196797 MFY196797 MPU196797 MZQ196797 NJM196797 NTI196797 ODE196797 ONA196797 OWW196797 PGS196797 PQO196797 QAK196797 QKG196797 QUC196797 RDY196797 RNU196797 RXQ196797 SHM196797 SRI196797 TBE196797 TLA196797 TUW196797 UES196797 UOO196797 UYK196797 VIG196797 VSC196797 WBY196797 WLU196797 WVQ196797 GOG721034 JE262333 TA262333 ACW262333 AMS262333 AWO262333 BGK262333 BQG262333 CAC262333 CJY262333 CTU262333 DDQ262333 DNM262333 DXI262333 EHE262333 ERA262333 FAW262333 FKS262333 FUO262333 GEK262333 GOG262333 GYC262333 HHY262333 HRU262333 IBQ262333 ILM262333 IVI262333 JFE262333 JPA262333 JYW262333 KIS262333 KSO262333 LCK262333 LMG262333 LWC262333 MFY262333 MPU262333 MZQ262333 NJM262333 NTI262333 ODE262333 ONA262333 OWW262333 PGS262333 PQO262333 QAK262333 QKG262333 QUC262333 RDY262333 RNU262333 RXQ262333 SHM262333 SRI262333 TBE262333 TLA262333 TUW262333 UES262333 UOO262333 UYK262333 VIG262333 VSC262333 WBY262333 WLU262333 WVQ262333 GYC721034 JE327869 TA327869 ACW327869 AMS327869 AWO327869 BGK327869 BQG327869 CAC327869 CJY327869 CTU327869 DDQ327869 DNM327869 DXI327869 EHE327869 ERA327869 FAW327869 FKS327869 FUO327869 GEK327869 GOG327869 GYC327869 HHY327869 HRU327869 IBQ327869 ILM327869 IVI327869 JFE327869 JPA327869 JYW327869 KIS327869 KSO327869 LCK327869 LMG327869 LWC327869 MFY327869 MPU327869 MZQ327869 NJM327869 NTI327869 ODE327869 ONA327869 OWW327869 PGS327869 PQO327869 QAK327869 QKG327869 QUC327869 RDY327869 RNU327869 RXQ327869 SHM327869 SRI327869 TBE327869 TLA327869 TUW327869 UES327869 UOO327869 UYK327869 VIG327869 VSC327869 WBY327869 WLU327869 WVQ327869 HHY721034 JE393405 TA393405 ACW393405 AMS393405 AWO393405 BGK393405 BQG393405 CAC393405 CJY393405 CTU393405 DDQ393405 DNM393405 DXI393405 EHE393405 ERA393405 FAW393405 FKS393405 FUO393405 GEK393405 GOG393405 GYC393405 HHY393405 HRU393405 IBQ393405 ILM393405 IVI393405 JFE393405 JPA393405 JYW393405 KIS393405 KSO393405 LCK393405 LMG393405 LWC393405 MFY393405 MPU393405 MZQ393405 NJM393405 NTI393405 ODE393405 ONA393405 OWW393405 PGS393405 PQO393405 QAK393405 QKG393405 QUC393405 RDY393405 RNU393405 RXQ393405 SHM393405 SRI393405 TBE393405 TLA393405 TUW393405 UES393405 UOO393405 UYK393405 VIG393405 VSC393405 WBY393405 WLU393405 WVQ393405 HRU721034 JE458941 TA458941 ACW458941 AMS458941 AWO458941 BGK458941 BQG458941 CAC458941 CJY458941 CTU458941 DDQ458941 DNM458941 DXI458941 EHE458941 ERA458941 FAW458941 FKS458941 FUO458941 GEK458941 GOG458941 GYC458941 HHY458941 HRU458941 IBQ458941 ILM458941 IVI458941 JFE458941 JPA458941 JYW458941 KIS458941 KSO458941 LCK458941 LMG458941 LWC458941 MFY458941 MPU458941 MZQ458941 NJM458941 NTI458941 ODE458941 ONA458941 OWW458941 PGS458941 PQO458941 QAK458941 QKG458941 QUC458941 RDY458941 RNU458941 RXQ458941 SHM458941 SRI458941 TBE458941 TLA458941 TUW458941 UES458941 UOO458941 UYK458941 VIG458941 VSC458941 WBY458941 WLU458941 WVQ458941 IBQ721034 JE524477 TA524477 ACW524477 AMS524477 AWO524477 BGK524477 BQG524477 CAC524477 CJY524477 CTU524477 DDQ524477 DNM524477 DXI524477 EHE524477 ERA524477 FAW524477 FKS524477 FUO524477 GEK524477 GOG524477 GYC524477 HHY524477 HRU524477 IBQ524477 ILM524477 IVI524477 JFE524477 JPA524477 JYW524477 KIS524477 KSO524477 LCK524477 LMG524477 LWC524477 MFY524477 MPU524477 MZQ524477 NJM524477 NTI524477 ODE524477 ONA524477 OWW524477 PGS524477 PQO524477 QAK524477 QKG524477 QUC524477 RDY524477 RNU524477 RXQ524477 SHM524477 SRI524477 TBE524477 TLA524477 TUW524477 UES524477 UOO524477 UYK524477 VIG524477 VSC524477 WBY524477 WLU524477 WVQ524477 ILM721034 JE590013 TA590013 ACW590013 AMS590013 AWO590013 BGK590013 BQG590013 CAC590013 CJY590013 CTU590013 DDQ590013 DNM590013 DXI590013 EHE590013 ERA590013 FAW590013 FKS590013 FUO590013 GEK590013 GOG590013 GYC590013 HHY590013 HRU590013 IBQ590013 ILM590013 IVI590013 JFE590013 JPA590013 JYW590013 KIS590013 KSO590013 LCK590013 LMG590013 LWC590013 MFY590013 MPU590013 MZQ590013 NJM590013 NTI590013 ODE590013 ONA590013 OWW590013 PGS590013 PQO590013 QAK590013 QKG590013 QUC590013 RDY590013 RNU590013 RXQ590013 SHM590013 SRI590013 TBE590013 TLA590013 TUW590013 UES590013 UOO590013 UYK590013 VIG590013 VSC590013 WBY590013 WLU590013 WVQ590013 IVI721034 JE655549 TA655549 ACW655549 AMS655549 AWO655549 BGK655549 BQG655549 CAC655549 CJY655549 CTU655549 DDQ655549 DNM655549 DXI655549 EHE655549 ERA655549 FAW655549 FKS655549 FUO655549 GEK655549 GOG655549 GYC655549 HHY655549 HRU655549 IBQ655549 ILM655549 IVI655549 JFE655549 JPA655549 JYW655549 KIS655549 KSO655549 LCK655549 LMG655549 LWC655549 MFY655549 MPU655549 MZQ655549 NJM655549 NTI655549 ODE655549 ONA655549 OWW655549 PGS655549 PQO655549 QAK655549 QKG655549 QUC655549 RDY655549 RNU655549 RXQ655549 SHM655549 SRI655549 TBE655549 TLA655549 TUW655549 UES655549 UOO655549 UYK655549 VIG655549 VSC655549 WBY655549 WLU655549 WVQ655549 JFE721034 JE721085 TA721085 ACW721085 AMS721085 AWO721085 BGK721085 BQG721085 CAC721085 CJY721085 CTU721085 DDQ721085 DNM721085 DXI721085 EHE721085 ERA721085 FAW721085 FKS721085 FUO721085 GEK721085 GOG721085 GYC721085 HHY721085 HRU721085 IBQ721085 ILM721085 IVI721085 JFE721085 JPA721085 JYW721085 KIS721085 KSO721085 LCK721085 LMG721085 LWC721085 MFY721085 MPU721085 MZQ721085 NJM721085 NTI721085 ODE721085 ONA721085 OWW721085 PGS721085 PQO721085 QAK721085 QKG721085 QUC721085 RDY721085 RNU721085 RXQ721085 SHM721085 SRI721085 TBE721085 TLA721085 TUW721085 UES721085 UOO721085 UYK721085 VIG721085 VSC721085 WBY721085 WLU721085 WVQ721085 JPA721034 JE786621 TA786621 ACW786621 AMS786621 AWO786621 BGK786621 BQG786621 CAC786621 CJY786621 CTU786621 DDQ786621 DNM786621 DXI786621 EHE786621 ERA786621 FAW786621 FKS786621 FUO786621 GEK786621 GOG786621 GYC786621 HHY786621 HRU786621 IBQ786621 ILM786621 IVI786621 JFE786621 JPA786621 JYW786621 KIS786621 KSO786621 LCK786621 LMG786621 LWC786621 MFY786621 MPU786621 MZQ786621 NJM786621 NTI786621 ODE786621 ONA786621 OWW786621 PGS786621 PQO786621 QAK786621 QKG786621 QUC786621 RDY786621 RNU786621 RXQ786621 SHM786621 SRI786621 TBE786621 TLA786621 TUW786621 UES786621 UOO786621 UYK786621 VIG786621 VSC786621 WBY786621 WLU786621 WVQ786621 JYW721034 JE852157 TA852157 ACW852157 AMS852157 AWO852157 BGK852157 BQG852157 CAC852157 CJY852157 CTU852157 DDQ852157 DNM852157 DXI852157 EHE852157 ERA852157 FAW852157 FKS852157 FUO852157 GEK852157 GOG852157 GYC852157 HHY852157 HRU852157 IBQ852157 ILM852157 IVI852157 JFE852157 JPA852157 JYW852157 KIS852157 KSO852157 LCK852157 LMG852157 LWC852157 MFY852157 MPU852157 MZQ852157 NJM852157 NTI852157 ODE852157 ONA852157 OWW852157 PGS852157 PQO852157 QAK852157 QKG852157 QUC852157 RDY852157 RNU852157 RXQ852157 SHM852157 SRI852157 TBE852157 TLA852157 TUW852157 UES852157 UOO852157 UYK852157 VIG852157 VSC852157 WBY852157 WLU852157 WVQ852157 KIS721034 JE917693 TA917693 ACW917693 AMS917693 AWO917693 BGK917693 BQG917693 CAC917693 CJY917693 CTU917693 DDQ917693 DNM917693 DXI917693 EHE917693 ERA917693 FAW917693 FKS917693 FUO917693 GEK917693 GOG917693 GYC917693 HHY917693 HRU917693 IBQ917693 ILM917693 IVI917693 JFE917693 JPA917693 JYW917693 KIS917693 KSO917693 LCK917693 LMG917693 LWC917693 MFY917693 MPU917693 MZQ917693 NJM917693 NTI917693 ODE917693 ONA917693 OWW917693 PGS917693 PQO917693 QAK917693 QKG917693 QUC917693 RDY917693 RNU917693 RXQ917693 SHM917693 SRI917693 TBE917693 TLA917693 TUW917693 UES917693 UOO917693 UYK917693 VIG917693 VSC917693 WBY917693 WLU917693 WVQ917693 KSO721034 JE983229 TA983229 ACW983229 AMS983229 AWO983229 BGK983229 BQG983229 CAC983229 CJY983229 CTU983229 DDQ983229 DNM983229 DXI983229 EHE983229 ERA983229 FAW983229 FKS983229 FUO983229 GEK983229 GOG983229 GYC983229 HHY983229 HRU983229 IBQ983229 ILM983229 IVI983229 JFE983229 JPA983229 JYW983229 KIS983229 KSO983229 LCK983229 LMG983229 LWC983229 MFY983229 MPU983229 MZQ983229 NJM983229 NTI983229 ODE983229 ONA983229 OWW983229 PGS983229 PQO983229 QAK983229 QKG983229 QUC983229 RDY983229 RNU983229 RXQ983229 SHM983229 SRI983229 TBE983229 TLA983229 TUW983229 UES983229 UOO983229 UYK983229 VIG983229 VSC983229 WBY983229 WLU983229 WVQ983229 LCK721034 JE197 TA197 ACW197 AMS197 AWO197 BGK197 BQG197 CAC197 CJY197 CTU197 DDQ197 DNM197 DXI197 EHE197 ERA197 FAW197 FKS197 FUO197 GEK197 GOG197 GYC197 HHY197 HRU197 IBQ197 ILM197 IVI197 JFE197 JPA197 JYW197 KIS197 KSO197 LCK197 LMG197 LWC197 MFY197 MPU197 MZQ197 NJM197 NTI197 ODE197 ONA197 OWW197 PGS197 PQO197 QAK197 QKG197 QUC197 RDY197 RNU197 RXQ197 SHM197 SRI197 TBE197 TLA197 TUW197 UES197 UOO197 UYK197 VIG197 VSC197 WBY197 WLU197 WVQ197 LMG721034 JE65733 TA65733 ACW65733 AMS65733 AWO65733 BGK65733 BQG65733 CAC65733 CJY65733 CTU65733 DDQ65733 DNM65733 DXI65733 EHE65733 ERA65733 FAW65733 FKS65733 FUO65733 GEK65733 GOG65733 GYC65733 HHY65733 HRU65733 IBQ65733 ILM65733 IVI65733 JFE65733 JPA65733 JYW65733 KIS65733 KSO65733 LCK65733 LMG65733 LWC65733 MFY65733 MPU65733 MZQ65733 NJM65733 NTI65733 ODE65733 ONA65733 OWW65733 PGS65733 PQO65733 QAK65733 QKG65733 QUC65733 RDY65733 RNU65733 RXQ65733 SHM65733 SRI65733 TBE65733 TLA65733 TUW65733 UES65733 UOO65733 UYK65733 VIG65733 VSC65733 WBY65733 WLU65733 WVQ65733 LWC721034 JE131269 TA131269 ACW131269 AMS131269 AWO131269 BGK131269 BQG131269 CAC131269 CJY131269 CTU131269 DDQ131269 DNM131269 DXI131269 EHE131269 ERA131269 FAW131269 FKS131269 FUO131269 GEK131269 GOG131269 GYC131269 HHY131269 HRU131269 IBQ131269 ILM131269 IVI131269 JFE131269 JPA131269 JYW131269 KIS131269 KSO131269 LCK131269 LMG131269 LWC131269 MFY131269 MPU131269 MZQ131269 NJM131269 NTI131269 ODE131269 ONA131269 OWW131269 PGS131269 PQO131269 QAK131269 QKG131269 QUC131269 RDY131269 RNU131269 RXQ131269 SHM131269 SRI131269 TBE131269 TLA131269 TUW131269 UES131269 UOO131269 UYK131269 VIG131269 VSC131269 WBY131269 WLU131269 WVQ131269 MFY721034 JE196805 TA196805 ACW196805 AMS196805 AWO196805 BGK196805 BQG196805 CAC196805 CJY196805 CTU196805 DDQ196805 DNM196805 DXI196805 EHE196805 ERA196805 FAW196805 FKS196805 FUO196805 GEK196805 GOG196805 GYC196805 HHY196805 HRU196805 IBQ196805 ILM196805 IVI196805 JFE196805 JPA196805 JYW196805 KIS196805 KSO196805 LCK196805 LMG196805 LWC196805 MFY196805 MPU196805 MZQ196805 NJM196805 NTI196805 ODE196805 ONA196805 OWW196805 PGS196805 PQO196805 QAK196805 QKG196805 QUC196805 RDY196805 RNU196805 RXQ196805 SHM196805 SRI196805 TBE196805 TLA196805 TUW196805 UES196805 UOO196805 UYK196805 VIG196805 VSC196805 WBY196805 WLU196805 WVQ196805 MPU721034 JE262341 TA262341 ACW262341 AMS262341 AWO262341 BGK262341 BQG262341 CAC262341 CJY262341 CTU262341 DDQ262341 DNM262341 DXI262341 EHE262341 ERA262341 FAW262341 FKS262341 FUO262341 GEK262341 GOG262341 GYC262341 HHY262341 HRU262341 IBQ262341 ILM262341 IVI262341 JFE262341 JPA262341 JYW262341 KIS262341 KSO262341 LCK262341 LMG262341 LWC262341 MFY262341 MPU262341 MZQ262341 NJM262341 NTI262341 ODE262341 ONA262341 OWW262341 PGS262341 PQO262341 QAK262341 QKG262341 QUC262341 RDY262341 RNU262341 RXQ262341 SHM262341 SRI262341 TBE262341 TLA262341 TUW262341 UES262341 UOO262341 UYK262341 VIG262341 VSC262341 WBY262341 WLU262341 WVQ262341 MZQ721034 JE327877 TA327877 ACW327877 AMS327877 AWO327877 BGK327877 BQG327877 CAC327877 CJY327877 CTU327877 DDQ327877 DNM327877 DXI327877 EHE327877 ERA327877 FAW327877 FKS327877 FUO327877 GEK327877 GOG327877 GYC327877 HHY327877 HRU327877 IBQ327877 ILM327877 IVI327877 JFE327877 JPA327877 JYW327877 KIS327877 KSO327877 LCK327877 LMG327877 LWC327877 MFY327877 MPU327877 MZQ327877 NJM327877 NTI327877 ODE327877 ONA327877 OWW327877 PGS327877 PQO327877 QAK327877 QKG327877 QUC327877 RDY327877 RNU327877 RXQ327877 SHM327877 SRI327877 TBE327877 TLA327877 TUW327877 UES327877 UOO327877 UYK327877 VIG327877 VSC327877 WBY327877 WLU327877 WVQ327877 NJM721034 JE393413 TA393413 ACW393413 AMS393413 AWO393413 BGK393413 BQG393413 CAC393413 CJY393413 CTU393413 DDQ393413 DNM393413 DXI393413 EHE393413 ERA393413 FAW393413 FKS393413 FUO393413 GEK393413 GOG393413 GYC393413 HHY393413 HRU393413 IBQ393413 ILM393413 IVI393413 JFE393413 JPA393413 JYW393413 KIS393413 KSO393413 LCK393413 LMG393413 LWC393413 MFY393413 MPU393413 MZQ393413 NJM393413 NTI393413 ODE393413 ONA393413 OWW393413 PGS393413 PQO393413 QAK393413 QKG393413 QUC393413 RDY393413 RNU393413 RXQ393413 SHM393413 SRI393413 TBE393413 TLA393413 TUW393413 UES393413 UOO393413 UYK393413 VIG393413 VSC393413 WBY393413 WLU393413 WVQ393413 NTI721034 JE458949 TA458949 ACW458949 AMS458949 AWO458949 BGK458949 BQG458949 CAC458949 CJY458949 CTU458949 DDQ458949 DNM458949 DXI458949 EHE458949 ERA458949 FAW458949 FKS458949 FUO458949 GEK458949 GOG458949 GYC458949 HHY458949 HRU458949 IBQ458949 ILM458949 IVI458949 JFE458949 JPA458949 JYW458949 KIS458949 KSO458949 LCK458949 LMG458949 LWC458949 MFY458949 MPU458949 MZQ458949 NJM458949 NTI458949 ODE458949 ONA458949 OWW458949 PGS458949 PQO458949 QAK458949 QKG458949 QUC458949 RDY458949 RNU458949 RXQ458949 SHM458949 SRI458949 TBE458949 TLA458949 TUW458949 UES458949 UOO458949 UYK458949 VIG458949 VSC458949 WBY458949 WLU458949 WVQ458949 ODE721034 JE524485 TA524485 ACW524485 AMS524485 AWO524485 BGK524485 BQG524485 CAC524485 CJY524485 CTU524485 DDQ524485 DNM524485 DXI524485 EHE524485 ERA524485 FAW524485 FKS524485 FUO524485 GEK524485 GOG524485 GYC524485 HHY524485 HRU524485 IBQ524485 ILM524485 IVI524485 JFE524485 JPA524485 JYW524485 KIS524485 KSO524485 LCK524485 LMG524485 LWC524485 MFY524485 MPU524485 MZQ524485 NJM524485 NTI524485 ODE524485 ONA524485 OWW524485 PGS524485 PQO524485 QAK524485 QKG524485 QUC524485 RDY524485 RNU524485 RXQ524485 SHM524485 SRI524485 TBE524485 TLA524485 TUW524485 UES524485 UOO524485 UYK524485 VIG524485 VSC524485 WBY524485 WLU524485 WVQ524485 ONA721034 JE590021 TA590021 ACW590021 AMS590021 AWO590021 BGK590021 BQG590021 CAC590021 CJY590021 CTU590021 DDQ590021 DNM590021 DXI590021 EHE590021 ERA590021 FAW590021 FKS590021 FUO590021 GEK590021 GOG590021 GYC590021 HHY590021 HRU590021 IBQ590021 ILM590021 IVI590021 JFE590021 JPA590021 JYW590021 KIS590021 KSO590021 LCK590021 LMG590021 LWC590021 MFY590021 MPU590021 MZQ590021 NJM590021 NTI590021 ODE590021 ONA590021 OWW590021 PGS590021 PQO590021 QAK590021 QKG590021 QUC590021 RDY590021 RNU590021 RXQ590021 SHM590021 SRI590021 TBE590021 TLA590021 TUW590021 UES590021 UOO590021 UYK590021 VIG590021 VSC590021 WBY590021 WLU590021 WVQ590021 OWW721034 JE655557 TA655557 ACW655557 AMS655557 AWO655557 BGK655557 BQG655557 CAC655557 CJY655557 CTU655557 DDQ655557 DNM655557 DXI655557 EHE655557 ERA655557 FAW655557 FKS655557 FUO655557 GEK655557 GOG655557 GYC655557 HHY655557 HRU655557 IBQ655557 ILM655557 IVI655557 JFE655557 JPA655557 JYW655557 KIS655557 KSO655557 LCK655557 LMG655557 LWC655557 MFY655557 MPU655557 MZQ655557 NJM655557 NTI655557 ODE655557 ONA655557 OWW655557 PGS655557 PQO655557 QAK655557 QKG655557 QUC655557 RDY655557 RNU655557 RXQ655557 SHM655557 SRI655557 TBE655557 TLA655557 TUW655557 UES655557 UOO655557 UYK655557 VIG655557 VSC655557 WBY655557 WLU655557 WVQ655557 PGS721034 JE721093 TA721093 ACW721093 AMS721093 AWO721093 BGK721093 BQG721093 CAC721093 CJY721093 CTU721093 DDQ721093 DNM721093 DXI721093 EHE721093 ERA721093 FAW721093 FKS721093 FUO721093 GEK721093 GOG721093 GYC721093 HHY721093 HRU721093 IBQ721093 ILM721093 IVI721093 JFE721093 JPA721093 JYW721093 KIS721093 KSO721093 LCK721093 LMG721093 LWC721093 MFY721093 MPU721093 MZQ721093 NJM721093 NTI721093 ODE721093 ONA721093 OWW721093 PGS721093 PQO721093 QAK721093 QKG721093 QUC721093 RDY721093 RNU721093 RXQ721093 SHM721093 SRI721093 TBE721093 TLA721093 TUW721093 UES721093 UOO721093 UYK721093 VIG721093 VSC721093 WBY721093 WLU721093 WVQ721093 PQO721034 JE786629 TA786629 ACW786629 AMS786629 AWO786629 BGK786629 BQG786629 CAC786629 CJY786629 CTU786629 DDQ786629 DNM786629 DXI786629 EHE786629 ERA786629 FAW786629 FKS786629 FUO786629 GEK786629 GOG786629 GYC786629 HHY786629 HRU786629 IBQ786629 ILM786629 IVI786629 JFE786629 JPA786629 JYW786629 KIS786629 KSO786629 LCK786629 LMG786629 LWC786629 MFY786629 MPU786629 MZQ786629 NJM786629 NTI786629 ODE786629 ONA786629 OWW786629 PGS786629 PQO786629 QAK786629 QKG786629 QUC786629 RDY786629 RNU786629 RXQ786629 SHM786629 SRI786629 TBE786629 TLA786629 TUW786629 UES786629 UOO786629 UYK786629 VIG786629 VSC786629 WBY786629 WLU786629 WVQ786629 QAK721034 JE852165 TA852165 ACW852165 AMS852165 AWO852165 BGK852165 BQG852165 CAC852165 CJY852165 CTU852165 DDQ852165 DNM852165 DXI852165 EHE852165 ERA852165 FAW852165 FKS852165 FUO852165 GEK852165 GOG852165 GYC852165 HHY852165 HRU852165 IBQ852165 ILM852165 IVI852165 JFE852165 JPA852165 JYW852165 KIS852165 KSO852165 LCK852165 LMG852165 LWC852165 MFY852165 MPU852165 MZQ852165 NJM852165 NTI852165 ODE852165 ONA852165 OWW852165 PGS852165 PQO852165 QAK852165 QKG852165 QUC852165 RDY852165 RNU852165 RXQ852165 SHM852165 SRI852165 TBE852165 TLA852165 TUW852165 UES852165 UOO852165 UYK852165 VIG852165 VSC852165 WBY852165 WLU852165 WVQ852165 QKG721034 JE917701 TA917701 ACW917701 AMS917701 AWO917701 BGK917701 BQG917701 CAC917701 CJY917701 CTU917701 DDQ917701 DNM917701 DXI917701 EHE917701 ERA917701 FAW917701 FKS917701 FUO917701 GEK917701 GOG917701 GYC917701 HHY917701 HRU917701 IBQ917701 ILM917701 IVI917701 JFE917701 JPA917701 JYW917701 KIS917701 KSO917701 LCK917701 LMG917701 LWC917701 MFY917701 MPU917701 MZQ917701 NJM917701 NTI917701 ODE917701 ONA917701 OWW917701 PGS917701 PQO917701 QAK917701 QKG917701 QUC917701 RDY917701 RNU917701 RXQ917701 SHM917701 SRI917701 TBE917701 TLA917701 TUW917701 UES917701 UOO917701 UYK917701 VIG917701 VSC917701 WBY917701 WLU917701 WVQ917701 QUC721034 JE983237 TA983237 ACW983237 AMS983237 AWO983237 BGK983237 BQG983237 CAC983237 CJY983237 CTU983237 DDQ983237 DNM983237 DXI983237 EHE983237 ERA983237 FAW983237 FKS983237 FUO983237 GEK983237 GOG983237 GYC983237 HHY983237 HRU983237 IBQ983237 ILM983237 IVI983237 JFE983237 JPA983237 JYW983237 KIS983237 KSO983237 LCK983237 LMG983237 LWC983237 MFY983237 MPU983237 MZQ983237 NJM983237 NTI983237 ODE983237 ONA983237 OWW983237 PGS983237 PQO983237 QAK983237 QKG983237 QUC983237 RDY983237 RNU983237 RXQ983237 SHM983237 SRI983237 TBE983237 TLA983237 TUW983237 UES983237 UOO983237 UYK983237 VIG983237 VSC983237 WBY983237 WLU983237 WVQ983237 RDY721034 JE224 TA224 ACW224 AMS224 AWO224 BGK224 BQG224 CAC224 CJY224 CTU224 DDQ224 DNM224 DXI224 EHE224 ERA224 FAW224 FKS224 FUO224 GEK224 GOG224 GYC224 HHY224 HRU224 IBQ224 ILM224 IVI224 JFE224 JPA224 JYW224 KIS224 KSO224 LCK224 LMG224 LWC224 MFY224 MPU224 MZQ224 NJM224 NTI224 ODE224 ONA224 OWW224 PGS224 PQO224 QAK224 QKG224 QUC224 RDY224 RNU224 RXQ224 SHM224 SRI224 TBE224 TLA224 TUW224 UES224 UOO224 UYK224 VIG224 VSC224 WBY224 WLU224 WVQ224 RNU721034 JE65760 TA65760 ACW65760 AMS65760 AWO65760 BGK65760 BQG65760 CAC65760 CJY65760 CTU65760 DDQ65760 DNM65760 DXI65760 EHE65760 ERA65760 FAW65760 FKS65760 FUO65760 GEK65760 GOG65760 GYC65760 HHY65760 HRU65760 IBQ65760 ILM65760 IVI65760 JFE65760 JPA65760 JYW65760 KIS65760 KSO65760 LCK65760 LMG65760 LWC65760 MFY65760 MPU65760 MZQ65760 NJM65760 NTI65760 ODE65760 ONA65760 OWW65760 PGS65760 PQO65760 QAK65760 QKG65760 QUC65760 RDY65760 RNU65760 RXQ65760 SHM65760 SRI65760 TBE65760 TLA65760 TUW65760 UES65760 UOO65760 UYK65760 VIG65760 VSC65760 WBY65760 WLU65760 WVQ65760 RXQ721034 JE131296 TA131296 ACW131296 AMS131296 AWO131296 BGK131296 BQG131296 CAC131296 CJY131296 CTU131296 DDQ131296 DNM131296 DXI131296 EHE131296 ERA131296 FAW131296 FKS131296 FUO131296 GEK131296 GOG131296 GYC131296 HHY131296 HRU131296 IBQ131296 ILM131296 IVI131296 JFE131296 JPA131296 JYW131296 KIS131296 KSO131296 LCK131296 LMG131296 LWC131296 MFY131296 MPU131296 MZQ131296 NJM131296 NTI131296 ODE131296 ONA131296 OWW131296 PGS131296 PQO131296 QAK131296 QKG131296 QUC131296 RDY131296 RNU131296 RXQ131296 SHM131296 SRI131296 TBE131296 TLA131296 TUW131296 UES131296 UOO131296 UYK131296 VIG131296 VSC131296 WBY131296 WLU131296 WVQ131296 SHM721034 JE196832 TA196832 ACW196832 AMS196832 AWO196832 BGK196832 BQG196832 CAC196832 CJY196832 CTU196832 DDQ196832 DNM196832 DXI196832 EHE196832 ERA196832 FAW196832 FKS196832 FUO196832 GEK196832 GOG196832 GYC196832 HHY196832 HRU196832 IBQ196832 ILM196832 IVI196832 JFE196832 JPA196832 JYW196832 KIS196832 KSO196832 LCK196832 LMG196832 LWC196832 MFY196832 MPU196832 MZQ196832 NJM196832 NTI196832 ODE196832 ONA196832 OWW196832 PGS196832 PQO196832 QAK196832 QKG196832 QUC196832 RDY196832 RNU196832 RXQ196832 SHM196832 SRI196832 TBE196832 TLA196832 TUW196832 UES196832 UOO196832 UYK196832 VIG196832 VSC196832 WBY196832 WLU196832 WVQ196832 SRI721034 JE262368 TA262368 ACW262368 AMS262368 AWO262368 BGK262368 BQG262368 CAC262368 CJY262368 CTU262368 DDQ262368 DNM262368 DXI262368 EHE262368 ERA262368 FAW262368 FKS262368 FUO262368 GEK262368 GOG262368 GYC262368 HHY262368 HRU262368 IBQ262368 ILM262368 IVI262368 JFE262368 JPA262368 JYW262368 KIS262368 KSO262368 LCK262368 LMG262368 LWC262368 MFY262368 MPU262368 MZQ262368 NJM262368 NTI262368 ODE262368 ONA262368 OWW262368 PGS262368 PQO262368 QAK262368 QKG262368 QUC262368 RDY262368 RNU262368 RXQ262368 SHM262368 SRI262368 TBE262368 TLA262368 TUW262368 UES262368 UOO262368 UYK262368 VIG262368 VSC262368 WBY262368 WLU262368 WVQ262368 TBE721034 JE327904 TA327904 ACW327904 AMS327904 AWO327904 BGK327904 BQG327904 CAC327904 CJY327904 CTU327904 DDQ327904 DNM327904 DXI327904 EHE327904 ERA327904 FAW327904 FKS327904 FUO327904 GEK327904 GOG327904 GYC327904 HHY327904 HRU327904 IBQ327904 ILM327904 IVI327904 JFE327904 JPA327904 JYW327904 KIS327904 KSO327904 LCK327904 LMG327904 LWC327904 MFY327904 MPU327904 MZQ327904 NJM327904 NTI327904 ODE327904 ONA327904 OWW327904 PGS327904 PQO327904 QAK327904 QKG327904 QUC327904 RDY327904 RNU327904 RXQ327904 SHM327904 SRI327904 TBE327904 TLA327904 TUW327904 UES327904 UOO327904 UYK327904 VIG327904 VSC327904 WBY327904 WLU327904 WVQ327904 TLA721034 JE393440 TA393440 ACW393440 AMS393440 AWO393440 BGK393440 BQG393440 CAC393440 CJY393440 CTU393440 DDQ393440 DNM393440 DXI393440 EHE393440 ERA393440 FAW393440 FKS393440 FUO393440 GEK393440 GOG393440 GYC393440 HHY393440 HRU393440 IBQ393440 ILM393440 IVI393440 JFE393440 JPA393440 JYW393440 KIS393440 KSO393440 LCK393440 LMG393440 LWC393440 MFY393440 MPU393440 MZQ393440 NJM393440 NTI393440 ODE393440 ONA393440 OWW393440 PGS393440 PQO393440 QAK393440 QKG393440 QUC393440 RDY393440 RNU393440 RXQ393440 SHM393440 SRI393440 TBE393440 TLA393440 TUW393440 UES393440 UOO393440 UYK393440 VIG393440 VSC393440 WBY393440 WLU393440 WVQ393440 TUW721034 JE458976 TA458976 ACW458976 AMS458976 AWO458976 BGK458976 BQG458976 CAC458976 CJY458976 CTU458976 DDQ458976 DNM458976 DXI458976 EHE458976 ERA458976 FAW458976 FKS458976 FUO458976 GEK458976 GOG458976 GYC458976 HHY458976 HRU458976 IBQ458976 ILM458976 IVI458976 JFE458976 JPA458976 JYW458976 KIS458976 KSO458976 LCK458976 LMG458976 LWC458976 MFY458976 MPU458976 MZQ458976 NJM458976 NTI458976 ODE458976 ONA458976 OWW458976 PGS458976 PQO458976 QAK458976 QKG458976 QUC458976 RDY458976 RNU458976 RXQ458976 SHM458976 SRI458976 TBE458976 TLA458976 TUW458976 UES458976 UOO458976 UYK458976 VIG458976 VSC458976 WBY458976 WLU458976 WVQ458976 UES721034 JE524512 TA524512 ACW524512 AMS524512 AWO524512 BGK524512 BQG524512 CAC524512 CJY524512 CTU524512 DDQ524512 DNM524512 DXI524512 EHE524512 ERA524512 FAW524512 FKS524512 FUO524512 GEK524512 GOG524512 GYC524512 HHY524512 HRU524512 IBQ524512 ILM524512 IVI524512 JFE524512 JPA524512 JYW524512 KIS524512 KSO524512 LCK524512 LMG524512 LWC524512 MFY524512 MPU524512 MZQ524512 NJM524512 NTI524512 ODE524512 ONA524512 OWW524512 PGS524512 PQO524512 QAK524512 QKG524512 QUC524512 RDY524512 RNU524512 RXQ524512 SHM524512 SRI524512 TBE524512 TLA524512 TUW524512 UES524512 UOO524512 UYK524512 VIG524512 VSC524512 WBY524512 WLU524512 WVQ524512 UOO721034 JE590048 TA590048 ACW590048 AMS590048 AWO590048 BGK590048 BQG590048 CAC590048 CJY590048 CTU590048 DDQ590048 DNM590048 DXI590048 EHE590048 ERA590048 FAW590048 FKS590048 FUO590048 GEK590048 GOG590048 GYC590048 HHY590048 HRU590048 IBQ590048 ILM590048 IVI590048 JFE590048 JPA590048 JYW590048 KIS590048 KSO590048 LCK590048 LMG590048 LWC590048 MFY590048 MPU590048 MZQ590048 NJM590048 NTI590048 ODE590048 ONA590048 OWW590048 PGS590048 PQO590048 QAK590048 QKG590048 QUC590048 RDY590048 RNU590048 RXQ590048 SHM590048 SRI590048 TBE590048 TLA590048 TUW590048 UES590048 UOO590048 UYK590048 VIG590048 VSC590048 WBY590048 WLU590048 WVQ590048 UYK721034 JE655584 TA655584 ACW655584 AMS655584 AWO655584 BGK655584 BQG655584 CAC655584 CJY655584 CTU655584 DDQ655584 DNM655584 DXI655584 EHE655584 ERA655584 FAW655584 FKS655584 FUO655584 GEK655584 GOG655584 GYC655584 HHY655584 HRU655584 IBQ655584 ILM655584 IVI655584 JFE655584 JPA655584 JYW655584 KIS655584 KSO655584 LCK655584 LMG655584 LWC655584 MFY655584 MPU655584 MZQ655584 NJM655584 NTI655584 ODE655584 ONA655584 OWW655584 PGS655584 PQO655584 QAK655584 QKG655584 QUC655584 RDY655584 RNU655584 RXQ655584 SHM655584 SRI655584 TBE655584 TLA655584 TUW655584 UES655584 UOO655584 UYK655584 VIG655584 VSC655584 WBY655584 WLU655584 WVQ655584 VIG721034 JE721120 TA721120 ACW721120 AMS721120 AWO721120 BGK721120 BQG721120 CAC721120 CJY721120 CTU721120 DDQ721120 DNM721120 DXI721120 EHE721120 ERA721120 FAW721120 FKS721120 FUO721120 GEK721120 GOG721120 GYC721120 HHY721120 HRU721120 IBQ721120 ILM721120 IVI721120 JFE721120 JPA721120 JYW721120 KIS721120 KSO721120 LCK721120 LMG721120 LWC721120 MFY721120 MPU721120 MZQ721120 NJM721120 NTI721120 ODE721120 ONA721120 OWW721120 PGS721120 PQO721120 QAK721120 QKG721120 QUC721120 RDY721120 RNU721120 RXQ721120 SHM721120 SRI721120 TBE721120 TLA721120 TUW721120 UES721120 UOO721120 UYK721120 VIG721120 VSC721120 WBY721120 WLU721120 WVQ721120 VSC721034 JE786656 TA786656 ACW786656 AMS786656 AWO786656 BGK786656 BQG786656 CAC786656 CJY786656 CTU786656 DDQ786656 DNM786656 DXI786656 EHE786656 ERA786656 FAW786656 FKS786656 FUO786656 GEK786656 GOG786656 GYC786656 HHY786656 HRU786656 IBQ786656 ILM786656 IVI786656 JFE786656 JPA786656 JYW786656 KIS786656 KSO786656 LCK786656 LMG786656 LWC786656 MFY786656 MPU786656 MZQ786656 NJM786656 NTI786656 ODE786656 ONA786656 OWW786656 PGS786656 PQO786656 QAK786656 QKG786656 QUC786656 RDY786656 RNU786656 RXQ786656 SHM786656 SRI786656 TBE786656 TLA786656 TUW786656 UES786656 UOO786656 UYK786656 VIG786656 VSC786656 WBY786656 WLU786656 WVQ786656 WBY721034 JE852192 TA852192 ACW852192 AMS852192 AWO852192 BGK852192 BQG852192 CAC852192 CJY852192 CTU852192 DDQ852192 DNM852192 DXI852192 EHE852192 ERA852192 FAW852192 FKS852192 FUO852192 GEK852192 GOG852192 GYC852192 HHY852192 HRU852192 IBQ852192 ILM852192 IVI852192 JFE852192 JPA852192 JYW852192 KIS852192 KSO852192 LCK852192 LMG852192 LWC852192 MFY852192 MPU852192 MZQ852192 NJM852192 NTI852192 ODE852192 ONA852192 OWW852192 PGS852192 PQO852192 QAK852192 QKG852192 QUC852192 RDY852192 RNU852192 RXQ852192 SHM852192 SRI852192 TBE852192 TLA852192 TUW852192 UES852192 UOO852192 UYK852192 VIG852192 VSC852192 WBY852192 WLU852192 WVQ852192 WLU721034 JE917728 TA917728 ACW917728 AMS917728 AWO917728 BGK917728 BQG917728 CAC917728 CJY917728 CTU917728 DDQ917728 DNM917728 DXI917728 EHE917728 ERA917728 FAW917728 FKS917728 FUO917728 GEK917728 GOG917728 GYC917728 HHY917728 HRU917728 IBQ917728 ILM917728 IVI917728 JFE917728 JPA917728 JYW917728 KIS917728 KSO917728 LCK917728 LMG917728 LWC917728 MFY917728 MPU917728 MZQ917728 NJM917728 NTI917728 ODE917728 ONA917728 OWW917728 PGS917728 PQO917728 QAK917728 QKG917728 QUC917728 RDY917728 RNU917728 RXQ917728 SHM917728 SRI917728 TBE917728 TLA917728 TUW917728 UES917728 UOO917728 UYK917728 VIG917728 VSC917728 WBY917728 WLU917728 WVQ917728 WVQ721034 JE983264 TA983264 ACW983264 AMS983264 AWO983264 BGK983264 BQG983264 CAC983264 CJY983264 CTU983264 DDQ983264 DNM983264 DXI983264 EHE983264 ERA983264 FAW983264 FKS983264 FUO983264 GEK983264 GOG983264 GYC983264 HHY983264 HRU983264 IBQ983264 ILM983264 IVI983264 JFE983264 JPA983264 JYW983264 KIS983264 KSO983264 LCK983264 LMG983264 LWC983264 MFY983264 MPU983264 MZQ983264 NJM983264 NTI983264 ODE983264 ONA983264 OWW983264 PGS983264 PQO983264 QAK983264 QKG983264 QUC983264 RDY983264 RNU983264 RXQ983264 SHM983264 SRI983264 TBE983264 TLA983264 TUW983264 UES983264 UOO983264 UYK983264 VIG983264 VSC983264 WBY983264 WLU983264 WVQ983264 VSC983178 JE237 TA237 ACW237 AMS237 AWO237 BGK237 BQG237 CAC237 CJY237 CTU237 DDQ237 DNM237 DXI237 EHE237 ERA237 FAW237 FKS237 FUO237 GEK237 GOG237 GYC237 HHY237 HRU237 IBQ237 ILM237 IVI237 JFE237 JPA237 JYW237 KIS237 KSO237 LCK237 LMG237 LWC237 MFY237 MPU237 MZQ237 NJM237 NTI237 ODE237 ONA237 OWW237 PGS237 PQO237 QAK237 QKG237 QUC237 RDY237 RNU237 RXQ237 SHM237 SRI237 TBE237 TLA237 TUW237 UES237 UOO237 UYK237 VIG237 VSC237 WBY237 WLU237 WVQ237 JE786570 JE65773 TA65773 ACW65773 AMS65773 AWO65773 BGK65773 BQG65773 CAC65773 CJY65773 CTU65773 DDQ65773 DNM65773 DXI65773 EHE65773 ERA65773 FAW65773 FKS65773 FUO65773 GEK65773 GOG65773 GYC65773 HHY65773 HRU65773 IBQ65773 ILM65773 IVI65773 JFE65773 JPA65773 JYW65773 KIS65773 KSO65773 LCK65773 LMG65773 LWC65773 MFY65773 MPU65773 MZQ65773 NJM65773 NTI65773 ODE65773 ONA65773 OWW65773 PGS65773 PQO65773 QAK65773 QKG65773 QUC65773 RDY65773 RNU65773 RXQ65773 SHM65773 SRI65773 TBE65773 TLA65773 TUW65773 UES65773 UOO65773 UYK65773 VIG65773 VSC65773 WBY65773 WLU65773 WVQ65773 TA786570 JE131309 TA131309 ACW131309 AMS131309 AWO131309 BGK131309 BQG131309 CAC131309 CJY131309 CTU131309 DDQ131309 DNM131309 DXI131309 EHE131309 ERA131309 FAW131309 FKS131309 FUO131309 GEK131309 GOG131309 GYC131309 HHY131309 HRU131309 IBQ131309 ILM131309 IVI131309 JFE131309 JPA131309 JYW131309 KIS131309 KSO131309 LCK131309 LMG131309 LWC131309 MFY131309 MPU131309 MZQ131309 NJM131309 NTI131309 ODE131309 ONA131309 OWW131309 PGS131309 PQO131309 QAK131309 QKG131309 QUC131309 RDY131309 RNU131309 RXQ131309 SHM131309 SRI131309 TBE131309 TLA131309 TUW131309 UES131309 UOO131309 UYK131309 VIG131309 VSC131309 WBY131309 WLU131309 WVQ131309 ACW786570 JE196845 TA196845 ACW196845 AMS196845 AWO196845 BGK196845 BQG196845 CAC196845 CJY196845 CTU196845 DDQ196845 DNM196845 DXI196845 EHE196845 ERA196845 FAW196845 FKS196845 FUO196845 GEK196845 GOG196845 GYC196845 HHY196845 HRU196845 IBQ196845 ILM196845 IVI196845 JFE196845 JPA196845 JYW196845 KIS196845 KSO196845 LCK196845 LMG196845 LWC196845 MFY196845 MPU196845 MZQ196845 NJM196845 NTI196845 ODE196845 ONA196845 OWW196845 PGS196845 PQO196845 QAK196845 QKG196845 QUC196845 RDY196845 RNU196845 RXQ196845 SHM196845 SRI196845 TBE196845 TLA196845 TUW196845 UES196845 UOO196845 UYK196845 VIG196845 VSC196845 WBY196845 WLU196845 WVQ196845 AMS786570 JE262381 TA262381 ACW262381 AMS262381 AWO262381 BGK262381 BQG262381 CAC262381 CJY262381 CTU262381 DDQ262381 DNM262381 DXI262381 EHE262381 ERA262381 FAW262381 FKS262381 FUO262381 GEK262381 GOG262381 GYC262381 HHY262381 HRU262381 IBQ262381 ILM262381 IVI262381 JFE262381 JPA262381 JYW262381 KIS262381 KSO262381 LCK262381 LMG262381 LWC262381 MFY262381 MPU262381 MZQ262381 NJM262381 NTI262381 ODE262381 ONA262381 OWW262381 PGS262381 PQO262381 QAK262381 QKG262381 QUC262381 RDY262381 RNU262381 RXQ262381 SHM262381 SRI262381 TBE262381 TLA262381 TUW262381 UES262381 UOO262381 UYK262381 VIG262381 VSC262381 WBY262381 WLU262381 WVQ262381 AWO786570 JE327917 TA327917 ACW327917 AMS327917 AWO327917 BGK327917 BQG327917 CAC327917 CJY327917 CTU327917 DDQ327917 DNM327917 DXI327917 EHE327917 ERA327917 FAW327917 FKS327917 FUO327917 GEK327917 GOG327917 GYC327917 HHY327917 HRU327917 IBQ327917 ILM327917 IVI327917 JFE327917 JPA327917 JYW327917 KIS327917 KSO327917 LCK327917 LMG327917 LWC327917 MFY327917 MPU327917 MZQ327917 NJM327917 NTI327917 ODE327917 ONA327917 OWW327917 PGS327917 PQO327917 QAK327917 QKG327917 QUC327917 RDY327917 RNU327917 RXQ327917 SHM327917 SRI327917 TBE327917 TLA327917 TUW327917 UES327917 UOO327917 UYK327917 VIG327917 VSC327917 WBY327917 WLU327917 WVQ327917 BGK786570 JE393453 TA393453 ACW393453 AMS393453 AWO393453 BGK393453 BQG393453 CAC393453 CJY393453 CTU393453 DDQ393453 DNM393453 DXI393453 EHE393453 ERA393453 FAW393453 FKS393453 FUO393453 GEK393453 GOG393453 GYC393453 HHY393453 HRU393453 IBQ393453 ILM393453 IVI393453 JFE393453 JPA393453 JYW393453 KIS393453 KSO393453 LCK393453 LMG393453 LWC393453 MFY393453 MPU393453 MZQ393453 NJM393453 NTI393453 ODE393453 ONA393453 OWW393453 PGS393453 PQO393453 QAK393453 QKG393453 QUC393453 RDY393453 RNU393453 RXQ393453 SHM393453 SRI393453 TBE393453 TLA393453 TUW393453 UES393453 UOO393453 UYK393453 VIG393453 VSC393453 WBY393453 WLU393453 WVQ393453 BQG786570 JE458989 TA458989 ACW458989 AMS458989 AWO458989 BGK458989 BQG458989 CAC458989 CJY458989 CTU458989 DDQ458989 DNM458989 DXI458989 EHE458989 ERA458989 FAW458989 FKS458989 FUO458989 GEK458989 GOG458989 GYC458989 HHY458989 HRU458989 IBQ458989 ILM458989 IVI458989 JFE458989 JPA458989 JYW458989 KIS458989 KSO458989 LCK458989 LMG458989 LWC458989 MFY458989 MPU458989 MZQ458989 NJM458989 NTI458989 ODE458989 ONA458989 OWW458989 PGS458989 PQO458989 QAK458989 QKG458989 QUC458989 RDY458989 RNU458989 RXQ458989 SHM458989 SRI458989 TBE458989 TLA458989 TUW458989 UES458989 UOO458989 UYK458989 VIG458989 VSC458989 WBY458989 WLU458989 WVQ458989 CAC786570 JE524525 TA524525 ACW524525 AMS524525 AWO524525 BGK524525 BQG524525 CAC524525 CJY524525 CTU524525 DDQ524525 DNM524525 DXI524525 EHE524525 ERA524525 FAW524525 FKS524525 FUO524525 GEK524525 GOG524525 GYC524525 HHY524525 HRU524525 IBQ524525 ILM524525 IVI524525 JFE524525 JPA524525 JYW524525 KIS524525 KSO524525 LCK524525 LMG524525 LWC524525 MFY524525 MPU524525 MZQ524525 NJM524525 NTI524525 ODE524525 ONA524525 OWW524525 PGS524525 PQO524525 QAK524525 QKG524525 QUC524525 RDY524525 RNU524525 RXQ524525 SHM524525 SRI524525 TBE524525 TLA524525 TUW524525 UES524525 UOO524525 UYK524525 VIG524525 VSC524525 WBY524525 WLU524525 WVQ524525 CJY786570 JE590061 TA590061 ACW590061 AMS590061 AWO590061 BGK590061 BQG590061 CAC590061 CJY590061 CTU590061 DDQ590061 DNM590061 DXI590061 EHE590061 ERA590061 FAW590061 FKS590061 FUO590061 GEK590061 GOG590061 GYC590061 HHY590061 HRU590061 IBQ590061 ILM590061 IVI590061 JFE590061 JPA590061 JYW590061 KIS590061 KSO590061 LCK590061 LMG590061 LWC590061 MFY590061 MPU590061 MZQ590061 NJM590061 NTI590061 ODE590061 ONA590061 OWW590061 PGS590061 PQO590061 QAK590061 QKG590061 QUC590061 RDY590061 RNU590061 RXQ590061 SHM590061 SRI590061 TBE590061 TLA590061 TUW590061 UES590061 UOO590061 UYK590061 VIG590061 VSC590061 WBY590061 WLU590061 WVQ590061 CTU786570 JE655597 TA655597 ACW655597 AMS655597 AWO655597 BGK655597 BQG655597 CAC655597 CJY655597 CTU655597 DDQ655597 DNM655597 DXI655597 EHE655597 ERA655597 FAW655597 FKS655597 FUO655597 GEK655597 GOG655597 GYC655597 HHY655597 HRU655597 IBQ655597 ILM655597 IVI655597 JFE655597 JPA655597 JYW655597 KIS655597 KSO655597 LCK655597 LMG655597 LWC655597 MFY655597 MPU655597 MZQ655597 NJM655597 NTI655597 ODE655597 ONA655597 OWW655597 PGS655597 PQO655597 QAK655597 QKG655597 QUC655597 RDY655597 RNU655597 RXQ655597 SHM655597 SRI655597 TBE655597 TLA655597 TUW655597 UES655597 UOO655597 UYK655597 VIG655597 VSC655597 WBY655597 WLU655597 WVQ655597 DDQ786570 JE721133 TA721133 ACW721133 AMS721133 AWO721133 BGK721133 BQG721133 CAC721133 CJY721133 CTU721133 DDQ721133 DNM721133 DXI721133 EHE721133 ERA721133 FAW721133 FKS721133 FUO721133 GEK721133 GOG721133 GYC721133 HHY721133 HRU721133 IBQ721133 ILM721133 IVI721133 JFE721133 JPA721133 JYW721133 KIS721133 KSO721133 LCK721133 LMG721133 LWC721133 MFY721133 MPU721133 MZQ721133 NJM721133 NTI721133 ODE721133 ONA721133 OWW721133 PGS721133 PQO721133 QAK721133 QKG721133 QUC721133 RDY721133 RNU721133 RXQ721133 SHM721133 SRI721133 TBE721133 TLA721133 TUW721133 UES721133 UOO721133 UYK721133 VIG721133 VSC721133 WBY721133 WLU721133 WVQ721133 DNM786570 JE786669 TA786669 ACW786669 AMS786669 AWO786669 BGK786669 BQG786669 CAC786669 CJY786669 CTU786669 DDQ786669 DNM786669 DXI786669 EHE786669 ERA786669 FAW786669 FKS786669 FUO786669 GEK786669 GOG786669 GYC786669 HHY786669 HRU786669 IBQ786669 ILM786669 IVI786669 JFE786669 JPA786669 JYW786669 KIS786669 KSO786669 LCK786669 LMG786669 LWC786669 MFY786669 MPU786669 MZQ786669 NJM786669 NTI786669 ODE786669 ONA786669 OWW786669 PGS786669 PQO786669 QAK786669 QKG786669 QUC786669 RDY786669 RNU786669 RXQ786669 SHM786669 SRI786669 TBE786669 TLA786669 TUW786669 UES786669 UOO786669 UYK786669 VIG786669 VSC786669 WBY786669 WLU786669 WVQ786669 DXI786570 JE852205 TA852205 ACW852205 AMS852205 AWO852205 BGK852205 BQG852205 CAC852205 CJY852205 CTU852205 DDQ852205 DNM852205 DXI852205 EHE852205 ERA852205 FAW852205 FKS852205 FUO852205 GEK852205 GOG852205 GYC852205 HHY852205 HRU852205 IBQ852205 ILM852205 IVI852205 JFE852205 JPA852205 JYW852205 KIS852205 KSO852205 LCK852205 LMG852205 LWC852205 MFY852205 MPU852205 MZQ852205 NJM852205 NTI852205 ODE852205 ONA852205 OWW852205 PGS852205 PQO852205 QAK852205 QKG852205 QUC852205 RDY852205 RNU852205 RXQ852205 SHM852205 SRI852205 TBE852205 TLA852205 TUW852205 UES852205 UOO852205 UYK852205 VIG852205 VSC852205 WBY852205 WLU852205 WVQ852205 EHE786570 JE917741 TA917741 ACW917741 AMS917741 AWO917741 BGK917741 BQG917741 CAC917741 CJY917741 CTU917741 DDQ917741 DNM917741 DXI917741 EHE917741 ERA917741 FAW917741 FKS917741 FUO917741 GEK917741 GOG917741 GYC917741 HHY917741 HRU917741 IBQ917741 ILM917741 IVI917741 JFE917741 JPA917741 JYW917741 KIS917741 KSO917741 LCK917741 LMG917741 LWC917741 MFY917741 MPU917741 MZQ917741 NJM917741 NTI917741 ODE917741 ONA917741 OWW917741 PGS917741 PQO917741 QAK917741 QKG917741 QUC917741 RDY917741 RNU917741 RXQ917741 SHM917741 SRI917741 TBE917741 TLA917741 TUW917741 UES917741 UOO917741 UYK917741 VIG917741 VSC917741 WBY917741 WLU917741 WVQ917741 ERA786570 JE983277 TA983277 ACW983277 AMS983277 AWO983277 BGK983277 BQG983277 CAC983277 CJY983277 CTU983277 DDQ983277 DNM983277 DXI983277 EHE983277 ERA983277 FAW983277 FKS983277 FUO983277 GEK983277 GOG983277 GYC983277 HHY983277 HRU983277 IBQ983277 ILM983277 IVI983277 JFE983277 JPA983277 JYW983277 KIS983277 KSO983277 LCK983277 LMG983277 LWC983277 MFY983277 MPU983277 MZQ983277 NJM983277 NTI983277 ODE983277 ONA983277 OWW983277 PGS983277 PQO983277 QAK983277 QKG983277 QUC983277 RDY983277 RNU983277 RXQ983277 SHM983277 SRI983277 TBE983277 TLA983277 TUW983277 UES983277 UOO983277 UYK983277 VIG983277 VSC983277 WBY983277 WLU983277 WVQ983277 FAW786570 JE249 TA249 ACW249 AMS249 AWO249 BGK249 BQG249 CAC249 CJY249 CTU249 DDQ249 DNM249 DXI249 EHE249 ERA249 FAW249 FKS249 FUO249 GEK249 GOG249 GYC249 HHY249 HRU249 IBQ249 ILM249 IVI249 JFE249 JPA249 JYW249 KIS249 KSO249 LCK249 LMG249 LWC249 MFY249 MPU249 MZQ249 NJM249 NTI249 ODE249 ONA249 OWW249 PGS249 PQO249 QAK249 QKG249 QUC249 RDY249 RNU249 RXQ249 SHM249 SRI249 TBE249 TLA249 TUW249 UES249 UOO249 UYK249 VIG249 VSC249 WBY249 WLU249 WVQ249 FKS786570 JE65785 TA65785 ACW65785 AMS65785 AWO65785 BGK65785 BQG65785 CAC65785 CJY65785 CTU65785 DDQ65785 DNM65785 DXI65785 EHE65785 ERA65785 FAW65785 FKS65785 FUO65785 GEK65785 GOG65785 GYC65785 HHY65785 HRU65785 IBQ65785 ILM65785 IVI65785 JFE65785 JPA65785 JYW65785 KIS65785 KSO65785 LCK65785 LMG65785 LWC65785 MFY65785 MPU65785 MZQ65785 NJM65785 NTI65785 ODE65785 ONA65785 OWW65785 PGS65785 PQO65785 QAK65785 QKG65785 QUC65785 RDY65785 RNU65785 RXQ65785 SHM65785 SRI65785 TBE65785 TLA65785 TUW65785 UES65785 UOO65785 UYK65785 VIG65785 VSC65785 WBY65785 WLU65785 WVQ65785 FUO786570 JE131321 TA131321 ACW131321 AMS131321 AWO131321 BGK131321 BQG131321 CAC131321 CJY131321 CTU131321 DDQ131321 DNM131321 DXI131321 EHE131321 ERA131321 FAW131321 FKS131321 FUO131321 GEK131321 GOG131321 GYC131321 HHY131321 HRU131321 IBQ131321 ILM131321 IVI131321 JFE131321 JPA131321 JYW131321 KIS131321 KSO131321 LCK131321 LMG131321 LWC131321 MFY131321 MPU131321 MZQ131321 NJM131321 NTI131321 ODE131321 ONA131321 OWW131321 PGS131321 PQO131321 QAK131321 QKG131321 QUC131321 RDY131321 RNU131321 RXQ131321 SHM131321 SRI131321 TBE131321 TLA131321 TUW131321 UES131321 UOO131321 UYK131321 VIG131321 VSC131321 WBY131321 WLU131321 WVQ131321 GEK786570 JE196857 TA196857 ACW196857 AMS196857 AWO196857 BGK196857 BQG196857 CAC196857 CJY196857 CTU196857 DDQ196857 DNM196857 DXI196857 EHE196857 ERA196857 FAW196857 FKS196857 FUO196857 GEK196857 GOG196857 GYC196857 HHY196857 HRU196857 IBQ196857 ILM196857 IVI196857 JFE196857 JPA196857 JYW196857 KIS196857 KSO196857 LCK196857 LMG196857 LWC196857 MFY196857 MPU196857 MZQ196857 NJM196857 NTI196857 ODE196857 ONA196857 OWW196857 PGS196857 PQO196857 QAK196857 QKG196857 QUC196857 RDY196857 RNU196857 RXQ196857 SHM196857 SRI196857 TBE196857 TLA196857 TUW196857 UES196857 UOO196857 UYK196857 VIG196857 VSC196857 WBY196857 WLU196857 WVQ196857 GOG786570 JE262393 TA262393 ACW262393 AMS262393 AWO262393 BGK262393 BQG262393 CAC262393 CJY262393 CTU262393 DDQ262393 DNM262393 DXI262393 EHE262393 ERA262393 FAW262393 FKS262393 FUO262393 GEK262393 GOG262393 GYC262393 HHY262393 HRU262393 IBQ262393 ILM262393 IVI262393 JFE262393 JPA262393 JYW262393 KIS262393 KSO262393 LCK262393 LMG262393 LWC262393 MFY262393 MPU262393 MZQ262393 NJM262393 NTI262393 ODE262393 ONA262393 OWW262393 PGS262393 PQO262393 QAK262393 QKG262393 QUC262393 RDY262393 RNU262393 RXQ262393 SHM262393 SRI262393 TBE262393 TLA262393 TUW262393 UES262393 UOO262393 UYK262393 VIG262393 VSC262393 WBY262393 WLU262393 WVQ262393 GYC786570 JE327929 TA327929 ACW327929 AMS327929 AWO327929 BGK327929 BQG327929 CAC327929 CJY327929 CTU327929 DDQ327929 DNM327929 DXI327929 EHE327929 ERA327929 FAW327929 FKS327929 FUO327929 GEK327929 GOG327929 GYC327929 HHY327929 HRU327929 IBQ327929 ILM327929 IVI327929 JFE327929 JPA327929 JYW327929 KIS327929 KSO327929 LCK327929 LMG327929 LWC327929 MFY327929 MPU327929 MZQ327929 NJM327929 NTI327929 ODE327929 ONA327929 OWW327929 PGS327929 PQO327929 QAK327929 QKG327929 QUC327929 RDY327929 RNU327929 RXQ327929 SHM327929 SRI327929 TBE327929 TLA327929 TUW327929 UES327929 UOO327929 UYK327929 VIG327929 VSC327929 WBY327929 WLU327929 WVQ327929 HHY786570 JE393465 TA393465 ACW393465 AMS393465 AWO393465 BGK393465 BQG393465 CAC393465 CJY393465 CTU393465 DDQ393465 DNM393465 DXI393465 EHE393465 ERA393465 FAW393465 FKS393465 FUO393465 GEK393465 GOG393465 GYC393465 HHY393465 HRU393465 IBQ393465 ILM393465 IVI393465 JFE393465 JPA393465 JYW393465 KIS393465 KSO393465 LCK393465 LMG393465 LWC393465 MFY393465 MPU393465 MZQ393465 NJM393465 NTI393465 ODE393465 ONA393465 OWW393465 PGS393465 PQO393465 QAK393465 QKG393465 QUC393465 RDY393465 RNU393465 RXQ393465 SHM393465 SRI393465 TBE393465 TLA393465 TUW393465 UES393465 UOO393465 UYK393465 VIG393465 VSC393465 WBY393465 WLU393465 WVQ393465 HRU786570 JE459001 TA459001 ACW459001 AMS459001 AWO459001 BGK459001 BQG459001 CAC459001 CJY459001 CTU459001 DDQ459001 DNM459001 DXI459001 EHE459001 ERA459001 FAW459001 FKS459001 FUO459001 GEK459001 GOG459001 GYC459001 HHY459001 HRU459001 IBQ459001 ILM459001 IVI459001 JFE459001 JPA459001 JYW459001 KIS459001 KSO459001 LCK459001 LMG459001 LWC459001 MFY459001 MPU459001 MZQ459001 NJM459001 NTI459001 ODE459001 ONA459001 OWW459001 PGS459001 PQO459001 QAK459001 QKG459001 QUC459001 RDY459001 RNU459001 RXQ459001 SHM459001 SRI459001 TBE459001 TLA459001 TUW459001 UES459001 UOO459001 UYK459001 VIG459001 VSC459001 WBY459001 WLU459001 WVQ459001 IBQ786570 JE524537 TA524537 ACW524537 AMS524537 AWO524537 BGK524537 BQG524537 CAC524537 CJY524537 CTU524537 DDQ524537 DNM524537 DXI524537 EHE524537 ERA524537 FAW524537 FKS524537 FUO524537 GEK524537 GOG524537 GYC524537 HHY524537 HRU524537 IBQ524537 ILM524537 IVI524537 JFE524537 JPA524537 JYW524537 KIS524537 KSO524537 LCK524537 LMG524537 LWC524537 MFY524537 MPU524537 MZQ524537 NJM524537 NTI524537 ODE524537 ONA524537 OWW524537 PGS524537 PQO524537 QAK524537 QKG524537 QUC524537 RDY524537 RNU524537 RXQ524537 SHM524537 SRI524537 TBE524537 TLA524537 TUW524537 UES524537 UOO524537 UYK524537 VIG524537 VSC524537 WBY524537 WLU524537 WVQ524537 ILM786570 JE590073 TA590073 ACW590073 AMS590073 AWO590073 BGK590073 BQG590073 CAC590073 CJY590073 CTU590073 DDQ590073 DNM590073 DXI590073 EHE590073 ERA590073 FAW590073 FKS590073 FUO590073 GEK590073 GOG590073 GYC590073 HHY590073 HRU590073 IBQ590073 ILM590073 IVI590073 JFE590073 JPA590073 JYW590073 KIS590073 KSO590073 LCK590073 LMG590073 LWC590073 MFY590073 MPU590073 MZQ590073 NJM590073 NTI590073 ODE590073 ONA590073 OWW590073 PGS590073 PQO590073 QAK590073 QKG590073 QUC590073 RDY590073 RNU590073 RXQ590073 SHM590073 SRI590073 TBE590073 TLA590073 TUW590073 UES590073 UOO590073 UYK590073 VIG590073 VSC590073 WBY590073 WLU590073 WVQ590073 IVI786570 JE655609 TA655609 ACW655609 AMS655609 AWO655609 BGK655609 BQG655609 CAC655609 CJY655609 CTU655609 DDQ655609 DNM655609 DXI655609 EHE655609 ERA655609 FAW655609 FKS655609 FUO655609 GEK655609 GOG655609 GYC655609 HHY655609 HRU655609 IBQ655609 ILM655609 IVI655609 JFE655609 JPA655609 JYW655609 KIS655609 KSO655609 LCK655609 LMG655609 LWC655609 MFY655609 MPU655609 MZQ655609 NJM655609 NTI655609 ODE655609 ONA655609 OWW655609 PGS655609 PQO655609 QAK655609 QKG655609 QUC655609 RDY655609 RNU655609 RXQ655609 SHM655609 SRI655609 TBE655609 TLA655609 TUW655609 UES655609 UOO655609 UYK655609 VIG655609 VSC655609 WBY655609 WLU655609 WVQ655609 JFE786570 JE721145 TA721145 ACW721145 AMS721145 AWO721145 BGK721145 BQG721145 CAC721145 CJY721145 CTU721145 DDQ721145 DNM721145 DXI721145 EHE721145 ERA721145 FAW721145 FKS721145 FUO721145 GEK721145 GOG721145 GYC721145 HHY721145 HRU721145 IBQ721145 ILM721145 IVI721145 JFE721145 JPA721145 JYW721145 KIS721145 KSO721145 LCK721145 LMG721145 LWC721145 MFY721145 MPU721145 MZQ721145 NJM721145 NTI721145 ODE721145 ONA721145 OWW721145 PGS721145 PQO721145 QAK721145 QKG721145 QUC721145 RDY721145 RNU721145 RXQ721145 SHM721145 SRI721145 TBE721145 TLA721145 TUW721145 UES721145 UOO721145 UYK721145 VIG721145 VSC721145 WBY721145 WLU721145 WVQ721145 JPA786570 JE786681 TA786681 ACW786681 AMS786681 AWO786681 BGK786681 BQG786681 CAC786681 CJY786681 CTU786681 DDQ786681 DNM786681 DXI786681 EHE786681 ERA786681 FAW786681 FKS786681 FUO786681 GEK786681 GOG786681 GYC786681 HHY786681 HRU786681 IBQ786681 ILM786681 IVI786681 JFE786681 JPA786681 JYW786681 KIS786681 KSO786681 LCK786681 LMG786681 LWC786681 MFY786681 MPU786681 MZQ786681 NJM786681 NTI786681 ODE786681 ONA786681 OWW786681 PGS786681 PQO786681 QAK786681 QKG786681 QUC786681 RDY786681 RNU786681 RXQ786681 SHM786681 SRI786681 TBE786681 TLA786681 TUW786681 UES786681 UOO786681 UYK786681 VIG786681 VSC786681 WBY786681 WLU786681 WVQ786681 JYW786570 JE852217 TA852217 ACW852217 AMS852217 AWO852217 BGK852217 BQG852217 CAC852217 CJY852217 CTU852217 DDQ852217 DNM852217 DXI852217 EHE852217 ERA852217 FAW852217 FKS852217 FUO852217 GEK852217 GOG852217 GYC852217 HHY852217 HRU852217 IBQ852217 ILM852217 IVI852217 JFE852217 JPA852217 JYW852217 KIS852217 KSO852217 LCK852217 LMG852217 LWC852217 MFY852217 MPU852217 MZQ852217 NJM852217 NTI852217 ODE852217 ONA852217 OWW852217 PGS852217 PQO852217 QAK852217 QKG852217 QUC852217 RDY852217 RNU852217 RXQ852217 SHM852217 SRI852217 TBE852217 TLA852217 TUW852217 UES852217 UOO852217 UYK852217 VIG852217 VSC852217 WBY852217 WLU852217 WVQ852217 KIS786570 JE917753 TA917753 ACW917753 AMS917753 AWO917753 BGK917753 BQG917753 CAC917753 CJY917753 CTU917753 DDQ917753 DNM917753 DXI917753 EHE917753 ERA917753 FAW917753 FKS917753 FUO917753 GEK917753 GOG917753 GYC917753 HHY917753 HRU917753 IBQ917753 ILM917753 IVI917753 JFE917753 JPA917753 JYW917753 KIS917753 KSO917753 LCK917753 LMG917753 LWC917753 MFY917753 MPU917753 MZQ917753 NJM917753 NTI917753 ODE917753 ONA917753 OWW917753 PGS917753 PQO917753 QAK917753 QKG917753 QUC917753 RDY917753 RNU917753 RXQ917753 SHM917753 SRI917753 TBE917753 TLA917753 TUW917753 UES917753 UOO917753 UYK917753 VIG917753 VSC917753 WBY917753 WLU917753 WVQ917753 KSO786570 JE983289 TA983289 ACW983289 AMS983289 AWO983289 BGK983289 BQG983289 CAC983289 CJY983289 CTU983289 DDQ983289 DNM983289 DXI983289 EHE983289 ERA983289 FAW983289 FKS983289 FUO983289 GEK983289 GOG983289 GYC983289 HHY983289 HRU983289 IBQ983289 ILM983289 IVI983289 JFE983289 JPA983289 JYW983289 KIS983289 KSO983289 LCK983289 LMG983289 LWC983289 MFY983289 MPU983289 MZQ983289 NJM983289 NTI983289 ODE983289 ONA983289 OWW983289 PGS983289 PQO983289 QAK983289 QKG983289 QUC983289 RDY983289 RNU983289 RXQ983289 SHM983289 SRI983289 TBE983289 TLA983289 TUW983289 UES983289 UOO983289 UYK983289 VIG983289 VSC983289 WBY983289 WLU983289 WVQ983289 LCK786570 JE257 TA257 ACW257 AMS257 AWO257 BGK257 BQG257 CAC257 CJY257 CTU257 DDQ257 DNM257 DXI257 EHE257 ERA257 FAW257 FKS257 FUO257 GEK257 GOG257 GYC257 HHY257 HRU257 IBQ257 ILM257 IVI257 JFE257 JPA257 JYW257 KIS257 KSO257 LCK257 LMG257 LWC257 MFY257 MPU257 MZQ257 NJM257 NTI257 ODE257 ONA257 OWW257 PGS257 PQO257 QAK257 QKG257 QUC257 RDY257 RNU257 RXQ257 SHM257 SRI257 TBE257 TLA257 TUW257 UES257 UOO257 UYK257 VIG257 VSC257 WBY257 WLU257 WVQ257 LMG786570 JE65793 TA65793 ACW65793 AMS65793 AWO65793 BGK65793 BQG65793 CAC65793 CJY65793 CTU65793 DDQ65793 DNM65793 DXI65793 EHE65793 ERA65793 FAW65793 FKS65793 FUO65793 GEK65793 GOG65793 GYC65793 HHY65793 HRU65793 IBQ65793 ILM65793 IVI65793 JFE65793 JPA65793 JYW65793 KIS65793 KSO65793 LCK65793 LMG65793 LWC65793 MFY65793 MPU65793 MZQ65793 NJM65793 NTI65793 ODE65793 ONA65793 OWW65793 PGS65793 PQO65793 QAK65793 QKG65793 QUC65793 RDY65793 RNU65793 RXQ65793 SHM65793 SRI65793 TBE65793 TLA65793 TUW65793 UES65793 UOO65793 UYK65793 VIG65793 VSC65793 WBY65793 WLU65793 WVQ65793 LWC786570 JE131329 TA131329 ACW131329 AMS131329 AWO131329 BGK131329 BQG131329 CAC131329 CJY131329 CTU131329 DDQ131329 DNM131329 DXI131329 EHE131329 ERA131329 FAW131329 FKS131329 FUO131329 GEK131329 GOG131329 GYC131329 HHY131329 HRU131329 IBQ131329 ILM131329 IVI131329 JFE131329 JPA131329 JYW131329 KIS131329 KSO131329 LCK131329 LMG131329 LWC131329 MFY131329 MPU131329 MZQ131329 NJM131329 NTI131329 ODE131329 ONA131329 OWW131329 PGS131329 PQO131329 QAK131329 QKG131329 QUC131329 RDY131329 RNU131329 RXQ131329 SHM131329 SRI131329 TBE131329 TLA131329 TUW131329 UES131329 UOO131329 UYK131329 VIG131329 VSC131329 WBY131329 WLU131329 WVQ131329 MFY786570 JE196865 TA196865 ACW196865 AMS196865 AWO196865 BGK196865 BQG196865 CAC196865 CJY196865 CTU196865 DDQ196865 DNM196865 DXI196865 EHE196865 ERA196865 FAW196865 FKS196865 FUO196865 GEK196865 GOG196865 GYC196865 HHY196865 HRU196865 IBQ196865 ILM196865 IVI196865 JFE196865 JPA196865 JYW196865 KIS196865 KSO196865 LCK196865 LMG196865 LWC196865 MFY196865 MPU196865 MZQ196865 NJM196865 NTI196865 ODE196865 ONA196865 OWW196865 PGS196865 PQO196865 QAK196865 QKG196865 QUC196865 RDY196865 RNU196865 RXQ196865 SHM196865 SRI196865 TBE196865 TLA196865 TUW196865 UES196865 UOO196865 UYK196865 VIG196865 VSC196865 WBY196865 WLU196865 WVQ196865 MPU786570 JE262401 TA262401 ACW262401 AMS262401 AWO262401 BGK262401 BQG262401 CAC262401 CJY262401 CTU262401 DDQ262401 DNM262401 DXI262401 EHE262401 ERA262401 FAW262401 FKS262401 FUO262401 GEK262401 GOG262401 GYC262401 HHY262401 HRU262401 IBQ262401 ILM262401 IVI262401 JFE262401 JPA262401 JYW262401 KIS262401 KSO262401 LCK262401 LMG262401 LWC262401 MFY262401 MPU262401 MZQ262401 NJM262401 NTI262401 ODE262401 ONA262401 OWW262401 PGS262401 PQO262401 QAK262401 QKG262401 QUC262401 RDY262401 RNU262401 RXQ262401 SHM262401 SRI262401 TBE262401 TLA262401 TUW262401 UES262401 UOO262401 UYK262401 VIG262401 VSC262401 WBY262401 WLU262401 WVQ262401 MZQ786570 JE327937 TA327937 ACW327937 AMS327937 AWO327937 BGK327937 BQG327937 CAC327937 CJY327937 CTU327937 DDQ327937 DNM327937 DXI327937 EHE327937 ERA327937 FAW327937 FKS327937 FUO327937 GEK327937 GOG327937 GYC327937 HHY327937 HRU327937 IBQ327937 ILM327937 IVI327937 JFE327937 JPA327937 JYW327937 KIS327937 KSO327937 LCK327937 LMG327937 LWC327937 MFY327937 MPU327937 MZQ327937 NJM327937 NTI327937 ODE327937 ONA327937 OWW327937 PGS327937 PQO327937 QAK327937 QKG327937 QUC327937 RDY327937 RNU327937 RXQ327937 SHM327937 SRI327937 TBE327937 TLA327937 TUW327937 UES327937 UOO327937 UYK327937 VIG327937 VSC327937 WBY327937 WLU327937 WVQ327937 NJM786570 JE393473 TA393473 ACW393473 AMS393473 AWO393473 BGK393473 BQG393473 CAC393473 CJY393473 CTU393473 DDQ393473 DNM393473 DXI393473 EHE393473 ERA393473 FAW393473 FKS393473 FUO393473 GEK393473 GOG393473 GYC393473 HHY393473 HRU393473 IBQ393473 ILM393473 IVI393473 JFE393473 JPA393473 JYW393473 KIS393473 KSO393473 LCK393473 LMG393473 LWC393473 MFY393473 MPU393473 MZQ393473 NJM393473 NTI393473 ODE393473 ONA393473 OWW393473 PGS393473 PQO393473 QAK393473 QKG393473 QUC393473 RDY393473 RNU393473 RXQ393473 SHM393473 SRI393473 TBE393473 TLA393473 TUW393473 UES393473 UOO393473 UYK393473 VIG393473 VSC393473 WBY393473 WLU393473 WVQ393473 NTI786570 JE459009 TA459009 ACW459009 AMS459009 AWO459009 BGK459009 BQG459009 CAC459009 CJY459009 CTU459009 DDQ459009 DNM459009 DXI459009 EHE459009 ERA459009 FAW459009 FKS459009 FUO459009 GEK459009 GOG459009 GYC459009 HHY459009 HRU459009 IBQ459009 ILM459009 IVI459009 JFE459009 JPA459009 JYW459009 KIS459009 KSO459009 LCK459009 LMG459009 LWC459009 MFY459009 MPU459009 MZQ459009 NJM459009 NTI459009 ODE459009 ONA459009 OWW459009 PGS459009 PQO459009 QAK459009 QKG459009 QUC459009 RDY459009 RNU459009 RXQ459009 SHM459009 SRI459009 TBE459009 TLA459009 TUW459009 UES459009 UOO459009 UYK459009 VIG459009 VSC459009 WBY459009 WLU459009 WVQ459009 ODE786570 JE524545 TA524545 ACW524545 AMS524545 AWO524545 BGK524545 BQG524545 CAC524545 CJY524545 CTU524545 DDQ524545 DNM524545 DXI524545 EHE524545 ERA524545 FAW524545 FKS524545 FUO524545 GEK524545 GOG524545 GYC524545 HHY524545 HRU524545 IBQ524545 ILM524545 IVI524545 JFE524545 JPA524545 JYW524545 KIS524545 KSO524545 LCK524545 LMG524545 LWC524545 MFY524545 MPU524545 MZQ524545 NJM524545 NTI524545 ODE524545 ONA524545 OWW524545 PGS524545 PQO524545 QAK524545 QKG524545 QUC524545 RDY524545 RNU524545 RXQ524545 SHM524545 SRI524545 TBE524545 TLA524545 TUW524545 UES524545 UOO524545 UYK524545 VIG524545 VSC524545 WBY524545 WLU524545 WVQ524545 ONA786570 JE590081 TA590081 ACW590081 AMS590081 AWO590081 BGK590081 BQG590081 CAC590081 CJY590081 CTU590081 DDQ590081 DNM590081 DXI590081 EHE590081 ERA590081 FAW590081 FKS590081 FUO590081 GEK590081 GOG590081 GYC590081 HHY590081 HRU590081 IBQ590081 ILM590081 IVI590081 JFE590081 JPA590081 JYW590081 KIS590081 KSO590081 LCK590081 LMG590081 LWC590081 MFY590081 MPU590081 MZQ590081 NJM590081 NTI590081 ODE590081 ONA590081 OWW590081 PGS590081 PQO590081 QAK590081 QKG590081 QUC590081 RDY590081 RNU590081 RXQ590081 SHM590081 SRI590081 TBE590081 TLA590081 TUW590081 UES590081 UOO590081 UYK590081 VIG590081 VSC590081 WBY590081 WLU590081 WVQ590081 OWW786570 JE655617 TA655617 ACW655617 AMS655617 AWO655617 BGK655617 BQG655617 CAC655617 CJY655617 CTU655617 DDQ655617 DNM655617 DXI655617 EHE655617 ERA655617 FAW655617 FKS655617 FUO655617 GEK655617 GOG655617 GYC655617 HHY655617 HRU655617 IBQ655617 ILM655617 IVI655617 JFE655617 JPA655617 JYW655617 KIS655617 KSO655617 LCK655617 LMG655617 LWC655617 MFY655617 MPU655617 MZQ655617 NJM655617 NTI655617 ODE655617 ONA655617 OWW655617 PGS655617 PQO655617 QAK655617 QKG655617 QUC655617 RDY655617 RNU655617 RXQ655617 SHM655617 SRI655617 TBE655617 TLA655617 TUW655617 UES655617 UOO655617 UYK655617 VIG655617 VSC655617 WBY655617 WLU655617 WVQ655617 PGS786570 JE721153 TA721153 ACW721153 AMS721153 AWO721153 BGK721153 BQG721153 CAC721153 CJY721153 CTU721153 DDQ721153 DNM721153 DXI721153 EHE721153 ERA721153 FAW721153 FKS721153 FUO721153 GEK721153 GOG721153 GYC721153 HHY721153 HRU721153 IBQ721153 ILM721153 IVI721153 JFE721153 JPA721153 JYW721153 KIS721153 KSO721153 LCK721153 LMG721153 LWC721153 MFY721153 MPU721153 MZQ721153 NJM721153 NTI721153 ODE721153 ONA721153 OWW721153 PGS721153 PQO721153 QAK721153 QKG721153 QUC721153 RDY721153 RNU721153 RXQ721153 SHM721153 SRI721153 TBE721153 TLA721153 TUW721153 UES721153 UOO721153 UYK721153 VIG721153 VSC721153 WBY721153 WLU721153 WVQ721153 PQO786570 JE786689 TA786689 ACW786689 AMS786689 AWO786689 BGK786689 BQG786689 CAC786689 CJY786689 CTU786689 DDQ786689 DNM786689 DXI786689 EHE786689 ERA786689 FAW786689 FKS786689 FUO786689 GEK786689 GOG786689 GYC786689 HHY786689 HRU786689 IBQ786689 ILM786689 IVI786689 JFE786689 JPA786689 JYW786689 KIS786689 KSO786689 LCK786689 LMG786689 LWC786689 MFY786689 MPU786689 MZQ786689 NJM786689 NTI786689 ODE786689 ONA786689 OWW786689 PGS786689 PQO786689 QAK786689 QKG786689 QUC786689 RDY786689 RNU786689 RXQ786689 SHM786689 SRI786689 TBE786689 TLA786689 TUW786689 UES786689 UOO786689 UYK786689 VIG786689 VSC786689 WBY786689 WLU786689 WVQ786689 QAK786570 JE852225 TA852225 ACW852225 AMS852225 AWO852225 BGK852225 BQG852225 CAC852225 CJY852225 CTU852225 DDQ852225 DNM852225 DXI852225 EHE852225 ERA852225 FAW852225 FKS852225 FUO852225 GEK852225 GOG852225 GYC852225 HHY852225 HRU852225 IBQ852225 ILM852225 IVI852225 JFE852225 JPA852225 JYW852225 KIS852225 KSO852225 LCK852225 LMG852225 LWC852225 MFY852225 MPU852225 MZQ852225 NJM852225 NTI852225 ODE852225 ONA852225 OWW852225 PGS852225 PQO852225 QAK852225 QKG852225 QUC852225 RDY852225 RNU852225 RXQ852225 SHM852225 SRI852225 TBE852225 TLA852225 TUW852225 UES852225 UOO852225 UYK852225 VIG852225 VSC852225 WBY852225 WLU852225 WVQ852225 QKG786570 JE917761 TA917761 ACW917761 AMS917761 AWO917761 BGK917761 BQG917761 CAC917761 CJY917761 CTU917761 DDQ917761 DNM917761 DXI917761 EHE917761 ERA917761 FAW917761 FKS917761 FUO917761 GEK917761 GOG917761 GYC917761 HHY917761 HRU917761 IBQ917761 ILM917761 IVI917761 JFE917761 JPA917761 JYW917761 KIS917761 KSO917761 LCK917761 LMG917761 LWC917761 MFY917761 MPU917761 MZQ917761 NJM917761 NTI917761 ODE917761 ONA917761 OWW917761 PGS917761 PQO917761 QAK917761 QKG917761 QUC917761 RDY917761 RNU917761 RXQ917761 SHM917761 SRI917761 TBE917761 TLA917761 TUW917761 UES917761 UOO917761 UYK917761 VIG917761 VSC917761 WBY917761 WLU917761 WVQ917761 QUC786570 JE983297 TA983297 ACW983297 AMS983297 AWO983297 BGK983297 BQG983297 CAC983297 CJY983297 CTU983297 DDQ983297 DNM983297 DXI983297 EHE983297 ERA983297 FAW983297 FKS983297 FUO983297 GEK983297 GOG983297 GYC983297 HHY983297 HRU983297 IBQ983297 ILM983297 IVI983297 JFE983297 JPA983297 JYW983297 KIS983297 KSO983297 LCK983297 LMG983297 LWC983297 MFY983297 MPU983297 MZQ983297 NJM983297 NTI983297 ODE983297 ONA983297 OWW983297 PGS983297 PQO983297 QAK983297 QKG983297 QUC983297 RDY983297 RNU983297 RXQ983297 SHM983297 SRI983297 TBE983297 TLA983297 TUW983297 UES983297 UOO983297 UYK983297 VIG983297 VSC983297 WBY983297 WLU983297 WVQ983297 RDY786570 JE272 TA272 ACW272 AMS272 AWO272 BGK272 BQG272 CAC272 CJY272 CTU272 DDQ272 DNM272 DXI272 EHE272 ERA272 FAW272 FKS272 FUO272 GEK272 GOG272 GYC272 HHY272 HRU272 IBQ272 ILM272 IVI272 JFE272 JPA272 JYW272 KIS272 KSO272 LCK272 LMG272 LWC272 MFY272 MPU272 MZQ272 NJM272 NTI272 ODE272 ONA272 OWW272 PGS272 PQO272 QAK272 QKG272 QUC272 RDY272 RNU272 RXQ272 SHM272 SRI272 TBE272 TLA272 TUW272 UES272 UOO272 UYK272 VIG272 VSC272 WBY272 WLU272 WVQ272 RNU786570 JE65808 TA65808 ACW65808 AMS65808 AWO65808 BGK65808 BQG65808 CAC65808 CJY65808 CTU65808 DDQ65808 DNM65808 DXI65808 EHE65808 ERA65808 FAW65808 FKS65808 FUO65808 GEK65808 GOG65808 GYC65808 HHY65808 HRU65808 IBQ65808 ILM65808 IVI65808 JFE65808 JPA65808 JYW65808 KIS65808 KSO65808 LCK65808 LMG65808 LWC65808 MFY65808 MPU65808 MZQ65808 NJM65808 NTI65808 ODE65808 ONA65808 OWW65808 PGS65808 PQO65808 QAK65808 QKG65808 QUC65808 RDY65808 RNU65808 RXQ65808 SHM65808 SRI65808 TBE65808 TLA65808 TUW65808 UES65808 UOO65808 UYK65808 VIG65808 VSC65808 WBY65808 WLU65808 WVQ65808 RXQ786570 JE131344 TA131344 ACW131344 AMS131344 AWO131344 BGK131344 BQG131344 CAC131344 CJY131344 CTU131344 DDQ131344 DNM131344 DXI131344 EHE131344 ERA131344 FAW131344 FKS131344 FUO131344 GEK131344 GOG131344 GYC131344 HHY131344 HRU131344 IBQ131344 ILM131344 IVI131344 JFE131344 JPA131344 JYW131344 KIS131344 KSO131344 LCK131344 LMG131344 LWC131344 MFY131344 MPU131344 MZQ131344 NJM131344 NTI131344 ODE131344 ONA131344 OWW131344 PGS131344 PQO131344 QAK131344 QKG131344 QUC131344 RDY131344 RNU131344 RXQ131344 SHM131344 SRI131344 TBE131344 TLA131344 TUW131344 UES131344 UOO131344 UYK131344 VIG131344 VSC131344 WBY131344 WLU131344 WVQ131344 SHM786570 JE196880 TA196880 ACW196880 AMS196880 AWO196880 BGK196880 BQG196880 CAC196880 CJY196880 CTU196880 DDQ196880 DNM196880 DXI196880 EHE196880 ERA196880 FAW196880 FKS196880 FUO196880 GEK196880 GOG196880 GYC196880 HHY196880 HRU196880 IBQ196880 ILM196880 IVI196880 JFE196880 JPA196880 JYW196880 KIS196880 KSO196880 LCK196880 LMG196880 LWC196880 MFY196880 MPU196880 MZQ196880 NJM196880 NTI196880 ODE196880 ONA196880 OWW196880 PGS196880 PQO196880 QAK196880 QKG196880 QUC196880 RDY196880 RNU196880 RXQ196880 SHM196880 SRI196880 TBE196880 TLA196880 TUW196880 UES196880 UOO196880 UYK196880 VIG196880 VSC196880 WBY196880 WLU196880 WVQ196880 SRI786570 JE262416 TA262416 ACW262416 AMS262416 AWO262416 BGK262416 BQG262416 CAC262416 CJY262416 CTU262416 DDQ262416 DNM262416 DXI262416 EHE262416 ERA262416 FAW262416 FKS262416 FUO262416 GEK262416 GOG262416 GYC262416 HHY262416 HRU262416 IBQ262416 ILM262416 IVI262416 JFE262416 JPA262416 JYW262416 KIS262416 KSO262416 LCK262416 LMG262416 LWC262416 MFY262416 MPU262416 MZQ262416 NJM262416 NTI262416 ODE262416 ONA262416 OWW262416 PGS262416 PQO262416 QAK262416 QKG262416 QUC262416 RDY262416 RNU262416 RXQ262416 SHM262416 SRI262416 TBE262416 TLA262416 TUW262416 UES262416 UOO262416 UYK262416 VIG262416 VSC262416 WBY262416 WLU262416 WVQ262416 TBE786570 JE327952 TA327952 ACW327952 AMS327952 AWO327952 BGK327952 BQG327952 CAC327952 CJY327952 CTU327952 DDQ327952 DNM327952 DXI327952 EHE327952 ERA327952 FAW327952 FKS327952 FUO327952 GEK327952 GOG327952 GYC327952 HHY327952 HRU327952 IBQ327952 ILM327952 IVI327952 JFE327952 JPA327952 JYW327952 KIS327952 KSO327952 LCK327952 LMG327952 LWC327952 MFY327952 MPU327952 MZQ327952 NJM327952 NTI327952 ODE327952 ONA327952 OWW327952 PGS327952 PQO327952 QAK327952 QKG327952 QUC327952 RDY327952 RNU327952 RXQ327952 SHM327952 SRI327952 TBE327952 TLA327952 TUW327952 UES327952 UOO327952 UYK327952 VIG327952 VSC327952 WBY327952 WLU327952 WVQ327952 TLA786570 JE393488 TA393488 ACW393488 AMS393488 AWO393488 BGK393488 BQG393488 CAC393488 CJY393488 CTU393488 DDQ393488 DNM393488 DXI393488 EHE393488 ERA393488 FAW393488 FKS393488 FUO393488 GEK393488 GOG393488 GYC393488 HHY393488 HRU393488 IBQ393488 ILM393488 IVI393488 JFE393488 JPA393488 JYW393488 KIS393488 KSO393488 LCK393488 LMG393488 LWC393488 MFY393488 MPU393488 MZQ393488 NJM393488 NTI393488 ODE393488 ONA393488 OWW393488 PGS393488 PQO393488 QAK393488 QKG393488 QUC393488 RDY393488 RNU393488 RXQ393488 SHM393488 SRI393488 TBE393488 TLA393488 TUW393488 UES393488 UOO393488 UYK393488 VIG393488 VSC393488 WBY393488 WLU393488 WVQ393488 TUW786570 JE459024 TA459024 ACW459024 AMS459024 AWO459024 BGK459024 BQG459024 CAC459024 CJY459024 CTU459024 DDQ459024 DNM459024 DXI459024 EHE459024 ERA459024 FAW459024 FKS459024 FUO459024 GEK459024 GOG459024 GYC459024 HHY459024 HRU459024 IBQ459024 ILM459024 IVI459024 JFE459024 JPA459024 JYW459024 KIS459024 KSO459024 LCK459024 LMG459024 LWC459024 MFY459024 MPU459024 MZQ459024 NJM459024 NTI459024 ODE459024 ONA459024 OWW459024 PGS459024 PQO459024 QAK459024 QKG459024 QUC459024 RDY459024 RNU459024 RXQ459024 SHM459024 SRI459024 TBE459024 TLA459024 TUW459024 UES459024 UOO459024 UYK459024 VIG459024 VSC459024 WBY459024 WLU459024 WVQ459024 UES786570 JE524560 TA524560 ACW524560 AMS524560 AWO524560 BGK524560 BQG524560 CAC524560 CJY524560 CTU524560 DDQ524560 DNM524560 DXI524560 EHE524560 ERA524560 FAW524560 FKS524560 FUO524560 GEK524560 GOG524560 GYC524560 HHY524560 HRU524560 IBQ524560 ILM524560 IVI524560 JFE524560 JPA524560 JYW524560 KIS524560 KSO524560 LCK524560 LMG524560 LWC524560 MFY524560 MPU524560 MZQ524560 NJM524560 NTI524560 ODE524560 ONA524560 OWW524560 PGS524560 PQO524560 QAK524560 QKG524560 QUC524560 RDY524560 RNU524560 RXQ524560 SHM524560 SRI524560 TBE524560 TLA524560 TUW524560 UES524560 UOO524560 UYK524560 VIG524560 VSC524560 WBY524560 WLU524560 WVQ524560 UOO786570 JE590096 TA590096 ACW590096 AMS590096 AWO590096 BGK590096 BQG590096 CAC590096 CJY590096 CTU590096 DDQ590096 DNM590096 DXI590096 EHE590096 ERA590096 FAW590096 FKS590096 FUO590096 GEK590096 GOG590096 GYC590096 HHY590096 HRU590096 IBQ590096 ILM590096 IVI590096 JFE590096 JPA590096 JYW590096 KIS590096 KSO590096 LCK590096 LMG590096 LWC590096 MFY590096 MPU590096 MZQ590096 NJM590096 NTI590096 ODE590096 ONA590096 OWW590096 PGS590096 PQO590096 QAK590096 QKG590096 QUC590096 RDY590096 RNU590096 RXQ590096 SHM590096 SRI590096 TBE590096 TLA590096 TUW590096 UES590096 UOO590096 UYK590096 VIG590096 VSC590096 WBY590096 WLU590096 WVQ590096 UYK786570 JE655632 TA655632 ACW655632 AMS655632 AWO655632 BGK655632 BQG655632 CAC655632 CJY655632 CTU655632 DDQ655632 DNM655632 DXI655632 EHE655632 ERA655632 FAW655632 FKS655632 FUO655632 GEK655632 GOG655632 GYC655632 HHY655632 HRU655632 IBQ655632 ILM655632 IVI655632 JFE655632 JPA655632 JYW655632 KIS655632 KSO655632 LCK655632 LMG655632 LWC655632 MFY655632 MPU655632 MZQ655632 NJM655632 NTI655632 ODE655632 ONA655632 OWW655632 PGS655632 PQO655632 QAK655632 QKG655632 QUC655632 RDY655632 RNU655632 RXQ655632 SHM655632 SRI655632 TBE655632 TLA655632 TUW655632 UES655632 UOO655632 UYK655632 VIG655632 VSC655632 WBY655632 WLU655632 WVQ655632 VIG786570 JE721168 TA721168 ACW721168 AMS721168 AWO721168 BGK721168 BQG721168 CAC721168 CJY721168 CTU721168 DDQ721168 DNM721168 DXI721168 EHE721168 ERA721168 FAW721168 FKS721168 FUO721168 GEK721168 GOG721168 GYC721168 HHY721168 HRU721168 IBQ721168 ILM721168 IVI721168 JFE721168 JPA721168 JYW721168 KIS721168 KSO721168 LCK721168 LMG721168 LWC721168 MFY721168 MPU721168 MZQ721168 NJM721168 NTI721168 ODE721168 ONA721168 OWW721168 PGS721168 PQO721168 QAK721168 QKG721168 QUC721168 RDY721168 RNU721168 RXQ721168 SHM721168 SRI721168 TBE721168 TLA721168 TUW721168 UES721168 UOO721168 UYK721168 VIG721168 VSC721168 WBY721168 WLU721168 WVQ721168 VSC786570 JE786704 TA786704 ACW786704 AMS786704 AWO786704 BGK786704 BQG786704 CAC786704 CJY786704 CTU786704 DDQ786704 DNM786704 DXI786704 EHE786704 ERA786704 FAW786704 FKS786704 FUO786704 GEK786704 GOG786704 GYC786704 HHY786704 HRU786704 IBQ786704 ILM786704 IVI786704 JFE786704 JPA786704 JYW786704 KIS786704 KSO786704 LCK786704 LMG786704 LWC786704 MFY786704 MPU786704 MZQ786704 NJM786704 NTI786704 ODE786704 ONA786704 OWW786704 PGS786704 PQO786704 QAK786704 QKG786704 QUC786704 RDY786704 RNU786704 RXQ786704 SHM786704 SRI786704 TBE786704 TLA786704 TUW786704 UES786704 UOO786704 UYK786704 VIG786704 VSC786704 WBY786704 WLU786704 WVQ786704 WBY786570 JE852240 TA852240 ACW852240 AMS852240 AWO852240 BGK852240 BQG852240 CAC852240 CJY852240 CTU852240 DDQ852240 DNM852240 DXI852240 EHE852240 ERA852240 FAW852240 FKS852240 FUO852240 GEK852240 GOG852240 GYC852240 HHY852240 HRU852240 IBQ852240 ILM852240 IVI852240 JFE852240 JPA852240 JYW852240 KIS852240 KSO852240 LCK852240 LMG852240 LWC852240 MFY852240 MPU852240 MZQ852240 NJM852240 NTI852240 ODE852240 ONA852240 OWW852240 PGS852240 PQO852240 QAK852240 QKG852240 QUC852240 RDY852240 RNU852240 RXQ852240 SHM852240 SRI852240 TBE852240 TLA852240 TUW852240 UES852240 UOO852240 UYK852240 VIG852240 VSC852240 WBY852240 WLU852240 WVQ852240 WLU786570 JE917776 TA917776 ACW917776 AMS917776 AWO917776 BGK917776 BQG917776 CAC917776 CJY917776 CTU917776 DDQ917776 DNM917776 DXI917776 EHE917776 ERA917776 FAW917776 FKS917776 FUO917776 GEK917776 GOG917776 GYC917776 HHY917776 HRU917776 IBQ917776 ILM917776 IVI917776 JFE917776 JPA917776 JYW917776 KIS917776 KSO917776 LCK917776 LMG917776 LWC917776 MFY917776 MPU917776 MZQ917776 NJM917776 NTI917776 ODE917776 ONA917776 OWW917776 PGS917776 PQO917776 QAK917776 QKG917776 QUC917776 RDY917776 RNU917776 RXQ917776 SHM917776 SRI917776 TBE917776 TLA917776 TUW917776 UES917776 UOO917776 UYK917776 VIG917776 VSC917776 WBY917776 WLU917776 WVQ917776 WVQ786570 JE983312 TA983312 ACW983312 AMS983312 AWO983312 BGK983312 BQG983312 CAC983312 CJY983312 CTU983312 DDQ983312 DNM983312 DXI983312 EHE983312 ERA983312 FAW983312 FKS983312 FUO983312 GEK983312 GOG983312 GYC983312 HHY983312 HRU983312 IBQ983312 ILM983312 IVI983312 JFE983312 JPA983312 JYW983312 KIS983312 KSO983312 LCK983312 LMG983312 LWC983312 MFY983312 MPU983312 MZQ983312 NJM983312 NTI983312 ODE983312 ONA983312 OWW983312 PGS983312 PQO983312 QAK983312 QKG983312 QUC983312 RDY983312 RNU983312 RXQ983312 SHM983312 SRI983312 TBE983312 TLA983312 TUW983312 UES983312 UOO983312 UYK983312 VIG983312 VSC983312 WBY983312 WLU983312 WVQ983312 WBY983178 JE290 TA290 ACW290 AMS290 AWO290 BGK290 BQG290 CAC290 CJY290 CTU290 DDQ290 DNM290 DXI290 EHE290 ERA290 FAW290 FKS290 FUO290 GEK290 GOG290 GYC290 HHY290 HRU290 IBQ290 ILM290 IVI290 JFE290 JPA290 JYW290 KIS290 KSO290 LCK290 LMG290 LWC290 MFY290 MPU290 MZQ290 NJM290 NTI290 ODE290 ONA290 OWW290 PGS290 PQO290 QAK290 QKG290 QUC290 RDY290 RNU290 RXQ290 SHM290 SRI290 TBE290 TLA290 TUW290 UES290 UOO290 UYK290 VIG290 VSC290 WBY290 WLU290 WVQ290 JE852106 JE65826 TA65826 ACW65826 AMS65826 AWO65826 BGK65826 BQG65826 CAC65826 CJY65826 CTU65826 DDQ65826 DNM65826 DXI65826 EHE65826 ERA65826 FAW65826 FKS65826 FUO65826 GEK65826 GOG65826 GYC65826 HHY65826 HRU65826 IBQ65826 ILM65826 IVI65826 JFE65826 JPA65826 JYW65826 KIS65826 KSO65826 LCK65826 LMG65826 LWC65826 MFY65826 MPU65826 MZQ65826 NJM65826 NTI65826 ODE65826 ONA65826 OWW65826 PGS65826 PQO65826 QAK65826 QKG65826 QUC65826 RDY65826 RNU65826 RXQ65826 SHM65826 SRI65826 TBE65826 TLA65826 TUW65826 UES65826 UOO65826 UYK65826 VIG65826 VSC65826 WBY65826 WLU65826 WVQ65826 TA852106 JE131362 TA131362 ACW131362 AMS131362 AWO131362 BGK131362 BQG131362 CAC131362 CJY131362 CTU131362 DDQ131362 DNM131362 DXI131362 EHE131362 ERA131362 FAW131362 FKS131362 FUO131362 GEK131362 GOG131362 GYC131362 HHY131362 HRU131362 IBQ131362 ILM131362 IVI131362 JFE131362 JPA131362 JYW131362 KIS131362 KSO131362 LCK131362 LMG131362 LWC131362 MFY131362 MPU131362 MZQ131362 NJM131362 NTI131362 ODE131362 ONA131362 OWW131362 PGS131362 PQO131362 QAK131362 QKG131362 QUC131362 RDY131362 RNU131362 RXQ131362 SHM131362 SRI131362 TBE131362 TLA131362 TUW131362 UES131362 UOO131362 UYK131362 VIG131362 VSC131362 WBY131362 WLU131362 WVQ131362 ACW852106 JE196898 TA196898 ACW196898 AMS196898 AWO196898 BGK196898 BQG196898 CAC196898 CJY196898 CTU196898 DDQ196898 DNM196898 DXI196898 EHE196898 ERA196898 FAW196898 FKS196898 FUO196898 GEK196898 GOG196898 GYC196898 HHY196898 HRU196898 IBQ196898 ILM196898 IVI196898 JFE196898 JPA196898 JYW196898 KIS196898 KSO196898 LCK196898 LMG196898 LWC196898 MFY196898 MPU196898 MZQ196898 NJM196898 NTI196898 ODE196898 ONA196898 OWW196898 PGS196898 PQO196898 QAK196898 QKG196898 QUC196898 RDY196898 RNU196898 RXQ196898 SHM196898 SRI196898 TBE196898 TLA196898 TUW196898 UES196898 UOO196898 UYK196898 VIG196898 VSC196898 WBY196898 WLU196898 WVQ196898 AMS852106 JE262434 TA262434 ACW262434 AMS262434 AWO262434 BGK262434 BQG262434 CAC262434 CJY262434 CTU262434 DDQ262434 DNM262434 DXI262434 EHE262434 ERA262434 FAW262434 FKS262434 FUO262434 GEK262434 GOG262434 GYC262434 HHY262434 HRU262434 IBQ262434 ILM262434 IVI262434 JFE262434 JPA262434 JYW262434 KIS262434 KSO262434 LCK262434 LMG262434 LWC262434 MFY262434 MPU262434 MZQ262434 NJM262434 NTI262434 ODE262434 ONA262434 OWW262434 PGS262434 PQO262434 QAK262434 QKG262434 QUC262434 RDY262434 RNU262434 RXQ262434 SHM262434 SRI262434 TBE262434 TLA262434 TUW262434 UES262434 UOO262434 UYK262434 VIG262434 VSC262434 WBY262434 WLU262434 WVQ262434 AWO852106 JE327970 TA327970 ACW327970 AMS327970 AWO327970 BGK327970 BQG327970 CAC327970 CJY327970 CTU327970 DDQ327970 DNM327970 DXI327970 EHE327970 ERA327970 FAW327970 FKS327970 FUO327970 GEK327970 GOG327970 GYC327970 HHY327970 HRU327970 IBQ327970 ILM327970 IVI327970 JFE327970 JPA327970 JYW327970 KIS327970 KSO327970 LCK327970 LMG327970 LWC327970 MFY327970 MPU327970 MZQ327970 NJM327970 NTI327970 ODE327970 ONA327970 OWW327970 PGS327970 PQO327970 QAK327970 QKG327970 QUC327970 RDY327970 RNU327970 RXQ327970 SHM327970 SRI327970 TBE327970 TLA327970 TUW327970 UES327970 UOO327970 UYK327970 VIG327970 VSC327970 WBY327970 WLU327970 WVQ327970 BGK852106 JE393506 TA393506 ACW393506 AMS393506 AWO393506 BGK393506 BQG393506 CAC393506 CJY393506 CTU393506 DDQ393506 DNM393506 DXI393506 EHE393506 ERA393506 FAW393506 FKS393506 FUO393506 GEK393506 GOG393506 GYC393506 HHY393506 HRU393506 IBQ393506 ILM393506 IVI393506 JFE393506 JPA393506 JYW393506 KIS393506 KSO393506 LCK393506 LMG393506 LWC393506 MFY393506 MPU393506 MZQ393506 NJM393506 NTI393506 ODE393506 ONA393506 OWW393506 PGS393506 PQO393506 QAK393506 QKG393506 QUC393506 RDY393506 RNU393506 RXQ393506 SHM393506 SRI393506 TBE393506 TLA393506 TUW393506 UES393506 UOO393506 UYK393506 VIG393506 VSC393506 WBY393506 WLU393506 WVQ393506 BQG852106 JE459042 TA459042 ACW459042 AMS459042 AWO459042 BGK459042 BQG459042 CAC459042 CJY459042 CTU459042 DDQ459042 DNM459042 DXI459042 EHE459042 ERA459042 FAW459042 FKS459042 FUO459042 GEK459042 GOG459042 GYC459042 HHY459042 HRU459042 IBQ459042 ILM459042 IVI459042 JFE459042 JPA459042 JYW459042 KIS459042 KSO459042 LCK459042 LMG459042 LWC459042 MFY459042 MPU459042 MZQ459042 NJM459042 NTI459042 ODE459042 ONA459042 OWW459042 PGS459042 PQO459042 QAK459042 QKG459042 QUC459042 RDY459042 RNU459042 RXQ459042 SHM459042 SRI459042 TBE459042 TLA459042 TUW459042 UES459042 UOO459042 UYK459042 VIG459042 VSC459042 WBY459042 WLU459042 WVQ459042 CAC852106 JE524578 TA524578 ACW524578 AMS524578 AWO524578 BGK524578 BQG524578 CAC524578 CJY524578 CTU524578 DDQ524578 DNM524578 DXI524578 EHE524578 ERA524578 FAW524578 FKS524578 FUO524578 GEK524578 GOG524578 GYC524578 HHY524578 HRU524578 IBQ524578 ILM524578 IVI524578 JFE524578 JPA524578 JYW524578 KIS524578 KSO524578 LCK524578 LMG524578 LWC524578 MFY524578 MPU524578 MZQ524578 NJM524578 NTI524578 ODE524578 ONA524578 OWW524578 PGS524578 PQO524578 QAK524578 QKG524578 QUC524578 RDY524578 RNU524578 RXQ524578 SHM524578 SRI524578 TBE524578 TLA524578 TUW524578 UES524578 UOO524578 UYK524578 VIG524578 VSC524578 WBY524578 WLU524578 WVQ524578 CJY852106 JE590114 TA590114 ACW590114 AMS590114 AWO590114 BGK590114 BQG590114 CAC590114 CJY590114 CTU590114 DDQ590114 DNM590114 DXI590114 EHE590114 ERA590114 FAW590114 FKS590114 FUO590114 GEK590114 GOG590114 GYC590114 HHY590114 HRU590114 IBQ590114 ILM590114 IVI590114 JFE590114 JPA590114 JYW590114 KIS590114 KSO590114 LCK590114 LMG590114 LWC590114 MFY590114 MPU590114 MZQ590114 NJM590114 NTI590114 ODE590114 ONA590114 OWW590114 PGS590114 PQO590114 QAK590114 QKG590114 QUC590114 RDY590114 RNU590114 RXQ590114 SHM590114 SRI590114 TBE590114 TLA590114 TUW590114 UES590114 UOO590114 UYK590114 VIG590114 VSC590114 WBY590114 WLU590114 WVQ590114 CTU852106 JE655650 TA655650 ACW655650 AMS655650 AWO655650 BGK655650 BQG655650 CAC655650 CJY655650 CTU655650 DDQ655650 DNM655650 DXI655650 EHE655650 ERA655650 FAW655650 FKS655650 FUO655650 GEK655650 GOG655650 GYC655650 HHY655650 HRU655650 IBQ655650 ILM655650 IVI655650 JFE655650 JPA655650 JYW655650 KIS655650 KSO655650 LCK655650 LMG655650 LWC655650 MFY655650 MPU655650 MZQ655650 NJM655650 NTI655650 ODE655650 ONA655650 OWW655650 PGS655650 PQO655650 QAK655650 QKG655650 QUC655650 RDY655650 RNU655650 RXQ655650 SHM655650 SRI655650 TBE655650 TLA655650 TUW655650 UES655650 UOO655650 UYK655650 VIG655650 VSC655650 WBY655650 WLU655650 WVQ655650 DDQ852106 JE721186 TA721186 ACW721186 AMS721186 AWO721186 BGK721186 BQG721186 CAC721186 CJY721186 CTU721186 DDQ721186 DNM721186 DXI721186 EHE721186 ERA721186 FAW721186 FKS721186 FUO721186 GEK721186 GOG721186 GYC721186 HHY721186 HRU721186 IBQ721186 ILM721186 IVI721186 JFE721186 JPA721186 JYW721186 KIS721186 KSO721186 LCK721186 LMG721186 LWC721186 MFY721186 MPU721186 MZQ721186 NJM721186 NTI721186 ODE721186 ONA721186 OWW721186 PGS721186 PQO721186 QAK721186 QKG721186 QUC721186 RDY721186 RNU721186 RXQ721186 SHM721186 SRI721186 TBE721186 TLA721186 TUW721186 UES721186 UOO721186 UYK721186 VIG721186 VSC721186 WBY721186 WLU721186 WVQ721186 DNM852106 JE786722 TA786722 ACW786722 AMS786722 AWO786722 BGK786722 BQG786722 CAC786722 CJY786722 CTU786722 DDQ786722 DNM786722 DXI786722 EHE786722 ERA786722 FAW786722 FKS786722 FUO786722 GEK786722 GOG786722 GYC786722 HHY786722 HRU786722 IBQ786722 ILM786722 IVI786722 JFE786722 JPA786722 JYW786722 KIS786722 KSO786722 LCK786722 LMG786722 LWC786722 MFY786722 MPU786722 MZQ786722 NJM786722 NTI786722 ODE786722 ONA786722 OWW786722 PGS786722 PQO786722 QAK786722 QKG786722 QUC786722 RDY786722 RNU786722 RXQ786722 SHM786722 SRI786722 TBE786722 TLA786722 TUW786722 UES786722 UOO786722 UYK786722 VIG786722 VSC786722 WBY786722 WLU786722 WVQ786722 DXI852106 JE852258 TA852258 ACW852258 AMS852258 AWO852258 BGK852258 BQG852258 CAC852258 CJY852258 CTU852258 DDQ852258 DNM852258 DXI852258 EHE852258 ERA852258 FAW852258 FKS852258 FUO852258 GEK852258 GOG852258 GYC852258 HHY852258 HRU852258 IBQ852258 ILM852258 IVI852258 JFE852258 JPA852258 JYW852258 KIS852258 KSO852258 LCK852258 LMG852258 LWC852258 MFY852258 MPU852258 MZQ852258 NJM852258 NTI852258 ODE852258 ONA852258 OWW852258 PGS852258 PQO852258 QAK852258 QKG852258 QUC852258 RDY852258 RNU852258 RXQ852258 SHM852258 SRI852258 TBE852258 TLA852258 TUW852258 UES852258 UOO852258 UYK852258 VIG852258 VSC852258 WBY852258 WLU852258 WVQ852258 EHE852106 JE917794 TA917794 ACW917794 AMS917794 AWO917794 BGK917794 BQG917794 CAC917794 CJY917794 CTU917794 DDQ917794 DNM917794 DXI917794 EHE917794 ERA917794 FAW917794 FKS917794 FUO917794 GEK917794 GOG917794 GYC917794 HHY917794 HRU917794 IBQ917794 ILM917794 IVI917794 JFE917794 JPA917794 JYW917794 KIS917794 KSO917794 LCK917794 LMG917794 LWC917794 MFY917794 MPU917794 MZQ917794 NJM917794 NTI917794 ODE917794 ONA917794 OWW917794 PGS917794 PQO917794 QAK917794 QKG917794 QUC917794 RDY917794 RNU917794 RXQ917794 SHM917794 SRI917794 TBE917794 TLA917794 TUW917794 UES917794 UOO917794 UYK917794 VIG917794 VSC917794 WBY917794 WLU917794 WVQ917794 ERA852106 JE983330 TA983330 ACW983330 AMS983330 AWO983330 BGK983330 BQG983330 CAC983330 CJY983330 CTU983330 DDQ983330 DNM983330 DXI983330 EHE983330 ERA983330 FAW983330 FKS983330 FUO983330 GEK983330 GOG983330 GYC983330 HHY983330 HRU983330 IBQ983330 ILM983330 IVI983330 JFE983330 JPA983330 JYW983330 KIS983330 KSO983330 LCK983330 LMG983330 LWC983330 MFY983330 MPU983330 MZQ983330 NJM983330 NTI983330 ODE983330 ONA983330 OWW983330 PGS983330 PQO983330 QAK983330 QKG983330 QUC983330 RDY983330 RNU983330 RXQ983330 SHM983330 SRI983330 TBE983330 TLA983330 TUW983330 UES983330 UOO983330 UYK983330 VIG983330 VSC983330 WBY983330 WLU983330 WVQ983330 FAW852106 JE298 TA298 ACW298 AMS298 AWO298 BGK298 BQG298 CAC298 CJY298 CTU298 DDQ298 DNM298 DXI298 EHE298 ERA298 FAW298 FKS298 FUO298 GEK298 GOG298 GYC298 HHY298 HRU298 IBQ298 ILM298 IVI298 JFE298 JPA298 JYW298 KIS298 KSO298 LCK298 LMG298 LWC298 MFY298 MPU298 MZQ298 NJM298 NTI298 ODE298 ONA298 OWW298 PGS298 PQO298 QAK298 QKG298 QUC298 RDY298 RNU298 RXQ298 SHM298 SRI298 TBE298 TLA298 TUW298 UES298 UOO298 UYK298 VIG298 VSC298 WBY298 WLU298 WVQ298 FKS852106 JE65834 TA65834 ACW65834 AMS65834 AWO65834 BGK65834 BQG65834 CAC65834 CJY65834 CTU65834 DDQ65834 DNM65834 DXI65834 EHE65834 ERA65834 FAW65834 FKS65834 FUO65834 GEK65834 GOG65834 GYC65834 HHY65834 HRU65834 IBQ65834 ILM65834 IVI65834 JFE65834 JPA65834 JYW65834 KIS65834 KSO65834 LCK65834 LMG65834 LWC65834 MFY65834 MPU65834 MZQ65834 NJM65834 NTI65834 ODE65834 ONA65834 OWW65834 PGS65834 PQO65834 QAK65834 QKG65834 QUC65834 RDY65834 RNU65834 RXQ65834 SHM65834 SRI65834 TBE65834 TLA65834 TUW65834 UES65834 UOO65834 UYK65834 VIG65834 VSC65834 WBY65834 WLU65834 WVQ65834 FUO852106 JE131370 TA131370 ACW131370 AMS131370 AWO131370 BGK131370 BQG131370 CAC131370 CJY131370 CTU131370 DDQ131370 DNM131370 DXI131370 EHE131370 ERA131370 FAW131370 FKS131370 FUO131370 GEK131370 GOG131370 GYC131370 HHY131370 HRU131370 IBQ131370 ILM131370 IVI131370 JFE131370 JPA131370 JYW131370 KIS131370 KSO131370 LCK131370 LMG131370 LWC131370 MFY131370 MPU131370 MZQ131370 NJM131370 NTI131370 ODE131370 ONA131370 OWW131370 PGS131370 PQO131370 QAK131370 QKG131370 QUC131370 RDY131370 RNU131370 RXQ131370 SHM131370 SRI131370 TBE131370 TLA131370 TUW131370 UES131370 UOO131370 UYK131370 VIG131370 VSC131370 WBY131370 WLU131370 WVQ131370 GEK852106 JE196906 TA196906 ACW196906 AMS196906 AWO196906 BGK196906 BQG196906 CAC196906 CJY196906 CTU196906 DDQ196906 DNM196906 DXI196906 EHE196906 ERA196906 FAW196906 FKS196906 FUO196906 GEK196906 GOG196906 GYC196906 HHY196906 HRU196906 IBQ196906 ILM196906 IVI196906 JFE196906 JPA196906 JYW196906 KIS196906 KSO196906 LCK196906 LMG196906 LWC196906 MFY196906 MPU196906 MZQ196906 NJM196906 NTI196906 ODE196906 ONA196906 OWW196906 PGS196906 PQO196906 QAK196906 QKG196906 QUC196906 RDY196906 RNU196906 RXQ196906 SHM196906 SRI196906 TBE196906 TLA196906 TUW196906 UES196906 UOO196906 UYK196906 VIG196906 VSC196906 WBY196906 WLU196906 WVQ196906 GOG852106 JE262442 TA262442 ACW262442 AMS262442 AWO262442 BGK262442 BQG262442 CAC262442 CJY262442 CTU262442 DDQ262442 DNM262442 DXI262442 EHE262442 ERA262442 FAW262442 FKS262442 FUO262442 GEK262442 GOG262442 GYC262442 HHY262442 HRU262442 IBQ262442 ILM262442 IVI262442 JFE262442 JPA262442 JYW262442 KIS262442 KSO262442 LCK262442 LMG262442 LWC262442 MFY262442 MPU262442 MZQ262442 NJM262442 NTI262442 ODE262442 ONA262442 OWW262442 PGS262442 PQO262442 QAK262442 QKG262442 QUC262442 RDY262442 RNU262442 RXQ262442 SHM262442 SRI262442 TBE262442 TLA262442 TUW262442 UES262442 UOO262442 UYK262442 VIG262442 VSC262442 WBY262442 WLU262442 WVQ262442 GYC852106 JE327978 TA327978 ACW327978 AMS327978 AWO327978 BGK327978 BQG327978 CAC327978 CJY327978 CTU327978 DDQ327978 DNM327978 DXI327978 EHE327978 ERA327978 FAW327978 FKS327978 FUO327978 GEK327978 GOG327978 GYC327978 HHY327978 HRU327978 IBQ327978 ILM327978 IVI327978 JFE327978 JPA327978 JYW327978 KIS327978 KSO327978 LCK327978 LMG327978 LWC327978 MFY327978 MPU327978 MZQ327978 NJM327978 NTI327978 ODE327978 ONA327978 OWW327978 PGS327978 PQO327978 QAK327978 QKG327978 QUC327978 RDY327978 RNU327978 RXQ327978 SHM327978 SRI327978 TBE327978 TLA327978 TUW327978 UES327978 UOO327978 UYK327978 VIG327978 VSC327978 WBY327978 WLU327978 WVQ327978 HHY852106 JE393514 TA393514 ACW393514 AMS393514 AWO393514 BGK393514 BQG393514 CAC393514 CJY393514 CTU393514 DDQ393514 DNM393514 DXI393514 EHE393514 ERA393514 FAW393514 FKS393514 FUO393514 GEK393514 GOG393514 GYC393514 HHY393514 HRU393514 IBQ393514 ILM393514 IVI393514 JFE393514 JPA393514 JYW393514 KIS393514 KSO393514 LCK393514 LMG393514 LWC393514 MFY393514 MPU393514 MZQ393514 NJM393514 NTI393514 ODE393514 ONA393514 OWW393514 PGS393514 PQO393514 QAK393514 QKG393514 QUC393514 RDY393514 RNU393514 RXQ393514 SHM393514 SRI393514 TBE393514 TLA393514 TUW393514 UES393514 UOO393514 UYK393514 VIG393514 VSC393514 WBY393514 WLU393514 WVQ393514 HRU852106 JE459050 TA459050 ACW459050 AMS459050 AWO459050 BGK459050 BQG459050 CAC459050 CJY459050 CTU459050 DDQ459050 DNM459050 DXI459050 EHE459050 ERA459050 FAW459050 FKS459050 FUO459050 GEK459050 GOG459050 GYC459050 HHY459050 HRU459050 IBQ459050 ILM459050 IVI459050 JFE459050 JPA459050 JYW459050 KIS459050 KSO459050 LCK459050 LMG459050 LWC459050 MFY459050 MPU459050 MZQ459050 NJM459050 NTI459050 ODE459050 ONA459050 OWW459050 PGS459050 PQO459050 QAK459050 QKG459050 QUC459050 RDY459050 RNU459050 RXQ459050 SHM459050 SRI459050 TBE459050 TLA459050 TUW459050 UES459050 UOO459050 UYK459050 VIG459050 VSC459050 WBY459050 WLU459050 WVQ459050 IBQ852106 JE524586 TA524586 ACW524586 AMS524586 AWO524586 BGK524586 BQG524586 CAC524586 CJY524586 CTU524586 DDQ524586 DNM524586 DXI524586 EHE524586 ERA524586 FAW524586 FKS524586 FUO524586 GEK524586 GOG524586 GYC524586 HHY524586 HRU524586 IBQ524586 ILM524586 IVI524586 JFE524586 JPA524586 JYW524586 KIS524586 KSO524586 LCK524586 LMG524586 LWC524586 MFY524586 MPU524586 MZQ524586 NJM524586 NTI524586 ODE524586 ONA524586 OWW524586 PGS524586 PQO524586 QAK524586 QKG524586 QUC524586 RDY524586 RNU524586 RXQ524586 SHM524586 SRI524586 TBE524586 TLA524586 TUW524586 UES524586 UOO524586 UYK524586 VIG524586 VSC524586 WBY524586 WLU524586 WVQ524586 ILM852106 JE590122 TA590122 ACW590122 AMS590122 AWO590122 BGK590122 BQG590122 CAC590122 CJY590122 CTU590122 DDQ590122 DNM590122 DXI590122 EHE590122 ERA590122 FAW590122 FKS590122 FUO590122 GEK590122 GOG590122 GYC590122 HHY590122 HRU590122 IBQ590122 ILM590122 IVI590122 JFE590122 JPA590122 JYW590122 KIS590122 KSO590122 LCK590122 LMG590122 LWC590122 MFY590122 MPU590122 MZQ590122 NJM590122 NTI590122 ODE590122 ONA590122 OWW590122 PGS590122 PQO590122 QAK590122 QKG590122 QUC590122 RDY590122 RNU590122 RXQ590122 SHM590122 SRI590122 TBE590122 TLA590122 TUW590122 UES590122 UOO590122 UYK590122 VIG590122 VSC590122 WBY590122 WLU590122 WVQ590122 IVI852106 JE655658 TA655658 ACW655658 AMS655658 AWO655658 BGK655658 BQG655658 CAC655658 CJY655658 CTU655658 DDQ655658 DNM655658 DXI655658 EHE655658 ERA655658 FAW655658 FKS655658 FUO655658 GEK655658 GOG655658 GYC655658 HHY655658 HRU655658 IBQ655658 ILM655658 IVI655658 JFE655658 JPA655658 JYW655658 KIS655658 KSO655658 LCK655658 LMG655658 LWC655658 MFY655658 MPU655658 MZQ655658 NJM655658 NTI655658 ODE655658 ONA655658 OWW655658 PGS655658 PQO655658 QAK655658 QKG655658 QUC655658 RDY655658 RNU655658 RXQ655658 SHM655658 SRI655658 TBE655658 TLA655658 TUW655658 UES655658 UOO655658 UYK655658 VIG655658 VSC655658 WBY655658 WLU655658 WVQ655658 JFE852106 JE721194 TA721194 ACW721194 AMS721194 AWO721194 BGK721194 BQG721194 CAC721194 CJY721194 CTU721194 DDQ721194 DNM721194 DXI721194 EHE721194 ERA721194 FAW721194 FKS721194 FUO721194 GEK721194 GOG721194 GYC721194 HHY721194 HRU721194 IBQ721194 ILM721194 IVI721194 JFE721194 JPA721194 JYW721194 KIS721194 KSO721194 LCK721194 LMG721194 LWC721194 MFY721194 MPU721194 MZQ721194 NJM721194 NTI721194 ODE721194 ONA721194 OWW721194 PGS721194 PQO721194 QAK721194 QKG721194 QUC721194 RDY721194 RNU721194 RXQ721194 SHM721194 SRI721194 TBE721194 TLA721194 TUW721194 UES721194 UOO721194 UYK721194 VIG721194 VSC721194 WBY721194 WLU721194 WVQ721194 JPA852106 JE786730 TA786730 ACW786730 AMS786730 AWO786730 BGK786730 BQG786730 CAC786730 CJY786730 CTU786730 DDQ786730 DNM786730 DXI786730 EHE786730 ERA786730 FAW786730 FKS786730 FUO786730 GEK786730 GOG786730 GYC786730 HHY786730 HRU786730 IBQ786730 ILM786730 IVI786730 JFE786730 JPA786730 JYW786730 KIS786730 KSO786730 LCK786730 LMG786730 LWC786730 MFY786730 MPU786730 MZQ786730 NJM786730 NTI786730 ODE786730 ONA786730 OWW786730 PGS786730 PQO786730 QAK786730 QKG786730 QUC786730 RDY786730 RNU786730 RXQ786730 SHM786730 SRI786730 TBE786730 TLA786730 TUW786730 UES786730 UOO786730 UYK786730 VIG786730 VSC786730 WBY786730 WLU786730 WVQ786730 JYW852106 JE852266 TA852266 ACW852266 AMS852266 AWO852266 BGK852266 BQG852266 CAC852266 CJY852266 CTU852266 DDQ852266 DNM852266 DXI852266 EHE852266 ERA852266 FAW852266 FKS852266 FUO852266 GEK852266 GOG852266 GYC852266 HHY852266 HRU852266 IBQ852266 ILM852266 IVI852266 JFE852266 JPA852266 JYW852266 KIS852266 KSO852266 LCK852266 LMG852266 LWC852266 MFY852266 MPU852266 MZQ852266 NJM852266 NTI852266 ODE852266 ONA852266 OWW852266 PGS852266 PQO852266 QAK852266 QKG852266 QUC852266 RDY852266 RNU852266 RXQ852266 SHM852266 SRI852266 TBE852266 TLA852266 TUW852266 UES852266 UOO852266 UYK852266 VIG852266 VSC852266 WBY852266 WLU852266 WVQ852266 KIS852106 JE917802 TA917802 ACW917802 AMS917802 AWO917802 BGK917802 BQG917802 CAC917802 CJY917802 CTU917802 DDQ917802 DNM917802 DXI917802 EHE917802 ERA917802 FAW917802 FKS917802 FUO917802 GEK917802 GOG917802 GYC917802 HHY917802 HRU917802 IBQ917802 ILM917802 IVI917802 JFE917802 JPA917802 JYW917802 KIS917802 KSO917802 LCK917802 LMG917802 LWC917802 MFY917802 MPU917802 MZQ917802 NJM917802 NTI917802 ODE917802 ONA917802 OWW917802 PGS917802 PQO917802 QAK917802 QKG917802 QUC917802 RDY917802 RNU917802 RXQ917802 SHM917802 SRI917802 TBE917802 TLA917802 TUW917802 UES917802 UOO917802 UYK917802 VIG917802 VSC917802 WBY917802 WLU917802 WVQ917802 KSO852106 JE983338 TA983338 ACW983338 AMS983338 AWO983338 BGK983338 BQG983338 CAC983338 CJY983338 CTU983338 DDQ983338 DNM983338 DXI983338 EHE983338 ERA983338 FAW983338 FKS983338 FUO983338 GEK983338 GOG983338 GYC983338 HHY983338 HRU983338 IBQ983338 ILM983338 IVI983338 JFE983338 JPA983338 JYW983338 KIS983338 KSO983338 LCK983338 LMG983338 LWC983338 MFY983338 MPU983338 MZQ983338 NJM983338 NTI983338 ODE983338 ONA983338 OWW983338 PGS983338 PQO983338 QAK983338 QKG983338 QUC983338 RDY983338 RNU983338 RXQ983338 SHM983338 SRI983338 TBE983338 TLA983338 TUW983338 UES983338 UOO983338 UYK983338 VIG983338 VSC983338 WBY983338 WLU983338 WVQ983338 LCK852106 JE332 TA332 ACW332 AMS332 AWO332 BGK332 BQG332 CAC332 CJY332 CTU332 DDQ332 DNM332 DXI332 EHE332 ERA332 FAW332 FKS332 FUO332 GEK332 GOG332 GYC332 HHY332 HRU332 IBQ332 ILM332 IVI332 JFE332 JPA332 JYW332 KIS332 KSO332 LCK332 LMG332 LWC332 MFY332 MPU332 MZQ332 NJM332 NTI332 ODE332 ONA332 OWW332 PGS332 PQO332 QAK332 QKG332 QUC332 RDY332 RNU332 RXQ332 SHM332 SRI332 TBE332 TLA332 TUW332 UES332 UOO332 UYK332 VIG332 VSC332 WBY332 WLU332 WVQ332 LMG852106 JE65868 TA65868 ACW65868 AMS65868 AWO65868 BGK65868 BQG65868 CAC65868 CJY65868 CTU65868 DDQ65868 DNM65868 DXI65868 EHE65868 ERA65868 FAW65868 FKS65868 FUO65868 GEK65868 GOG65868 GYC65868 HHY65868 HRU65868 IBQ65868 ILM65868 IVI65868 JFE65868 JPA65868 JYW65868 KIS65868 KSO65868 LCK65868 LMG65868 LWC65868 MFY65868 MPU65868 MZQ65868 NJM65868 NTI65868 ODE65868 ONA65868 OWW65868 PGS65868 PQO65868 QAK65868 QKG65868 QUC65868 RDY65868 RNU65868 RXQ65868 SHM65868 SRI65868 TBE65868 TLA65868 TUW65868 UES65868 UOO65868 UYK65868 VIG65868 VSC65868 WBY65868 WLU65868 WVQ65868 LWC852106 JE131404 TA131404 ACW131404 AMS131404 AWO131404 BGK131404 BQG131404 CAC131404 CJY131404 CTU131404 DDQ131404 DNM131404 DXI131404 EHE131404 ERA131404 FAW131404 FKS131404 FUO131404 GEK131404 GOG131404 GYC131404 HHY131404 HRU131404 IBQ131404 ILM131404 IVI131404 JFE131404 JPA131404 JYW131404 KIS131404 KSO131404 LCK131404 LMG131404 LWC131404 MFY131404 MPU131404 MZQ131404 NJM131404 NTI131404 ODE131404 ONA131404 OWW131404 PGS131404 PQO131404 QAK131404 QKG131404 QUC131404 RDY131404 RNU131404 RXQ131404 SHM131404 SRI131404 TBE131404 TLA131404 TUW131404 UES131404 UOO131404 UYK131404 VIG131404 VSC131404 WBY131404 WLU131404 WVQ131404 MFY852106 JE196940 TA196940 ACW196940 AMS196940 AWO196940 BGK196940 BQG196940 CAC196940 CJY196940 CTU196940 DDQ196940 DNM196940 DXI196940 EHE196940 ERA196940 FAW196940 FKS196940 FUO196940 GEK196940 GOG196940 GYC196940 HHY196940 HRU196940 IBQ196940 ILM196940 IVI196940 JFE196940 JPA196940 JYW196940 KIS196940 KSO196940 LCK196940 LMG196940 LWC196940 MFY196940 MPU196940 MZQ196940 NJM196940 NTI196940 ODE196940 ONA196940 OWW196940 PGS196940 PQO196940 QAK196940 QKG196940 QUC196940 RDY196940 RNU196940 RXQ196940 SHM196940 SRI196940 TBE196940 TLA196940 TUW196940 UES196940 UOO196940 UYK196940 VIG196940 VSC196940 WBY196940 WLU196940 WVQ196940 MPU852106 JE262476 TA262476 ACW262476 AMS262476 AWO262476 BGK262476 BQG262476 CAC262476 CJY262476 CTU262476 DDQ262476 DNM262476 DXI262476 EHE262476 ERA262476 FAW262476 FKS262476 FUO262476 GEK262476 GOG262476 GYC262476 HHY262476 HRU262476 IBQ262476 ILM262476 IVI262476 JFE262476 JPA262476 JYW262476 KIS262476 KSO262476 LCK262476 LMG262476 LWC262476 MFY262476 MPU262476 MZQ262476 NJM262476 NTI262476 ODE262476 ONA262476 OWW262476 PGS262476 PQO262476 QAK262476 QKG262476 QUC262476 RDY262476 RNU262476 RXQ262476 SHM262476 SRI262476 TBE262476 TLA262476 TUW262476 UES262476 UOO262476 UYK262476 VIG262476 VSC262476 WBY262476 WLU262476 WVQ262476 MZQ852106 JE328012 TA328012 ACW328012 AMS328012 AWO328012 BGK328012 BQG328012 CAC328012 CJY328012 CTU328012 DDQ328012 DNM328012 DXI328012 EHE328012 ERA328012 FAW328012 FKS328012 FUO328012 GEK328012 GOG328012 GYC328012 HHY328012 HRU328012 IBQ328012 ILM328012 IVI328012 JFE328012 JPA328012 JYW328012 KIS328012 KSO328012 LCK328012 LMG328012 LWC328012 MFY328012 MPU328012 MZQ328012 NJM328012 NTI328012 ODE328012 ONA328012 OWW328012 PGS328012 PQO328012 QAK328012 QKG328012 QUC328012 RDY328012 RNU328012 RXQ328012 SHM328012 SRI328012 TBE328012 TLA328012 TUW328012 UES328012 UOO328012 UYK328012 VIG328012 VSC328012 WBY328012 WLU328012 WVQ328012 NJM852106 JE393548 TA393548 ACW393548 AMS393548 AWO393548 BGK393548 BQG393548 CAC393548 CJY393548 CTU393548 DDQ393548 DNM393548 DXI393548 EHE393548 ERA393548 FAW393548 FKS393548 FUO393548 GEK393548 GOG393548 GYC393548 HHY393548 HRU393548 IBQ393548 ILM393548 IVI393548 JFE393548 JPA393548 JYW393548 KIS393548 KSO393548 LCK393548 LMG393548 LWC393548 MFY393548 MPU393548 MZQ393548 NJM393548 NTI393548 ODE393548 ONA393548 OWW393548 PGS393548 PQO393548 QAK393548 QKG393548 QUC393548 RDY393548 RNU393548 RXQ393548 SHM393548 SRI393548 TBE393548 TLA393548 TUW393548 UES393548 UOO393548 UYK393548 VIG393548 VSC393548 WBY393548 WLU393548 WVQ393548 NTI852106 JE459084 TA459084 ACW459084 AMS459084 AWO459084 BGK459084 BQG459084 CAC459084 CJY459084 CTU459084 DDQ459084 DNM459084 DXI459084 EHE459084 ERA459084 FAW459084 FKS459084 FUO459084 GEK459084 GOG459084 GYC459084 HHY459084 HRU459084 IBQ459084 ILM459084 IVI459084 JFE459084 JPA459084 JYW459084 KIS459084 KSO459084 LCK459084 LMG459084 LWC459084 MFY459084 MPU459084 MZQ459084 NJM459084 NTI459084 ODE459084 ONA459084 OWW459084 PGS459084 PQO459084 QAK459084 QKG459084 QUC459084 RDY459084 RNU459084 RXQ459084 SHM459084 SRI459084 TBE459084 TLA459084 TUW459084 UES459084 UOO459084 UYK459084 VIG459084 VSC459084 WBY459084 WLU459084 WVQ459084 ODE852106 JE524620 TA524620 ACW524620 AMS524620 AWO524620 BGK524620 BQG524620 CAC524620 CJY524620 CTU524620 DDQ524620 DNM524620 DXI524620 EHE524620 ERA524620 FAW524620 FKS524620 FUO524620 GEK524620 GOG524620 GYC524620 HHY524620 HRU524620 IBQ524620 ILM524620 IVI524620 JFE524620 JPA524620 JYW524620 KIS524620 KSO524620 LCK524620 LMG524620 LWC524620 MFY524620 MPU524620 MZQ524620 NJM524620 NTI524620 ODE524620 ONA524620 OWW524620 PGS524620 PQO524620 QAK524620 QKG524620 QUC524620 RDY524620 RNU524620 RXQ524620 SHM524620 SRI524620 TBE524620 TLA524620 TUW524620 UES524620 UOO524620 UYK524620 VIG524620 VSC524620 WBY524620 WLU524620 WVQ524620 ONA852106 JE590156 TA590156 ACW590156 AMS590156 AWO590156 BGK590156 BQG590156 CAC590156 CJY590156 CTU590156 DDQ590156 DNM590156 DXI590156 EHE590156 ERA590156 FAW590156 FKS590156 FUO590156 GEK590156 GOG590156 GYC590156 HHY590156 HRU590156 IBQ590156 ILM590156 IVI590156 JFE590156 JPA590156 JYW590156 KIS590156 KSO590156 LCK590156 LMG590156 LWC590156 MFY590156 MPU590156 MZQ590156 NJM590156 NTI590156 ODE590156 ONA590156 OWW590156 PGS590156 PQO590156 QAK590156 QKG590156 QUC590156 RDY590156 RNU590156 RXQ590156 SHM590156 SRI590156 TBE590156 TLA590156 TUW590156 UES590156 UOO590156 UYK590156 VIG590156 VSC590156 WBY590156 WLU590156 WVQ590156 OWW852106 JE655692 TA655692 ACW655692 AMS655692 AWO655692 BGK655692 BQG655692 CAC655692 CJY655692 CTU655692 DDQ655692 DNM655692 DXI655692 EHE655692 ERA655692 FAW655692 FKS655692 FUO655692 GEK655692 GOG655692 GYC655692 HHY655692 HRU655692 IBQ655692 ILM655692 IVI655692 JFE655692 JPA655692 JYW655692 KIS655692 KSO655692 LCK655692 LMG655692 LWC655692 MFY655692 MPU655692 MZQ655692 NJM655692 NTI655692 ODE655692 ONA655692 OWW655692 PGS655692 PQO655692 QAK655692 QKG655692 QUC655692 RDY655692 RNU655692 RXQ655692 SHM655692 SRI655692 TBE655692 TLA655692 TUW655692 UES655692 UOO655692 UYK655692 VIG655692 VSC655692 WBY655692 WLU655692 WVQ655692 PGS852106 JE721228 TA721228 ACW721228 AMS721228 AWO721228 BGK721228 BQG721228 CAC721228 CJY721228 CTU721228 DDQ721228 DNM721228 DXI721228 EHE721228 ERA721228 FAW721228 FKS721228 FUO721228 GEK721228 GOG721228 GYC721228 HHY721228 HRU721228 IBQ721228 ILM721228 IVI721228 JFE721228 JPA721228 JYW721228 KIS721228 KSO721228 LCK721228 LMG721228 LWC721228 MFY721228 MPU721228 MZQ721228 NJM721228 NTI721228 ODE721228 ONA721228 OWW721228 PGS721228 PQO721228 QAK721228 QKG721228 QUC721228 RDY721228 RNU721228 RXQ721228 SHM721228 SRI721228 TBE721228 TLA721228 TUW721228 UES721228 UOO721228 UYK721228 VIG721228 VSC721228 WBY721228 WLU721228 WVQ721228 PQO852106 JE786764 TA786764 ACW786764 AMS786764 AWO786764 BGK786764 BQG786764 CAC786764 CJY786764 CTU786764 DDQ786764 DNM786764 DXI786764 EHE786764 ERA786764 FAW786764 FKS786764 FUO786764 GEK786764 GOG786764 GYC786764 HHY786764 HRU786764 IBQ786764 ILM786764 IVI786764 JFE786764 JPA786764 JYW786764 KIS786764 KSO786764 LCK786764 LMG786764 LWC786764 MFY786764 MPU786764 MZQ786764 NJM786764 NTI786764 ODE786764 ONA786764 OWW786764 PGS786764 PQO786764 QAK786764 QKG786764 QUC786764 RDY786764 RNU786764 RXQ786764 SHM786764 SRI786764 TBE786764 TLA786764 TUW786764 UES786764 UOO786764 UYK786764 VIG786764 VSC786764 WBY786764 WLU786764 WVQ786764 QAK852106 JE852300 TA852300 ACW852300 AMS852300 AWO852300 BGK852300 BQG852300 CAC852300 CJY852300 CTU852300 DDQ852300 DNM852300 DXI852300 EHE852300 ERA852300 FAW852300 FKS852300 FUO852300 GEK852300 GOG852300 GYC852300 HHY852300 HRU852300 IBQ852300 ILM852300 IVI852300 JFE852300 JPA852300 JYW852300 KIS852300 KSO852300 LCK852300 LMG852300 LWC852300 MFY852300 MPU852300 MZQ852300 NJM852300 NTI852300 ODE852300 ONA852300 OWW852300 PGS852300 PQO852300 QAK852300 QKG852300 QUC852300 RDY852300 RNU852300 RXQ852300 SHM852300 SRI852300 TBE852300 TLA852300 TUW852300 UES852300 UOO852300 UYK852300 VIG852300 VSC852300 WBY852300 WLU852300 WVQ852300 QKG852106 JE917836 TA917836 ACW917836 AMS917836 AWO917836 BGK917836 BQG917836 CAC917836 CJY917836 CTU917836 DDQ917836 DNM917836 DXI917836 EHE917836 ERA917836 FAW917836 FKS917836 FUO917836 GEK917836 GOG917836 GYC917836 HHY917836 HRU917836 IBQ917836 ILM917836 IVI917836 JFE917836 JPA917836 JYW917836 KIS917836 KSO917836 LCK917836 LMG917836 LWC917836 MFY917836 MPU917836 MZQ917836 NJM917836 NTI917836 ODE917836 ONA917836 OWW917836 PGS917836 PQO917836 QAK917836 QKG917836 QUC917836 RDY917836 RNU917836 RXQ917836 SHM917836 SRI917836 TBE917836 TLA917836 TUW917836 UES917836 UOO917836 UYK917836 VIG917836 VSC917836 WBY917836 WLU917836 WVQ917836 QUC852106 JE983372 TA983372 ACW983372 AMS983372 AWO983372 BGK983372 BQG983372 CAC983372 CJY983372 CTU983372 DDQ983372 DNM983372 DXI983372 EHE983372 ERA983372 FAW983372 FKS983372 FUO983372 GEK983372 GOG983372 GYC983372 HHY983372 HRU983372 IBQ983372 ILM983372 IVI983372 JFE983372 JPA983372 JYW983372 KIS983372 KSO983372 LCK983372 LMG983372 LWC983372 MFY983372 MPU983372 MZQ983372 NJM983372 NTI983372 ODE983372 ONA983372 OWW983372 PGS983372 PQO983372 QAK983372 QKG983372 QUC983372 RDY983372 RNU983372 RXQ983372 SHM983372 SRI983372 TBE983372 TLA983372 TUW983372 UES983372 UOO983372 UYK983372 VIG983372 VSC983372 WBY983372 WLU983372 WVQ983372 RDY852106 JE385 TA385 ACW385 AMS385 AWO385 BGK385 BQG385 CAC385 CJY385 CTU385 DDQ385 DNM385 DXI385 EHE385 ERA385 FAW385 FKS385 FUO385 GEK385 GOG385 GYC385 HHY385 HRU385 IBQ385 ILM385 IVI385 JFE385 JPA385 JYW385 KIS385 KSO385 LCK385 LMG385 LWC385 MFY385 MPU385 MZQ385 NJM385 NTI385 ODE385 ONA385 OWW385 PGS385 PQO385 QAK385 QKG385 QUC385 RDY385 RNU385 RXQ385 SHM385 SRI385 TBE385 TLA385 TUW385 UES385 UOO385 UYK385 VIG385 VSC385 WBY385 WLU385 WVQ385 RNU852106 JE65921 TA65921 ACW65921 AMS65921 AWO65921 BGK65921 BQG65921 CAC65921 CJY65921 CTU65921 DDQ65921 DNM65921 DXI65921 EHE65921 ERA65921 FAW65921 FKS65921 FUO65921 GEK65921 GOG65921 GYC65921 HHY65921 HRU65921 IBQ65921 ILM65921 IVI65921 JFE65921 JPA65921 JYW65921 KIS65921 KSO65921 LCK65921 LMG65921 LWC65921 MFY65921 MPU65921 MZQ65921 NJM65921 NTI65921 ODE65921 ONA65921 OWW65921 PGS65921 PQO65921 QAK65921 QKG65921 QUC65921 RDY65921 RNU65921 RXQ65921 SHM65921 SRI65921 TBE65921 TLA65921 TUW65921 UES65921 UOO65921 UYK65921 VIG65921 VSC65921 WBY65921 WLU65921 WVQ65921 RXQ852106 JE131457 TA131457 ACW131457 AMS131457 AWO131457 BGK131457 BQG131457 CAC131457 CJY131457 CTU131457 DDQ131457 DNM131457 DXI131457 EHE131457 ERA131457 FAW131457 FKS131457 FUO131457 GEK131457 GOG131457 GYC131457 HHY131457 HRU131457 IBQ131457 ILM131457 IVI131457 JFE131457 JPA131457 JYW131457 KIS131457 KSO131457 LCK131457 LMG131457 LWC131457 MFY131457 MPU131457 MZQ131457 NJM131457 NTI131457 ODE131457 ONA131457 OWW131457 PGS131457 PQO131457 QAK131457 QKG131457 QUC131457 RDY131457 RNU131457 RXQ131457 SHM131457 SRI131457 TBE131457 TLA131457 TUW131457 UES131457 UOO131457 UYK131457 VIG131457 VSC131457 WBY131457 WLU131457 WVQ131457 SHM852106 JE196993 TA196993 ACW196993 AMS196993 AWO196993 BGK196993 BQG196993 CAC196993 CJY196993 CTU196993 DDQ196993 DNM196993 DXI196993 EHE196993 ERA196993 FAW196993 FKS196993 FUO196993 GEK196993 GOG196993 GYC196993 HHY196993 HRU196993 IBQ196993 ILM196993 IVI196993 JFE196993 JPA196993 JYW196993 KIS196993 KSO196993 LCK196993 LMG196993 LWC196993 MFY196993 MPU196993 MZQ196993 NJM196993 NTI196993 ODE196993 ONA196993 OWW196993 PGS196993 PQO196993 QAK196993 QKG196993 QUC196993 RDY196993 RNU196993 RXQ196993 SHM196993 SRI196993 TBE196993 TLA196993 TUW196993 UES196993 UOO196993 UYK196993 VIG196993 VSC196993 WBY196993 WLU196993 WVQ196993 SRI852106 JE262529 TA262529 ACW262529 AMS262529 AWO262529 BGK262529 BQG262529 CAC262529 CJY262529 CTU262529 DDQ262529 DNM262529 DXI262529 EHE262529 ERA262529 FAW262529 FKS262529 FUO262529 GEK262529 GOG262529 GYC262529 HHY262529 HRU262529 IBQ262529 ILM262529 IVI262529 JFE262529 JPA262529 JYW262529 KIS262529 KSO262529 LCK262529 LMG262529 LWC262529 MFY262529 MPU262529 MZQ262529 NJM262529 NTI262529 ODE262529 ONA262529 OWW262529 PGS262529 PQO262529 QAK262529 QKG262529 QUC262529 RDY262529 RNU262529 RXQ262529 SHM262529 SRI262529 TBE262529 TLA262529 TUW262529 UES262529 UOO262529 UYK262529 VIG262529 VSC262529 WBY262529 WLU262529 WVQ262529 TBE852106 JE328065 TA328065 ACW328065 AMS328065 AWO328065 BGK328065 BQG328065 CAC328065 CJY328065 CTU328065 DDQ328065 DNM328065 DXI328065 EHE328065 ERA328065 FAW328065 FKS328065 FUO328065 GEK328065 GOG328065 GYC328065 HHY328065 HRU328065 IBQ328065 ILM328065 IVI328065 JFE328065 JPA328065 JYW328065 KIS328065 KSO328065 LCK328065 LMG328065 LWC328065 MFY328065 MPU328065 MZQ328065 NJM328065 NTI328065 ODE328065 ONA328065 OWW328065 PGS328065 PQO328065 QAK328065 QKG328065 QUC328065 RDY328065 RNU328065 RXQ328065 SHM328065 SRI328065 TBE328065 TLA328065 TUW328065 UES328065 UOO328065 UYK328065 VIG328065 VSC328065 WBY328065 WLU328065 WVQ328065 TLA852106 JE393601 TA393601 ACW393601 AMS393601 AWO393601 BGK393601 BQG393601 CAC393601 CJY393601 CTU393601 DDQ393601 DNM393601 DXI393601 EHE393601 ERA393601 FAW393601 FKS393601 FUO393601 GEK393601 GOG393601 GYC393601 HHY393601 HRU393601 IBQ393601 ILM393601 IVI393601 JFE393601 JPA393601 JYW393601 KIS393601 KSO393601 LCK393601 LMG393601 LWC393601 MFY393601 MPU393601 MZQ393601 NJM393601 NTI393601 ODE393601 ONA393601 OWW393601 PGS393601 PQO393601 QAK393601 QKG393601 QUC393601 RDY393601 RNU393601 RXQ393601 SHM393601 SRI393601 TBE393601 TLA393601 TUW393601 UES393601 UOO393601 UYK393601 VIG393601 VSC393601 WBY393601 WLU393601 WVQ393601 TUW852106 JE459137 TA459137 ACW459137 AMS459137 AWO459137 BGK459137 BQG459137 CAC459137 CJY459137 CTU459137 DDQ459137 DNM459137 DXI459137 EHE459137 ERA459137 FAW459137 FKS459137 FUO459137 GEK459137 GOG459137 GYC459137 HHY459137 HRU459137 IBQ459137 ILM459137 IVI459137 JFE459137 JPA459137 JYW459137 KIS459137 KSO459137 LCK459137 LMG459137 LWC459137 MFY459137 MPU459137 MZQ459137 NJM459137 NTI459137 ODE459137 ONA459137 OWW459137 PGS459137 PQO459137 QAK459137 QKG459137 QUC459137 RDY459137 RNU459137 RXQ459137 SHM459137 SRI459137 TBE459137 TLA459137 TUW459137 UES459137 UOO459137 UYK459137 VIG459137 VSC459137 WBY459137 WLU459137 WVQ459137 UES852106 JE524673 TA524673 ACW524673 AMS524673 AWO524673 BGK524673 BQG524673 CAC524673 CJY524673 CTU524673 DDQ524673 DNM524673 DXI524673 EHE524673 ERA524673 FAW524673 FKS524673 FUO524673 GEK524673 GOG524673 GYC524673 HHY524673 HRU524673 IBQ524673 ILM524673 IVI524673 JFE524673 JPA524673 JYW524673 KIS524673 KSO524673 LCK524673 LMG524673 LWC524673 MFY524673 MPU524673 MZQ524673 NJM524673 NTI524673 ODE524673 ONA524673 OWW524673 PGS524673 PQO524673 QAK524673 QKG524673 QUC524673 RDY524673 RNU524673 RXQ524673 SHM524673 SRI524673 TBE524673 TLA524673 TUW524673 UES524673 UOO524673 UYK524673 VIG524673 VSC524673 WBY524673 WLU524673 WVQ524673 UOO852106 JE590209 TA590209 ACW590209 AMS590209 AWO590209 BGK590209 BQG590209 CAC590209 CJY590209 CTU590209 DDQ590209 DNM590209 DXI590209 EHE590209 ERA590209 FAW590209 FKS590209 FUO590209 GEK590209 GOG590209 GYC590209 HHY590209 HRU590209 IBQ590209 ILM590209 IVI590209 JFE590209 JPA590209 JYW590209 KIS590209 KSO590209 LCK590209 LMG590209 LWC590209 MFY590209 MPU590209 MZQ590209 NJM590209 NTI590209 ODE590209 ONA590209 OWW590209 PGS590209 PQO590209 QAK590209 QKG590209 QUC590209 RDY590209 RNU590209 RXQ590209 SHM590209 SRI590209 TBE590209 TLA590209 TUW590209 UES590209 UOO590209 UYK590209 VIG590209 VSC590209 WBY590209 WLU590209 WVQ590209 UYK852106 JE655745 TA655745 ACW655745 AMS655745 AWO655745 BGK655745 BQG655745 CAC655745 CJY655745 CTU655745 DDQ655745 DNM655745 DXI655745 EHE655745 ERA655745 FAW655745 FKS655745 FUO655745 GEK655745 GOG655745 GYC655745 HHY655745 HRU655745 IBQ655745 ILM655745 IVI655745 JFE655745 JPA655745 JYW655745 KIS655745 KSO655745 LCK655745 LMG655745 LWC655745 MFY655745 MPU655745 MZQ655745 NJM655745 NTI655745 ODE655745 ONA655745 OWW655745 PGS655745 PQO655745 QAK655745 QKG655745 QUC655745 RDY655745 RNU655745 RXQ655745 SHM655745 SRI655745 TBE655745 TLA655745 TUW655745 UES655745 UOO655745 UYK655745 VIG655745 VSC655745 WBY655745 WLU655745 WVQ655745 VIG852106 JE721281 TA721281 ACW721281 AMS721281 AWO721281 BGK721281 BQG721281 CAC721281 CJY721281 CTU721281 DDQ721281 DNM721281 DXI721281 EHE721281 ERA721281 FAW721281 FKS721281 FUO721281 GEK721281 GOG721281 GYC721281 HHY721281 HRU721281 IBQ721281 ILM721281 IVI721281 JFE721281 JPA721281 JYW721281 KIS721281 KSO721281 LCK721281 LMG721281 LWC721281 MFY721281 MPU721281 MZQ721281 NJM721281 NTI721281 ODE721281 ONA721281 OWW721281 PGS721281 PQO721281 QAK721281 QKG721281 QUC721281 RDY721281 RNU721281 RXQ721281 SHM721281 SRI721281 TBE721281 TLA721281 TUW721281 UES721281 UOO721281 UYK721281 VIG721281 VSC721281 WBY721281 WLU721281 WVQ721281 VSC852106 JE786817 TA786817 ACW786817 AMS786817 AWO786817 BGK786817 BQG786817 CAC786817 CJY786817 CTU786817 DDQ786817 DNM786817 DXI786817 EHE786817 ERA786817 FAW786817 FKS786817 FUO786817 GEK786817 GOG786817 GYC786817 HHY786817 HRU786817 IBQ786817 ILM786817 IVI786817 JFE786817 JPA786817 JYW786817 KIS786817 KSO786817 LCK786817 LMG786817 LWC786817 MFY786817 MPU786817 MZQ786817 NJM786817 NTI786817 ODE786817 ONA786817 OWW786817 PGS786817 PQO786817 QAK786817 QKG786817 QUC786817 RDY786817 RNU786817 RXQ786817 SHM786817 SRI786817 TBE786817 TLA786817 TUW786817 UES786817 UOO786817 UYK786817 VIG786817 VSC786817 WBY786817 WLU786817 WVQ786817 WBY852106 JE852353 TA852353 ACW852353 AMS852353 AWO852353 BGK852353 BQG852353 CAC852353 CJY852353 CTU852353 DDQ852353 DNM852353 DXI852353 EHE852353 ERA852353 FAW852353 FKS852353 FUO852353 GEK852353 GOG852353 GYC852353 HHY852353 HRU852353 IBQ852353 ILM852353 IVI852353 JFE852353 JPA852353 JYW852353 KIS852353 KSO852353 LCK852353 LMG852353 LWC852353 MFY852353 MPU852353 MZQ852353 NJM852353 NTI852353 ODE852353 ONA852353 OWW852353 PGS852353 PQO852353 QAK852353 QKG852353 QUC852353 RDY852353 RNU852353 RXQ852353 SHM852353 SRI852353 TBE852353 TLA852353 TUW852353 UES852353 UOO852353 UYK852353 VIG852353 VSC852353 WBY852353 WLU852353 WVQ852353 WLU852106 JE917889 TA917889 ACW917889 AMS917889 AWO917889 BGK917889 BQG917889 CAC917889 CJY917889 CTU917889 DDQ917889 DNM917889 DXI917889 EHE917889 ERA917889 FAW917889 FKS917889 FUO917889 GEK917889 GOG917889 GYC917889 HHY917889 HRU917889 IBQ917889 ILM917889 IVI917889 JFE917889 JPA917889 JYW917889 KIS917889 KSO917889 LCK917889 LMG917889 LWC917889 MFY917889 MPU917889 MZQ917889 NJM917889 NTI917889 ODE917889 ONA917889 OWW917889 PGS917889 PQO917889 QAK917889 QKG917889 QUC917889 RDY917889 RNU917889 RXQ917889 SHM917889 SRI917889 TBE917889 TLA917889 TUW917889 UES917889 UOO917889 UYK917889 VIG917889 VSC917889 WBY917889 WLU917889 WVQ917889 WVQ852106 JE983425 TA983425 ACW983425 AMS983425 AWO983425 BGK983425 BQG983425 CAC983425 CJY983425 CTU983425 DDQ983425 DNM983425 DXI983425 EHE983425 ERA983425 FAW983425 FKS983425 FUO983425 GEK983425 GOG983425 GYC983425 HHY983425 HRU983425 IBQ983425 ILM983425 IVI983425 JFE983425 JPA983425 JYW983425 KIS983425 KSO983425 LCK983425 LMG983425 LWC983425 MFY983425 MPU983425 MZQ983425 NJM983425 NTI983425 ODE983425 ONA983425 OWW983425 PGS983425 PQO983425 QAK983425 QKG983425 QUC983425 RDY983425 RNU983425 RXQ983425 SHM983425 SRI983425 TBE983425 TLA983425 TUW983425 UES983425 UOO983425 UYK983425 VIG983425 VSC983425 WBY983425 WLU983425 WVQ983425 WLU983178 JE353 TA353 ACW353 AMS353 AWO353 BGK353 BQG353 CAC353 CJY353 CTU353 DDQ353 DNM353 DXI353 EHE353 ERA353 FAW353 FKS353 FUO353 GEK353 GOG353 GYC353 HHY353 HRU353 IBQ353 ILM353 IVI353 JFE353 JPA353 JYW353 KIS353 KSO353 LCK353 LMG353 LWC353 MFY353 MPU353 MZQ353 NJM353 NTI353 ODE353 ONA353 OWW353 PGS353 PQO353 QAK353 QKG353 QUC353 RDY353 RNU353 RXQ353 SHM353 SRI353 TBE353 TLA353 TUW353 UES353 UOO353 UYK353 VIG353 VSC353 WBY353 WLU353 WVQ353 JE917642 JE65889 TA65889 ACW65889 AMS65889 AWO65889 BGK65889 BQG65889 CAC65889 CJY65889 CTU65889 DDQ65889 DNM65889 DXI65889 EHE65889 ERA65889 FAW65889 FKS65889 FUO65889 GEK65889 GOG65889 GYC65889 HHY65889 HRU65889 IBQ65889 ILM65889 IVI65889 JFE65889 JPA65889 JYW65889 KIS65889 KSO65889 LCK65889 LMG65889 LWC65889 MFY65889 MPU65889 MZQ65889 NJM65889 NTI65889 ODE65889 ONA65889 OWW65889 PGS65889 PQO65889 QAK65889 QKG65889 QUC65889 RDY65889 RNU65889 RXQ65889 SHM65889 SRI65889 TBE65889 TLA65889 TUW65889 UES65889 UOO65889 UYK65889 VIG65889 VSC65889 WBY65889 WLU65889 WVQ65889 TA917642 JE131425 TA131425 ACW131425 AMS131425 AWO131425 BGK131425 BQG131425 CAC131425 CJY131425 CTU131425 DDQ131425 DNM131425 DXI131425 EHE131425 ERA131425 FAW131425 FKS131425 FUO131425 GEK131425 GOG131425 GYC131425 HHY131425 HRU131425 IBQ131425 ILM131425 IVI131425 JFE131425 JPA131425 JYW131425 KIS131425 KSO131425 LCK131425 LMG131425 LWC131425 MFY131425 MPU131425 MZQ131425 NJM131425 NTI131425 ODE131425 ONA131425 OWW131425 PGS131425 PQO131425 QAK131425 QKG131425 QUC131425 RDY131425 RNU131425 RXQ131425 SHM131425 SRI131425 TBE131425 TLA131425 TUW131425 UES131425 UOO131425 UYK131425 VIG131425 VSC131425 WBY131425 WLU131425 WVQ131425 ACW917642 JE196961 TA196961 ACW196961 AMS196961 AWO196961 BGK196961 BQG196961 CAC196961 CJY196961 CTU196961 DDQ196961 DNM196961 DXI196961 EHE196961 ERA196961 FAW196961 FKS196961 FUO196961 GEK196961 GOG196961 GYC196961 HHY196961 HRU196961 IBQ196961 ILM196961 IVI196961 JFE196961 JPA196961 JYW196961 KIS196961 KSO196961 LCK196961 LMG196961 LWC196961 MFY196961 MPU196961 MZQ196961 NJM196961 NTI196961 ODE196961 ONA196961 OWW196961 PGS196961 PQO196961 QAK196961 QKG196961 QUC196961 RDY196961 RNU196961 RXQ196961 SHM196961 SRI196961 TBE196961 TLA196961 TUW196961 UES196961 UOO196961 UYK196961 VIG196961 VSC196961 WBY196961 WLU196961 WVQ196961 AMS917642 JE262497 TA262497 ACW262497 AMS262497 AWO262497 BGK262497 BQG262497 CAC262497 CJY262497 CTU262497 DDQ262497 DNM262497 DXI262497 EHE262497 ERA262497 FAW262497 FKS262497 FUO262497 GEK262497 GOG262497 GYC262497 HHY262497 HRU262497 IBQ262497 ILM262497 IVI262497 JFE262497 JPA262497 JYW262497 KIS262497 KSO262497 LCK262497 LMG262497 LWC262497 MFY262497 MPU262497 MZQ262497 NJM262497 NTI262497 ODE262497 ONA262497 OWW262497 PGS262497 PQO262497 QAK262497 QKG262497 QUC262497 RDY262497 RNU262497 RXQ262497 SHM262497 SRI262497 TBE262497 TLA262497 TUW262497 UES262497 UOO262497 UYK262497 VIG262497 VSC262497 WBY262497 WLU262497 WVQ262497 AWO917642 JE328033 TA328033 ACW328033 AMS328033 AWO328033 BGK328033 BQG328033 CAC328033 CJY328033 CTU328033 DDQ328033 DNM328033 DXI328033 EHE328033 ERA328033 FAW328033 FKS328033 FUO328033 GEK328033 GOG328033 GYC328033 HHY328033 HRU328033 IBQ328033 ILM328033 IVI328033 JFE328033 JPA328033 JYW328033 KIS328033 KSO328033 LCK328033 LMG328033 LWC328033 MFY328033 MPU328033 MZQ328033 NJM328033 NTI328033 ODE328033 ONA328033 OWW328033 PGS328033 PQO328033 QAK328033 QKG328033 QUC328033 RDY328033 RNU328033 RXQ328033 SHM328033 SRI328033 TBE328033 TLA328033 TUW328033 UES328033 UOO328033 UYK328033 VIG328033 VSC328033 WBY328033 WLU328033 WVQ328033 BGK917642 JE393569 TA393569 ACW393569 AMS393569 AWO393569 BGK393569 BQG393569 CAC393569 CJY393569 CTU393569 DDQ393569 DNM393569 DXI393569 EHE393569 ERA393569 FAW393569 FKS393569 FUO393569 GEK393569 GOG393569 GYC393569 HHY393569 HRU393569 IBQ393569 ILM393569 IVI393569 JFE393569 JPA393569 JYW393569 KIS393569 KSO393569 LCK393569 LMG393569 LWC393569 MFY393569 MPU393569 MZQ393569 NJM393569 NTI393569 ODE393569 ONA393569 OWW393569 PGS393569 PQO393569 QAK393569 QKG393569 QUC393569 RDY393569 RNU393569 RXQ393569 SHM393569 SRI393569 TBE393569 TLA393569 TUW393569 UES393569 UOO393569 UYK393569 VIG393569 VSC393569 WBY393569 WLU393569 WVQ393569 BQG917642 JE459105 TA459105 ACW459105 AMS459105 AWO459105 BGK459105 BQG459105 CAC459105 CJY459105 CTU459105 DDQ459105 DNM459105 DXI459105 EHE459105 ERA459105 FAW459105 FKS459105 FUO459105 GEK459105 GOG459105 GYC459105 HHY459105 HRU459105 IBQ459105 ILM459105 IVI459105 JFE459105 JPA459105 JYW459105 KIS459105 KSO459105 LCK459105 LMG459105 LWC459105 MFY459105 MPU459105 MZQ459105 NJM459105 NTI459105 ODE459105 ONA459105 OWW459105 PGS459105 PQO459105 QAK459105 QKG459105 QUC459105 RDY459105 RNU459105 RXQ459105 SHM459105 SRI459105 TBE459105 TLA459105 TUW459105 UES459105 UOO459105 UYK459105 VIG459105 VSC459105 WBY459105 WLU459105 WVQ459105 CAC917642 JE524641 TA524641 ACW524641 AMS524641 AWO524641 BGK524641 BQG524641 CAC524641 CJY524641 CTU524641 DDQ524641 DNM524641 DXI524641 EHE524641 ERA524641 FAW524641 FKS524641 FUO524641 GEK524641 GOG524641 GYC524641 HHY524641 HRU524641 IBQ524641 ILM524641 IVI524641 JFE524641 JPA524641 JYW524641 KIS524641 KSO524641 LCK524641 LMG524641 LWC524641 MFY524641 MPU524641 MZQ524641 NJM524641 NTI524641 ODE524641 ONA524641 OWW524641 PGS524641 PQO524641 QAK524641 QKG524641 QUC524641 RDY524641 RNU524641 RXQ524641 SHM524641 SRI524641 TBE524641 TLA524641 TUW524641 UES524641 UOO524641 UYK524641 VIG524641 VSC524641 WBY524641 WLU524641 WVQ524641 CJY917642 JE590177 TA590177 ACW590177 AMS590177 AWO590177 BGK590177 BQG590177 CAC590177 CJY590177 CTU590177 DDQ590177 DNM590177 DXI590177 EHE590177 ERA590177 FAW590177 FKS590177 FUO590177 GEK590177 GOG590177 GYC590177 HHY590177 HRU590177 IBQ590177 ILM590177 IVI590177 JFE590177 JPA590177 JYW590177 KIS590177 KSO590177 LCK590177 LMG590177 LWC590177 MFY590177 MPU590177 MZQ590177 NJM590177 NTI590177 ODE590177 ONA590177 OWW590177 PGS590177 PQO590177 QAK590177 QKG590177 QUC590177 RDY590177 RNU590177 RXQ590177 SHM590177 SRI590177 TBE590177 TLA590177 TUW590177 UES590177 UOO590177 UYK590177 VIG590177 VSC590177 WBY590177 WLU590177 WVQ590177 CTU917642 JE655713 TA655713 ACW655713 AMS655713 AWO655713 BGK655713 BQG655713 CAC655713 CJY655713 CTU655713 DDQ655713 DNM655713 DXI655713 EHE655713 ERA655713 FAW655713 FKS655713 FUO655713 GEK655713 GOG655713 GYC655713 HHY655713 HRU655713 IBQ655713 ILM655713 IVI655713 JFE655713 JPA655713 JYW655713 KIS655713 KSO655713 LCK655713 LMG655713 LWC655713 MFY655713 MPU655713 MZQ655713 NJM655713 NTI655713 ODE655713 ONA655713 OWW655713 PGS655713 PQO655713 QAK655713 QKG655713 QUC655713 RDY655713 RNU655713 RXQ655713 SHM655713 SRI655713 TBE655713 TLA655713 TUW655713 UES655713 UOO655713 UYK655713 VIG655713 VSC655713 WBY655713 WLU655713 WVQ655713 DDQ917642 JE721249 TA721249 ACW721249 AMS721249 AWO721249 BGK721249 BQG721249 CAC721249 CJY721249 CTU721249 DDQ721249 DNM721249 DXI721249 EHE721249 ERA721249 FAW721249 FKS721249 FUO721249 GEK721249 GOG721249 GYC721249 HHY721249 HRU721249 IBQ721249 ILM721249 IVI721249 JFE721249 JPA721249 JYW721249 KIS721249 KSO721249 LCK721249 LMG721249 LWC721249 MFY721249 MPU721249 MZQ721249 NJM721249 NTI721249 ODE721249 ONA721249 OWW721249 PGS721249 PQO721249 QAK721249 QKG721249 QUC721249 RDY721249 RNU721249 RXQ721249 SHM721249 SRI721249 TBE721249 TLA721249 TUW721249 UES721249 UOO721249 UYK721249 VIG721249 VSC721249 WBY721249 WLU721249 WVQ721249 DNM917642 JE786785 TA786785 ACW786785 AMS786785 AWO786785 BGK786785 BQG786785 CAC786785 CJY786785 CTU786785 DDQ786785 DNM786785 DXI786785 EHE786785 ERA786785 FAW786785 FKS786785 FUO786785 GEK786785 GOG786785 GYC786785 HHY786785 HRU786785 IBQ786785 ILM786785 IVI786785 JFE786785 JPA786785 JYW786785 KIS786785 KSO786785 LCK786785 LMG786785 LWC786785 MFY786785 MPU786785 MZQ786785 NJM786785 NTI786785 ODE786785 ONA786785 OWW786785 PGS786785 PQO786785 QAK786785 QKG786785 QUC786785 RDY786785 RNU786785 RXQ786785 SHM786785 SRI786785 TBE786785 TLA786785 TUW786785 UES786785 UOO786785 UYK786785 VIG786785 VSC786785 WBY786785 WLU786785 WVQ786785 DXI917642 JE852321 TA852321 ACW852321 AMS852321 AWO852321 BGK852321 BQG852321 CAC852321 CJY852321 CTU852321 DDQ852321 DNM852321 DXI852321 EHE852321 ERA852321 FAW852321 FKS852321 FUO852321 GEK852321 GOG852321 GYC852321 HHY852321 HRU852321 IBQ852321 ILM852321 IVI852321 JFE852321 JPA852321 JYW852321 KIS852321 KSO852321 LCK852321 LMG852321 LWC852321 MFY852321 MPU852321 MZQ852321 NJM852321 NTI852321 ODE852321 ONA852321 OWW852321 PGS852321 PQO852321 QAK852321 QKG852321 QUC852321 RDY852321 RNU852321 RXQ852321 SHM852321 SRI852321 TBE852321 TLA852321 TUW852321 UES852321 UOO852321 UYK852321 VIG852321 VSC852321 WBY852321 WLU852321 WVQ852321 EHE917642 JE917857 TA917857 ACW917857 AMS917857 AWO917857 BGK917857 BQG917857 CAC917857 CJY917857 CTU917857 DDQ917857 DNM917857 DXI917857 EHE917857 ERA917857 FAW917857 FKS917857 FUO917857 GEK917857 GOG917857 GYC917857 HHY917857 HRU917857 IBQ917857 ILM917857 IVI917857 JFE917857 JPA917857 JYW917857 KIS917857 KSO917857 LCK917857 LMG917857 LWC917857 MFY917857 MPU917857 MZQ917857 NJM917857 NTI917857 ODE917857 ONA917857 OWW917857 PGS917857 PQO917857 QAK917857 QKG917857 QUC917857 RDY917857 RNU917857 RXQ917857 SHM917857 SRI917857 TBE917857 TLA917857 TUW917857 UES917857 UOO917857 UYK917857 VIG917857 VSC917857 WBY917857 WLU917857 WVQ917857 ERA917642 JE983393 TA983393 ACW983393 AMS983393 AWO983393 BGK983393 BQG983393 CAC983393 CJY983393 CTU983393 DDQ983393 DNM983393 DXI983393 EHE983393 ERA983393 FAW983393 FKS983393 FUO983393 GEK983393 GOG983393 GYC983393 HHY983393 HRU983393 IBQ983393 ILM983393 IVI983393 JFE983393 JPA983393 JYW983393 KIS983393 KSO983393 LCK983393 LMG983393 LWC983393 MFY983393 MPU983393 MZQ983393 NJM983393 NTI983393 ODE983393 ONA983393 OWW983393 PGS983393 PQO983393 QAK983393 QKG983393 QUC983393 RDY983393 RNU983393 RXQ983393 SHM983393 SRI983393 TBE983393 TLA983393 TUW983393 UES983393 UOO983393 UYK983393 VIG983393 VSC983393 WBY983393 WLU983393 WVQ983393 FAW917642 JE370 TA370 ACW370 AMS370 AWO370 BGK370 BQG370 CAC370 CJY370 CTU370 DDQ370 DNM370 DXI370 EHE370 ERA370 FAW370 FKS370 FUO370 GEK370 GOG370 GYC370 HHY370 HRU370 IBQ370 ILM370 IVI370 JFE370 JPA370 JYW370 KIS370 KSO370 LCK370 LMG370 LWC370 MFY370 MPU370 MZQ370 NJM370 NTI370 ODE370 ONA370 OWW370 PGS370 PQO370 QAK370 QKG370 QUC370 RDY370 RNU370 RXQ370 SHM370 SRI370 TBE370 TLA370 TUW370 UES370 UOO370 UYK370 VIG370 VSC370 WBY370 WLU370 WVQ370 FKS917642 JE65906 TA65906 ACW65906 AMS65906 AWO65906 BGK65906 BQG65906 CAC65906 CJY65906 CTU65906 DDQ65906 DNM65906 DXI65906 EHE65906 ERA65906 FAW65906 FKS65906 FUO65906 GEK65906 GOG65906 GYC65906 HHY65906 HRU65906 IBQ65906 ILM65906 IVI65906 JFE65906 JPA65906 JYW65906 KIS65906 KSO65906 LCK65906 LMG65906 LWC65906 MFY65906 MPU65906 MZQ65906 NJM65906 NTI65906 ODE65906 ONA65906 OWW65906 PGS65906 PQO65906 QAK65906 QKG65906 QUC65906 RDY65906 RNU65906 RXQ65906 SHM65906 SRI65906 TBE65906 TLA65906 TUW65906 UES65906 UOO65906 UYK65906 VIG65906 VSC65906 WBY65906 WLU65906 WVQ65906 FUO917642 JE131442 TA131442 ACW131442 AMS131442 AWO131442 BGK131442 BQG131442 CAC131442 CJY131442 CTU131442 DDQ131442 DNM131442 DXI131442 EHE131442 ERA131442 FAW131442 FKS131442 FUO131442 GEK131442 GOG131442 GYC131442 HHY131442 HRU131442 IBQ131442 ILM131442 IVI131442 JFE131442 JPA131442 JYW131442 KIS131442 KSO131442 LCK131442 LMG131442 LWC131442 MFY131442 MPU131442 MZQ131442 NJM131442 NTI131442 ODE131442 ONA131442 OWW131442 PGS131442 PQO131442 QAK131442 QKG131442 QUC131442 RDY131442 RNU131442 RXQ131442 SHM131442 SRI131442 TBE131442 TLA131442 TUW131442 UES131442 UOO131442 UYK131442 VIG131442 VSC131442 WBY131442 WLU131442 WVQ131442 GEK917642 JE196978 TA196978 ACW196978 AMS196978 AWO196978 BGK196978 BQG196978 CAC196978 CJY196978 CTU196978 DDQ196978 DNM196978 DXI196978 EHE196978 ERA196978 FAW196978 FKS196978 FUO196978 GEK196978 GOG196978 GYC196978 HHY196978 HRU196978 IBQ196978 ILM196978 IVI196978 JFE196978 JPA196978 JYW196978 KIS196978 KSO196978 LCK196978 LMG196978 LWC196978 MFY196978 MPU196978 MZQ196978 NJM196978 NTI196978 ODE196978 ONA196978 OWW196978 PGS196978 PQO196978 QAK196978 QKG196978 QUC196978 RDY196978 RNU196978 RXQ196978 SHM196978 SRI196978 TBE196978 TLA196978 TUW196978 UES196978 UOO196978 UYK196978 VIG196978 VSC196978 WBY196978 WLU196978 WVQ196978 GOG917642 JE262514 TA262514 ACW262514 AMS262514 AWO262514 BGK262514 BQG262514 CAC262514 CJY262514 CTU262514 DDQ262514 DNM262514 DXI262514 EHE262514 ERA262514 FAW262514 FKS262514 FUO262514 GEK262514 GOG262514 GYC262514 HHY262514 HRU262514 IBQ262514 ILM262514 IVI262514 JFE262514 JPA262514 JYW262514 KIS262514 KSO262514 LCK262514 LMG262514 LWC262514 MFY262514 MPU262514 MZQ262514 NJM262514 NTI262514 ODE262514 ONA262514 OWW262514 PGS262514 PQO262514 QAK262514 QKG262514 QUC262514 RDY262514 RNU262514 RXQ262514 SHM262514 SRI262514 TBE262514 TLA262514 TUW262514 UES262514 UOO262514 UYK262514 VIG262514 VSC262514 WBY262514 WLU262514 WVQ262514 GYC917642 JE328050 TA328050 ACW328050 AMS328050 AWO328050 BGK328050 BQG328050 CAC328050 CJY328050 CTU328050 DDQ328050 DNM328050 DXI328050 EHE328050 ERA328050 FAW328050 FKS328050 FUO328050 GEK328050 GOG328050 GYC328050 HHY328050 HRU328050 IBQ328050 ILM328050 IVI328050 JFE328050 JPA328050 JYW328050 KIS328050 KSO328050 LCK328050 LMG328050 LWC328050 MFY328050 MPU328050 MZQ328050 NJM328050 NTI328050 ODE328050 ONA328050 OWW328050 PGS328050 PQO328050 QAK328050 QKG328050 QUC328050 RDY328050 RNU328050 RXQ328050 SHM328050 SRI328050 TBE328050 TLA328050 TUW328050 UES328050 UOO328050 UYK328050 VIG328050 VSC328050 WBY328050 WLU328050 WVQ328050 HHY917642 JE393586 TA393586 ACW393586 AMS393586 AWO393586 BGK393586 BQG393586 CAC393586 CJY393586 CTU393586 DDQ393586 DNM393586 DXI393586 EHE393586 ERA393586 FAW393586 FKS393586 FUO393586 GEK393586 GOG393586 GYC393586 HHY393586 HRU393586 IBQ393586 ILM393586 IVI393586 JFE393586 JPA393586 JYW393586 KIS393586 KSO393586 LCK393586 LMG393586 LWC393586 MFY393586 MPU393586 MZQ393586 NJM393586 NTI393586 ODE393586 ONA393586 OWW393586 PGS393586 PQO393586 QAK393586 QKG393586 QUC393586 RDY393586 RNU393586 RXQ393586 SHM393586 SRI393586 TBE393586 TLA393586 TUW393586 UES393586 UOO393586 UYK393586 VIG393586 VSC393586 WBY393586 WLU393586 WVQ393586 HRU917642 JE459122 TA459122 ACW459122 AMS459122 AWO459122 BGK459122 BQG459122 CAC459122 CJY459122 CTU459122 DDQ459122 DNM459122 DXI459122 EHE459122 ERA459122 FAW459122 FKS459122 FUO459122 GEK459122 GOG459122 GYC459122 HHY459122 HRU459122 IBQ459122 ILM459122 IVI459122 JFE459122 JPA459122 JYW459122 KIS459122 KSO459122 LCK459122 LMG459122 LWC459122 MFY459122 MPU459122 MZQ459122 NJM459122 NTI459122 ODE459122 ONA459122 OWW459122 PGS459122 PQO459122 QAK459122 QKG459122 QUC459122 RDY459122 RNU459122 RXQ459122 SHM459122 SRI459122 TBE459122 TLA459122 TUW459122 UES459122 UOO459122 UYK459122 VIG459122 VSC459122 WBY459122 WLU459122 WVQ459122 IBQ917642 JE524658 TA524658 ACW524658 AMS524658 AWO524658 BGK524658 BQG524658 CAC524658 CJY524658 CTU524658 DDQ524658 DNM524658 DXI524658 EHE524658 ERA524658 FAW524658 FKS524658 FUO524658 GEK524658 GOG524658 GYC524658 HHY524658 HRU524658 IBQ524658 ILM524658 IVI524658 JFE524658 JPA524658 JYW524658 KIS524658 KSO524658 LCK524658 LMG524658 LWC524658 MFY524658 MPU524658 MZQ524658 NJM524658 NTI524658 ODE524658 ONA524658 OWW524658 PGS524658 PQO524658 QAK524658 QKG524658 QUC524658 RDY524658 RNU524658 RXQ524658 SHM524658 SRI524658 TBE524658 TLA524658 TUW524658 UES524658 UOO524658 UYK524658 VIG524658 VSC524658 WBY524658 WLU524658 WVQ524658 ILM917642 JE590194 TA590194 ACW590194 AMS590194 AWO590194 BGK590194 BQG590194 CAC590194 CJY590194 CTU590194 DDQ590194 DNM590194 DXI590194 EHE590194 ERA590194 FAW590194 FKS590194 FUO590194 GEK590194 GOG590194 GYC590194 HHY590194 HRU590194 IBQ590194 ILM590194 IVI590194 JFE590194 JPA590194 JYW590194 KIS590194 KSO590194 LCK590194 LMG590194 LWC590194 MFY590194 MPU590194 MZQ590194 NJM590194 NTI590194 ODE590194 ONA590194 OWW590194 PGS590194 PQO590194 QAK590194 QKG590194 QUC590194 RDY590194 RNU590194 RXQ590194 SHM590194 SRI590194 TBE590194 TLA590194 TUW590194 UES590194 UOO590194 UYK590194 VIG590194 VSC590194 WBY590194 WLU590194 WVQ590194 IVI917642 JE655730 TA655730 ACW655730 AMS655730 AWO655730 BGK655730 BQG655730 CAC655730 CJY655730 CTU655730 DDQ655730 DNM655730 DXI655730 EHE655730 ERA655730 FAW655730 FKS655730 FUO655730 GEK655730 GOG655730 GYC655730 HHY655730 HRU655730 IBQ655730 ILM655730 IVI655730 JFE655730 JPA655730 JYW655730 KIS655730 KSO655730 LCK655730 LMG655730 LWC655730 MFY655730 MPU655730 MZQ655730 NJM655730 NTI655730 ODE655730 ONA655730 OWW655730 PGS655730 PQO655730 QAK655730 QKG655730 QUC655730 RDY655730 RNU655730 RXQ655730 SHM655730 SRI655730 TBE655730 TLA655730 TUW655730 UES655730 UOO655730 UYK655730 VIG655730 VSC655730 WBY655730 WLU655730 WVQ655730 JFE917642 JE721266 TA721266 ACW721266 AMS721266 AWO721266 BGK721266 BQG721266 CAC721266 CJY721266 CTU721266 DDQ721266 DNM721266 DXI721266 EHE721266 ERA721266 FAW721266 FKS721266 FUO721266 GEK721266 GOG721266 GYC721266 HHY721266 HRU721266 IBQ721266 ILM721266 IVI721266 JFE721266 JPA721266 JYW721266 KIS721266 KSO721266 LCK721266 LMG721266 LWC721266 MFY721266 MPU721266 MZQ721266 NJM721266 NTI721266 ODE721266 ONA721266 OWW721266 PGS721266 PQO721266 QAK721266 QKG721266 QUC721266 RDY721266 RNU721266 RXQ721266 SHM721266 SRI721266 TBE721266 TLA721266 TUW721266 UES721266 UOO721266 UYK721266 VIG721266 VSC721266 WBY721266 WLU721266 WVQ721266 JPA917642 JE786802 TA786802 ACW786802 AMS786802 AWO786802 BGK786802 BQG786802 CAC786802 CJY786802 CTU786802 DDQ786802 DNM786802 DXI786802 EHE786802 ERA786802 FAW786802 FKS786802 FUO786802 GEK786802 GOG786802 GYC786802 HHY786802 HRU786802 IBQ786802 ILM786802 IVI786802 JFE786802 JPA786802 JYW786802 KIS786802 KSO786802 LCK786802 LMG786802 LWC786802 MFY786802 MPU786802 MZQ786802 NJM786802 NTI786802 ODE786802 ONA786802 OWW786802 PGS786802 PQO786802 QAK786802 QKG786802 QUC786802 RDY786802 RNU786802 RXQ786802 SHM786802 SRI786802 TBE786802 TLA786802 TUW786802 UES786802 UOO786802 UYK786802 VIG786802 VSC786802 WBY786802 WLU786802 WVQ786802 JYW917642 JE852338 TA852338 ACW852338 AMS852338 AWO852338 BGK852338 BQG852338 CAC852338 CJY852338 CTU852338 DDQ852338 DNM852338 DXI852338 EHE852338 ERA852338 FAW852338 FKS852338 FUO852338 GEK852338 GOG852338 GYC852338 HHY852338 HRU852338 IBQ852338 ILM852338 IVI852338 JFE852338 JPA852338 JYW852338 KIS852338 KSO852338 LCK852338 LMG852338 LWC852338 MFY852338 MPU852338 MZQ852338 NJM852338 NTI852338 ODE852338 ONA852338 OWW852338 PGS852338 PQO852338 QAK852338 QKG852338 QUC852338 RDY852338 RNU852338 RXQ852338 SHM852338 SRI852338 TBE852338 TLA852338 TUW852338 UES852338 UOO852338 UYK852338 VIG852338 VSC852338 WBY852338 WLU852338 WVQ852338 KIS917642 JE917874 TA917874 ACW917874 AMS917874 AWO917874 BGK917874 BQG917874 CAC917874 CJY917874 CTU917874 DDQ917874 DNM917874 DXI917874 EHE917874 ERA917874 FAW917874 FKS917874 FUO917874 GEK917874 GOG917874 GYC917874 HHY917874 HRU917874 IBQ917874 ILM917874 IVI917874 JFE917874 JPA917874 JYW917874 KIS917874 KSO917874 LCK917874 LMG917874 LWC917874 MFY917874 MPU917874 MZQ917874 NJM917874 NTI917874 ODE917874 ONA917874 OWW917874 PGS917874 PQO917874 QAK917874 QKG917874 QUC917874 RDY917874 RNU917874 RXQ917874 SHM917874 SRI917874 TBE917874 TLA917874 TUW917874 UES917874 UOO917874 UYK917874 VIG917874 VSC917874 WBY917874 WLU917874 WVQ917874 KSO917642 JE983410 TA983410 ACW983410 AMS983410 AWO983410 BGK983410 BQG983410 CAC983410 CJY983410 CTU983410 DDQ983410 DNM983410 DXI983410 EHE983410 ERA983410 FAW983410 FKS983410 FUO983410 GEK983410 GOG983410 GYC983410 HHY983410 HRU983410 IBQ983410 ILM983410 IVI983410 JFE983410 JPA983410 JYW983410 KIS983410 KSO983410 LCK983410 LMG983410 LWC983410 MFY983410 MPU983410 MZQ983410 NJM983410 NTI983410 ODE983410 ONA983410 OWW983410 PGS983410 PQO983410 QAK983410 QKG983410 QUC983410 RDY983410 RNU983410 RXQ983410 SHM983410 SRI983410 TBE983410 TLA983410 TUW983410 UES983410 UOO983410 UYK983410 VIG983410 VSC983410 WBY983410 WLU983410 WVQ983410 LCK917642 JE340 TA340 ACW340 AMS340 AWO340 BGK340 BQG340 CAC340 CJY340 CTU340 DDQ340 DNM340 DXI340 EHE340 ERA340 FAW340 FKS340 FUO340 GEK340 GOG340 GYC340 HHY340 HRU340 IBQ340 ILM340 IVI340 JFE340 JPA340 JYW340 KIS340 KSO340 LCK340 LMG340 LWC340 MFY340 MPU340 MZQ340 NJM340 NTI340 ODE340 ONA340 OWW340 PGS340 PQO340 QAK340 QKG340 QUC340 RDY340 RNU340 RXQ340 SHM340 SRI340 TBE340 TLA340 TUW340 UES340 UOO340 UYK340 VIG340 VSC340 WBY340 WLU340 WVQ340 LMG917642 JE65876 TA65876 ACW65876 AMS65876 AWO65876 BGK65876 BQG65876 CAC65876 CJY65876 CTU65876 DDQ65876 DNM65876 DXI65876 EHE65876 ERA65876 FAW65876 FKS65876 FUO65876 GEK65876 GOG65876 GYC65876 HHY65876 HRU65876 IBQ65876 ILM65876 IVI65876 JFE65876 JPA65876 JYW65876 KIS65876 KSO65876 LCK65876 LMG65876 LWC65876 MFY65876 MPU65876 MZQ65876 NJM65876 NTI65876 ODE65876 ONA65876 OWW65876 PGS65876 PQO65876 QAK65876 QKG65876 QUC65876 RDY65876 RNU65876 RXQ65876 SHM65876 SRI65876 TBE65876 TLA65876 TUW65876 UES65876 UOO65876 UYK65876 VIG65876 VSC65876 WBY65876 WLU65876 WVQ65876 LWC917642 JE131412 TA131412 ACW131412 AMS131412 AWO131412 BGK131412 BQG131412 CAC131412 CJY131412 CTU131412 DDQ131412 DNM131412 DXI131412 EHE131412 ERA131412 FAW131412 FKS131412 FUO131412 GEK131412 GOG131412 GYC131412 HHY131412 HRU131412 IBQ131412 ILM131412 IVI131412 JFE131412 JPA131412 JYW131412 KIS131412 KSO131412 LCK131412 LMG131412 LWC131412 MFY131412 MPU131412 MZQ131412 NJM131412 NTI131412 ODE131412 ONA131412 OWW131412 PGS131412 PQO131412 QAK131412 QKG131412 QUC131412 RDY131412 RNU131412 RXQ131412 SHM131412 SRI131412 TBE131412 TLA131412 TUW131412 UES131412 UOO131412 UYK131412 VIG131412 VSC131412 WBY131412 WLU131412 WVQ131412 MFY917642 JE196948 TA196948 ACW196948 AMS196948 AWO196948 BGK196948 BQG196948 CAC196948 CJY196948 CTU196948 DDQ196948 DNM196948 DXI196948 EHE196948 ERA196948 FAW196948 FKS196948 FUO196948 GEK196948 GOG196948 GYC196948 HHY196948 HRU196948 IBQ196948 ILM196948 IVI196948 JFE196948 JPA196948 JYW196948 KIS196948 KSO196948 LCK196948 LMG196948 LWC196948 MFY196948 MPU196948 MZQ196948 NJM196948 NTI196948 ODE196948 ONA196948 OWW196948 PGS196948 PQO196948 QAK196948 QKG196948 QUC196948 RDY196948 RNU196948 RXQ196948 SHM196948 SRI196948 TBE196948 TLA196948 TUW196948 UES196948 UOO196948 UYK196948 VIG196948 VSC196948 WBY196948 WLU196948 WVQ196948 MPU917642 JE262484 TA262484 ACW262484 AMS262484 AWO262484 BGK262484 BQG262484 CAC262484 CJY262484 CTU262484 DDQ262484 DNM262484 DXI262484 EHE262484 ERA262484 FAW262484 FKS262484 FUO262484 GEK262484 GOG262484 GYC262484 HHY262484 HRU262484 IBQ262484 ILM262484 IVI262484 JFE262484 JPA262484 JYW262484 KIS262484 KSO262484 LCK262484 LMG262484 LWC262484 MFY262484 MPU262484 MZQ262484 NJM262484 NTI262484 ODE262484 ONA262484 OWW262484 PGS262484 PQO262484 QAK262484 QKG262484 QUC262484 RDY262484 RNU262484 RXQ262484 SHM262484 SRI262484 TBE262484 TLA262484 TUW262484 UES262484 UOO262484 UYK262484 VIG262484 VSC262484 WBY262484 WLU262484 WVQ262484 MZQ917642 JE328020 TA328020 ACW328020 AMS328020 AWO328020 BGK328020 BQG328020 CAC328020 CJY328020 CTU328020 DDQ328020 DNM328020 DXI328020 EHE328020 ERA328020 FAW328020 FKS328020 FUO328020 GEK328020 GOG328020 GYC328020 HHY328020 HRU328020 IBQ328020 ILM328020 IVI328020 JFE328020 JPA328020 JYW328020 KIS328020 KSO328020 LCK328020 LMG328020 LWC328020 MFY328020 MPU328020 MZQ328020 NJM328020 NTI328020 ODE328020 ONA328020 OWW328020 PGS328020 PQO328020 QAK328020 QKG328020 QUC328020 RDY328020 RNU328020 RXQ328020 SHM328020 SRI328020 TBE328020 TLA328020 TUW328020 UES328020 UOO328020 UYK328020 VIG328020 VSC328020 WBY328020 WLU328020 WVQ328020 NJM917642 JE393556 TA393556 ACW393556 AMS393556 AWO393556 BGK393556 BQG393556 CAC393556 CJY393556 CTU393556 DDQ393556 DNM393556 DXI393556 EHE393556 ERA393556 FAW393556 FKS393556 FUO393556 GEK393556 GOG393556 GYC393556 HHY393556 HRU393556 IBQ393556 ILM393556 IVI393556 JFE393556 JPA393556 JYW393556 KIS393556 KSO393556 LCK393556 LMG393556 LWC393556 MFY393556 MPU393556 MZQ393556 NJM393556 NTI393556 ODE393556 ONA393556 OWW393556 PGS393556 PQO393556 QAK393556 QKG393556 QUC393556 RDY393556 RNU393556 RXQ393556 SHM393556 SRI393556 TBE393556 TLA393556 TUW393556 UES393556 UOO393556 UYK393556 VIG393556 VSC393556 WBY393556 WLU393556 WVQ393556 NTI917642 JE459092 TA459092 ACW459092 AMS459092 AWO459092 BGK459092 BQG459092 CAC459092 CJY459092 CTU459092 DDQ459092 DNM459092 DXI459092 EHE459092 ERA459092 FAW459092 FKS459092 FUO459092 GEK459092 GOG459092 GYC459092 HHY459092 HRU459092 IBQ459092 ILM459092 IVI459092 JFE459092 JPA459092 JYW459092 KIS459092 KSO459092 LCK459092 LMG459092 LWC459092 MFY459092 MPU459092 MZQ459092 NJM459092 NTI459092 ODE459092 ONA459092 OWW459092 PGS459092 PQO459092 QAK459092 QKG459092 QUC459092 RDY459092 RNU459092 RXQ459092 SHM459092 SRI459092 TBE459092 TLA459092 TUW459092 UES459092 UOO459092 UYK459092 VIG459092 VSC459092 WBY459092 WLU459092 WVQ459092 ODE917642 JE524628 TA524628 ACW524628 AMS524628 AWO524628 BGK524628 BQG524628 CAC524628 CJY524628 CTU524628 DDQ524628 DNM524628 DXI524628 EHE524628 ERA524628 FAW524628 FKS524628 FUO524628 GEK524628 GOG524628 GYC524628 HHY524628 HRU524628 IBQ524628 ILM524628 IVI524628 JFE524628 JPA524628 JYW524628 KIS524628 KSO524628 LCK524628 LMG524628 LWC524628 MFY524628 MPU524628 MZQ524628 NJM524628 NTI524628 ODE524628 ONA524628 OWW524628 PGS524628 PQO524628 QAK524628 QKG524628 QUC524628 RDY524628 RNU524628 RXQ524628 SHM524628 SRI524628 TBE524628 TLA524628 TUW524628 UES524628 UOO524628 UYK524628 VIG524628 VSC524628 WBY524628 WLU524628 WVQ524628 ONA917642 JE590164 TA590164 ACW590164 AMS590164 AWO590164 BGK590164 BQG590164 CAC590164 CJY590164 CTU590164 DDQ590164 DNM590164 DXI590164 EHE590164 ERA590164 FAW590164 FKS590164 FUO590164 GEK590164 GOG590164 GYC590164 HHY590164 HRU590164 IBQ590164 ILM590164 IVI590164 JFE590164 JPA590164 JYW590164 KIS590164 KSO590164 LCK590164 LMG590164 LWC590164 MFY590164 MPU590164 MZQ590164 NJM590164 NTI590164 ODE590164 ONA590164 OWW590164 PGS590164 PQO590164 QAK590164 QKG590164 QUC590164 RDY590164 RNU590164 RXQ590164 SHM590164 SRI590164 TBE590164 TLA590164 TUW590164 UES590164 UOO590164 UYK590164 VIG590164 VSC590164 WBY590164 WLU590164 WVQ590164 OWW917642 JE655700 TA655700 ACW655700 AMS655700 AWO655700 BGK655700 BQG655700 CAC655700 CJY655700 CTU655700 DDQ655700 DNM655700 DXI655700 EHE655700 ERA655700 FAW655700 FKS655700 FUO655700 GEK655700 GOG655700 GYC655700 HHY655700 HRU655700 IBQ655700 ILM655700 IVI655700 JFE655700 JPA655700 JYW655700 KIS655700 KSO655700 LCK655700 LMG655700 LWC655700 MFY655700 MPU655700 MZQ655700 NJM655700 NTI655700 ODE655700 ONA655700 OWW655700 PGS655700 PQO655700 QAK655700 QKG655700 QUC655700 RDY655700 RNU655700 RXQ655700 SHM655700 SRI655700 TBE655700 TLA655700 TUW655700 UES655700 UOO655700 UYK655700 VIG655700 VSC655700 WBY655700 WLU655700 WVQ655700 PGS917642 JE721236 TA721236 ACW721236 AMS721236 AWO721236 BGK721236 BQG721236 CAC721236 CJY721236 CTU721236 DDQ721236 DNM721236 DXI721236 EHE721236 ERA721236 FAW721236 FKS721236 FUO721236 GEK721236 GOG721236 GYC721236 HHY721236 HRU721236 IBQ721236 ILM721236 IVI721236 JFE721236 JPA721236 JYW721236 KIS721236 KSO721236 LCK721236 LMG721236 LWC721236 MFY721236 MPU721236 MZQ721236 NJM721236 NTI721236 ODE721236 ONA721236 OWW721236 PGS721236 PQO721236 QAK721236 QKG721236 QUC721236 RDY721236 RNU721236 RXQ721236 SHM721236 SRI721236 TBE721236 TLA721236 TUW721236 UES721236 UOO721236 UYK721236 VIG721236 VSC721236 WBY721236 WLU721236 WVQ721236 PQO917642 JE786772 TA786772 ACW786772 AMS786772 AWO786772 BGK786772 BQG786772 CAC786772 CJY786772 CTU786772 DDQ786772 DNM786772 DXI786772 EHE786772 ERA786772 FAW786772 FKS786772 FUO786772 GEK786772 GOG786772 GYC786772 HHY786772 HRU786772 IBQ786772 ILM786772 IVI786772 JFE786772 JPA786772 JYW786772 KIS786772 KSO786772 LCK786772 LMG786772 LWC786772 MFY786772 MPU786772 MZQ786772 NJM786772 NTI786772 ODE786772 ONA786772 OWW786772 PGS786772 PQO786772 QAK786772 QKG786772 QUC786772 RDY786772 RNU786772 RXQ786772 SHM786772 SRI786772 TBE786772 TLA786772 TUW786772 UES786772 UOO786772 UYK786772 VIG786772 VSC786772 WBY786772 WLU786772 WVQ786772 QAK917642 JE852308 TA852308 ACW852308 AMS852308 AWO852308 BGK852308 BQG852308 CAC852308 CJY852308 CTU852308 DDQ852308 DNM852308 DXI852308 EHE852308 ERA852308 FAW852308 FKS852308 FUO852308 GEK852308 GOG852308 GYC852308 HHY852308 HRU852308 IBQ852308 ILM852308 IVI852308 JFE852308 JPA852308 JYW852308 KIS852308 KSO852308 LCK852308 LMG852308 LWC852308 MFY852308 MPU852308 MZQ852308 NJM852308 NTI852308 ODE852308 ONA852308 OWW852308 PGS852308 PQO852308 QAK852308 QKG852308 QUC852308 RDY852308 RNU852308 RXQ852308 SHM852308 SRI852308 TBE852308 TLA852308 TUW852308 UES852308 UOO852308 UYK852308 VIG852308 VSC852308 WBY852308 WLU852308 WVQ852308 QKG917642 JE917844 TA917844 ACW917844 AMS917844 AWO917844 BGK917844 BQG917844 CAC917844 CJY917844 CTU917844 DDQ917844 DNM917844 DXI917844 EHE917844 ERA917844 FAW917844 FKS917844 FUO917844 GEK917844 GOG917844 GYC917844 HHY917844 HRU917844 IBQ917844 ILM917844 IVI917844 JFE917844 JPA917844 JYW917844 KIS917844 KSO917844 LCK917844 LMG917844 LWC917844 MFY917844 MPU917844 MZQ917844 NJM917844 NTI917844 ODE917844 ONA917844 OWW917844 PGS917844 PQO917844 QAK917844 QKG917844 QUC917844 RDY917844 RNU917844 RXQ917844 SHM917844 SRI917844 TBE917844 TLA917844 TUW917844 UES917844 UOO917844 UYK917844 VIG917844 VSC917844 WBY917844 WLU917844 WVQ917844 QUC917642 JE983380 TA983380 ACW983380 AMS983380 AWO983380 BGK983380 BQG983380 CAC983380 CJY983380 CTU983380 DDQ983380 DNM983380 DXI983380 EHE983380 ERA983380 FAW983380 FKS983380 FUO983380 GEK983380 GOG983380 GYC983380 HHY983380 HRU983380 IBQ983380 ILM983380 IVI983380 JFE983380 JPA983380 JYW983380 KIS983380 KSO983380 LCK983380 LMG983380 LWC983380 MFY983380 MPU983380 MZQ983380 NJM983380 NTI983380 ODE983380 ONA983380 OWW983380 PGS983380 PQO983380 QAK983380 QKG983380 QUC983380 RDY983380 RNU983380 RXQ983380 SHM983380 SRI983380 TBE983380 TLA983380 TUW983380 UES983380 UOO983380 UYK983380 VIG983380 VSC983380 WBY983380 WLU983380 WVQ983380 RDY917642 JE311 TA311 ACW311 AMS311 AWO311 BGK311 BQG311 CAC311 CJY311 CTU311 DDQ311 DNM311 DXI311 EHE311 ERA311 FAW311 FKS311 FUO311 GEK311 GOG311 GYC311 HHY311 HRU311 IBQ311 ILM311 IVI311 JFE311 JPA311 JYW311 KIS311 KSO311 LCK311 LMG311 LWC311 MFY311 MPU311 MZQ311 NJM311 NTI311 ODE311 ONA311 OWW311 PGS311 PQO311 QAK311 QKG311 QUC311 RDY311 RNU311 RXQ311 SHM311 SRI311 TBE311 TLA311 TUW311 UES311 UOO311 UYK311 VIG311 VSC311 WBY311 WLU311 WVQ311 RNU917642 JE65847 TA65847 ACW65847 AMS65847 AWO65847 BGK65847 BQG65847 CAC65847 CJY65847 CTU65847 DDQ65847 DNM65847 DXI65847 EHE65847 ERA65847 FAW65847 FKS65847 FUO65847 GEK65847 GOG65847 GYC65847 HHY65847 HRU65847 IBQ65847 ILM65847 IVI65847 JFE65847 JPA65847 JYW65847 KIS65847 KSO65847 LCK65847 LMG65847 LWC65847 MFY65847 MPU65847 MZQ65847 NJM65847 NTI65847 ODE65847 ONA65847 OWW65847 PGS65847 PQO65847 QAK65847 QKG65847 QUC65847 RDY65847 RNU65847 RXQ65847 SHM65847 SRI65847 TBE65847 TLA65847 TUW65847 UES65847 UOO65847 UYK65847 VIG65847 VSC65847 WBY65847 WLU65847 WVQ65847 RXQ917642 JE131383 TA131383 ACW131383 AMS131383 AWO131383 BGK131383 BQG131383 CAC131383 CJY131383 CTU131383 DDQ131383 DNM131383 DXI131383 EHE131383 ERA131383 FAW131383 FKS131383 FUO131383 GEK131383 GOG131383 GYC131383 HHY131383 HRU131383 IBQ131383 ILM131383 IVI131383 JFE131383 JPA131383 JYW131383 KIS131383 KSO131383 LCK131383 LMG131383 LWC131383 MFY131383 MPU131383 MZQ131383 NJM131383 NTI131383 ODE131383 ONA131383 OWW131383 PGS131383 PQO131383 QAK131383 QKG131383 QUC131383 RDY131383 RNU131383 RXQ131383 SHM131383 SRI131383 TBE131383 TLA131383 TUW131383 UES131383 UOO131383 UYK131383 VIG131383 VSC131383 WBY131383 WLU131383 WVQ131383 SHM917642 JE196919 TA196919 ACW196919 AMS196919 AWO196919 BGK196919 BQG196919 CAC196919 CJY196919 CTU196919 DDQ196919 DNM196919 DXI196919 EHE196919 ERA196919 FAW196919 FKS196919 FUO196919 GEK196919 GOG196919 GYC196919 HHY196919 HRU196919 IBQ196919 ILM196919 IVI196919 JFE196919 JPA196919 JYW196919 KIS196919 KSO196919 LCK196919 LMG196919 LWC196919 MFY196919 MPU196919 MZQ196919 NJM196919 NTI196919 ODE196919 ONA196919 OWW196919 PGS196919 PQO196919 QAK196919 QKG196919 QUC196919 RDY196919 RNU196919 RXQ196919 SHM196919 SRI196919 TBE196919 TLA196919 TUW196919 UES196919 UOO196919 UYK196919 VIG196919 VSC196919 WBY196919 WLU196919 WVQ196919 SRI917642 JE262455 TA262455 ACW262455 AMS262455 AWO262455 BGK262455 BQG262455 CAC262455 CJY262455 CTU262455 DDQ262455 DNM262455 DXI262455 EHE262455 ERA262455 FAW262455 FKS262455 FUO262455 GEK262455 GOG262455 GYC262455 HHY262455 HRU262455 IBQ262455 ILM262455 IVI262455 JFE262455 JPA262455 JYW262455 KIS262455 KSO262455 LCK262455 LMG262455 LWC262455 MFY262455 MPU262455 MZQ262455 NJM262455 NTI262455 ODE262455 ONA262455 OWW262455 PGS262455 PQO262455 QAK262455 QKG262455 QUC262455 RDY262455 RNU262455 RXQ262455 SHM262455 SRI262455 TBE262455 TLA262455 TUW262455 UES262455 UOO262455 UYK262455 VIG262455 VSC262455 WBY262455 WLU262455 WVQ262455 TBE917642 JE327991 TA327991 ACW327991 AMS327991 AWO327991 BGK327991 BQG327991 CAC327991 CJY327991 CTU327991 DDQ327991 DNM327991 DXI327991 EHE327991 ERA327991 FAW327991 FKS327991 FUO327991 GEK327991 GOG327991 GYC327991 HHY327991 HRU327991 IBQ327991 ILM327991 IVI327991 JFE327991 JPA327991 JYW327991 KIS327991 KSO327991 LCK327991 LMG327991 LWC327991 MFY327991 MPU327991 MZQ327991 NJM327991 NTI327991 ODE327991 ONA327991 OWW327991 PGS327991 PQO327991 QAK327991 QKG327991 QUC327991 RDY327991 RNU327991 RXQ327991 SHM327991 SRI327991 TBE327991 TLA327991 TUW327991 UES327991 UOO327991 UYK327991 VIG327991 VSC327991 WBY327991 WLU327991 WVQ327991 TLA917642 JE393527 TA393527 ACW393527 AMS393527 AWO393527 BGK393527 BQG393527 CAC393527 CJY393527 CTU393527 DDQ393527 DNM393527 DXI393527 EHE393527 ERA393527 FAW393527 FKS393527 FUO393527 GEK393527 GOG393527 GYC393527 HHY393527 HRU393527 IBQ393527 ILM393527 IVI393527 JFE393527 JPA393527 JYW393527 KIS393527 KSO393527 LCK393527 LMG393527 LWC393527 MFY393527 MPU393527 MZQ393527 NJM393527 NTI393527 ODE393527 ONA393527 OWW393527 PGS393527 PQO393527 QAK393527 QKG393527 QUC393527 RDY393527 RNU393527 RXQ393527 SHM393527 SRI393527 TBE393527 TLA393527 TUW393527 UES393527 UOO393527 UYK393527 VIG393527 VSC393527 WBY393527 WLU393527 WVQ393527 TUW917642 JE459063 TA459063 ACW459063 AMS459063 AWO459063 BGK459063 BQG459063 CAC459063 CJY459063 CTU459063 DDQ459063 DNM459063 DXI459063 EHE459063 ERA459063 FAW459063 FKS459063 FUO459063 GEK459063 GOG459063 GYC459063 HHY459063 HRU459063 IBQ459063 ILM459063 IVI459063 JFE459063 JPA459063 JYW459063 KIS459063 KSO459063 LCK459063 LMG459063 LWC459063 MFY459063 MPU459063 MZQ459063 NJM459063 NTI459063 ODE459063 ONA459063 OWW459063 PGS459063 PQO459063 QAK459063 QKG459063 QUC459063 RDY459063 RNU459063 RXQ459063 SHM459063 SRI459063 TBE459063 TLA459063 TUW459063 UES459063 UOO459063 UYK459063 VIG459063 VSC459063 WBY459063 WLU459063 WVQ459063 UES917642 JE524599 TA524599 ACW524599 AMS524599 AWO524599 BGK524599 BQG524599 CAC524599 CJY524599 CTU524599 DDQ524599 DNM524599 DXI524599 EHE524599 ERA524599 FAW524599 FKS524599 FUO524599 GEK524599 GOG524599 GYC524599 HHY524599 HRU524599 IBQ524599 ILM524599 IVI524599 JFE524599 JPA524599 JYW524599 KIS524599 KSO524599 LCK524599 LMG524599 LWC524599 MFY524599 MPU524599 MZQ524599 NJM524599 NTI524599 ODE524599 ONA524599 OWW524599 PGS524599 PQO524599 QAK524599 QKG524599 QUC524599 RDY524599 RNU524599 RXQ524599 SHM524599 SRI524599 TBE524599 TLA524599 TUW524599 UES524599 UOO524599 UYK524599 VIG524599 VSC524599 WBY524599 WLU524599 WVQ524599 UOO917642 JE590135 TA590135 ACW590135 AMS590135 AWO590135 BGK590135 BQG590135 CAC590135 CJY590135 CTU590135 DDQ590135 DNM590135 DXI590135 EHE590135 ERA590135 FAW590135 FKS590135 FUO590135 GEK590135 GOG590135 GYC590135 HHY590135 HRU590135 IBQ590135 ILM590135 IVI590135 JFE590135 JPA590135 JYW590135 KIS590135 KSO590135 LCK590135 LMG590135 LWC590135 MFY590135 MPU590135 MZQ590135 NJM590135 NTI590135 ODE590135 ONA590135 OWW590135 PGS590135 PQO590135 QAK590135 QKG590135 QUC590135 RDY590135 RNU590135 RXQ590135 SHM590135 SRI590135 TBE590135 TLA590135 TUW590135 UES590135 UOO590135 UYK590135 VIG590135 VSC590135 WBY590135 WLU590135 WVQ590135 UYK917642 JE655671 TA655671 ACW655671 AMS655671 AWO655671 BGK655671 BQG655671 CAC655671 CJY655671 CTU655671 DDQ655671 DNM655671 DXI655671 EHE655671 ERA655671 FAW655671 FKS655671 FUO655671 GEK655671 GOG655671 GYC655671 HHY655671 HRU655671 IBQ655671 ILM655671 IVI655671 JFE655671 JPA655671 JYW655671 KIS655671 KSO655671 LCK655671 LMG655671 LWC655671 MFY655671 MPU655671 MZQ655671 NJM655671 NTI655671 ODE655671 ONA655671 OWW655671 PGS655671 PQO655671 QAK655671 QKG655671 QUC655671 RDY655671 RNU655671 RXQ655671 SHM655671 SRI655671 TBE655671 TLA655671 TUW655671 UES655671 UOO655671 UYK655671 VIG655671 VSC655671 WBY655671 WLU655671 WVQ655671 VIG917642 JE721207 TA721207 ACW721207 AMS721207 AWO721207 BGK721207 BQG721207 CAC721207 CJY721207 CTU721207 DDQ721207 DNM721207 DXI721207 EHE721207 ERA721207 FAW721207 FKS721207 FUO721207 GEK721207 GOG721207 GYC721207 HHY721207 HRU721207 IBQ721207 ILM721207 IVI721207 JFE721207 JPA721207 JYW721207 KIS721207 KSO721207 LCK721207 LMG721207 LWC721207 MFY721207 MPU721207 MZQ721207 NJM721207 NTI721207 ODE721207 ONA721207 OWW721207 PGS721207 PQO721207 QAK721207 QKG721207 QUC721207 RDY721207 RNU721207 RXQ721207 SHM721207 SRI721207 TBE721207 TLA721207 TUW721207 UES721207 UOO721207 UYK721207 VIG721207 VSC721207 WBY721207 WLU721207 WVQ721207 VSC917642 JE786743 TA786743 ACW786743 AMS786743 AWO786743 BGK786743 BQG786743 CAC786743 CJY786743 CTU786743 DDQ786743 DNM786743 DXI786743 EHE786743 ERA786743 FAW786743 FKS786743 FUO786743 GEK786743 GOG786743 GYC786743 HHY786743 HRU786743 IBQ786743 ILM786743 IVI786743 JFE786743 JPA786743 JYW786743 KIS786743 KSO786743 LCK786743 LMG786743 LWC786743 MFY786743 MPU786743 MZQ786743 NJM786743 NTI786743 ODE786743 ONA786743 OWW786743 PGS786743 PQO786743 QAK786743 QKG786743 QUC786743 RDY786743 RNU786743 RXQ786743 SHM786743 SRI786743 TBE786743 TLA786743 TUW786743 UES786743 UOO786743 UYK786743 VIG786743 VSC786743 WBY786743 WLU786743 WVQ786743 WBY917642 JE852279 TA852279 ACW852279 AMS852279 AWO852279 BGK852279 BQG852279 CAC852279 CJY852279 CTU852279 DDQ852279 DNM852279 DXI852279 EHE852279 ERA852279 FAW852279 FKS852279 FUO852279 GEK852279 GOG852279 GYC852279 HHY852279 HRU852279 IBQ852279 ILM852279 IVI852279 JFE852279 JPA852279 JYW852279 KIS852279 KSO852279 LCK852279 LMG852279 LWC852279 MFY852279 MPU852279 MZQ852279 NJM852279 NTI852279 ODE852279 ONA852279 OWW852279 PGS852279 PQO852279 QAK852279 QKG852279 QUC852279 RDY852279 RNU852279 RXQ852279 SHM852279 SRI852279 TBE852279 TLA852279 TUW852279 UES852279 UOO852279 UYK852279 VIG852279 VSC852279 WBY852279 WLU852279 WVQ852279 WLU917642 JE917815 TA917815 ACW917815 AMS917815 AWO917815 BGK917815 BQG917815 CAC917815 CJY917815 CTU917815 DDQ917815 DNM917815 DXI917815 EHE917815 ERA917815 FAW917815 FKS917815 FUO917815 GEK917815 GOG917815 GYC917815 HHY917815 HRU917815 IBQ917815 ILM917815 IVI917815 JFE917815 JPA917815 JYW917815 KIS917815 KSO917815 LCK917815 LMG917815 LWC917815 MFY917815 MPU917815 MZQ917815 NJM917815 NTI917815 ODE917815 ONA917815 OWW917815 PGS917815 PQO917815 QAK917815 QKG917815 QUC917815 RDY917815 RNU917815 RXQ917815 SHM917815 SRI917815 TBE917815 TLA917815 TUW917815 UES917815 UOO917815 UYK917815 VIG917815 VSC917815 WBY917815 WLU917815 WVQ917815 WVQ917642 JE983351 TA983351 ACW983351 AMS983351 AWO983351 BGK983351 BQG983351 CAC983351 CJY983351 CTU983351 DDQ983351 DNM983351 DXI983351 EHE983351 ERA983351 FAW983351 FKS983351 FUO983351 GEK983351 GOG983351 GYC983351 HHY983351 HRU983351 IBQ983351 ILM983351 IVI983351 JFE983351 JPA983351 JYW983351 KIS983351 KSO983351 LCK983351 LMG983351 LWC983351 MFY983351 MPU983351 MZQ983351 NJM983351 NTI983351 ODE983351 ONA983351 OWW983351 PGS983351 PQO983351 QAK983351 QKG983351 QUC983351 RDY983351 RNU983351 RXQ983351 SHM983351 SRI983351 TBE983351 TLA983351 TUW983351 UES983351 UOO983351 UYK983351 VIG983351 VSC983351 WBY983351 WLU983351 WVQ983351 WVQ983178 JE319 TA319 ACW319 AMS319 AWO319 BGK319 BQG319 CAC319 CJY319 CTU319 DDQ319 DNM319 DXI319 EHE319 ERA319 FAW319 FKS319 FUO319 GEK319 GOG319 GYC319 HHY319 HRU319 IBQ319 ILM319 IVI319 JFE319 JPA319 JYW319 KIS319 KSO319 LCK319 LMG319 LWC319 MFY319 MPU319 MZQ319 NJM319 NTI319 ODE319 ONA319 OWW319 PGS319 PQO319 QAK319 QKG319 QUC319 RDY319 RNU319 RXQ319 SHM319 SRI319 TBE319 TLA319 TUW319 UES319 UOO319 UYK319 VIG319 VSC319 WBY319 WLU319 WVQ319 JE983178 JE65855 TA65855 ACW65855 AMS65855 AWO65855 BGK65855 BQG65855 CAC65855 CJY65855 CTU65855 DDQ65855 DNM65855 DXI65855 EHE65855 ERA65855 FAW65855 FKS65855 FUO65855 GEK65855 GOG65855 GYC65855 HHY65855 HRU65855 IBQ65855 ILM65855 IVI65855 JFE65855 JPA65855 JYW65855 KIS65855 KSO65855 LCK65855 LMG65855 LWC65855 MFY65855 MPU65855 MZQ65855 NJM65855 NTI65855 ODE65855 ONA65855 OWW65855 PGS65855 PQO65855 QAK65855 QKG65855 QUC65855 RDY65855 RNU65855 RXQ65855 SHM65855 SRI65855 TBE65855 TLA65855 TUW65855 UES65855 UOO65855 UYK65855 VIG65855 VSC65855 WBY65855 WLU65855 WVQ65855 TA983178 JE131391 TA131391 ACW131391 AMS131391 AWO131391 BGK131391 BQG131391 CAC131391 CJY131391 CTU131391 DDQ131391 DNM131391 DXI131391 EHE131391 ERA131391 FAW131391 FKS131391 FUO131391 GEK131391 GOG131391 GYC131391 HHY131391 HRU131391 IBQ131391 ILM131391 IVI131391 JFE131391 JPA131391 JYW131391 KIS131391 KSO131391 LCK131391 LMG131391 LWC131391 MFY131391 MPU131391 MZQ131391 NJM131391 NTI131391 ODE131391 ONA131391 OWW131391 PGS131391 PQO131391 QAK131391 QKG131391 QUC131391 RDY131391 RNU131391 RXQ131391 SHM131391 SRI131391 TBE131391 TLA131391 TUW131391 UES131391 UOO131391 UYK131391 VIG131391 VSC131391 WBY131391 WLU131391 WVQ131391 ACW983178 JE196927 TA196927 ACW196927 AMS196927 AWO196927 BGK196927 BQG196927 CAC196927 CJY196927 CTU196927 DDQ196927 DNM196927 DXI196927 EHE196927 ERA196927 FAW196927 FKS196927 FUO196927 GEK196927 GOG196927 GYC196927 HHY196927 HRU196927 IBQ196927 ILM196927 IVI196927 JFE196927 JPA196927 JYW196927 KIS196927 KSO196927 LCK196927 LMG196927 LWC196927 MFY196927 MPU196927 MZQ196927 NJM196927 NTI196927 ODE196927 ONA196927 OWW196927 PGS196927 PQO196927 QAK196927 QKG196927 QUC196927 RDY196927 RNU196927 RXQ196927 SHM196927 SRI196927 TBE196927 TLA196927 TUW196927 UES196927 UOO196927 UYK196927 VIG196927 VSC196927 WBY196927 WLU196927 WVQ196927 AMS983178 JE262463 TA262463 ACW262463 AMS262463 AWO262463 BGK262463 BQG262463 CAC262463 CJY262463 CTU262463 DDQ262463 DNM262463 DXI262463 EHE262463 ERA262463 FAW262463 FKS262463 FUO262463 GEK262463 GOG262463 GYC262463 HHY262463 HRU262463 IBQ262463 ILM262463 IVI262463 JFE262463 JPA262463 JYW262463 KIS262463 KSO262463 LCK262463 LMG262463 LWC262463 MFY262463 MPU262463 MZQ262463 NJM262463 NTI262463 ODE262463 ONA262463 OWW262463 PGS262463 PQO262463 QAK262463 QKG262463 QUC262463 RDY262463 RNU262463 RXQ262463 SHM262463 SRI262463 TBE262463 TLA262463 TUW262463 UES262463 UOO262463 UYK262463 VIG262463 VSC262463 WBY262463 WLU262463 WVQ262463 AWO983178 JE327999 TA327999 ACW327999 AMS327999 AWO327999 BGK327999 BQG327999 CAC327999 CJY327999 CTU327999 DDQ327999 DNM327999 DXI327999 EHE327999 ERA327999 FAW327999 FKS327999 FUO327999 GEK327999 GOG327999 GYC327999 HHY327999 HRU327999 IBQ327999 ILM327999 IVI327999 JFE327999 JPA327999 JYW327999 KIS327999 KSO327999 LCK327999 LMG327999 LWC327999 MFY327999 MPU327999 MZQ327999 NJM327999 NTI327999 ODE327999 ONA327999 OWW327999 PGS327999 PQO327999 QAK327999 QKG327999 QUC327999 RDY327999 RNU327999 RXQ327999 SHM327999 SRI327999 TBE327999 TLA327999 TUW327999 UES327999 UOO327999 UYK327999 VIG327999 VSC327999 WBY327999 WLU327999 WVQ327999 BGK983178 JE393535 TA393535 ACW393535 AMS393535 AWO393535 BGK393535 BQG393535 CAC393535 CJY393535 CTU393535 DDQ393535 DNM393535 DXI393535 EHE393535 ERA393535 FAW393535 FKS393535 FUO393535 GEK393535 GOG393535 GYC393535 HHY393535 HRU393535 IBQ393535 ILM393535 IVI393535 JFE393535 JPA393535 JYW393535 KIS393535 KSO393535 LCK393535 LMG393535 LWC393535 MFY393535 MPU393535 MZQ393535 NJM393535 NTI393535 ODE393535 ONA393535 OWW393535 PGS393535 PQO393535 QAK393535 QKG393535 QUC393535 RDY393535 RNU393535 RXQ393535 SHM393535 SRI393535 TBE393535 TLA393535 TUW393535 UES393535 UOO393535 UYK393535 VIG393535 VSC393535 WBY393535 WLU393535 WVQ393535 BQG983178 JE459071 TA459071 ACW459071 AMS459071 AWO459071 BGK459071 BQG459071 CAC459071 CJY459071 CTU459071 DDQ459071 DNM459071 DXI459071 EHE459071 ERA459071 FAW459071 FKS459071 FUO459071 GEK459071 GOG459071 GYC459071 HHY459071 HRU459071 IBQ459071 ILM459071 IVI459071 JFE459071 JPA459071 JYW459071 KIS459071 KSO459071 LCK459071 LMG459071 LWC459071 MFY459071 MPU459071 MZQ459071 NJM459071 NTI459071 ODE459071 ONA459071 OWW459071 PGS459071 PQO459071 QAK459071 QKG459071 QUC459071 RDY459071 RNU459071 RXQ459071 SHM459071 SRI459071 TBE459071 TLA459071 TUW459071 UES459071 UOO459071 UYK459071 VIG459071 VSC459071 WBY459071 WLU459071 WVQ459071 CAC983178 JE524607 TA524607 ACW524607 AMS524607 AWO524607 BGK524607 BQG524607 CAC524607 CJY524607 CTU524607 DDQ524607 DNM524607 DXI524607 EHE524607 ERA524607 FAW524607 FKS524607 FUO524607 GEK524607 GOG524607 GYC524607 HHY524607 HRU524607 IBQ524607 ILM524607 IVI524607 JFE524607 JPA524607 JYW524607 KIS524607 KSO524607 LCK524607 LMG524607 LWC524607 MFY524607 MPU524607 MZQ524607 NJM524607 NTI524607 ODE524607 ONA524607 OWW524607 PGS524607 PQO524607 QAK524607 QKG524607 QUC524607 RDY524607 RNU524607 RXQ524607 SHM524607 SRI524607 TBE524607 TLA524607 TUW524607 UES524607 UOO524607 UYK524607 VIG524607 VSC524607 WBY524607 WLU524607 WVQ524607 CJY983178 JE590143 TA590143 ACW590143 AMS590143 AWO590143 BGK590143 BQG590143 CAC590143 CJY590143 CTU590143 DDQ590143 DNM590143 DXI590143 EHE590143 ERA590143 FAW590143 FKS590143 FUO590143 GEK590143 GOG590143 GYC590143 HHY590143 HRU590143 IBQ590143 ILM590143 IVI590143 JFE590143 JPA590143 JYW590143 KIS590143 KSO590143 LCK590143 LMG590143 LWC590143 MFY590143 MPU590143 MZQ590143 NJM590143 NTI590143 ODE590143 ONA590143 OWW590143 PGS590143 PQO590143 QAK590143 QKG590143 QUC590143 RDY590143 RNU590143 RXQ590143 SHM590143 SRI590143 TBE590143 TLA590143 TUW590143 UES590143 UOO590143 UYK590143 VIG590143 VSC590143 WBY590143 WLU590143 WVQ590143 CTU983178 JE655679 TA655679 ACW655679 AMS655679 AWO655679 BGK655679 BQG655679 CAC655679 CJY655679 CTU655679 DDQ655679 DNM655679 DXI655679 EHE655679 ERA655679 FAW655679 FKS655679 FUO655679 GEK655679 GOG655679 GYC655679 HHY655679 HRU655679 IBQ655679 ILM655679 IVI655679 JFE655679 JPA655679 JYW655679 KIS655679 KSO655679 LCK655679 LMG655679 LWC655679 MFY655679 MPU655679 MZQ655679 NJM655679 NTI655679 ODE655679 ONA655679 OWW655679 PGS655679 PQO655679 QAK655679 QKG655679 QUC655679 RDY655679 RNU655679 RXQ655679 SHM655679 SRI655679 TBE655679 TLA655679 TUW655679 UES655679 UOO655679 UYK655679 VIG655679 VSC655679 WBY655679 WLU655679 WVQ655679 DDQ983178 JE721215 TA721215 ACW721215 AMS721215 AWO721215 BGK721215 BQG721215 CAC721215 CJY721215 CTU721215 DDQ721215 DNM721215 DXI721215 EHE721215 ERA721215 FAW721215 FKS721215 FUO721215 GEK721215 GOG721215 GYC721215 HHY721215 HRU721215 IBQ721215 ILM721215 IVI721215 JFE721215 JPA721215 JYW721215 KIS721215 KSO721215 LCK721215 LMG721215 LWC721215 MFY721215 MPU721215 MZQ721215 NJM721215 NTI721215 ODE721215 ONA721215 OWW721215 PGS721215 PQO721215 QAK721215 QKG721215 QUC721215 RDY721215 RNU721215 RXQ721215 SHM721215 SRI721215 TBE721215 TLA721215 TUW721215 UES721215 UOO721215 UYK721215 VIG721215 VSC721215 WBY721215 WLU721215 WVQ721215 DNM983178 JE786751 TA786751 ACW786751 AMS786751 AWO786751 BGK786751 BQG786751 CAC786751 CJY786751 CTU786751 DDQ786751 DNM786751 DXI786751 EHE786751 ERA786751 FAW786751 FKS786751 FUO786751 GEK786751 GOG786751 GYC786751 HHY786751 HRU786751 IBQ786751 ILM786751 IVI786751 JFE786751 JPA786751 JYW786751 KIS786751 KSO786751 LCK786751 LMG786751 LWC786751 MFY786751 MPU786751 MZQ786751 NJM786751 NTI786751 ODE786751 ONA786751 OWW786751 PGS786751 PQO786751 QAK786751 QKG786751 QUC786751 RDY786751 RNU786751 RXQ786751 SHM786751 SRI786751 TBE786751 TLA786751 TUW786751 UES786751 UOO786751 UYK786751 VIG786751 VSC786751 WBY786751 WLU786751 WVQ786751 DXI983178 JE852287 TA852287 ACW852287 AMS852287 AWO852287 BGK852287 BQG852287 CAC852287 CJY852287 CTU852287 DDQ852287 DNM852287 DXI852287 EHE852287 ERA852287 FAW852287 FKS852287 FUO852287 GEK852287 GOG852287 GYC852287 HHY852287 HRU852287 IBQ852287 ILM852287 IVI852287 JFE852287 JPA852287 JYW852287 KIS852287 KSO852287 LCK852287 LMG852287 LWC852287 MFY852287 MPU852287 MZQ852287 NJM852287 NTI852287 ODE852287 ONA852287 OWW852287 PGS852287 PQO852287 QAK852287 QKG852287 QUC852287 RDY852287 RNU852287 RXQ852287 SHM852287 SRI852287 TBE852287 TLA852287 TUW852287 UES852287 UOO852287 UYK852287 VIG852287 VSC852287 WBY852287 WLU852287 WVQ852287 EHE983178 JE917823 TA917823 ACW917823 AMS917823 AWO917823 BGK917823 BQG917823 CAC917823 CJY917823 CTU917823 DDQ917823 DNM917823 DXI917823 EHE917823 ERA917823 FAW917823 FKS917823 FUO917823 GEK917823 GOG917823 GYC917823 HHY917823 HRU917823 IBQ917823 ILM917823 IVI917823 JFE917823 JPA917823 JYW917823 KIS917823 KSO917823 LCK917823 LMG917823 LWC917823 MFY917823 MPU917823 MZQ917823 NJM917823 NTI917823 ODE917823 ONA917823 OWW917823 PGS917823 PQO917823 QAK917823 QKG917823 QUC917823 RDY917823 RNU917823 RXQ917823 SHM917823 SRI917823 TBE917823 TLA917823 TUW917823 UES917823 UOO917823 UYK917823 VIG917823 VSC917823 WBY917823 WLU917823 WVQ917823 ERA983178 JE983359 TA983359 ACW983359 AMS983359 AWO983359 BGK983359 BQG983359 CAC983359 CJY983359 CTU983359 DDQ983359 DNM983359 DXI983359 EHE983359 ERA983359 FAW983359 FKS983359 FUO983359 GEK983359 GOG983359 GYC983359 HHY983359 HRU983359 IBQ983359 ILM983359 IVI983359 JFE983359 JPA983359 JYW983359 KIS983359 KSO983359 LCK983359 LMG983359 LWC983359 MFY983359 MPU983359 MZQ983359 NJM983359 NTI983359 ODE983359 ONA983359 OWW983359 PGS983359 PQO983359 QAK983359 QKG983359 QUC983359 RDY983359 RNU983359 RXQ983359 SHM983359 SRI983359 TBE983359 TLA983359 TUW983359 UES983359 UOO983359 UYK983359 VIG983359 VSC983359 WBY983359 WLU983359 WVQ983359 FAW983178 JE122 TA122 ACW122 AMS122 AWO122 BGK122 BQG122 CAC122 CJY122 CTU122 DDQ122 DNM122 DXI122 EHE122 ERA122 FAW122 FKS122 FUO122 GEK122 GOG122 GYC122 HHY122 HRU122 IBQ122 ILM122 IVI122 JFE122 JPA122 JYW122 KIS122 KSO122 LCK122 LMG122 LWC122 MFY122 MPU122 MZQ122 NJM122 NTI122 ODE122 ONA122 OWW122 PGS122 PQO122 QAK122 QKG122 QUC122 RDY122 RNU122 RXQ122 SHM122 SRI122 TBE122 TLA122 TUW122 UES122 UOO122 UYK122 VIG122 VSC122 WBY122 WLU122 WVQ122 FKS983178 JE65658 TA65658 ACW65658 AMS65658 AWO65658 BGK65658 BQG65658 CAC65658 CJY65658 CTU65658 DDQ65658 DNM65658 DXI65658 EHE65658 ERA65658 FAW65658 FKS65658 FUO65658 GEK65658 GOG65658 GYC65658 HHY65658 HRU65658 IBQ65658 ILM65658 IVI65658 JFE65658 JPA65658 JYW65658 KIS65658 KSO65658 LCK65658 LMG65658 LWC65658 MFY65658 MPU65658 MZQ65658 NJM65658 NTI65658 ODE65658 ONA65658 OWW65658 PGS65658 PQO65658 QAK65658 QKG65658 QUC65658 RDY65658 RNU65658 RXQ65658 SHM65658 SRI65658 TBE65658 TLA65658 TUW65658 UES65658 UOO65658 UYK65658 VIG65658 VSC65658 WBY65658 WLU65658 WVQ65658 FUO983178 JE131194 TA131194 ACW131194 AMS131194 AWO131194 BGK131194 BQG131194 CAC131194 CJY131194 CTU131194 DDQ131194 DNM131194 DXI131194 EHE131194 ERA131194 FAW131194 FKS131194 FUO131194 GEK131194 GOG131194 GYC131194 HHY131194 HRU131194 IBQ131194 ILM131194 IVI131194 JFE131194 JPA131194 JYW131194 KIS131194 KSO131194 LCK131194 LMG131194 LWC131194 MFY131194 MPU131194 MZQ131194 NJM131194 NTI131194 ODE131194 ONA131194 OWW131194 PGS131194 PQO131194 QAK131194 QKG131194 QUC131194 RDY131194 RNU131194 RXQ131194 SHM131194 SRI131194 TBE131194 TLA131194 TUW131194 UES131194 UOO131194 UYK131194 VIG131194 VSC131194 WBY131194 WLU131194 WVQ131194 GEK983178 JE196730 TA196730 ACW196730 AMS196730 AWO196730 BGK196730 BQG196730 CAC196730 CJY196730 CTU196730 DDQ196730 DNM196730 DXI196730 EHE196730 ERA196730 FAW196730 FKS196730 FUO196730 GEK196730 GOG196730 GYC196730 HHY196730 HRU196730 IBQ196730 ILM196730 IVI196730 JFE196730 JPA196730 JYW196730 KIS196730 KSO196730 LCK196730 LMG196730 LWC196730 MFY196730 MPU196730 MZQ196730 NJM196730 NTI196730 ODE196730 ONA196730 OWW196730 PGS196730 PQO196730 QAK196730 QKG196730 QUC196730 RDY196730 RNU196730 RXQ196730 SHM196730 SRI196730 TBE196730 TLA196730 TUW196730 UES196730 UOO196730 UYK196730 VIG196730 VSC196730 WBY196730 WLU196730 WVQ196730 GOG983178 JE262266 TA262266 ACW262266 AMS262266 AWO262266 BGK262266 BQG262266 CAC262266 CJY262266 CTU262266 DDQ262266 DNM262266 DXI262266 EHE262266 ERA262266 FAW262266 FKS262266 FUO262266 GEK262266 GOG262266 GYC262266 HHY262266 HRU262266 IBQ262266 ILM262266 IVI262266 JFE262266 JPA262266 JYW262266 KIS262266 KSO262266 LCK262266 LMG262266 LWC262266 MFY262266 MPU262266 MZQ262266 NJM262266 NTI262266 ODE262266 ONA262266 OWW262266 PGS262266 PQO262266 QAK262266 QKG262266 QUC262266 RDY262266 RNU262266 RXQ262266 SHM262266 SRI262266 TBE262266 TLA262266 TUW262266 UES262266 UOO262266 UYK262266 VIG262266 VSC262266 WBY262266 WLU262266 WVQ262266 GYC983178 JE327802 TA327802 ACW327802 AMS327802 AWO327802 BGK327802 BQG327802 CAC327802 CJY327802 CTU327802 DDQ327802 DNM327802 DXI327802 EHE327802 ERA327802 FAW327802 FKS327802 FUO327802 GEK327802 GOG327802 GYC327802 HHY327802 HRU327802 IBQ327802 ILM327802 IVI327802 JFE327802 JPA327802 JYW327802 KIS327802 KSO327802 LCK327802 LMG327802 LWC327802 MFY327802 MPU327802 MZQ327802 NJM327802 NTI327802 ODE327802 ONA327802 OWW327802 PGS327802 PQO327802 QAK327802 QKG327802 QUC327802 RDY327802 RNU327802 RXQ327802 SHM327802 SRI327802 TBE327802 TLA327802 TUW327802 UES327802 UOO327802 UYK327802 VIG327802 VSC327802 WBY327802 WLU327802 WVQ327802 HHY983178 JE393338 TA393338 ACW393338 AMS393338 AWO393338 BGK393338 BQG393338 CAC393338 CJY393338 CTU393338 DDQ393338 DNM393338 DXI393338 EHE393338 ERA393338 FAW393338 FKS393338 FUO393338 GEK393338 GOG393338 GYC393338 HHY393338 HRU393338 IBQ393338 ILM393338 IVI393338 JFE393338 JPA393338 JYW393338 KIS393338 KSO393338 LCK393338 LMG393338 LWC393338 MFY393338 MPU393338 MZQ393338 NJM393338 NTI393338 ODE393338 ONA393338 OWW393338 PGS393338 PQO393338 QAK393338 QKG393338 QUC393338 RDY393338 RNU393338 RXQ393338 SHM393338 SRI393338 TBE393338 TLA393338 TUW393338 UES393338 UOO393338 UYK393338 VIG393338 VSC393338 WBY393338 WLU393338 WVQ393338 HRU983178 JE458874 TA458874 ACW458874 AMS458874 AWO458874 BGK458874 BQG458874 CAC458874 CJY458874 CTU458874 DDQ458874 DNM458874 DXI458874 EHE458874 ERA458874 FAW458874 FKS458874 FUO458874 GEK458874 GOG458874 GYC458874 HHY458874 HRU458874 IBQ458874 ILM458874 IVI458874 JFE458874 JPA458874 JYW458874 KIS458874 KSO458874 LCK458874 LMG458874 LWC458874 MFY458874 MPU458874 MZQ458874 NJM458874 NTI458874 ODE458874 ONA458874 OWW458874 PGS458874 PQO458874 QAK458874 QKG458874 QUC458874 RDY458874 RNU458874 RXQ458874 SHM458874 SRI458874 TBE458874 TLA458874 TUW458874 UES458874 UOO458874 UYK458874 VIG458874 VSC458874 WBY458874 WLU458874 WVQ458874 IBQ983178 JE524410 TA524410 ACW524410 AMS524410 AWO524410 BGK524410 BQG524410 CAC524410 CJY524410 CTU524410 DDQ524410 DNM524410 DXI524410 EHE524410 ERA524410 FAW524410 FKS524410 FUO524410 GEK524410 GOG524410 GYC524410 HHY524410 HRU524410 IBQ524410 ILM524410 IVI524410 JFE524410 JPA524410 JYW524410 KIS524410 KSO524410 LCK524410 LMG524410 LWC524410 MFY524410 MPU524410 MZQ524410 NJM524410 NTI524410 ODE524410 ONA524410 OWW524410 PGS524410 PQO524410 QAK524410 QKG524410 QUC524410 RDY524410 RNU524410 RXQ524410 SHM524410 SRI524410 TBE524410 TLA524410 TUW524410 UES524410 UOO524410 UYK524410 VIG524410 VSC524410 WBY524410 WLU524410 WVQ524410 ILM983178 JE589946 TA589946 ACW589946 AMS589946 AWO589946 BGK589946 BQG589946 CAC589946 CJY589946 CTU589946 DDQ589946 DNM589946 DXI589946 EHE589946 ERA589946 FAW589946 FKS589946 FUO589946 GEK589946 GOG589946 GYC589946 HHY589946 HRU589946 IBQ589946 ILM589946 IVI589946 JFE589946 JPA589946 JYW589946 KIS589946 KSO589946 LCK589946 LMG589946 LWC589946 MFY589946 MPU589946 MZQ589946 NJM589946 NTI589946 ODE589946 ONA589946 OWW589946 PGS589946 PQO589946 QAK589946 QKG589946 QUC589946 RDY589946 RNU589946 RXQ589946 SHM589946 SRI589946 TBE589946 TLA589946 TUW589946 UES589946 UOO589946 UYK589946 VIG589946 VSC589946 WBY589946 WLU589946 WVQ589946 IVI983178 JE655482 TA655482 ACW655482 AMS655482 AWO655482 BGK655482 BQG655482 CAC655482 CJY655482 CTU655482 DDQ655482 DNM655482 DXI655482 EHE655482 ERA655482 FAW655482 FKS655482 FUO655482 GEK655482 GOG655482 GYC655482 HHY655482 HRU655482 IBQ655482 ILM655482 IVI655482 JFE655482 JPA655482 JYW655482 KIS655482 KSO655482 LCK655482 LMG655482 LWC655482 MFY655482 MPU655482 MZQ655482 NJM655482 NTI655482 ODE655482 ONA655482 OWW655482 PGS655482 PQO655482 QAK655482 QKG655482 QUC655482 RDY655482 RNU655482 RXQ655482 SHM655482 SRI655482 TBE655482 TLA655482 TUW655482 UES655482 UOO655482 UYK655482 VIG655482 VSC655482 WBY655482 WLU655482 WVQ655482 JFE983178 JE721018 TA721018 ACW721018 AMS721018 AWO721018 BGK721018 BQG721018 CAC721018 CJY721018 CTU721018 DDQ721018 DNM721018 DXI721018 EHE721018 ERA721018 FAW721018 FKS721018 FUO721018 GEK721018 GOG721018 GYC721018 HHY721018 HRU721018 IBQ721018 ILM721018 IVI721018 JFE721018 JPA721018 JYW721018 KIS721018 KSO721018 LCK721018 LMG721018 LWC721018 MFY721018 MPU721018 MZQ721018 NJM721018 NTI721018 ODE721018 ONA721018 OWW721018 PGS721018 PQO721018 QAK721018 QKG721018 QUC721018 RDY721018 RNU721018 RXQ721018 SHM721018 SRI721018 TBE721018 TLA721018 TUW721018 UES721018 UOO721018 UYK721018 VIG721018 VSC721018 WBY721018 WLU721018 WVQ721018 JPA983178 JE786554 TA786554 ACW786554 AMS786554 AWO786554 BGK786554 BQG786554 CAC786554 CJY786554 CTU786554 DDQ786554 DNM786554 DXI786554 EHE786554 ERA786554 FAW786554 FKS786554 FUO786554 GEK786554 GOG786554 GYC786554 HHY786554 HRU786554 IBQ786554 ILM786554 IVI786554 JFE786554 JPA786554 JYW786554 KIS786554 KSO786554 LCK786554 LMG786554 LWC786554 MFY786554 MPU786554 MZQ786554 NJM786554 NTI786554 ODE786554 ONA786554 OWW786554 PGS786554 PQO786554 QAK786554 QKG786554 QUC786554 RDY786554 RNU786554 RXQ786554 SHM786554 SRI786554 TBE786554 TLA786554 TUW786554 UES786554 UOO786554 UYK786554 VIG786554 VSC786554 WBY786554 WLU786554 WVQ786554 JYW983178 JE852090 TA852090 ACW852090 AMS852090 AWO852090 BGK852090 BQG852090 CAC852090 CJY852090 CTU852090 DDQ852090 DNM852090 DXI852090 EHE852090 ERA852090 FAW852090 FKS852090 FUO852090 GEK852090 GOG852090 GYC852090 HHY852090 HRU852090 IBQ852090 ILM852090 IVI852090 JFE852090 JPA852090 JYW852090 KIS852090 KSO852090 LCK852090 LMG852090 LWC852090 MFY852090 MPU852090 MZQ852090 NJM852090 NTI852090 ODE852090 ONA852090 OWW852090 PGS852090 PQO852090 QAK852090 QKG852090 QUC852090 RDY852090 RNU852090 RXQ852090 SHM852090 SRI852090 TBE852090 TLA852090 TUW852090 UES852090 UOO852090 UYK852090 VIG852090 VSC852090 WBY852090 WLU852090 WVQ852090 KIS983178 JE917626 TA917626 ACW917626 AMS917626 AWO917626 BGK917626 BQG917626 CAC917626 CJY917626 CTU917626 DDQ917626 DNM917626 DXI917626 EHE917626 ERA917626 FAW917626 FKS917626 FUO917626 GEK917626 GOG917626 GYC917626 HHY917626 HRU917626 IBQ917626 ILM917626 IVI917626 JFE917626 JPA917626 JYW917626 KIS917626 KSO917626 LCK917626 LMG917626 LWC917626 MFY917626 MPU917626 MZQ917626 NJM917626 NTI917626 ODE917626 ONA917626 OWW917626 PGS917626 PQO917626 QAK917626 QKG917626 QUC917626 RDY917626 RNU917626 RXQ917626 SHM917626 SRI917626 TBE917626 TLA917626 TUW917626 UES917626 UOO917626 UYK917626 VIG917626 VSC917626 WBY917626 WLU917626 WVQ917626 KSO983178 JE983162 TA983162 ACW983162 AMS983162 AWO983162 BGK983162 BQG983162 CAC983162 CJY983162 CTU983162 DDQ983162 DNM983162 DXI983162 EHE983162 ERA983162 FAW983162 FKS983162 FUO983162 GEK983162 GOG983162 GYC983162 HHY983162 HRU983162 IBQ983162 ILM983162 IVI983162 JFE983162 JPA983162 JYW983162 KIS983162 KSO983162 LCK983162 LMG983162 LWC983162 MFY983162 MPU983162 MZQ983162 NJM983162 NTI983162 ODE983162 ONA983162 OWW983162 PGS983162 PQO983162 QAK983162 QKG983162 QUC983162 RDY983162 RNU983162 RXQ983162 SHM983162 SRI983162 TBE983162 TLA983162 TUW983162 UES983162 UOO983162 UYK983162 VIG983162 VSC983162 WBY983162 WLU983162 WVQ983162 LCK983178 JE130 TA130 ACW130 AMS130 AWO130 BGK130 BQG130 CAC130 CJY130 CTU130 DDQ130 DNM130 DXI130 EHE130 ERA130 FAW130 FKS130 FUO130 GEK130 GOG130 GYC130 HHY130 HRU130 IBQ130 ILM130 IVI130 JFE130 JPA130 JYW130 KIS130 KSO130 LCK130 LMG130 LWC130 MFY130 MPU130 MZQ130 NJM130 NTI130 ODE130 ONA130 OWW130 PGS130 PQO130 QAK130 QKG130 QUC130 RDY130 RNU130 RXQ130 SHM130 SRI130 TBE130 TLA130 TUW130 UES130 UOO130 UYK130 VIG130 VSC130 WBY130 WLU130 WVQ130 LMG983178 JE65666 TA65666 ACW65666 AMS65666 AWO65666 BGK65666 BQG65666 CAC65666 CJY65666 CTU65666 DDQ65666 DNM65666 DXI65666 EHE65666 ERA65666 FAW65666 FKS65666 FUO65666 GEK65666 GOG65666 GYC65666 HHY65666 HRU65666 IBQ65666 ILM65666 IVI65666 JFE65666 JPA65666 JYW65666 KIS65666 KSO65666 LCK65666 LMG65666 LWC65666 MFY65666 MPU65666 MZQ65666 NJM65666 NTI65666 ODE65666 ONA65666 OWW65666 PGS65666 PQO65666 QAK65666 QKG65666 QUC65666 RDY65666 RNU65666 RXQ65666 SHM65666 SRI65666 TBE65666 TLA65666 TUW65666 UES65666 UOO65666 UYK65666 VIG65666 VSC65666 WBY65666 WLU65666 WVQ65666 LWC983178 JE131202 TA131202 ACW131202 AMS131202 AWO131202 BGK131202 BQG131202 CAC131202 CJY131202 CTU131202 DDQ131202 DNM131202 DXI131202 EHE131202 ERA131202 FAW131202 FKS131202 FUO131202 GEK131202 GOG131202 GYC131202 HHY131202 HRU131202 IBQ131202 ILM131202 IVI131202 JFE131202 JPA131202 JYW131202 KIS131202 KSO131202 LCK131202 LMG131202 LWC131202 MFY131202 MPU131202 MZQ131202 NJM131202 NTI131202 ODE131202 ONA131202 OWW131202 PGS131202 PQO131202 QAK131202 QKG131202 QUC131202 RDY131202 RNU131202 RXQ131202 SHM131202 SRI131202 TBE131202 TLA131202 TUW131202 UES131202 UOO131202 UYK131202 VIG131202 VSC131202 WBY131202 WLU131202 WVQ131202 MFY983178 JE196738 TA196738 ACW196738 AMS196738 AWO196738 BGK196738 BQG196738 CAC196738 CJY196738 CTU196738 DDQ196738 DNM196738 DXI196738 EHE196738 ERA196738 FAW196738 FKS196738 FUO196738 GEK196738 GOG196738 GYC196738 HHY196738 HRU196738 IBQ196738 ILM196738 IVI196738 JFE196738 JPA196738 JYW196738 KIS196738 KSO196738 LCK196738 LMG196738 LWC196738 MFY196738 MPU196738 MZQ196738 NJM196738 NTI196738 ODE196738 ONA196738 OWW196738 PGS196738 PQO196738 QAK196738 QKG196738 QUC196738 RDY196738 RNU196738 RXQ196738 SHM196738 SRI196738 TBE196738 TLA196738 TUW196738 UES196738 UOO196738 UYK196738 VIG196738 VSC196738 WBY196738 WLU196738 WVQ196738 MPU983178 JE262274 TA262274 ACW262274 AMS262274 AWO262274 BGK262274 BQG262274 CAC262274 CJY262274 CTU262274 DDQ262274 DNM262274 DXI262274 EHE262274 ERA262274 FAW262274 FKS262274 FUO262274 GEK262274 GOG262274 GYC262274 HHY262274 HRU262274 IBQ262274 ILM262274 IVI262274 JFE262274 JPA262274 JYW262274 KIS262274 KSO262274 LCK262274 LMG262274 LWC262274 MFY262274 MPU262274 MZQ262274 NJM262274 NTI262274 ODE262274 ONA262274 OWW262274 PGS262274 PQO262274 QAK262274 QKG262274 QUC262274 RDY262274 RNU262274 RXQ262274 SHM262274 SRI262274 TBE262274 TLA262274 TUW262274 UES262274 UOO262274 UYK262274 VIG262274 VSC262274 WBY262274 WLU262274 WVQ262274 MZQ983178 JE327810 TA327810 ACW327810 AMS327810 AWO327810 BGK327810 BQG327810 CAC327810 CJY327810 CTU327810 DDQ327810 DNM327810 DXI327810 EHE327810 ERA327810 FAW327810 FKS327810 FUO327810 GEK327810 GOG327810 GYC327810 HHY327810 HRU327810 IBQ327810 ILM327810 IVI327810 JFE327810 JPA327810 JYW327810 KIS327810 KSO327810 LCK327810 LMG327810 LWC327810 MFY327810 MPU327810 MZQ327810 NJM327810 NTI327810 ODE327810 ONA327810 OWW327810 PGS327810 PQO327810 QAK327810 QKG327810 QUC327810 RDY327810 RNU327810 RXQ327810 SHM327810 SRI327810 TBE327810 TLA327810 TUW327810 UES327810 UOO327810 UYK327810 VIG327810 VSC327810 WBY327810 WLU327810 WVQ327810 NJM983178 JE393346 TA393346 ACW393346 AMS393346 AWO393346 BGK393346 BQG393346 CAC393346 CJY393346 CTU393346 DDQ393346 DNM393346 DXI393346 EHE393346 ERA393346 FAW393346 FKS393346 FUO393346 GEK393346 GOG393346 GYC393346 HHY393346 HRU393346 IBQ393346 ILM393346 IVI393346 JFE393346 JPA393346 JYW393346 KIS393346 KSO393346 LCK393346 LMG393346 LWC393346 MFY393346 MPU393346 MZQ393346 NJM393346 NTI393346 ODE393346 ONA393346 OWW393346 PGS393346 PQO393346 QAK393346 QKG393346 QUC393346 RDY393346 RNU393346 RXQ393346 SHM393346 SRI393346 TBE393346 TLA393346 TUW393346 UES393346 UOO393346 UYK393346 VIG393346 VSC393346 WBY393346 WLU393346 WVQ393346 NTI983178 JE458882 TA458882 ACW458882 AMS458882 AWO458882 BGK458882 BQG458882 CAC458882 CJY458882 CTU458882 DDQ458882 DNM458882 DXI458882 EHE458882 ERA458882 FAW458882 FKS458882 FUO458882 GEK458882 GOG458882 GYC458882 HHY458882 HRU458882 IBQ458882 ILM458882 IVI458882 JFE458882 JPA458882 JYW458882 KIS458882 KSO458882 LCK458882 LMG458882 LWC458882 MFY458882 MPU458882 MZQ458882 NJM458882 NTI458882 ODE458882 ONA458882 OWW458882 PGS458882 PQO458882 QAK458882 QKG458882 QUC458882 RDY458882 RNU458882 RXQ458882 SHM458882 SRI458882 TBE458882 TLA458882 TUW458882 UES458882 UOO458882 UYK458882 VIG458882 VSC458882 WBY458882 WLU458882 WVQ458882 ODE983178 JE524418 TA524418 ACW524418 AMS524418 AWO524418 BGK524418 BQG524418 CAC524418 CJY524418 CTU524418 DDQ524418 DNM524418 DXI524418 EHE524418 ERA524418 FAW524418 FKS524418 FUO524418 GEK524418 GOG524418 GYC524418 HHY524418 HRU524418 IBQ524418 ILM524418 IVI524418 JFE524418 JPA524418 JYW524418 KIS524418 KSO524418 LCK524418 LMG524418 LWC524418 MFY524418 MPU524418 MZQ524418 NJM524418 NTI524418 ODE524418 ONA524418 OWW524418 PGS524418 PQO524418 QAK524418 QKG524418 QUC524418 RDY524418 RNU524418 RXQ524418 SHM524418 SRI524418 TBE524418 TLA524418 TUW524418 UES524418 UOO524418 UYK524418 VIG524418 VSC524418 WBY524418 WLU524418 WVQ524418 ONA983178 JE589954 TA589954 ACW589954 AMS589954 AWO589954 BGK589954 BQG589954 CAC589954 CJY589954 CTU589954 DDQ589954 DNM589954 DXI589954 EHE589954 ERA589954 FAW589954 FKS589954 FUO589954 GEK589954 GOG589954 GYC589954 HHY589954 HRU589954 IBQ589954 ILM589954 IVI589954 JFE589954 JPA589954 JYW589954 KIS589954 KSO589954 LCK589954 LMG589954 LWC589954 MFY589954 MPU589954 MZQ589954 NJM589954 NTI589954 ODE589954 ONA589954 OWW589954 PGS589954 PQO589954 QAK589954 QKG589954 QUC589954 RDY589954 RNU589954 RXQ589954 SHM589954 SRI589954 TBE589954 TLA589954 TUW589954 UES589954 UOO589954 UYK589954 VIG589954 VSC589954 WBY589954 WLU589954 WVQ589954 OWW983178 JE655490 TA655490 ACW655490 AMS655490 AWO655490 BGK655490 BQG655490 CAC655490 CJY655490 CTU655490 DDQ655490 DNM655490 DXI655490 EHE655490 ERA655490 FAW655490 FKS655490 FUO655490 GEK655490 GOG655490 GYC655490 HHY655490 HRU655490 IBQ655490 ILM655490 IVI655490 JFE655490 JPA655490 JYW655490 KIS655490 KSO655490 LCK655490 LMG655490 LWC655490 MFY655490 MPU655490 MZQ655490 NJM655490 NTI655490 ODE655490 ONA655490 OWW655490 PGS655490 PQO655490 QAK655490 QKG655490 QUC655490 RDY655490 RNU655490 RXQ655490 SHM655490 SRI655490 TBE655490 TLA655490 TUW655490 UES655490 UOO655490 UYK655490 VIG655490 VSC655490 WBY655490 WLU655490 WVQ655490 PGS983178 JE721026 TA721026 ACW721026 AMS721026 AWO721026 BGK721026 BQG721026 CAC721026 CJY721026 CTU721026 DDQ721026 DNM721026 DXI721026 EHE721026 ERA721026 FAW721026 FKS721026 FUO721026 GEK721026 GOG721026 GYC721026 HHY721026 HRU721026 IBQ721026 ILM721026 IVI721026 JFE721026 JPA721026 JYW721026 KIS721026 KSO721026 LCK721026 LMG721026 LWC721026 MFY721026 MPU721026 MZQ721026 NJM721026 NTI721026 ODE721026 ONA721026 OWW721026 PGS721026 PQO721026 QAK721026 QKG721026 QUC721026 RDY721026 RNU721026 RXQ721026 SHM721026 SRI721026 TBE721026 TLA721026 TUW721026 UES721026 UOO721026 UYK721026 VIG721026 VSC721026 WBY721026 WLU721026 WVQ721026 PQO983178 JE786562 TA786562 ACW786562 AMS786562 AWO786562 BGK786562 BQG786562 CAC786562 CJY786562 CTU786562 DDQ786562 DNM786562 DXI786562 EHE786562 ERA786562 FAW786562 FKS786562 FUO786562 GEK786562 GOG786562 GYC786562 HHY786562 HRU786562 IBQ786562 ILM786562 IVI786562 JFE786562 JPA786562 JYW786562 KIS786562 KSO786562 LCK786562 LMG786562 LWC786562 MFY786562 MPU786562 MZQ786562 NJM786562 NTI786562 ODE786562 ONA786562 OWW786562 PGS786562 PQO786562 QAK786562 QKG786562 QUC786562 RDY786562 RNU786562 RXQ786562 SHM786562 SRI786562 TBE786562 TLA786562 TUW786562 UES786562 UOO786562 UYK786562 VIG786562 VSC786562 WBY786562 WLU786562 WVQ786562 QAK983178 JE852098 TA852098 ACW852098 AMS852098 AWO852098 BGK852098 BQG852098 CAC852098 CJY852098 CTU852098 DDQ852098 DNM852098 DXI852098 EHE852098 ERA852098 FAW852098 FKS852098 FUO852098 GEK852098 GOG852098 GYC852098 HHY852098 HRU852098 IBQ852098 ILM852098 IVI852098 JFE852098 JPA852098 JYW852098 KIS852098 KSO852098 LCK852098 LMG852098 LWC852098 MFY852098 MPU852098 MZQ852098 NJM852098 NTI852098 ODE852098 ONA852098 OWW852098 PGS852098 PQO852098 QAK852098 QKG852098 QUC852098 RDY852098 RNU852098 RXQ852098 SHM852098 SRI852098 TBE852098 TLA852098 TUW852098 UES852098 UOO852098 UYK852098 VIG852098 VSC852098 WBY852098 WLU852098 WVQ852098 QKG983178 JE917634 TA917634 ACW917634 AMS917634 AWO917634 BGK917634 BQG917634 CAC917634 CJY917634 CTU917634 DDQ917634 DNM917634 DXI917634 EHE917634 ERA917634 FAW917634 FKS917634 FUO917634 GEK917634 GOG917634 GYC917634 HHY917634 HRU917634 IBQ917634 ILM917634 IVI917634 JFE917634 JPA917634 JYW917634 KIS917634 KSO917634 LCK917634 LMG917634 LWC917634 MFY917634 MPU917634 MZQ917634 NJM917634 NTI917634 ODE917634 ONA917634 OWW917634 PGS917634 PQO917634 QAK917634 QKG917634 QUC917634 RDY917634 RNU917634 RXQ917634 SHM917634 SRI917634 TBE917634 TLA917634 TUW917634 UES917634 UOO917634 UYK917634 VIG917634 VSC917634 WBY917634 WLU917634 WVQ917634 QUC983178 JE983170 TA983170 ACW983170 AMS983170 AWO983170 BGK983170 BQG983170 CAC983170 CJY983170 CTU983170 DDQ983170 DNM983170 DXI983170 EHE983170 ERA983170 FAW983170 FKS983170 FUO983170 GEK983170 GOG983170 GYC983170 HHY983170 HRU983170 IBQ983170 ILM983170 IVI983170 JFE983170 JPA983170 JYW983170 KIS983170 KSO983170 LCK983170 LMG983170 LWC983170 MFY983170 MPU983170 MZQ983170 NJM983170 NTI983170 ODE983170 ONA983170 OWW983170 PGS983170 PQO983170 QAK983170 QKG983170 QUC983170 RDY983170 RNU983170 RXQ983170 SHM983170 SRI983170 TBE983170 TLA983170 TUW983170 UES983170 UOO983170 UYK983170 VIG983170 VSC983170 WBY983170 WLU983170 WVQ983170 RDY983178 JE138 TA138 ACW138 AMS138 AWO138 BGK138 BQG138 CAC138 CJY138 CTU138 DDQ138 DNM138 DXI138 EHE138 ERA138 FAW138 FKS138 FUO138 GEK138 GOG138 GYC138 HHY138 HRU138 IBQ138 ILM138 IVI138 JFE138 JPA138 JYW138 KIS138 KSO138 LCK138 LMG138 LWC138 MFY138 MPU138 MZQ138 NJM138 NTI138 ODE138 ONA138 OWW138 PGS138 PQO138 QAK138 QKG138 QUC138 RDY138 RNU138 RXQ138 SHM138 SRI138 TBE138 TLA138 TUW138 UES138 UOO138 UYK138 VIG138 VSC138 WBY138 WLU138 WVQ138 RNU983178 JE65674 TA65674 ACW65674 AMS65674 AWO65674 BGK65674 BQG65674 CAC65674 CJY65674 CTU65674 DDQ65674 DNM65674 DXI65674 EHE65674 ERA65674 FAW65674 FKS65674 FUO65674 GEK65674 GOG65674 GYC65674 HHY65674 HRU65674 IBQ65674 ILM65674 IVI65674 JFE65674 JPA65674 JYW65674 KIS65674 KSO65674 LCK65674 LMG65674 LWC65674 MFY65674 MPU65674 MZQ65674 NJM65674 NTI65674 ODE65674 ONA65674 OWW65674 PGS65674 PQO65674 QAK65674 QKG65674 QUC65674 RDY65674 RNU65674 RXQ65674 SHM65674 SRI65674 TBE65674 TLA65674 TUW65674 UES65674 UOO65674 UYK65674 VIG65674 VSC65674 WBY65674 WLU65674 WVQ65674 RXQ983178 JE131210 TA131210 ACW131210 AMS131210 AWO131210 BGK131210 BQG131210 CAC131210 CJY131210 CTU131210 DDQ131210 DNM131210 DXI131210 EHE131210 ERA131210 FAW131210 FKS131210 FUO131210 GEK131210 GOG131210 GYC131210 HHY131210 HRU131210 IBQ131210 ILM131210 IVI131210 JFE131210 JPA131210 JYW131210 KIS131210 KSO131210 LCK131210 LMG131210 LWC131210 MFY131210 MPU131210 MZQ131210 NJM131210 NTI131210 ODE131210 ONA131210 OWW131210 PGS131210 PQO131210 QAK131210 QKG131210 QUC131210 RDY131210 RNU131210 RXQ131210 SHM131210 SRI131210 TBE131210 TLA131210 TUW131210 UES131210 UOO131210 UYK131210 VIG131210 VSC131210 WBY131210 WLU131210 WVQ131210 SHM983178 JE196746 TA196746 ACW196746 AMS196746 AWO196746 BGK196746 BQG196746 CAC196746 CJY196746 CTU196746 DDQ196746 DNM196746 DXI196746 EHE196746 ERA196746 FAW196746 FKS196746 FUO196746 GEK196746 GOG196746 GYC196746 HHY196746 HRU196746 IBQ196746 ILM196746 IVI196746 JFE196746 JPA196746 JYW196746 KIS196746 KSO196746 LCK196746 LMG196746 LWC196746 MFY196746 MPU196746 MZQ196746 NJM196746 NTI196746 ODE196746 ONA196746 OWW196746 PGS196746 PQO196746 QAK196746 QKG196746 QUC196746 RDY196746 RNU196746 RXQ196746 SHM196746 SRI196746 TBE196746 TLA196746 TUW196746 UES196746 UOO196746 UYK196746 VIG196746 VSC196746 WBY196746 WLU196746 WVQ196746 SRI983178 JE262282 TA262282 ACW262282 AMS262282 AWO262282 BGK262282 BQG262282 CAC262282 CJY262282 CTU262282 DDQ262282 DNM262282 DXI262282 EHE262282 ERA262282 FAW262282 FKS262282 FUO262282 GEK262282 GOG262282 GYC262282 HHY262282 HRU262282 IBQ262282 ILM262282 IVI262282 JFE262282 JPA262282 JYW262282 KIS262282 KSO262282 LCK262282 LMG262282 LWC262282 MFY262282 MPU262282 MZQ262282 NJM262282 NTI262282 ODE262282 ONA262282 OWW262282 PGS262282 PQO262282 QAK262282 QKG262282 QUC262282 RDY262282 RNU262282 RXQ262282 SHM262282 SRI262282 TBE262282 TLA262282 TUW262282 UES262282 UOO262282 UYK262282 VIG262282 VSC262282 WBY262282 WLU262282 WVQ262282 TBE983178 JE327818 TA327818 ACW327818 AMS327818 AWO327818 BGK327818 BQG327818 CAC327818 CJY327818 CTU327818 DDQ327818 DNM327818 DXI327818 EHE327818 ERA327818 FAW327818 FKS327818 FUO327818 GEK327818 GOG327818 GYC327818 HHY327818 HRU327818 IBQ327818 ILM327818 IVI327818 JFE327818 JPA327818 JYW327818 KIS327818 KSO327818 LCK327818 LMG327818 LWC327818 MFY327818 MPU327818 MZQ327818 NJM327818 NTI327818 ODE327818 ONA327818 OWW327818 PGS327818 PQO327818 QAK327818 QKG327818 QUC327818 RDY327818 RNU327818 RXQ327818 SHM327818 SRI327818 TBE327818 TLA327818 TUW327818 UES327818 UOO327818 UYK327818 VIG327818 VSC327818 WBY327818 WLU327818 WVQ327818 TLA983178 JE393354 TA393354 ACW393354 AMS393354 AWO393354 BGK393354 BQG393354 CAC393354 CJY393354 CTU393354 DDQ393354 DNM393354 DXI393354 EHE393354 ERA393354 FAW393354 FKS393354 FUO393354 GEK393354 GOG393354 GYC393354 HHY393354 HRU393354 IBQ393354 ILM393354 IVI393354 JFE393354 JPA393354 JYW393354 KIS393354 KSO393354 LCK393354 LMG393354 LWC393354 MFY393354 MPU393354 MZQ393354 NJM393354 NTI393354 ODE393354 ONA393354 OWW393354 PGS393354 PQO393354 QAK393354 QKG393354 QUC393354 RDY393354 RNU393354 RXQ393354 SHM393354 SRI393354 TBE393354 TLA393354 TUW393354 UES393354 UOO393354 UYK393354 VIG393354 VSC393354 WBY393354 WLU393354 WVQ393354 TUW983178 JE458890 TA458890 ACW458890 AMS458890 AWO458890 BGK458890 BQG458890 CAC458890 CJY458890 CTU458890 DDQ458890 DNM458890 DXI458890 EHE458890 ERA458890 FAW458890 FKS458890 FUO458890 GEK458890 GOG458890 GYC458890 HHY458890 HRU458890 IBQ458890 ILM458890 IVI458890 JFE458890 JPA458890 JYW458890 KIS458890 KSO458890 LCK458890 LMG458890 LWC458890 MFY458890 MPU458890 MZQ458890 NJM458890 NTI458890 ODE458890 ONA458890 OWW458890 PGS458890 PQO458890 QAK458890 QKG458890 QUC458890 RDY458890 RNU458890 RXQ458890 SHM458890 SRI458890 TBE458890 TLA458890 TUW458890 UES458890 UOO458890 UYK458890 VIG458890 VSC458890 WBY458890 WLU458890 WVQ458890 UES983178 JE524426 TA524426 ACW524426 AMS524426 AWO524426 BGK524426 BQG524426 CAC524426 CJY524426 CTU524426 DDQ524426 DNM524426 DXI524426 EHE524426 ERA524426 FAW524426 FKS524426 FUO524426 GEK524426 GOG524426 GYC524426 HHY524426 HRU524426 IBQ524426 ILM524426 IVI524426 JFE524426 JPA524426 JYW524426 KIS524426 KSO524426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3">
    <tabColor rgb="FFFFC000"/>
  </sheetPr>
  <dimension ref="B2:D58"/>
  <sheetViews>
    <sheetView zoomScale="80" zoomScaleNormal="80" workbookViewId="0">
      <pane ySplit="2" topLeftCell="A11" activePane="bottomLeft" state="frozen"/>
      <selection activeCell="B2" sqref="B2:G2"/>
      <selection pane="bottomLeft" activeCell="B2" sqref="B2:G2"/>
    </sheetView>
  </sheetViews>
  <sheetFormatPr defaultColWidth="9.140625" defaultRowHeight="15"/>
  <cols>
    <col min="1" max="1" width="9.140625" style="38"/>
    <col min="2" max="2" width="30.28515625" style="37" customWidth="1"/>
    <col min="3" max="3" width="79.42578125" style="38" customWidth="1"/>
    <col min="4" max="4" width="22" style="39" customWidth="1"/>
    <col min="5" max="16384" width="9.140625" style="38"/>
  </cols>
  <sheetData>
    <row r="2" spans="2:4" ht="70.5" customHeight="1">
      <c r="B2" s="724" t="s">
        <v>208</v>
      </c>
      <c r="C2" s="724"/>
      <c r="D2" s="724"/>
    </row>
    <row r="4" spans="2:4" ht="27" customHeight="1">
      <c r="B4" s="339" t="s">
        <v>241</v>
      </c>
    </row>
    <row r="5" spans="2:4" ht="27" customHeight="1">
      <c r="B5" s="68" t="s">
        <v>253</v>
      </c>
      <c r="D5" s="39">
        <v>1</v>
      </c>
    </row>
    <row r="6" spans="2:4" ht="31.5" customHeight="1">
      <c r="B6" s="68" t="str">
        <f>'1.Vezetői összefoglaló'!B1:E1</f>
        <v xml:space="preserve">1. Vezetői összefoglaló
</v>
      </c>
      <c r="D6" s="39">
        <v>3</v>
      </c>
    </row>
    <row r="7" spans="2:4" ht="31.5" customHeight="1">
      <c r="B7" s="68" t="str">
        <f>'2.Kritikus tényezők'!B1:E1</f>
        <v>2. Kritikus tényezők a vállalkozás indításakor</v>
      </c>
      <c r="C7" s="41"/>
      <c r="D7" s="39">
        <v>4</v>
      </c>
    </row>
    <row r="8" spans="2:4" ht="31.5" customHeight="1">
      <c r="B8" s="68" t="str">
        <f>'3.Vállalkozás bemutatása'!B1:F1</f>
        <v>3. A vállalkozás bemutatása</v>
      </c>
      <c r="D8" s="39">
        <v>6</v>
      </c>
    </row>
    <row r="9" spans="2:4" ht="31.5" customHeight="1">
      <c r="B9" s="68" t="str">
        <f>'4.Vállalkozó bemutatása'!B1:E1</f>
        <v>4. A vállalkozó bemutatása</v>
      </c>
      <c r="D9" s="39">
        <v>8</v>
      </c>
    </row>
    <row r="10" spans="2:4" ht="31.5" customHeight="1">
      <c r="B10" s="68" t="str">
        <f>'5. Működési terv'!B1:G1</f>
        <v>5. Működési terv</v>
      </c>
      <c r="D10" s="39">
        <v>10</v>
      </c>
    </row>
    <row r="11" spans="2:4" ht="31.5" customHeight="1">
      <c r="B11" s="68" t="str">
        <f>'6.GANTT'!B1:N1</f>
        <v>6. GANTT diagram</v>
      </c>
      <c r="D11" s="39">
        <v>13</v>
      </c>
    </row>
    <row r="12" spans="2:4" ht="31.5" customHeight="1">
      <c r="B12" s="68" t="str">
        <f>'7.Piac-,versenytárselemzés'!B1:F1</f>
        <v>7. Piac- és versenytárselemzés</v>
      </c>
      <c r="D12" s="39">
        <v>14</v>
      </c>
    </row>
    <row r="13" spans="2:4" ht="31.5" customHeight="1">
      <c r="B13" s="68" t="str">
        <f>'8.Árazás,értékesítés'!B1:O1</f>
        <v>8. Árazás, értékesítési terv</v>
      </c>
      <c r="D13" s="39">
        <v>19</v>
      </c>
    </row>
    <row r="14" spans="2:4" ht="31.5" customHeight="1">
      <c r="B14" s="68" t="str">
        <f>'9.Kommunikációs terv'!B1:O1</f>
        <v>9. Kommunikációs terv</v>
      </c>
      <c r="D14" s="39">
        <v>21</v>
      </c>
    </row>
    <row r="15" spans="2:4" ht="31.5" customHeight="1">
      <c r="B15" s="68" t="str">
        <f>'10.a-Cash-flow 1. év'!B1:C1</f>
        <v>10.a) Cash-flow előrejelzés 1. év</v>
      </c>
      <c r="D15" s="39">
        <v>23</v>
      </c>
    </row>
    <row r="16" spans="2:4" ht="31.5" customHeight="1">
      <c r="B16" s="633" t="str">
        <f>'10.b-Cash-flow 2. év'!B1:C1</f>
        <v>10.b) Cash-flow előrejelzés 2. év</v>
      </c>
      <c r="D16" s="39">
        <v>26</v>
      </c>
    </row>
    <row r="17" spans="2:4" ht="31.5" customHeight="1">
      <c r="B17" s="633" t="str">
        <f>'10.c-Cash-flow 3-4. év'!B1:D1</f>
        <v>10.c) Cash-flow előrejelzés 3., 4. év</v>
      </c>
      <c r="D17" s="39">
        <v>29</v>
      </c>
    </row>
    <row r="18" spans="2:4" ht="31.5" customHeight="1">
      <c r="B18" s="68" t="str">
        <f>'11.Eredménykimutatás'!B1:D1</f>
        <v>11. Eredménykimutatás</v>
      </c>
      <c r="D18" s="39">
        <v>34</v>
      </c>
    </row>
    <row r="19" spans="2:4" ht="31.5" customHeight="1">
      <c r="B19" s="68" t="str">
        <f>'12.Veszélyforrás, mellékletek'!B1:C1</f>
        <v>12. Veszélyforrások, mellékletek</v>
      </c>
      <c r="D19" s="39">
        <v>35</v>
      </c>
    </row>
    <row r="20" spans="2:4" ht="31.5" customHeight="1">
      <c r="B20" s="68" t="str">
        <f>'12.Veszélyforrás, mellékletek'!B10</f>
        <v xml:space="preserve">Kötelező mellékletek: </v>
      </c>
      <c r="D20" s="39">
        <v>36</v>
      </c>
    </row>
    <row r="21" spans="2:4" ht="31.5" customHeight="1">
      <c r="B21" s="40"/>
    </row>
    <row r="25" spans="2:4" ht="3" customHeight="1"/>
    <row r="44" spans="4:4" ht="41.25" customHeight="1"/>
    <row r="48" spans="4:4">
      <c r="D48" s="70" t="s">
        <v>263</v>
      </c>
    </row>
    <row r="52" ht="44.25" customHeight="1"/>
    <row r="58" ht="42.75" customHeight="1"/>
  </sheetData>
  <mergeCells count="1">
    <mergeCell ref="B2:D2"/>
  </mergeCells>
  <hyperlinks>
    <hyperlink ref="B6" location="'2.Vezetői összefoglaló'!A1" display="Vezetői összefoglaló"/>
    <hyperlink ref="B7" location="'3.Kritikus tényezők'!A1" display="Kritikus tényezők a vállalkozás indításakor"/>
    <hyperlink ref="B8" location="'4.Vállalkozás bemutatása'!A1" display="A vállalkozás bemutatása"/>
    <hyperlink ref="B9" location="'5.Vállalkozó bemutatása'!A1" display="A vállalkozó bemutatása"/>
    <hyperlink ref="B10" location="'6. Működési terv'!A1" display="Működési terv"/>
    <hyperlink ref="B11" location="'7.GANTT'!A1" display="GANTT diagram"/>
    <hyperlink ref="B12" location="'8.Piac-, versenytárselemzés'!A1" display="Piac- és versenytárselemzés"/>
    <hyperlink ref="B13" location="'9.Árazás,értékesítés,komm.'!A1" display="Árazás, értékesítési terv, kommunikáció"/>
    <hyperlink ref="B14" location="'10.a-Cash-flow 1. év'!A1" display="Cash-flow előrejelzés 1. év"/>
    <hyperlink ref="B15" location="'10.b-Cash-flow 2-3. év'!A1" display="Cash-flow előrejelzés 2., 3. év"/>
    <hyperlink ref="B18" location="'12.Veszélyforrás, mellékletek'!A1" display="Veszélyforrások, mellékletek"/>
  </hyperlink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4" max="16383" man="1"/>
    <brk id="67" max="16383" man="1"/>
  </rowBreaks>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4">
    <tabColor rgb="FFFFC000"/>
  </sheetPr>
  <dimension ref="A1:F57"/>
  <sheetViews>
    <sheetView view="pageBreakPreview" zoomScale="60" zoomScaleNormal="60" workbookViewId="0">
      <pane ySplit="3" topLeftCell="A4" activePane="bottomLeft" state="frozen"/>
      <selection activeCell="B2" sqref="B2:G2"/>
      <selection pane="bottomLeft" activeCell="B5" sqref="B5:E20"/>
    </sheetView>
  </sheetViews>
  <sheetFormatPr defaultColWidth="9.140625" defaultRowHeight="15"/>
  <cols>
    <col min="1" max="1" width="3" style="36" customWidth="1"/>
    <col min="2" max="2" width="32.28515625" style="70" customWidth="1"/>
    <col min="3" max="3" width="53" style="70" customWidth="1"/>
    <col min="4" max="4" width="22" style="70" customWidth="1"/>
    <col min="5" max="5" width="33.7109375" style="70" customWidth="1"/>
    <col min="6" max="6" width="126" style="36" customWidth="1"/>
    <col min="7" max="16384" width="9.140625" style="36"/>
  </cols>
  <sheetData>
    <row r="1" spans="1:6" ht="51.75" customHeight="1">
      <c r="B1" s="725" t="s">
        <v>271</v>
      </c>
      <c r="C1" s="726"/>
      <c r="D1" s="726"/>
      <c r="E1" s="727"/>
      <c r="F1" s="75" t="s">
        <v>284</v>
      </c>
    </row>
    <row r="2" spans="1:6" ht="24.75" customHeight="1" thickBot="1">
      <c r="B2" s="728" t="s">
        <v>527</v>
      </c>
      <c r="C2" s="729"/>
      <c r="D2" s="729"/>
      <c r="E2" s="730"/>
      <c r="F2" s="111" t="s">
        <v>285</v>
      </c>
    </row>
    <row r="3" spans="1:6" ht="32.25" customHeight="1" thickBot="1">
      <c r="A3" s="187">
        <v>5000</v>
      </c>
      <c r="B3" s="108" t="s">
        <v>1</v>
      </c>
      <c r="C3" s="188">
        <f>LEN(B5)</f>
        <v>4405</v>
      </c>
      <c r="D3" s="731" t="str">
        <f>IF(C3&gt;A3,CONCATENATE("Karaktertúllépés! Kérjük, válaszát maximum ",A3," karakterben foglalja össze!"),CONCATENATE("Még beírható karakterek száma:   ",A3-C3))</f>
        <v>Még beírható karakterek száma:   595</v>
      </c>
      <c r="E3" s="732"/>
      <c r="F3" s="183"/>
    </row>
    <row r="4" spans="1:6" ht="15.75" customHeight="1" thickBot="1">
      <c r="B4" s="184"/>
      <c r="C4" s="72"/>
      <c r="D4" s="73"/>
      <c r="E4" s="185"/>
      <c r="F4" s="6"/>
    </row>
    <row r="5" spans="1:6" ht="327" customHeight="1" thickBot="1">
      <c r="B5" s="736" t="s">
        <v>781</v>
      </c>
      <c r="C5" s="737"/>
      <c r="D5" s="737"/>
      <c r="E5" s="738"/>
      <c r="F5" s="636" t="s">
        <v>531</v>
      </c>
    </row>
    <row r="6" spans="1:6" ht="321.75" customHeight="1">
      <c r="B6" s="739"/>
      <c r="C6" s="740"/>
      <c r="D6" s="740"/>
      <c r="E6" s="741"/>
      <c r="F6" s="733" t="s">
        <v>532</v>
      </c>
    </row>
    <row r="7" spans="1:6">
      <c r="B7" s="739"/>
      <c r="C7" s="740"/>
      <c r="D7" s="740"/>
      <c r="E7" s="741"/>
      <c r="F7" s="734"/>
    </row>
    <row r="8" spans="1:6">
      <c r="B8" s="739"/>
      <c r="C8" s="740"/>
      <c r="D8" s="740"/>
      <c r="E8" s="741"/>
      <c r="F8" s="734"/>
    </row>
    <row r="9" spans="1:6">
      <c r="B9" s="739"/>
      <c r="C9" s="740"/>
      <c r="D9" s="740"/>
      <c r="E9" s="741"/>
      <c r="F9" s="734"/>
    </row>
    <row r="10" spans="1:6">
      <c r="B10" s="739"/>
      <c r="C10" s="740"/>
      <c r="D10" s="740"/>
      <c r="E10" s="741"/>
      <c r="F10" s="734"/>
    </row>
    <row r="11" spans="1:6">
      <c r="B11" s="739"/>
      <c r="C11" s="740"/>
      <c r="D11" s="740"/>
      <c r="E11" s="741"/>
      <c r="F11" s="734"/>
    </row>
    <row r="12" spans="1:6">
      <c r="B12" s="739"/>
      <c r="C12" s="740"/>
      <c r="D12" s="740"/>
      <c r="E12" s="741"/>
      <c r="F12" s="734"/>
    </row>
    <row r="13" spans="1:6">
      <c r="B13" s="739"/>
      <c r="C13" s="740"/>
      <c r="D13" s="740"/>
      <c r="E13" s="741"/>
      <c r="F13" s="734"/>
    </row>
    <row r="14" spans="1:6">
      <c r="B14" s="739"/>
      <c r="C14" s="740"/>
      <c r="D14" s="740"/>
      <c r="E14" s="741"/>
      <c r="F14" s="734"/>
    </row>
    <row r="15" spans="1:6">
      <c r="B15" s="739"/>
      <c r="C15" s="740"/>
      <c r="D15" s="740"/>
      <c r="E15" s="741"/>
      <c r="F15" s="734"/>
    </row>
    <row r="16" spans="1:6">
      <c r="B16" s="739"/>
      <c r="C16" s="740"/>
      <c r="D16" s="740"/>
      <c r="E16" s="741"/>
      <c r="F16" s="734"/>
    </row>
    <row r="17" spans="2:6">
      <c r="B17" s="739"/>
      <c r="C17" s="740"/>
      <c r="D17" s="740"/>
      <c r="E17" s="741"/>
      <c r="F17" s="734"/>
    </row>
    <row r="18" spans="2:6">
      <c r="B18" s="739"/>
      <c r="C18" s="740"/>
      <c r="D18" s="740"/>
      <c r="E18" s="741"/>
      <c r="F18" s="734"/>
    </row>
    <row r="19" spans="2:6">
      <c r="B19" s="739"/>
      <c r="C19" s="740"/>
      <c r="D19" s="740"/>
      <c r="E19" s="741"/>
      <c r="F19" s="734"/>
    </row>
    <row r="20" spans="2:6" ht="15.75" thickBot="1">
      <c r="B20" s="742"/>
      <c r="C20" s="743"/>
      <c r="D20" s="743"/>
      <c r="E20" s="744"/>
      <c r="F20" s="735"/>
    </row>
    <row r="24" spans="2:6" ht="3" customHeight="1"/>
    <row r="43" ht="41.25" customHeight="1"/>
    <row r="49" ht="44.25" customHeight="1"/>
    <row r="57" ht="42.75" customHeight="1"/>
  </sheetData>
  <sheetProtection formatCells="0" formatRows="0"/>
  <mergeCells count="5">
    <mergeCell ref="B1:E1"/>
    <mergeCell ref="B2:E2"/>
    <mergeCell ref="D3:E3"/>
    <mergeCell ref="F6:F20"/>
    <mergeCell ref="B5:E20"/>
  </mergeCells>
  <conditionalFormatting sqref="D3:E3">
    <cfRule type="expression" dxfId="187" priority="1">
      <formula>C3&gt;A3</formula>
    </cfRule>
  </conditionalFormatting>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1" max="16383" man="1"/>
    <brk id="64" max="16383" man="1"/>
  </rowBreak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5">
    <tabColor rgb="FFFFC000"/>
  </sheetPr>
  <dimension ref="A1:F51"/>
  <sheetViews>
    <sheetView view="pageBreakPreview" zoomScale="70" zoomScaleNormal="60" zoomScaleSheetLayoutView="70" workbookViewId="0">
      <pane ySplit="1" topLeftCell="A16" activePane="bottomLeft" state="frozen"/>
      <selection activeCell="B2" sqref="B2:G2"/>
      <selection pane="bottomLeft" activeCell="B24" sqref="B24:C24"/>
    </sheetView>
  </sheetViews>
  <sheetFormatPr defaultColWidth="9.140625" defaultRowHeight="15"/>
  <cols>
    <col min="1" max="1" width="3" style="4" customWidth="1"/>
    <col min="2" max="2" width="30.28515625" style="67" customWidth="1"/>
    <col min="3" max="3" width="37" style="67" customWidth="1"/>
    <col min="4" max="4" width="22" style="67" customWidth="1"/>
    <col min="5" max="5" width="47.42578125" style="67" customWidth="1"/>
    <col min="6" max="6" width="147" style="67" customWidth="1"/>
    <col min="7" max="16384" width="9.140625" style="4"/>
  </cols>
  <sheetData>
    <row r="1" spans="1:6" ht="58.5" customHeight="1" thickBot="1">
      <c r="B1" s="762" t="s">
        <v>242</v>
      </c>
      <c r="C1" s="763"/>
      <c r="D1" s="763"/>
      <c r="E1" s="764"/>
      <c r="F1" s="186" t="s">
        <v>209</v>
      </c>
    </row>
    <row r="2" spans="1:6" ht="37.5" customHeight="1" thickBot="1">
      <c r="B2" s="765" t="s">
        <v>264</v>
      </c>
      <c r="C2" s="766"/>
      <c r="D2" s="766"/>
      <c r="E2" s="767"/>
      <c r="F2" s="112" t="s">
        <v>286</v>
      </c>
    </row>
    <row r="3" spans="1:6" ht="32.25" customHeight="1" thickBot="1">
      <c r="A3" s="239">
        <v>500</v>
      </c>
      <c r="B3" s="108" t="s">
        <v>1</v>
      </c>
      <c r="C3" s="188">
        <f>LEN(B4)</f>
        <v>45</v>
      </c>
      <c r="D3" s="731" t="str">
        <f>IF(C3&gt;A3,CONCATENATE("Karaktertúllépés! Kérjük, válaszát maximum ",A3," karakterben foglalja össze!"),CONCATENATE("Még beírható karakterek száma:   ",A3-C3))</f>
        <v>Még beírható karakterek száma:   455</v>
      </c>
      <c r="E3" s="732"/>
      <c r="F3" s="252"/>
    </row>
    <row r="4" spans="1:6" ht="169.5" customHeight="1" thickBot="1">
      <c r="B4" s="768" t="s">
        <v>622</v>
      </c>
      <c r="C4" s="769"/>
      <c r="D4" s="769"/>
      <c r="E4" s="770"/>
      <c r="F4" s="242" t="s">
        <v>210</v>
      </c>
    </row>
    <row r="5" spans="1:6" ht="13.5" customHeight="1">
      <c r="B5" s="250"/>
      <c r="C5" s="70"/>
      <c r="D5" s="70"/>
      <c r="E5" s="247"/>
      <c r="F5" s="241"/>
    </row>
    <row r="6" spans="1:6" ht="37.5" customHeight="1" thickBot="1">
      <c r="B6" s="751" t="s">
        <v>2</v>
      </c>
      <c r="C6" s="752"/>
      <c r="D6" s="752"/>
      <c r="E6" s="753"/>
      <c r="F6" s="241"/>
    </row>
    <row r="7" spans="1:6" ht="92.25" customHeight="1" thickBot="1">
      <c r="B7" s="774" t="s">
        <v>622</v>
      </c>
      <c r="C7" s="775"/>
      <c r="D7" s="775"/>
      <c r="E7" s="776"/>
      <c r="F7" s="253" t="s">
        <v>414</v>
      </c>
    </row>
    <row r="8" spans="1:6" ht="23.25" customHeight="1" thickBot="1">
      <c r="B8" s="251"/>
      <c r="C8" s="78"/>
      <c r="D8" s="777" t="s">
        <v>415</v>
      </c>
      <c r="E8" s="778"/>
      <c r="F8" s="241"/>
    </row>
    <row r="9" spans="1:6" s="45" customFormat="1" ht="40.5" customHeight="1" thickBot="1">
      <c r="B9" s="235"/>
      <c r="C9" s="779" t="s">
        <v>356</v>
      </c>
      <c r="D9" s="780"/>
      <c r="E9" s="781"/>
      <c r="F9" s="241"/>
    </row>
    <row r="10" spans="1:6" ht="44.25" customHeight="1" thickBot="1">
      <c r="B10" s="771" t="s">
        <v>3</v>
      </c>
      <c r="C10" s="772"/>
      <c r="D10" s="772"/>
      <c r="E10" s="773"/>
      <c r="F10" s="241"/>
    </row>
    <row r="11" spans="1:6" ht="38.25" customHeight="1" thickBot="1">
      <c r="A11" s="239">
        <v>500</v>
      </c>
      <c r="B11" s="108" t="s">
        <v>1</v>
      </c>
      <c r="C11" s="188">
        <f>LEN(B12)</f>
        <v>45</v>
      </c>
      <c r="D11" s="731" t="str">
        <f>IF(C11&gt;A11,CONCATENATE("Karaktertúllépés! Kérjük, válaszát maximum ",A11," karakterben foglalja össze!"),CONCATENATE("Még beírható karakterek száma:   ",A11-C11))</f>
        <v>Még beírható karakterek száma:   455</v>
      </c>
      <c r="E11" s="732"/>
      <c r="F11" s="252"/>
    </row>
    <row r="12" spans="1:6" ht="134.25" customHeight="1" thickBot="1">
      <c r="B12" s="768" t="s">
        <v>622</v>
      </c>
      <c r="C12" s="769"/>
      <c r="D12" s="769"/>
      <c r="E12" s="770"/>
      <c r="F12" s="254" t="s">
        <v>416</v>
      </c>
    </row>
    <row r="13" spans="1:6" ht="9" customHeight="1">
      <c r="B13" s="250"/>
      <c r="C13" s="70"/>
      <c r="D13" s="70"/>
      <c r="E13" s="247"/>
      <c r="F13" s="253"/>
    </row>
    <row r="14" spans="1:6" ht="28.5" customHeight="1" thickBot="1">
      <c r="B14" s="751" t="s">
        <v>7</v>
      </c>
      <c r="C14" s="752"/>
      <c r="D14" s="752"/>
      <c r="E14" s="753"/>
      <c r="F14" s="782" t="s">
        <v>265</v>
      </c>
    </row>
    <row r="15" spans="1:6" ht="27.75" customHeight="1">
      <c r="B15" s="754" t="s">
        <v>4</v>
      </c>
      <c r="C15" s="755"/>
      <c r="D15" s="755" t="s">
        <v>5</v>
      </c>
      <c r="E15" s="756"/>
      <c r="F15" s="782"/>
    </row>
    <row r="16" spans="1:6" ht="139.5" customHeight="1">
      <c r="B16" s="748" t="s">
        <v>627</v>
      </c>
      <c r="C16" s="749"/>
      <c r="D16" s="749" t="s">
        <v>739</v>
      </c>
      <c r="E16" s="761"/>
      <c r="F16" s="255" t="s">
        <v>267</v>
      </c>
    </row>
    <row r="17" spans="2:6" ht="139.5" customHeight="1">
      <c r="B17" s="748" t="s">
        <v>628</v>
      </c>
      <c r="C17" s="749"/>
      <c r="D17" s="749" t="s">
        <v>629</v>
      </c>
      <c r="E17" s="761"/>
      <c r="F17" s="255" t="s">
        <v>269</v>
      </c>
    </row>
    <row r="18" spans="2:6" ht="139.5" customHeight="1" thickBot="1">
      <c r="B18" s="750" t="s">
        <v>623</v>
      </c>
      <c r="C18" s="746"/>
      <c r="D18" s="746" t="s">
        <v>630</v>
      </c>
      <c r="E18" s="747"/>
      <c r="F18" s="256" t="s">
        <v>270</v>
      </c>
    </row>
    <row r="19" spans="2:6" ht="13.5" customHeight="1">
      <c r="B19" s="250"/>
      <c r="C19" s="70"/>
      <c r="D19" s="70"/>
      <c r="E19" s="247"/>
      <c r="F19" s="257"/>
    </row>
    <row r="20" spans="2:6" ht="28.5" customHeight="1" thickBot="1">
      <c r="B20" s="751" t="s">
        <v>6</v>
      </c>
      <c r="C20" s="752"/>
      <c r="D20" s="752"/>
      <c r="E20" s="753"/>
      <c r="F20" s="745" t="s">
        <v>257</v>
      </c>
    </row>
    <row r="21" spans="2:6" ht="33.75" customHeight="1">
      <c r="B21" s="754" t="s">
        <v>4</v>
      </c>
      <c r="C21" s="755"/>
      <c r="D21" s="755" t="s">
        <v>5</v>
      </c>
      <c r="E21" s="756"/>
      <c r="F21" s="745"/>
    </row>
    <row r="22" spans="2:6" ht="135" customHeight="1">
      <c r="B22" s="757" t="s">
        <v>631</v>
      </c>
      <c r="C22" s="758"/>
      <c r="D22" s="759" t="s">
        <v>632</v>
      </c>
      <c r="E22" s="760"/>
      <c r="F22" s="253"/>
    </row>
    <row r="23" spans="2:6" ht="135" customHeight="1">
      <c r="B23" s="748" t="s">
        <v>624</v>
      </c>
      <c r="C23" s="749"/>
      <c r="D23" s="749" t="s">
        <v>625</v>
      </c>
      <c r="E23" s="761"/>
      <c r="F23" s="258" t="s">
        <v>268</v>
      </c>
    </row>
    <row r="24" spans="2:6" ht="135" customHeight="1" thickBot="1">
      <c r="B24" s="750" t="s">
        <v>740</v>
      </c>
      <c r="C24" s="746"/>
      <c r="D24" s="746" t="s">
        <v>626</v>
      </c>
      <c r="E24" s="747"/>
      <c r="F24" s="259" t="s">
        <v>293</v>
      </c>
    </row>
    <row r="37" ht="41.25" customHeight="1"/>
    <row r="39" ht="44.25" customHeight="1"/>
    <row r="51" ht="42.75" customHeight="1"/>
  </sheetData>
  <sheetProtection formatCells="0" formatRows="0"/>
  <mergeCells count="31">
    <mergeCell ref="F14:F15"/>
    <mergeCell ref="B15:C15"/>
    <mergeCell ref="B14:E14"/>
    <mergeCell ref="B17:C17"/>
    <mergeCell ref="B18:C18"/>
    <mergeCell ref="D15:E15"/>
    <mergeCell ref="D16:E16"/>
    <mergeCell ref="D17:E17"/>
    <mergeCell ref="B1:E1"/>
    <mergeCell ref="B2:E2"/>
    <mergeCell ref="B4:E4"/>
    <mergeCell ref="B10:E10"/>
    <mergeCell ref="B12:E12"/>
    <mergeCell ref="B6:E6"/>
    <mergeCell ref="B7:E7"/>
    <mergeCell ref="D8:E8"/>
    <mergeCell ref="C9:E9"/>
    <mergeCell ref="D3:E3"/>
    <mergeCell ref="D11:E11"/>
    <mergeCell ref="F20:F21"/>
    <mergeCell ref="D18:E18"/>
    <mergeCell ref="B16:C16"/>
    <mergeCell ref="B24:C24"/>
    <mergeCell ref="D24:E24"/>
    <mergeCell ref="B20:E20"/>
    <mergeCell ref="B21:C21"/>
    <mergeCell ref="D21:E21"/>
    <mergeCell ref="B22:C22"/>
    <mergeCell ref="D22:E22"/>
    <mergeCell ref="B23:C23"/>
    <mergeCell ref="D23:E23"/>
  </mergeCells>
  <conditionalFormatting sqref="D3:E3">
    <cfRule type="expression" dxfId="186" priority="2">
      <formula>C3&gt;A3</formula>
    </cfRule>
  </conditionalFormatting>
  <conditionalFormatting sqref="D11:E11">
    <cfRule type="expression" dxfId="185" priority="1">
      <formula>C11&gt;A11</formula>
    </cfRule>
  </conditionalFormatting>
  <hyperlinks>
    <hyperlink ref="D8" r:id="rId1"/>
  </hyperlinks>
  <printOptions horizontalCentered="1"/>
  <pageMargins left="0.23622047244094491" right="0.23622047244094491" top="0.74803149606299213" bottom="0.74803149606299213" header="0.31496062992125984" footer="0.31496062992125984"/>
  <pageSetup paperSize="9" scale="50" fitToHeight="2"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3" manualBreakCount="3">
    <brk id="13" max="16383" man="1"/>
    <brk id="25" max="16383" man="1"/>
    <brk id="58" max="16383" man="1"/>
  </rowBreaks>
  <legacyDrawingHF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
    <tabColor rgb="FFFFC000"/>
  </sheetPr>
  <dimension ref="A1:I54"/>
  <sheetViews>
    <sheetView view="pageBreakPreview" topLeftCell="A3" zoomScale="60" zoomScaleNormal="80" workbookViewId="0">
      <selection activeCell="C16" sqref="C16:F16"/>
    </sheetView>
  </sheetViews>
  <sheetFormatPr defaultColWidth="9.140625" defaultRowHeight="15"/>
  <cols>
    <col min="1" max="1" width="4.28515625" style="67" customWidth="1"/>
    <col min="2" max="2" width="30.28515625" style="92" customWidth="1"/>
    <col min="3" max="3" width="7.5703125" style="67" customWidth="1"/>
    <col min="4" max="4" width="22.28515625" style="67" customWidth="1"/>
    <col min="5" max="5" width="23.42578125" style="67" customWidth="1"/>
    <col min="6" max="6" width="33.7109375" style="67" customWidth="1"/>
    <col min="7" max="7" width="81.5703125" style="67" customWidth="1"/>
    <col min="8" max="16384" width="9.140625" style="67"/>
  </cols>
  <sheetData>
    <row r="1" spans="1:9" ht="27.75">
      <c r="A1" s="4"/>
      <c r="B1" s="801" t="s">
        <v>243</v>
      </c>
      <c r="C1" s="802"/>
      <c r="D1" s="802"/>
      <c r="E1" s="802"/>
      <c r="F1" s="803"/>
      <c r="G1" s="186" t="s">
        <v>209</v>
      </c>
    </row>
    <row r="2" spans="1:9" ht="13.5" customHeight="1" thickBot="1">
      <c r="A2" s="4"/>
      <c r="B2" s="178"/>
      <c r="C2" s="179"/>
      <c r="D2" s="179"/>
      <c r="E2" s="179"/>
      <c r="F2" s="181"/>
      <c r="G2" s="241"/>
    </row>
    <row r="3" spans="1:9" ht="30" customHeight="1" thickBot="1">
      <c r="A3" s="4"/>
      <c r="B3" s="190" t="s">
        <v>8</v>
      </c>
      <c r="C3" s="193"/>
      <c r="D3" s="193"/>
      <c r="E3" s="193"/>
      <c r="F3" s="194"/>
      <c r="G3" s="287" t="s">
        <v>289</v>
      </c>
    </row>
    <row r="4" spans="1:9" ht="31.5" customHeight="1" thickBot="1">
      <c r="A4" s="4"/>
      <c r="B4" s="168" t="s">
        <v>9</v>
      </c>
      <c r="C4" s="819" t="s">
        <v>633</v>
      </c>
      <c r="D4" s="819"/>
      <c r="E4" s="819"/>
      <c r="F4" s="820"/>
      <c r="G4" s="143" t="s">
        <v>287</v>
      </c>
    </row>
    <row r="5" spans="1:9" ht="32.25" customHeight="1" thickBot="1">
      <c r="A5" s="4"/>
      <c r="B5" s="191" t="s">
        <v>10</v>
      </c>
      <c r="C5" s="823" t="s">
        <v>634</v>
      </c>
      <c r="D5" s="824"/>
      <c r="E5" s="824"/>
      <c r="F5" s="825"/>
      <c r="G5" s="143" t="s">
        <v>211</v>
      </c>
    </row>
    <row r="6" spans="1:9" ht="56.25" customHeight="1" thickBot="1">
      <c r="A6" s="4"/>
      <c r="B6" s="192" t="s">
        <v>11</v>
      </c>
      <c r="C6" s="826" t="s">
        <v>686</v>
      </c>
      <c r="D6" s="827"/>
      <c r="E6" s="827"/>
      <c r="F6" s="828"/>
      <c r="G6" s="143" t="s">
        <v>212</v>
      </c>
    </row>
    <row r="7" spans="1:9" ht="24" customHeight="1">
      <c r="A7" s="222" t="s">
        <v>330</v>
      </c>
      <c r="B7" s="812" t="s">
        <v>12</v>
      </c>
      <c r="C7" s="205" t="s">
        <v>330</v>
      </c>
      <c r="D7" s="793" t="s">
        <v>435</v>
      </c>
      <c r="E7" s="793"/>
      <c r="F7" s="794"/>
      <c r="G7" s="783" t="s">
        <v>360</v>
      </c>
      <c r="I7" s="85"/>
    </row>
    <row r="8" spans="1:9" ht="24" customHeight="1">
      <c r="A8" s="4"/>
      <c r="B8" s="813"/>
      <c r="C8" s="206"/>
      <c r="D8" s="800" t="s">
        <v>436</v>
      </c>
      <c r="E8" s="795"/>
      <c r="F8" s="796"/>
      <c r="G8" s="784"/>
    </row>
    <row r="9" spans="1:9" ht="24" customHeight="1">
      <c r="A9" s="4"/>
      <c r="B9" s="813"/>
      <c r="C9" s="206"/>
      <c r="D9" s="795" t="s">
        <v>433</v>
      </c>
      <c r="E9" s="795"/>
      <c r="F9" s="796"/>
      <c r="G9" s="784"/>
    </row>
    <row r="10" spans="1:9" ht="24" customHeight="1">
      <c r="A10" s="4"/>
      <c r="B10" s="813"/>
      <c r="C10" s="206"/>
      <c r="D10" s="795" t="s">
        <v>434</v>
      </c>
      <c r="E10" s="795"/>
      <c r="F10" s="796"/>
      <c r="G10" s="784"/>
    </row>
    <row r="11" spans="1:9" ht="24" customHeight="1" thickBot="1">
      <c r="A11" s="4"/>
      <c r="B11" s="811"/>
      <c r="C11" s="208"/>
      <c r="D11" s="829"/>
      <c r="E11" s="829"/>
      <c r="F11" s="830"/>
      <c r="G11" s="785"/>
    </row>
    <row r="12" spans="1:9" ht="24" customHeight="1">
      <c r="A12" s="222" t="s">
        <v>330</v>
      </c>
      <c r="B12" s="807" t="s">
        <v>240</v>
      </c>
      <c r="C12" s="205" t="s">
        <v>330</v>
      </c>
      <c r="D12" s="793" t="s">
        <v>364</v>
      </c>
      <c r="E12" s="793"/>
      <c r="F12" s="794"/>
      <c r="G12" s="783" t="s">
        <v>359</v>
      </c>
    </row>
    <row r="13" spans="1:9" ht="24" customHeight="1">
      <c r="A13" s="4"/>
      <c r="B13" s="808"/>
      <c r="C13" s="206"/>
      <c r="D13" s="795" t="s">
        <v>365</v>
      </c>
      <c r="E13" s="795"/>
      <c r="F13" s="796"/>
      <c r="G13" s="784"/>
    </row>
    <row r="14" spans="1:9" ht="24" customHeight="1">
      <c r="A14" s="4"/>
      <c r="B14" s="808"/>
      <c r="C14" s="206"/>
      <c r="D14" s="795" t="s">
        <v>366</v>
      </c>
      <c r="E14" s="795"/>
      <c r="F14" s="796"/>
      <c r="G14" s="784"/>
    </row>
    <row r="15" spans="1:9" ht="24" customHeight="1" thickBot="1">
      <c r="A15" s="4"/>
      <c r="B15" s="809"/>
      <c r="C15" s="207"/>
      <c r="D15" s="814" t="s">
        <v>367</v>
      </c>
      <c r="E15" s="814"/>
      <c r="F15" s="815"/>
      <c r="G15" s="785"/>
    </row>
    <row r="16" spans="1:9" ht="76.5" customHeight="1" thickBot="1">
      <c r="A16" s="4"/>
      <c r="B16" s="168" t="s">
        <v>25</v>
      </c>
      <c r="C16" s="797" t="s">
        <v>782</v>
      </c>
      <c r="D16" s="798"/>
      <c r="E16" s="798"/>
      <c r="F16" s="799"/>
      <c r="G16" s="294" t="s">
        <v>432</v>
      </c>
    </row>
    <row r="17" spans="1:9" ht="122.25" customHeight="1" thickBot="1">
      <c r="A17" s="4"/>
      <c r="B17" s="810" t="s">
        <v>26</v>
      </c>
      <c r="C17" s="736" t="s">
        <v>622</v>
      </c>
      <c r="D17" s="737"/>
      <c r="E17" s="737"/>
      <c r="F17" s="738"/>
      <c r="G17" s="294" t="s">
        <v>358</v>
      </c>
    </row>
    <row r="18" spans="1:9" ht="17.25" customHeight="1" thickBot="1">
      <c r="A18" s="4"/>
      <c r="B18" s="811"/>
      <c r="C18" s="742"/>
      <c r="D18" s="743"/>
      <c r="E18" s="743"/>
      <c r="F18" s="744"/>
      <c r="G18" s="295" t="s">
        <v>288</v>
      </c>
    </row>
    <row r="19" spans="1:9" ht="17.25" customHeight="1" thickBot="1">
      <c r="A19" s="4"/>
      <c r="B19" s="288"/>
      <c r="C19" s="289"/>
      <c r="D19" s="289"/>
      <c r="E19" s="289"/>
      <c r="F19" s="298"/>
      <c r="G19" s="296" t="s">
        <v>376</v>
      </c>
    </row>
    <row r="20" spans="1:9" ht="36" customHeight="1" thickBot="1">
      <c r="A20" s="239">
        <v>250</v>
      </c>
      <c r="B20" s="46" t="s">
        <v>1</v>
      </c>
      <c r="C20" s="146">
        <f>LEN(C21)</f>
        <v>57</v>
      </c>
      <c r="D20" s="731" t="str">
        <f>IF(C20&gt;A20,CONCATENATE("Karaktertúllépés! Kérjük, válaszát maximum ",A20," karakterben foglalja össze!"),CONCATENATE("Még beírható karakterek száma:   ",A20-C20))</f>
        <v>Még beírható karakterek száma:   193</v>
      </c>
      <c r="E20" s="792"/>
      <c r="F20" s="732"/>
      <c r="G20" s="297" t="s">
        <v>377</v>
      </c>
    </row>
    <row r="21" spans="1:9" ht="72.75" customHeight="1" thickBot="1">
      <c r="A21" s="4"/>
      <c r="B21" s="168" t="s">
        <v>318</v>
      </c>
      <c r="C21" s="816" t="s">
        <v>635</v>
      </c>
      <c r="D21" s="817"/>
      <c r="E21" s="817"/>
      <c r="F21" s="818"/>
      <c r="G21" s="143" t="s">
        <v>20</v>
      </c>
    </row>
    <row r="22" spans="1:9" ht="21.75" customHeight="1">
      <c r="A22" s="222" t="s">
        <v>330</v>
      </c>
      <c r="B22" s="804" t="s">
        <v>374</v>
      </c>
      <c r="C22" s="205"/>
      <c r="D22" s="793" t="s">
        <v>368</v>
      </c>
      <c r="E22" s="793"/>
      <c r="F22" s="794"/>
      <c r="G22" s="783" t="s">
        <v>357</v>
      </c>
      <c r="I22" s="85"/>
    </row>
    <row r="23" spans="1:9" ht="21.75" customHeight="1">
      <c r="A23" s="4"/>
      <c r="B23" s="805"/>
      <c r="C23" s="206"/>
      <c r="D23" s="795" t="s">
        <v>373</v>
      </c>
      <c r="E23" s="795"/>
      <c r="F23" s="796"/>
      <c r="G23" s="784"/>
    </row>
    <row r="24" spans="1:9" ht="21.75" customHeight="1">
      <c r="A24" s="4"/>
      <c r="B24" s="805"/>
      <c r="C24" s="206" t="s">
        <v>330</v>
      </c>
      <c r="D24" s="795" t="s">
        <v>369</v>
      </c>
      <c r="E24" s="795"/>
      <c r="F24" s="796"/>
      <c r="G24" s="784"/>
    </row>
    <row r="25" spans="1:9" ht="21.75" customHeight="1">
      <c r="A25" s="4"/>
      <c r="B25" s="805"/>
      <c r="C25" s="206"/>
      <c r="D25" s="795" t="s">
        <v>370</v>
      </c>
      <c r="E25" s="795"/>
      <c r="F25" s="796"/>
      <c r="G25" s="784"/>
    </row>
    <row r="26" spans="1:9" ht="21.75" customHeight="1">
      <c r="A26" s="4"/>
      <c r="B26" s="805"/>
      <c r="C26" s="206"/>
      <c r="D26" s="795" t="s">
        <v>371</v>
      </c>
      <c r="E26" s="795"/>
      <c r="F26" s="796"/>
      <c r="G26" s="784"/>
    </row>
    <row r="27" spans="1:9" ht="21.75" customHeight="1" thickBot="1">
      <c r="A27" s="4"/>
      <c r="B27" s="806"/>
      <c r="C27" s="207"/>
      <c r="D27" s="814" t="s">
        <v>372</v>
      </c>
      <c r="E27" s="814"/>
      <c r="F27" s="815"/>
      <c r="G27" s="785"/>
    </row>
    <row r="28" spans="1:9" ht="12" customHeight="1">
      <c r="A28" s="4"/>
      <c r="B28" s="288"/>
      <c r="C28" s="289"/>
      <c r="D28" s="289"/>
      <c r="E28" s="289"/>
      <c r="F28" s="298"/>
      <c r="G28" s="242"/>
    </row>
    <row r="29" spans="1:9" ht="21" customHeight="1" thickBot="1">
      <c r="A29" s="4"/>
      <c r="B29" s="290" t="s">
        <v>13</v>
      </c>
      <c r="C29" s="289"/>
      <c r="D29" s="289"/>
      <c r="E29" s="289"/>
      <c r="F29" s="298"/>
      <c r="G29" s="241"/>
    </row>
    <row r="30" spans="1:9" ht="34.5" customHeight="1" thickBot="1">
      <c r="A30" s="4"/>
      <c r="B30" s="168"/>
      <c r="C30" s="790" t="s">
        <v>14</v>
      </c>
      <c r="D30" s="791"/>
      <c r="E30" s="88" t="s">
        <v>22</v>
      </c>
      <c r="F30" s="232" t="s">
        <v>21</v>
      </c>
      <c r="G30" s="783" t="s">
        <v>214</v>
      </c>
    </row>
    <row r="31" spans="1:9" ht="47.25" customHeight="1" thickBot="1">
      <c r="A31" s="4"/>
      <c r="B31" s="192" t="s">
        <v>15</v>
      </c>
      <c r="C31" s="821" t="s">
        <v>618</v>
      </c>
      <c r="D31" s="822"/>
      <c r="E31" s="138">
        <v>1</v>
      </c>
      <c r="F31" s="139">
        <v>1</v>
      </c>
      <c r="G31" s="784"/>
    </row>
    <row r="32" spans="1:9" ht="47.25" customHeight="1" thickBot="1">
      <c r="A32" s="4"/>
      <c r="B32" s="192" t="s">
        <v>16</v>
      </c>
      <c r="C32" s="786"/>
      <c r="D32" s="787"/>
      <c r="E32" s="138"/>
      <c r="F32" s="139"/>
      <c r="G32" s="784"/>
    </row>
    <row r="33" spans="1:7" ht="47.25" customHeight="1" thickBot="1">
      <c r="A33" s="4"/>
      <c r="B33" s="191" t="s">
        <v>17</v>
      </c>
      <c r="C33" s="788"/>
      <c r="D33" s="789"/>
      <c r="E33" s="140"/>
      <c r="F33" s="141"/>
      <c r="G33" s="785"/>
    </row>
    <row r="34" spans="1:7" s="142" customFormat="1" ht="11.25" customHeight="1">
      <c r="A34" s="189"/>
      <c r="B34" s="291"/>
      <c r="C34" s="292"/>
      <c r="D34" s="292"/>
      <c r="E34" s="292"/>
      <c r="F34" s="299"/>
      <c r="G34" s="293"/>
    </row>
    <row r="35" spans="1:7" ht="25.5" customHeight="1" thickBot="1">
      <c r="A35" s="4"/>
      <c r="B35" s="290" t="s">
        <v>18</v>
      </c>
      <c r="C35" s="289"/>
      <c r="D35" s="289"/>
      <c r="E35" s="289"/>
      <c r="F35" s="298"/>
      <c r="G35" s="242"/>
    </row>
    <row r="36" spans="1:7" ht="33.75" customHeight="1" thickBot="1">
      <c r="A36" s="239">
        <v>500</v>
      </c>
      <c r="B36" s="46" t="s">
        <v>1</v>
      </c>
      <c r="C36" s="146">
        <f>LEN(C37)</f>
        <v>283</v>
      </c>
      <c r="D36" s="731" t="str">
        <f>IF(C36&gt;A36,CONCATENATE("Karaktertúllépés! Kérjük, válaszát maximum ",A36," karakterben foglalja össze!"),CONCATENATE("Még beírható karakterek száma:   ",A36-C36))</f>
        <v>Még beírható karakterek száma:   217</v>
      </c>
      <c r="E36" s="792"/>
      <c r="F36" s="732"/>
      <c r="G36" s="143"/>
    </row>
    <row r="37" spans="1:7" ht="144" customHeight="1" thickBot="1">
      <c r="A37" s="4"/>
      <c r="B37" s="168" t="s">
        <v>23</v>
      </c>
      <c r="C37" s="768" t="s">
        <v>638</v>
      </c>
      <c r="D37" s="769"/>
      <c r="E37" s="769"/>
      <c r="F37" s="770"/>
      <c r="G37" s="143" t="s">
        <v>213</v>
      </c>
    </row>
    <row r="38" spans="1:7" ht="15.75">
      <c r="A38" s="4"/>
      <c r="B38" s="288"/>
      <c r="C38" s="289"/>
      <c r="D38" s="289"/>
      <c r="E38" s="289"/>
      <c r="F38" s="298"/>
      <c r="G38" s="241"/>
    </row>
    <row r="39" spans="1:7" ht="21" thickBot="1">
      <c r="A39" s="4"/>
      <c r="B39" s="290" t="s">
        <v>19</v>
      </c>
      <c r="C39" s="289"/>
      <c r="D39" s="289"/>
      <c r="E39" s="289"/>
      <c r="F39" s="298"/>
      <c r="G39" s="241"/>
    </row>
    <row r="40" spans="1:7" ht="30.75" customHeight="1" thickBot="1">
      <c r="A40" s="239">
        <v>250</v>
      </c>
      <c r="B40" s="46" t="s">
        <v>1</v>
      </c>
      <c r="C40" s="146">
        <f>LEN(C41)</f>
        <v>209</v>
      </c>
      <c r="D40" s="731" t="str">
        <f>IF(C40&gt;A40,CONCATENATE("Karaktertúllépés! Kérjük, válaszát maximum ",A40," karakterben foglalja össze!"),CONCATENATE("Még beírható karakterek száma:   ",A40-C40))</f>
        <v>Még beírható karakterek száma:   41</v>
      </c>
      <c r="E40" s="792"/>
      <c r="F40" s="732"/>
      <c r="G40" s="143"/>
    </row>
    <row r="41" spans="1:7" ht="122.25" customHeight="1" thickBot="1">
      <c r="A41" s="4"/>
      <c r="B41" s="168" t="s">
        <v>273</v>
      </c>
      <c r="C41" s="768" t="s">
        <v>636</v>
      </c>
      <c r="D41" s="769"/>
      <c r="E41" s="769"/>
      <c r="F41" s="770"/>
      <c r="G41" s="143" t="s">
        <v>272</v>
      </c>
    </row>
    <row r="42" spans="1:7" ht="21" thickBot="1">
      <c r="A42" s="4"/>
      <c r="B42" s="290"/>
      <c r="C42" s="289"/>
      <c r="D42" s="289"/>
      <c r="E42" s="289"/>
      <c r="F42" s="298"/>
      <c r="G42" s="242"/>
    </row>
    <row r="43" spans="1:7" ht="30.75" customHeight="1" thickBot="1">
      <c r="A43" s="239">
        <v>250</v>
      </c>
      <c r="B43" s="46" t="s">
        <v>1</v>
      </c>
      <c r="C43" s="146">
        <f>LEN(C44)</f>
        <v>247</v>
      </c>
      <c r="D43" s="731" t="str">
        <f>IF(C43&gt;A43,CONCATENATE("Karaktertúllépés! Kérjük, válaszát maximum ",A43," karakterben foglalja össze!"),CONCATENATE("Még beírható karakterek száma:   ",A43-C43))</f>
        <v>Még beírható karakterek száma:   3</v>
      </c>
      <c r="E43" s="792"/>
      <c r="F43" s="732"/>
      <c r="G43" s="143"/>
    </row>
    <row r="44" spans="1:7" ht="126.75" customHeight="1" thickBot="1">
      <c r="A44" s="4"/>
      <c r="B44" s="168" t="s">
        <v>24</v>
      </c>
      <c r="C44" s="768" t="s">
        <v>637</v>
      </c>
      <c r="D44" s="769"/>
      <c r="E44" s="769"/>
      <c r="F44" s="770"/>
      <c r="G44" s="143" t="s">
        <v>389</v>
      </c>
    </row>
    <row r="54" ht="42.75" customHeight="1"/>
  </sheetData>
  <sheetProtection formatCells="0" formatRows="0"/>
  <mergeCells count="41">
    <mergeCell ref="C41:F41"/>
    <mergeCell ref="C44:F44"/>
    <mergeCell ref="C21:F21"/>
    <mergeCell ref="C4:F4"/>
    <mergeCell ref="C31:D31"/>
    <mergeCell ref="C5:F5"/>
    <mergeCell ref="C6:F6"/>
    <mergeCell ref="D36:F36"/>
    <mergeCell ref="D40:F40"/>
    <mergeCell ref="D43:F43"/>
    <mergeCell ref="D26:F26"/>
    <mergeCell ref="D14:F14"/>
    <mergeCell ref="D15:F15"/>
    <mergeCell ref="D11:F11"/>
    <mergeCell ref="D12:F12"/>
    <mergeCell ref="D13:F13"/>
    <mergeCell ref="D9:F9"/>
    <mergeCell ref="D10:F10"/>
    <mergeCell ref="B1:F1"/>
    <mergeCell ref="C37:F37"/>
    <mergeCell ref="B22:B27"/>
    <mergeCell ref="B12:B15"/>
    <mergeCell ref="B17:B18"/>
    <mergeCell ref="B7:B11"/>
    <mergeCell ref="D27:F27"/>
    <mergeCell ref="G30:G33"/>
    <mergeCell ref="G22:G27"/>
    <mergeCell ref="G7:G11"/>
    <mergeCell ref="G12:G15"/>
    <mergeCell ref="C32:D32"/>
    <mergeCell ref="C33:D33"/>
    <mergeCell ref="C30:D30"/>
    <mergeCell ref="D20:F20"/>
    <mergeCell ref="D22:F22"/>
    <mergeCell ref="D23:F23"/>
    <mergeCell ref="D24:F24"/>
    <mergeCell ref="D25:F25"/>
    <mergeCell ref="C17:F18"/>
    <mergeCell ref="C16:F16"/>
    <mergeCell ref="D7:F7"/>
    <mergeCell ref="D8:F8"/>
  </mergeCells>
  <conditionalFormatting sqref="E40:F40 E43:F43">
    <cfRule type="expression" dxfId="184" priority="14">
      <formula>C56&gt;A56</formula>
    </cfRule>
  </conditionalFormatting>
  <conditionalFormatting sqref="D20">
    <cfRule type="expression" dxfId="183" priority="15">
      <formula>C20&gt;A20</formula>
    </cfRule>
  </conditionalFormatting>
  <conditionalFormatting sqref="D36">
    <cfRule type="expression" dxfId="182" priority="4">
      <formula>C36&gt;A36</formula>
    </cfRule>
  </conditionalFormatting>
  <conditionalFormatting sqref="D40">
    <cfRule type="expression" dxfId="181" priority="3">
      <formula>C40&gt;A40</formula>
    </cfRule>
  </conditionalFormatting>
  <conditionalFormatting sqref="D43">
    <cfRule type="expression" dxfId="180" priority="2">
      <formula>C43&gt;A43</formula>
    </cfRule>
  </conditionalFormatting>
  <dataValidations count="3">
    <dataValidation type="list" allowBlank="1" showInputMessage="1" showErrorMessage="1" errorTitle="Ikszeljen!" error="Ebbe a cellába csak X-et írhat!" sqref="C22:C27">
      <formula1>$A$22</formula1>
    </dataValidation>
    <dataValidation type="list" allowBlank="1" showInputMessage="1" showErrorMessage="1" errorTitle="Ikszeljen!" error="Ebbe a cellába csak X-et írhat!" sqref="C12:C15">
      <formula1>$A$12</formula1>
    </dataValidation>
    <dataValidation type="list" allowBlank="1" showInputMessage="1" showErrorMessage="1" errorTitle="Ikszeljen!" error="Ebbe a cellába csak X-et írhat!" sqref="C7:C11">
      <formula1>$A$7</formula1>
    </dataValidation>
  </dataValidations>
  <hyperlinks>
    <hyperlink ref="G18" r:id="rId1"/>
    <hyperlink ref="G19" r:id="rId2"/>
    <hyperlink ref="G20" r:id="rId3"/>
  </hyperlinks>
  <printOptions horizontalCentered="1"/>
  <pageMargins left="0.23622047244094491" right="0.23622047244094491" top="0.74803149606299213" bottom="0.74803149606299213" header="0.31496062992125984" footer="0.31496062992125984"/>
  <pageSetup paperSize="9" scale="50" orientation="portrait" r:id="rId4"/>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28" max="16383" man="1"/>
    <brk id="62" max="16383" man="1"/>
  </rowBreaks>
  <legacyDrawingHF r:id="rId5"/>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6">
    <tabColor rgb="FFFFC000"/>
  </sheetPr>
  <dimension ref="A1:XDA66"/>
  <sheetViews>
    <sheetView view="pageBreakPreview" topLeftCell="A4" zoomScale="70" zoomScaleNormal="70" zoomScaleSheetLayoutView="70" workbookViewId="0">
      <selection activeCell="D21" sqref="D21:E21"/>
    </sheetView>
  </sheetViews>
  <sheetFormatPr defaultColWidth="9.140625" defaultRowHeight="15"/>
  <cols>
    <col min="1" max="1" width="2" style="67" customWidth="1"/>
    <col min="2" max="2" width="30.28515625" style="92" customWidth="1"/>
    <col min="3" max="3" width="48.7109375" style="67" customWidth="1"/>
    <col min="4" max="4" width="22" style="67" customWidth="1"/>
    <col min="5" max="5" width="28" style="67" customWidth="1"/>
    <col min="6" max="6" width="116.140625" style="67" customWidth="1"/>
    <col min="7" max="16384" width="9.140625" style="67"/>
  </cols>
  <sheetData>
    <row r="1" spans="1:16329" s="83" customFormat="1" ht="48.75" customHeight="1" thickBot="1">
      <c r="B1" s="850" t="s">
        <v>244</v>
      </c>
      <c r="C1" s="726"/>
      <c r="D1" s="726"/>
      <c r="E1" s="727"/>
      <c r="F1" s="186" t="s">
        <v>209</v>
      </c>
      <c r="G1" s="97"/>
      <c r="H1" s="97"/>
      <c r="I1" s="97"/>
      <c r="J1" s="97"/>
      <c r="K1" s="97"/>
      <c r="L1" s="97"/>
      <c r="M1" s="97"/>
      <c r="N1" s="97"/>
      <c r="O1" s="97"/>
      <c r="P1" s="97"/>
      <c r="Q1" s="97"/>
      <c r="R1" s="97"/>
      <c r="S1" s="97"/>
      <c r="T1" s="97"/>
      <c r="U1" s="97"/>
      <c r="V1" s="97"/>
      <c r="W1" s="97"/>
      <c r="X1" s="97"/>
      <c r="Y1" s="97"/>
      <c r="Z1" s="97"/>
      <c r="AA1" s="97"/>
      <c r="AB1" s="97"/>
      <c r="AC1" s="97"/>
      <c r="AD1" s="97"/>
      <c r="AE1" s="97"/>
      <c r="AF1" s="97"/>
      <c r="AG1" s="97"/>
      <c r="AH1" s="97"/>
      <c r="AI1" s="97"/>
      <c r="AJ1" s="97"/>
      <c r="AK1" s="97"/>
      <c r="AL1" s="97"/>
      <c r="AM1" s="97"/>
      <c r="AN1" s="97"/>
      <c r="AO1" s="97"/>
      <c r="AP1" s="97"/>
      <c r="AQ1" s="97"/>
      <c r="AR1" s="97"/>
      <c r="AS1" s="97"/>
      <c r="AT1" s="97"/>
      <c r="AU1" s="97"/>
      <c r="AV1" s="97"/>
      <c r="AW1" s="97"/>
      <c r="AX1" s="97"/>
      <c r="AY1" s="97"/>
      <c r="AZ1" s="97"/>
      <c r="BA1" s="97"/>
      <c r="BB1" s="97"/>
      <c r="BC1" s="97"/>
      <c r="BD1" s="97"/>
      <c r="BE1" s="97"/>
      <c r="BF1" s="97"/>
      <c r="BG1" s="97"/>
      <c r="BH1" s="97"/>
      <c r="BI1" s="97"/>
      <c r="BJ1" s="97"/>
      <c r="BK1" s="97"/>
      <c r="BL1" s="97"/>
      <c r="BM1" s="97"/>
      <c r="BN1" s="97"/>
      <c r="BO1" s="97"/>
      <c r="BP1" s="97"/>
      <c r="BQ1" s="97"/>
      <c r="BR1" s="97"/>
      <c r="BS1" s="97"/>
      <c r="BT1" s="97"/>
      <c r="BU1" s="97"/>
      <c r="BV1" s="97"/>
      <c r="BW1" s="97"/>
      <c r="BX1" s="97"/>
      <c r="BY1" s="97"/>
      <c r="BZ1" s="97"/>
      <c r="CA1" s="97"/>
      <c r="CB1" s="97"/>
      <c r="CC1" s="97"/>
      <c r="CD1" s="97"/>
      <c r="CE1" s="97"/>
      <c r="CF1" s="97"/>
      <c r="CG1" s="97"/>
      <c r="CH1" s="97"/>
      <c r="CI1" s="97"/>
      <c r="CJ1" s="97"/>
      <c r="CK1" s="97"/>
      <c r="CL1" s="97"/>
      <c r="CM1" s="97"/>
      <c r="CN1" s="97"/>
      <c r="CO1" s="97"/>
      <c r="CP1" s="97"/>
      <c r="CQ1" s="97"/>
      <c r="CR1" s="97"/>
      <c r="CS1" s="97"/>
      <c r="CT1" s="97"/>
      <c r="CU1" s="97"/>
      <c r="CV1" s="97"/>
      <c r="CW1" s="97"/>
      <c r="CX1" s="97"/>
      <c r="CY1" s="97"/>
      <c r="CZ1" s="97"/>
      <c r="DA1" s="97"/>
      <c r="DB1" s="97"/>
      <c r="DC1" s="97"/>
      <c r="DD1" s="97"/>
      <c r="DE1" s="97"/>
      <c r="DF1" s="97"/>
      <c r="DG1" s="97"/>
      <c r="DH1" s="97"/>
      <c r="DI1" s="97"/>
      <c r="DJ1" s="97"/>
      <c r="DK1" s="97"/>
      <c r="DL1" s="97"/>
      <c r="DM1" s="97"/>
      <c r="DN1" s="97"/>
      <c r="DO1" s="97"/>
      <c r="DP1" s="97"/>
      <c r="DQ1" s="97"/>
      <c r="DR1" s="97"/>
      <c r="DS1" s="97"/>
      <c r="DT1" s="97"/>
      <c r="DU1" s="97"/>
      <c r="DV1" s="97"/>
      <c r="DW1" s="97"/>
      <c r="DX1" s="97"/>
      <c r="DY1" s="97"/>
      <c r="DZ1" s="97"/>
      <c r="EA1" s="97"/>
      <c r="EB1" s="97"/>
      <c r="EC1" s="97"/>
      <c r="ED1" s="97"/>
      <c r="EE1" s="97"/>
      <c r="EF1" s="97"/>
      <c r="EG1" s="97"/>
      <c r="EH1" s="97"/>
      <c r="EI1" s="97"/>
      <c r="EJ1" s="97"/>
      <c r="EK1" s="97"/>
      <c r="EL1" s="97"/>
      <c r="EM1" s="97"/>
      <c r="EN1" s="97"/>
      <c r="EO1" s="97"/>
      <c r="EP1" s="97"/>
      <c r="EQ1" s="97"/>
      <c r="ER1" s="97"/>
      <c r="ES1" s="97"/>
      <c r="ET1" s="97"/>
      <c r="EU1" s="97"/>
      <c r="EV1" s="97"/>
      <c r="EW1" s="97"/>
      <c r="EX1" s="97"/>
      <c r="EY1" s="97"/>
      <c r="EZ1" s="97"/>
      <c r="FA1" s="97"/>
      <c r="FB1" s="97"/>
      <c r="FC1" s="97"/>
      <c r="FD1" s="97"/>
      <c r="FE1" s="97"/>
      <c r="FF1" s="97"/>
      <c r="FG1" s="97"/>
      <c r="FH1" s="97"/>
      <c r="FI1" s="97"/>
      <c r="FJ1" s="97"/>
      <c r="FK1" s="97"/>
      <c r="FL1" s="97"/>
      <c r="FM1" s="97"/>
      <c r="FN1" s="97"/>
      <c r="FO1" s="97"/>
      <c r="FP1" s="97"/>
      <c r="FQ1" s="97"/>
      <c r="FR1" s="97"/>
      <c r="FS1" s="97"/>
      <c r="FT1" s="97"/>
      <c r="FU1" s="97"/>
      <c r="FV1" s="97"/>
      <c r="FW1" s="97"/>
      <c r="FX1" s="97"/>
      <c r="FY1" s="97"/>
      <c r="FZ1" s="97"/>
      <c r="GA1" s="97"/>
      <c r="GB1" s="97"/>
      <c r="GC1" s="97"/>
      <c r="GD1" s="97"/>
      <c r="GE1" s="97"/>
      <c r="GF1" s="97"/>
      <c r="GG1" s="97"/>
      <c r="GH1" s="97"/>
      <c r="GI1" s="97"/>
      <c r="GJ1" s="97"/>
      <c r="GK1" s="97"/>
      <c r="GL1" s="97"/>
      <c r="GM1" s="97"/>
      <c r="GN1" s="97"/>
      <c r="GO1" s="97"/>
      <c r="GP1" s="97"/>
      <c r="GQ1" s="97"/>
      <c r="GR1" s="97"/>
      <c r="GS1" s="97"/>
      <c r="GT1" s="97"/>
      <c r="GU1" s="97"/>
      <c r="GV1" s="97"/>
      <c r="GW1" s="97"/>
      <c r="GX1" s="97"/>
      <c r="GY1" s="97"/>
      <c r="GZ1" s="97"/>
      <c r="HA1" s="97"/>
      <c r="HB1" s="97"/>
      <c r="HC1" s="97"/>
      <c r="HD1" s="97"/>
      <c r="HE1" s="97"/>
      <c r="HF1" s="97"/>
      <c r="HG1" s="97"/>
      <c r="HH1" s="97"/>
      <c r="HI1" s="97"/>
      <c r="HJ1" s="97"/>
      <c r="HK1" s="97"/>
      <c r="HL1" s="97"/>
      <c r="HM1" s="97"/>
      <c r="HN1" s="97"/>
      <c r="HO1" s="97"/>
      <c r="HP1" s="97"/>
      <c r="HQ1" s="97"/>
      <c r="HR1" s="97"/>
      <c r="HS1" s="97"/>
      <c r="HT1" s="97"/>
      <c r="HU1" s="97"/>
      <c r="HV1" s="97"/>
      <c r="HW1" s="97"/>
      <c r="HX1" s="97"/>
      <c r="HY1" s="97"/>
      <c r="HZ1" s="97"/>
      <c r="IA1" s="97"/>
      <c r="IB1" s="97"/>
      <c r="IC1" s="97"/>
      <c r="ID1" s="97"/>
      <c r="IE1" s="97"/>
      <c r="IF1" s="97"/>
      <c r="IG1" s="97"/>
      <c r="IH1" s="97"/>
      <c r="II1" s="97"/>
      <c r="IJ1" s="97"/>
      <c r="IK1" s="97"/>
      <c r="IL1" s="97"/>
      <c r="IM1" s="97"/>
      <c r="IN1" s="97"/>
      <c r="IO1" s="97"/>
      <c r="IP1" s="97"/>
      <c r="IQ1" s="97"/>
      <c r="IR1" s="97"/>
      <c r="IS1" s="97"/>
      <c r="IT1" s="97"/>
      <c r="IU1" s="97"/>
      <c r="IV1" s="97"/>
      <c r="IW1" s="97"/>
      <c r="IX1" s="97"/>
      <c r="IY1" s="97"/>
      <c r="IZ1" s="97"/>
      <c r="JA1" s="97"/>
      <c r="JB1" s="97"/>
      <c r="JC1" s="97"/>
      <c r="JD1" s="97"/>
      <c r="JE1" s="97"/>
      <c r="JF1" s="97"/>
      <c r="JG1" s="97"/>
      <c r="JH1" s="97"/>
      <c r="JI1" s="97"/>
      <c r="JJ1" s="97"/>
      <c r="JK1" s="97"/>
      <c r="JL1" s="97"/>
      <c r="JM1" s="97"/>
      <c r="JN1" s="97"/>
      <c r="JO1" s="97"/>
      <c r="JP1" s="97"/>
      <c r="JQ1" s="97"/>
      <c r="JR1" s="97"/>
      <c r="JS1" s="97"/>
      <c r="JT1" s="97"/>
      <c r="JU1" s="97"/>
      <c r="JV1" s="97"/>
      <c r="JW1" s="97"/>
      <c r="JX1" s="97"/>
      <c r="JY1" s="97"/>
      <c r="JZ1" s="97"/>
      <c r="KA1" s="97"/>
      <c r="KB1" s="97"/>
      <c r="KC1" s="97"/>
      <c r="KD1" s="97"/>
      <c r="KE1" s="97"/>
      <c r="KF1" s="97"/>
      <c r="KG1" s="97"/>
      <c r="KH1" s="97"/>
      <c r="KI1" s="97"/>
      <c r="KJ1" s="97"/>
      <c r="KK1" s="97"/>
      <c r="KL1" s="97"/>
      <c r="KM1" s="97"/>
      <c r="KN1" s="97"/>
      <c r="KO1" s="97"/>
      <c r="KP1" s="97"/>
      <c r="KQ1" s="97"/>
      <c r="KR1" s="97"/>
      <c r="KS1" s="97"/>
      <c r="KT1" s="97"/>
      <c r="KU1" s="97"/>
      <c r="KV1" s="97"/>
      <c r="KW1" s="97"/>
      <c r="KX1" s="97"/>
      <c r="KY1" s="97"/>
      <c r="KZ1" s="97"/>
      <c r="LA1" s="97"/>
      <c r="LB1" s="97"/>
      <c r="LC1" s="97"/>
      <c r="LD1" s="97"/>
      <c r="LE1" s="97"/>
      <c r="LF1" s="97"/>
      <c r="LG1" s="97"/>
      <c r="LH1" s="97"/>
      <c r="LI1" s="97"/>
      <c r="LJ1" s="97"/>
      <c r="LK1" s="97"/>
      <c r="LL1" s="97"/>
      <c r="LM1" s="97"/>
      <c r="LN1" s="97"/>
      <c r="LO1" s="97"/>
      <c r="LP1" s="97"/>
      <c r="LQ1" s="97"/>
      <c r="LR1" s="97"/>
      <c r="LS1" s="97"/>
      <c r="LT1" s="97"/>
      <c r="LU1" s="97"/>
      <c r="LV1" s="97"/>
      <c r="LW1" s="97"/>
      <c r="LX1" s="97"/>
      <c r="LY1" s="97"/>
      <c r="LZ1" s="97"/>
      <c r="MA1" s="97"/>
      <c r="MB1" s="97"/>
      <c r="MC1" s="97"/>
      <c r="MD1" s="97"/>
      <c r="ME1" s="97"/>
      <c r="MF1" s="97"/>
      <c r="MG1" s="97"/>
      <c r="MH1" s="97"/>
      <c r="MI1" s="97"/>
      <c r="MJ1" s="97"/>
      <c r="MK1" s="97"/>
      <c r="ML1" s="97"/>
      <c r="MM1" s="97"/>
      <c r="MN1" s="97"/>
      <c r="MO1" s="97"/>
      <c r="MP1" s="97"/>
      <c r="MQ1" s="97"/>
      <c r="MR1" s="97"/>
      <c r="MS1" s="97"/>
      <c r="MT1" s="97"/>
      <c r="MU1" s="97"/>
      <c r="MV1" s="97"/>
      <c r="MW1" s="97"/>
      <c r="MX1" s="97"/>
      <c r="MY1" s="97"/>
      <c r="MZ1" s="97"/>
      <c r="NA1" s="97"/>
      <c r="NB1" s="97"/>
      <c r="NC1" s="97"/>
      <c r="ND1" s="97"/>
      <c r="NE1" s="97"/>
      <c r="NF1" s="97"/>
      <c r="NG1" s="97"/>
      <c r="NH1" s="97"/>
      <c r="NI1" s="97"/>
      <c r="NJ1" s="97"/>
      <c r="NK1" s="97"/>
      <c r="NL1" s="97"/>
      <c r="NM1" s="97"/>
      <c r="NN1" s="97"/>
      <c r="NO1" s="97"/>
      <c r="NP1" s="97"/>
      <c r="NQ1" s="97"/>
      <c r="NR1" s="97"/>
      <c r="NS1" s="97"/>
      <c r="NT1" s="97"/>
      <c r="NU1" s="97"/>
      <c r="NV1" s="97"/>
      <c r="NW1" s="97"/>
      <c r="NX1" s="97"/>
      <c r="NY1" s="97"/>
      <c r="NZ1" s="97"/>
      <c r="OA1" s="97"/>
      <c r="OB1" s="97"/>
      <c r="OC1" s="97"/>
      <c r="OD1" s="97"/>
      <c r="OE1" s="97"/>
      <c r="OF1" s="97"/>
      <c r="OG1" s="97"/>
      <c r="OH1" s="97"/>
      <c r="OI1" s="97"/>
      <c r="OJ1" s="97"/>
      <c r="OK1" s="97"/>
      <c r="OL1" s="97"/>
      <c r="OM1" s="97"/>
      <c r="ON1" s="97"/>
      <c r="OO1" s="97"/>
      <c r="OP1" s="97"/>
      <c r="OQ1" s="97"/>
      <c r="OR1" s="97"/>
      <c r="OS1" s="97"/>
      <c r="OT1" s="97"/>
      <c r="OU1" s="97"/>
      <c r="OV1" s="97"/>
      <c r="OW1" s="97"/>
      <c r="OX1" s="97"/>
      <c r="OY1" s="97"/>
      <c r="OZ1" s="97"/>
      <c r="PA1" s="97"/>
      <c r="PB1" s="97"/>
      <c r="PC1" s="97"/>
      <c r="PD1" s="97"/>
      <c r="PE1" s="97"/>
      <c r="PF1" s="97"/>
      <c r="PG1" s="97"/>
      <c r="PH1" s="97"/>
      <c r="PI1" s="97"/>
      <c r="PJ1" s="97"/>
      <c r="PK1" s="97"/>
      <c r="PL1" s="97"/>
      <c r="PM1" s="97"/>
      <c r="PN1" s="97"/>
      <c r="PO1" s="97"/>
      <c r="PP1" s="97"/>
      <c r="PQ1" s="97"/>
      <c r="PR1" s="97"/>
      <c r="PS1" s="97"/>
      <c r="PT1" s="97"/>
      <c r="PU1" s="97"/>
      <c r="PV1" s="97"/>
      <c r="PW1" s="97"/>
      <c r="PX1" s="97"/>
      <c r="PY1" s="97"/>
      <c r="PZ1" s="97"/>
      <c r="QA1" s="97"/>
      <c r="QB1" s="97"/>
      <c r="QC1" s="97"/>
      <c r="QD1" s="97"/>
      <c r="QE1" s="97"/>
      <c r="QF1" s="97"/>
      <c r="QG1" s="97"/>
      <c r="QH1" s="97"/>
      <c r="QI1" s="97"/>
      <c r="QJ1" s="97"/>
      <c r="QK1" s="97"/>
      <c r="QL1" s="97"/>
      <c r="QM1" s="97"/>
      <c r="QN1" s="97"/>
      <c r="QO1" s="97"/>
      <c r="QP1" s="97"/>
      <c r="QQ1" s="97"/>
      <c r="QR1" s="97"/>
      <c r="QS1" s="97"/>
      <c r="QT1" s="97"/>
      <c r="QU1" s="97"/>
      <c r="QV1" s="97"/>
      <c r="QW1" s="97"/>
      <c r="QX1" s="97"/>
      <c r="QY1" s="97"/>
      <c r="QZ1" s="97"/>
      <c r="RA1" s="97"/>
      <c r="RB1" s="97"/>
      <c r="RC1" s="97"/>
      <c r="RD1" s="97"/>
      <c r="RE1" s="97"/>
      <c r="RF1" s="97"/>
      <c r="RG1" s="97"/>
      <c r="RH1" s="97"/>
      <c r="RI1" s="97"/>
      <c r="RJ1" s="97"/>
      <c r="RK1" s="97"/>
      <c r="RL1" s="97"/>
      <c r="RM1" s="97"/>
      <c r="RN1" s="97"/>
      <c r="RO1" s="97"/>
      <c r="RP1" s="97"/>
      <c r="RQ1" s="97"/>
      <c r="RR1" s="97"/>
      <c r="RS1" s="97"/>
      <c r="RT1" s="97"/>
      <c r="RU1" s="97"/>
      <c r="RV1" s="97"/>
      <c r="RW1" s="97"/>
      <c r="RX1" s="97"/>
      <c r="RY1" s="97"/>
      <c r="RZ1" s="97"/>
      <c r="SA1" s="97"/>
      <c r="SB1" s="97"/>
      <c r="SC1" s="97"/>
      <c r="SD1" s="97"/>
      <c r="SE1" s="97"/>
      <c r="SF1" s="97"/>
      <c r="SG1" s="97"/>
      <c r="SH1" s="97"/>
      <c r="SI1" s="97"/>
      <c r="SJ1" s="97"/>
      <c r="SK1" s="97"/>
      <c r="SL1" s="97"/>
      <c r="SM1" s="97"/>
      <c r="SN1" s="97"/>
      <c r="SO1" s="97"/>
      <c r="SP1" s="97"/>
      <c r="SQ1" s="97"/>
      <c r="SR1" s="97"/>
      <c r="SS1" s="97"/>
      <c r="ST1" s="97"/>
      <c r="SU1" s="97"/>
      <c r="SV1" s="97"/>
      <c r="SW1" s="97"/>
      <c r="SX1" s="97"/>
      <c r="SY1" s="97"/>
      <c r="SZ1" s="97"/>
      <c r="TA1" s="97"/>
      <c r="TB1" s="97"/>
      <c r="TC1" s="97"/>
      <c r="TD1" s="97"/>
      <c r="TE1" s="97"/>
      <c r="TF1" s="97"/>
      <c r="TG1" s="97"/>
      <c r="TH1" s="97"/>
      <c r="TI1" s="97"/>
      <c r="TJ1" s="97"/>
      <c r="TK1" s="97"/>
      <c r="TL1" s="97"/>
      <c r="TM1" s="97"/>
      <c r="TN1" s="97"/>
      <c r="TO1" s="97"/>
      <c r="TP1" s="97"/>
      <c r="TQ1" s="97"/>
      <c r="TR1" s="97"/>
      <c r="TS1" s="97"/>
      <c r="TT1" s="97"/>
      <c r="TU1" s="97"/>
      <c r="TV1" s="97"/>
      <c r="TW1" s="97"/>
      <c r="TX1" s="97"/>
      <c r="TY1" s="97"/>
      <c r="TZ1" s="97"/>
      <c r="UA1" s="97"/>
      <c r="UB1" s="97"/>
      <c r="UC1" s="97"/>
      <c r="UD1" s="97"/>
      <c r="UE1" s="97"/>
      <c r="UF1" s="97"/>
      <c r="UG1" s="97"/>
      <c r="UH1" s="97"/>
      <c r="UI1" s="97"/>
      <c r="UJ1" s="97"/>
      <c r="UK1" s="97"/>
      <c r="UL1" s="97"/>
      <c r="UM1" s="97"/>
      <c r="UN1" s="97"/>
      <c r="UO1" s="97"/>
      <c r="UP1" s="97"/>
      <c r="UQ1" s="97"/>
      <c r="UR1" s="97"/>
      <c r="US1" s="97"/>
      <c r="UT1" s="97"/>
      <c r="UU1" s="97"/>
      <c r="UV1" s="97"/>
      <c r="UW1" s="97"/>
      <c r="UX1" s="97"/>
      <c r="UY1" s="97"/>
      <c r="UZ1" s="97"/>
      <c r="VA1" s="97"/>
      <c r="VB1" s="97"/>
      <c r="VC1" s="97"/>
      <c r="VD1" s="97"/>
      <c r="VE1" s="97"/>
      <c r="VF1" s="97"/>
      <c r="VG1" s="97"/>
      <c r="VH1" s="97"/>
      <c r="VI1" s="97"/>
      <c r="VJ1" s="97"/>
      <c r="VK1" s="97"/>
      <c r="VL1" s="97"/>
      <c r="VM1" s="97"/>
      <c r="VN1" s="97"/>
      <c r="VO1" s="97"/>
      <c r="VP1" s="97"/>
      <c r="VQ1" s="97"/>
      <c r="VR1" s="97"/>
      <c r="VS1" s="97"/>
      <c r="VT1" s="97"/>
      <c r="VU1" s="97"/>
      <c r="VV1" s="97"/>
      <c r="VW1" s="97"/>
      <c r="VX1" s="97"/>
      <c r="VY1" s="97"/>
      <c r="VZ1" s="97"/>
      <c r="WA1" s="97"/>
      <c r="WB1" s="97"/>
      <c r="WC1" s="97"/>
      <c r="WD1" s="97"/>
      <c r="WE1" s="97"/>
      <c r="WF1" s="97"/>
      <c r="WG1" s="97"/>
      <c r="WH1" s="97"/>
      <c r="WI1" s="97"/>
      <c r="WJ1" s="97"/>
      <c r="WK1" s="97"/>
      <c r="WL1" s="97"/>
      <c r="WM1" s="97"/>
      <c r="WN1" s="97"/>
      <c r="WO1" s="97"/>
      <c r="WP1" s="97"/>
      <c r="WQ1" s="97"/>
      <c r="WR1" s="97"/>
      <c r="WS1" s="97"/>
      <c r="WT1" s="97"/>
      <c r="WU1" s="97"/>
      <c r="WV1" s="97"/>
      <c r="WW1" s="97"/>
      <c r="WX1" s="97"/>
      <c r="WY1" s="97"/>
      <c r="WZ1" s="97"/>
      <c r="XA1" s="97"/>
      <c r="XB1" s="97"/>
      <c r="XC1" s="97"/>
      <c r="XD1" s="97"/>
      <c r="XE1" s="97"/>
      <c r="XF1" s="97"/>
      <c r="XG1" s="97"/>
      <c r="XH1" s="97"/>
      <c r="XI1" s="97"/>
      <c r="XJ1" s="97"/>
      <c r="XK1" s="97"/>
      <c r="XL1" s="97"/>
      <c r="XM1" s="97"/>
      <c r="XN1" s="97"/>
      <c r="XO1" s="97"/>
      <c r="XP1" s="97"/>
      <c r="XQ1" s="97"/>
      <c r="XR1" s="97"/>
      <c r="XS1" s="97"/>
      <c r="XT1" s="97"/>
      <c r="XU1" s="97"/>
      <c r="XV1" s="97"/>
      <c r="XW1" s="97"/>
      <c r="XX1" s="97"/>
      <c r="XY1" s="97"/>
      <c r="XZ1" s="97"/>
      <c r="YA1" s="97"/>
      <c r="YB1" s="97"/>
      <c r="YC1" s="97"/>
      <c r="YD1" s="97"/>
      <c r="YE1" s="97"/>
      <c r="YF1" s="97"/>
      <c r="YG1" s="97"/>
      <c r="YH1" s="97"/>
      <c r="YI1" s="97"/>
      <c r="YJ1" s="97"/>
      <c r="YK1" s="97"/>
      <c r="YL1" s="97"/>
      <c r="YM1" s="97"/>
      <c r="YN1" s="97"/>
      <c r="YO1" s="97"/>
      <c r="YP1" s="97"/>
      <c r="YQ1" s="97"/>
      <c r="YR1" s="97"/>
      <c r="YS1" s="97"/>
      <c r="YT1" s="97"/>
      <c r="YU1" s="97"/>
      <c r="YV1" s="97"/>
      <c r="YW1" s="97"/>
      <c r="YX1" s="97"/>
      <c r="YY1" s="97"/>
      <c r="YZ1" s="97"/>
      <c r="ZA1" s="97"/>
      <c r="ZB1" s="97"/>
      <c r="ZC1" s="97"/>
      <c r="ZD1" s="97"/>
      <c r="ZE1" s="97"/>
      <c r="ZF1" s="97"/>
      <c r="ZG1" s="97"/>
      <c r="ZH1" s="97"/>
      <c r="ZI1" s="97"/>
      <c r="ZJ1" s="97"/>
      <c r="ZK1" s="97"/>
      <c r="ZL1" s="97"/>
      <c r="ZM1" s="97"/>
      <c r="ZN1" s="97"/>
      <c r="ZO1" s="97"/>
      <c r="ZP1" s="97"/>
      <c r="ZQ1" s="97"/>
      <c r="ZR1" s="97"/>
      <c r="ZS1" s="97"/>
      <c r="ZT1" s="97"/>
      <c r="ZU1" s="97"/>
      <c r="ZV1" s="97"/>
      <c r="ZW1" s="97"/>
      <c r="ZX1" s="97"/>
      <c r="ZY1" s="97"/>
      <c r="ZZ1" s="97"/>
      <c r="AAA1" s="97"/>
      <c r="AAB1" s="97"/>
      <c r="AAC1" s="97"/>
      <c r="AAD1" s="97"/>
      <c r="AAE1" s="97"/>
      <c r="AAF1" s="97"/>
      <c r="AAG1" s="97"/>
      <c r="AAH1" s="97"/>
      <c r="AAI1" s="97"/>
      <c r="AAJ1" s="97"/>
      <c r="AAK1" s="97"/>
      <c r="AAL1" s="97"/>
      <c r="AAM1" s="97"/>
      <c r="AAN1" s="97"/>
      <c r="AAO1" s="97"/>
      <c r="AAP1" s="97"/>
      <c r="AAQ1" s="97"/>
      <c r="AAR1" s="97"/>
      <c r="AAS1" s="97"/>
      <c r="AAT1" s="97"/>
      <c r="AAU1" s="97"/>
      <c r="AAV1" s="97"/>
      <c r="AAW1" s="97"/>
      <c r="AAX1" s="97"/>
      <c r="AAY1" s="97"/>
      <c r="AAZ1" s="97"/>
      <c r="ABA1" s="97"/>
      <c r="ABB1" s="97"/>
      <c r="ABC1" s="97"/>
      <c r="ABD1" s="97"/>
      <c r="ABE1" s="97"/>
      <c r="ABF1" s="97"/>
      <c r="ABG1" s="97"/>
      <c r="ABH1" s="97"/>
      <c r="ABI1" s="97"/>
      <c r="ABJ1" s="97"/>
      <c r="ABK1" s="97"/>
      <c r="ABL1" s="97"/>
      <c r="ABM1" s="97"/>
      <c r="ABN1" s="97"/>
      <c r="ABO1" s="97"/>
      <c r="ABP1" s="97"/>
      <c r="ABQ1" s="97"/>
      <c r="ABR1" s="97"/>
      <c r="ABS1" s="97"/>
      <c r="ABT1" s="97"/>
      <c r="ABU1" s="97"/>
      <c r="ABV1" s="97"/>
      <c r="ABW1" s="97"/>
      <c r="ABX1" s="97"/>
      <c r="ABY1" s="97"/>
      <c r="ABZ1" s="97"/>
      <c r="ACA1" s="97"/>
      <c r="ACB1" s="97"/>
      <c r="ACC1" s="97"/>
      <c r="ACD1" s="97"/>
      <c r="ACE1" s="97"/>
      <c r="ACF1" s="97"/>
      <c r="ACG1" s="97"/>
      <c r="ACH1" s="97"/>
      <c r="ACI1" s="97"/>
      <c r="ACJ1" s="97"/>
      <c r="ACK1" s="97"/>
      <c r="ACL1" s="97"/>
      <c r="ACM1" s="97"/>
      <c r="ACN1" s="97"/>
      <c r="ACO1" s="97"/>
      <c r="ACP1" s="97"/>
      <c r="ACQ1" s="97"/>
      <c r="ACR1" s="97"/>
      <c r="ACS1" s="97"/>
      <c r="ACT1" s="97"/>
      <c r="ACU1" s="97"/>
      <c r="ACV1" s="97"/>
      <c r="ACW1" s="97"/>
      <c r="ACX1" s="97"/>
      <c r="ACY1" s="97"/>
      <c r="ACZ1" s="97"/>
      <c r="ADA1" s="97"/>
      <c r="ADB1" s="97"/>
      <c r="ADC1" s="97"/>
      <c r="ADD1" s="97"/>
      <c r="ADE1" s="97"/>
      <c r="ADF1" s="97"/>
      <c r="ADG1" s="97"/>
      <c r="ADH1" s="97"/>
      <c r="ADI1" s="97"/>
      <c r="ADJ1" s="97"/>
      <c r="ADK1" s="97"/>
      <c r="ADL1" s="97"/>
      <c r="ADM1" s="97"/>
      <c r="ADN1" s="97"/>
      <c r="ADO1" s="97"/>
      <c r="ADP1" s="97"/>
      <c r="ADQ1" s="97"/>
      <c r="ADR1" s="97"/>
      <c r="ADS1" s="97"/>
      <c r="ADT1" s="97"/>
      <c r="ADU1" s="97"/>
      <c r="ADV1" s="97"/>
      <c r="ADW1" s="97"/>
      <c r="ADX1" s="97"/>
      <c r="ADY1" s="97"/>
      <c r="ADZ1" s="97"/>
      <c r="AEA1" s="97"/>
      <c r="AEB1" s="97"/>
      <c r="AEC1" s="97"/>
      <c r="AED1" s="97"/>
      <c r="AEE1" s="97"/>
      <c r="AEF1" s="97"/>
      <c r="AEG1" s="97"/>
      <c r="AEH1" s="97"/>
      <c r="AEI1" s="97"/>
      <c r="AEJ1" s="97"/>
      <c r="AEK1" s="97"/>
      <c r="AEL1" s="97"/>
      <c r="AEM1" s="97"/>
      <c r="AEN1" s="97"/>
      <c r="AEO1" s="97"/>
      <c r="AEP1" s="97"/>
      <c r="AEQ1" s="97"/>
      <c r="AER1" s="97"/>
      <c r="AES1" s="97"/>
      <c r="AET1" s="97"/>
      <c r="AEU1" s="97"/>
      <c r="AEV1" s="97"/>
      <c r="AEW1" s="97"/>
      <c r="AEX1" s="97"/>
      <c r="AEY1" s="97"/>
      <c r="AEZ1" s="97"/>
      <c r="AFA1" s="97"/>
      <c r="AFB1" s="97"/>
      <c r="AFC1" s="97"/>
      <c r="AFD1" s="97"/>
      <c r="AFE1" s="97"/>
      <c r="AFF1" s="97"/>
      <c r="AFG1" s="97"/>
      <c r="AFH1" s="97"/>
      <c r="AFI1" s="97"/>
      <c r="AFJ1" s="97"/>
      <c r="AFK1" s="97"/>
      <c r="AFL1" s="97"/>
      <c r="AFM1" s="97"/>
      <c r="AFN1" s="97"/>
      <c r="AFO1" s="97"/>
      <c r="AFP1" s="97"/>
      <c r="AFQ1" s="97"/>
      <c r="AFR1" s="97"/>
      <c r="AFS1" s="97"/>
      <c r="AFT1" s="97"/>
      <c r="AFU1" s="97"/>
      <c r="AFV1" s="97"/>
      <c r="AFW1" s="97"/>
      <c r="AFX1" s="97"/>
      <c r="AFY1" s="97"/>
      <c r="AFZ1" s="97"/>
      <c r="AGA1" s="97"/>
      <c r="AGB1" s="97"/>
      <c r="AGC1" s="97"/>
      <c r="AGD1" s="97"/>
      <c r="AGE1" s="97"/>
      <c r="AGF1" s="97"/>
      <c r="AGG1" s="97"/>
      <c r="AGH1" s="97"/>
      <c r="AGI1" s="97"/>
      <c r="AGJ1" s="97"/>
      <c r="AGK1" s="97"/>
      <c r="AGL1" s="97"/>
      <c r="AGM1" s="97"/>
      <c r="AGN1" s="97"/>
      <c r="AGO1" s="97"/>
      <c r="AGP1" s="97"/>
      <c r="AGQ1" s="97"/>
      <c r="AGR1" s="97"/>
      <c r="AGS1" s="97"/>
      <c r="AGT1" s="97"/>
      <c r="AGU1" s="97"/>
      <c r="AGV1" s="97"/>
      <c r="AGW1" s="97"/>
      <c r="AGX1" s="97"/>
      <c r="AGY1" s="97"/>
      <c r="AGZ1" s="97"/>
      <c r="AHA1" s="97"/>
      <c r="AHB1" s="97"/>
      <c r="AHC1" s="97"/>
      <c r="AHD1" s="97"/>
      <c r="AHE1" s="97"/>
      <c r="AHF1" s="97"/>
      <c r="AHG1" s="97"/>
      <c r="AHH1" s="97"/>
      <c r="AHI1" s="97"/>
      <c r="AHJ1" s="97"/>
      <c r="AHK1" s="97"/>
      <c r="AHL1" s="97"/>
      <c r="AHM1" s="97"/>
      <c r="AHN1" s="97"/>
      <c r="AHO1" s="97"/>
      <c r="AHP1" s="97"/>
      <c r="AHQ1" s="97"/>
      <c r="AHR1" s="97"/>
      <c r="AHS1" s="97"/>
      <c r="AHT1" s="97"/>
      <c r="AHU1" s="97"/>
      <c r="AHV1" s="97"/>
      <c r="AHW1" s="97"/>
      <c r="AHX1" s="97"/>
      <c r="AHY1" s="97"/>
      <c r="AHZ1" s="97"/>
      <c r="AIA1" s="97"/>
      <c r="AIB1" s="97"/>
      <c r="AIC1" s="97"/>
      <c r="AID1" s="97"/>
      <c r="AIE1" s="97"/>
      <c r="AIF1" s="97"/>
      <c r="AIG1" s="97"/>
      <c r="AIH1" s="97"/>
      <c r="AII1" s="97"/>
      <c r="AIJ1" s="97"/>
      <c r="AIK1" s="97"/>
      <c r="AIL1" s="97"/>
      <c r="AIM1" s="97"/>
      <c r="AIN1" s="97"/>
      <c r="AIO1" s="97"/>
      <c r="AIP1" s="97"/>
      <c r="AIQ1" s="97"/>
      <c r="AIR1" s="97"/>
      <c r="AIS1" s="97"/>
      <c r="AIT1" s="97"/>
      <c r="AIU1" s="97"/>
      <c r="AIV1" s="97"/>
      <c r="AIW1" s="97"/>
      <c r="AIX1" s="97"/>
      <c r="AIY1" s="97"/>
      <c r="AIZ1" s="97"/>
      <c r="AJA1" s="97"/>
      <c r="AJB1" s="97"/>
      <c r="AJC1" s="97"/>
      <c r="AJD1" s="97"/>
      <c r="AJE1" s="97"/>
      <c r="AJF1" s="97"/>
      <c r="AJG1" s="97"/>
      <c r="AJH1" s="97"/>
      <c r="AJI1" s="97"/>
      <c r="AJJ1" s="97"/>
      <c r="AJK1" s="97"/>
      <c r="AJL1" s="97"/>
      <c r="AJM1" s="97"/>
      <c r="AJN1" s="97"/>
      <c r="AJO1" s="97"/>
      <c r="AJP1" s="97"/>
      <c r="AJQ1" s="97"/>
      <c r="AJR1" s="97"/>
      <c r="AJS1" s="97"/>
      <c r="AJT1" s="97"/>
      <c r="AJU1" s="97"/>
      <c r="AJV1" s="97"/>
      <c r="AJW1" s="97"/>
      <c r="AJX1" s="97"/>
      <c r="AJY1" s="97"/>
      <c r="AJZ1" s="97"/>
      <c r="AKA1" s="97"/>
      <c r="AKB1" s="97"/>
      <c r="AKC1" s="97"/>
      <c r="AKD1" s="97"/>
      <c r="AKE1" s="97"/>
      <c r="AKF1" s="97"/>
      <c r="AKG1" s="97"/>
      <c r="AKH1" s="97"/>
      <c r="AKI1" s="97"/>
      <c r="AKJ1" s="97"/>
      <c r="AKK1" s="97"/>
      <c r="AKL1" s="97"/>
      <c r="AKM1" s="97"/>
      <c r="AKN1" s="97"/>
      <c r="AKO1" s="97"/>
      <c r="AKP1" s="97"/>
      <c r="AKQ1" s="97"/>
      <c r="AKR1" s="97"/>
      <c r="AKS1" s="97"/>
      <c r="AKT1" s="97"/>
      <c r="AKU1" s="97"/>
      <c r="AKV1" s="97"/>
      <c r="AKW1" s="97"/>
      <c r="AKX1" s="97"/>
      <c r="AKY1" s="97"/>
      <c r="AKZ1" s="97"/>
      <c r="ALA1" s="97"/>
      <c r="ALB1" s="97"/>
      <c r="ALC1" s="97"/>
      <c r="ALD1" s="97"/>
      <c r="ALE1" s="97"/>
      <c r="ALF1" s="97"/>
      <c r="ALG1" s="97"/>
      <c r="ALH1" s="97"/>
      <c r="ALI1" s="97"/>
      <c r="ALJ1" s="97"/>
      <c r="ALK1" s="97"/>
      <c r="ALL1" s="97"/>
      <c r="ALM1" s="97"/>
      <c r="ALN1" s="97"/>
      <c r="ALO1" s="97"/>
      <c r="ALP1" s="97"/>
      <c r="ALQ1" s="97"/>
      <c r="ALR1" s="97"/>
      <c r="ALS1" s="97"/>
      <c r="ALT1" s="97"/>
      <c r="ALU1" s="97"/>
      <c r="ALV1" s="97"/>
      <c r="ALW1" s="97"/>
      <c r="ALX1" s="97"/>
      <c r="ALY1" s="97"/>
      <c r="ALZ1" s="97"/>
      <c r="AMA1" s="97"/>
      <c r="AMB1" s="97"/>
      <c r="AMC1" s="97"/>
      <c r="AMD1" s="97"/>
      <c r="AME1" s="97"/>
      <c r="AMF1" s="97"/>
      <c r="AMG1" s="97"/>
      <c r="AMH1" s="97"/>
      <c r="AMI1" s="97"/>
      <c r="AMJ1" s="97"/>
      <c r="AMK1" s="97"/>
      <c r="AML1" s="97"/>
      <c r="AMM1" s="97"/>
      <c r="AMN1" s="97"/>
      <c r="AMO1" s="97"/>
      <c r="AMP1" s="97"/>
      <c r="AMQ1" s="97"/>
      <c r="AMR1" s="97"/>
      <c r="AMS1" s="97"/>
      <c r="AMT1" s="97"/>
      <c r="AMU1" s="97"/>
      <c r="AMV1" s="97"/>
      <c r="AMW1" s="97"/>
      <c r="AMX1" s="97"/>
      <c r="AMY1" s="97"/>
      <c r="AMZ1" s="97"/>
      <c r="ANA1" s="97"/>
      <c r="ANB1" s="97"/>
      <c r="ANC1" s="97"/>
      <c r="AND1" s="97"/>
      <c r="ANE1" s="97"/>
      <c r="ANF1" s="97"/>
      <c r="ANG1" s="97"/>
      <c r="ANH1" s="97"/>
      <c r="ANI1" s="97"/>
      <c r="ANJ1" s="97"/>
      <c r="ANK1" s="97"/>
      <c r="ANL1" s="97"/>
      <c r="ANM1" s="97"/>
      <c r="ANN1" s="97"/>
      <c r="ANO1" s="97"/>
      <c r="ANP1" s="97"/>
      <c r="ANQ1" s="97"/>
      <c r="ANR1" s="97"/>
      <c r="ANS1" s="97"/>
      <c r="ANT1" s="97"/>
      <c r="ANU1" s="97"/>
      <c r="ANV1" s="97"/>
      <c r="ANW1" s="97"/>
      <c r="ANX1" s="97"/>
      <c r="ANY1" s="97"/>
      <c r="ANZ1" s="97"/>
      <c r="AOA1" s="97"/>
      <c r="AOB1" s="97"/>
      <c r="AOC1" s="97"/>
      <c r="AOD1" s="97"/>
      <c r="AOE1" s="97"/>
      <c r="AOF1" s="97"/>
      <c r="AOG1" s="97"/>
      <c r="AOH1" s="97"/>
      <c r="AOI1" s="97"/>
      <c r="AOJ1" s="97"/>
      <c r="AOK1" s="97"/>
      <c r="AOL1" s="97"/>
      <c r="AOM1" s="97"/>
      <c r="AON1" s="97"/>
      <c r="AOO1" s="97"/>
      <c r="AOP1" s="97"/>
      <c r="AOQ1" s="97"/>
      <c r="AOR1" s="97"/>
      <c r="AOS1" s="97"/>
      <c r="AOT1" s="97"/>
      <c r="AOU1" s="97"/>
      <c r="AOV1" s="97"/>
      <c r="AOW1" s="97"/>
      <c r="AOX1" s="97"/>
      <c r="AOY1" s="97"/>
      <c r="AOZ1" s="97"/>
      <c r="APA1" s="97"/>
      <c r="APB1" s="97"/>
      <c r="APC1" s="97"/>
      <c r="APD1" s="97"/>
      <c r="APE1" s="97"/>
      <c r="APF1" s="97"/>
      <c r="APG1" s="97"/>
      <c r="APH1" s="97"/>
      <c r="API1" s="97"/>
      <c r="APJ1" s="97"/>
      <c r="APK1" s="97"/>
      <c r="APL1" s="97"/>
      <c r="APM1" s="97"/>
      <c r="APN1" s="97"/>
      <c r="APO1" s="97"/>
      <c r="APP1" s="97"/>
      <c r="APQ1" s="97"/>
      <c r="APR1" s="97"/>
      <c r="APS1" s="97"/>
      <c r="APT1" s="97"/>
      <c r="APU1" s="97"/>
      <c r="APV1" s="97"/>
      <c r="APW1" s="97"/>
      <c r="APX1" s="97"/>
      <c r="APY1" s="97"/>
      <c r="APZ1" s="97"/>
      <c r="AQA1" s="97"/>
      <c r="AQB1" s="97"/>
      <c r="AQC1" s="97"/>
      <c r="AQD1" s="97"/>
      <c r="AQE1" s="97"/>
      <c r="AQF1" s="97"/>
      <c r="AQG1" s="97"/>
      <c r="AQH1" s="97"/>
      <c r="AQI1" s="97"/>
      <c r="AQJ1" s="97"/>
      <c r="AQK1" s="97"/>
      <c r="AQL1" s="97"/>
      <c r="AQM1" s="97"/>
      <c r="AQN1" s="97"/>
      <c r="AQO1" s="97"/>
      <c r="AQP1" s="97"/>
      <c r="AQQ1" s="97"/>
      <c r="AQR1" s="97"/>
      <c r="AQS1" s="97"/>
      <c r="AQT1" s="97"/>
      <c r="AQU1" s="97"/>
      <c r="AQV1" s="97"/>
      <c r="AQW1" s="97"/>
      <c r="AQX1" s="97"/>
      <c r="AQY1" s="97"/>
      <c r="AQZ1" s="97"/>
      <c r="ARA1" s="97"/>
      <c r="ARB1" s="97"/>
      <c r="ARC1" s="97"/>
      <c r="ARD1" s="97"/>
      <c r="ARE1" s="97"/>
      <c r="ARF1" s="97"/>
      <c r="ARG1" s="97"/>
      <c r="ARH1" s="97"/>
      <c r="ARI1" s="97"/>
      <c r="ARJ1" s="97"/>
      <c r="ARK1" s="97"/>
      <c r="ARL1" s="97"/>
      <c r="ARM1" s="97"/>
      <c r="ARN1" s="97"/>
      <c r="ARO1" s="97"/>
      <c r="ARP1" s="97"/>
      <c r="ARQ1" s="97"/>
      <c r="ARR1" s="97"/>
      <c r="ARS1" s="97"/>
      <c r="ART1" s="97"/>
      <c r="ARU1" s="97"/>
      <c r="ARV1" s="97"/>
      <c r="ARW1" s="97"/>
      <c r="ARX1" s="97"/>
      <c r="ARY1" s="97"/>
      <c r="ARZ1" s="97"/>
      <c r="ASA1" s="97"/>
      <c r="ASB1" s="97"/>
      <c r="ASC1" s="97"/>
      <c r="ASD1" s="97"/>
      <c r="ASE1" s="97"/>
      <c r="ASF1" s="97"/>
      <c r="ASG1" s="97"/>
      <c r="ASH1" s="97"/>
      <c r="ASI1" s="97"/>
      <c r="ASJ1" s="97"/>
      <c r="ASK1" s="97"/>
      <c r="ASL1" s="97"/>
      <c r="ASM1" s="97"/>
      <c r="ASN1" s="97"/>
      <c r="ASO1" s="97"/>
      <c r="ASP1" s="97"/>
      <c r="ASQ1" s="97"/>
      <c r="ASR1" s="97"/>
      <c r="ASS1" s="97"/>
      <c r="AST1" s="97"/>
      <c r="ASU1" s="97"/>
      <c r="ASV1" s="97"/>
      <c r="ASW1" s="97"/>
      <c r="ASX1" s="97"/>
      <c r="ASY1" s="97"/>
      <c r="ASZ1" s="97"/>
      <c r="ATA1" s="97"/>
      <c r="ATB1" s="97"/>
      <c r="ATC1" s="97"/>
      <c r="ATD1" s="97"/>
      <c r="ATE1" s="97"/>
      <c r="ATF1" s="97"/>
      <c r="ATG1" s="97"/>
      <c r="ATH1" s="97"/>
      <c r="ATI1" s="97"/>
      <c r="ATJ1" s="97"/>
      <c r="ATK1" s="97"/>
      <c r="ATL1" s="97"/>
      <c r="ATM1" s="97"/>
      <c r="ATN1" s="97"/>
      <c r="ATO1" s="97"/>
      <c r="ATP1" s="97"/>
      <c r="ATQ1" s="97"/>
      <c r="ATR1" s="97"/>
      <c r="ATS1" s="97"/>
      <c r="ATT1" s="97"/>
      <c r="ATU1" s="97"/>
      <c r="ATV1" s="97"/>
      <c r="ATW1" s="97"/>
      <c r="ATX1" s="97"/>
      <c r="ATY1" s="97"/>
      <c r="ATZ1" s="97"/>
      <c r="AUA1" s="97"/>
      <c r="AUB1" s="97"/>
      <c r="AUC1" s="97"/>
      <c r="AUD1" s="97"/>
      <c r="AUE1" s="97"/>
      <c r="AUF1" s="97"/>
      <c r="AUG1" s="97"/>
      <c r="AUH1" s="97"/>
      <c r="AUI1" s="97"/>
      <c r="AUJ1" s="97"/>
      <c r="AUK1" s="97"/>
      <c r="AUL1" s="97"/>
      <c r="AUM1" s="97"/>
      <c r="AUN1" s="97"/>
      <c r="AUO1" s="97"/>
      <c r="AUP1" s="97"/>
      <c r="AUQ1" s="97"/>
      <c r="AUR1" s="97"/>
      <c r="AUS1" s="97"/>
      <c r="AUT1" s="97"/>
      <c r="AUU1" s="97"/>
      <c r="AUV1" s="97"/>
      <c r="AUW1" s="97"/>
      <c r="AUX1" s="97"/>
      <c r="AUY1" s="97"/>
      <c r="AUZ1" s="97"/>
      <c r="AVA1" s="97"/>
      <c r="AVB1" s="97"/>
      <c r="AVC1" s="97"/>
      <c r="AVD1" s="97"/>
      <c r="AVE1" s="97"/>
      <c r="AVF1" s="97"/>
      <c r="AVG1" s="97"/>
      <c r="AVH1" s="97"/>
      <c r="AVI1" s="97"/>
      <c r="AVJ1" s="97"/>
      <c r="AVK1" s="97"/>
      <c r="AVL1" s="97"/>
      <c r="AVM1" s="97"/>
      <c r="AVN1" s="97"/>
      <c r="AVO1" s="97"/>
      <c r="AVP1" s="97"/>
      <c r="AVQ1" s="97"/>
      <c r="AVR1" s="97"/>
      <c r="AVS1" s="97"/>
      <c r="AVT1" s="97"/>
      <c r="AVU1" s="97"/>
      <c r="AVV1" s="97"/>
      <c r="AVW1" s="97"/>
      <c r="AVX1" s="97"/>
      <c r="AVY1" s="97"/>
      <c r="AVZ1" s="97"/>
      <c r="AWA1" s="97"/>
      <c r="AWB1" s="97"/>
      <c r="AWC1" s="97"/>
      <c r="AWD1" s="97"/>
      <c r="AWE1" s="97"/>
      <c r="AWF1" s="97"/>
      <c r="AWG1" s="97"/>
      <c r="AWH1" s="97"/>
      <c r="AWI1" s="97"/>
      <c r="AWJ1" s="97"/>
      <c r="AWK1" s="97"/>
      <c r="AWL1" s="97"/>
      <c r="AWM1" s="97"/>
      <c r="AWN1" s="97"/>
      <c r="AWO1" s="97"/>
      <c r="AWP1" s="97"/>
      <c r="AWQ1" s="97"/>
      <c r="AWR1" s="97"/>
      <c r="AWS1" s="97"/>
      <c r="AWT1" s="97"/>
      <c r="AWU1" s="97"/>
      <c r="AWV1" s="97"/>
      <c r="AWW1" s="97"/>
      <c r="AWX1" s="97"/>
      <c r="AWY1" s="97"/>
      <c r="AWZ1" s="97"/>
      <c r="AXA1" s="97"/>
      <c r="AXB1" s="97"/>
      <c r="AXC1" s="97"/>
      <c r="AXD1" s="97"/>
      <c r="AXE1" s="97"/>
      <c r="AXF1" s="97"/>
      <c r="AXG1" s="97"/>
      <c r="AXH1" s="97"/>
      <c r="AXI1" s="97"/>
      <c r="AXJ1" s="97"/>
      <c r="AXK1" s="97"/>
      <c r="AXL1" s="97"/>
      <c r="AXM1" s="97"/>
      <c r="AXN1" s="97"/>
      <c r="AXO1" s="97"/>
      <c r="AXP1" s="97"/>
      <c r="AXQ1" s="97"/>
      <c r="AXR1" s="97"/>
      <c r="AXS1" s="97"/>
      <c r="AXT1" s="97"/>
      <c r="AXU1" s="97"/>
      <c r="AXV1" s="97"/>
      <c r="AXW1" s="97"/>
      <c r="AXX1" s="97"/>
      <c r="AXY1" s="97"/>
      <c r="AXZ1" s="97"/>
      <c r="AYA1" s="97"/>
      <c r="AYB1" s="97"/>
      <c r="AYC1" s="97"/>
      <c r="AYD1" s="97"/>
      <c r="AYE1" s="97"/>
      <c r="AYF1" s="97"/>
      <c r="AYG1" s="97"/>
      <c r="AYH1" s="97"/>
      <c r="AYI1" s="97"/>
      <c r="AYJ1" s="97"/>
      <c r="AYK1" s="97"/>
      <c r="AYL1" s="97"/>
      <c r="AYM1" s="97"/>
      <c r="AYN1" s="97"/>
      <c r="AYO1" s="97"/>
      <c r="AYP1" s="97"/>
      <c r="AYQ1" s="97"/>
      <c r="AYR1" s="97"/>
      <c r="AYS1" s="97"/>
      <c r="AYT1" s="97"/>
      <c r="AYU1" s="97"/>
      <c r="AYV1" s="97"/>
      <c r="AYW1" s="97"/>
      <c r="AYX1" s="97"/>
      <c r="AYY1" s="97"/>
      <c r="AYZ1" s="97"/>
      <c r="AZA1" s="97"/>
      <c r="AZB1" s="97"/>
      <c r="AZC1" s="97"/>
      <c r="AZD1" s="97"/>
      <c r="AZE1" s="97"/>
      <c r="AZF1" s="97"/>
      <c r="AZG1" s="97"/>
      <c r="AZH1" s="97"/>
      <c r="AZI1" s="97"/>
      <c r="AZJ1" s="97"/>
      <c r="AZK1" s="97"/>
      <c r="AZL1" s="97"/>
      <c r="AZM1" s="97"/>
      <c r="AZN1" s="97"/>
      <c r="AZO1" s="97"/>
      <c r="AZP1" s="97"/>
      <c r="AZQ1" s="97"/>
      <c r="AZR1" s="97"/>
      <c r="AZS1" s="97"/>
      <c r="AZT1" s="97"/>
      <c r="AZU1" s="97"/>
      <c r="AZV1" s="97"/>
      <c r="AZW1" s="97"/>
      <c r="AZX1" s="97"/>
      <c r="AZY1" s="97"/>
      <c r="AZZ1" s="97"/>
      <c r="BAA1" s="97"/>
      <c r="BAB1" s="97"/>
      <c r="BAC1" s="97"/>
      <c r="BAD1" s="97"/>
      <c r="BAE1" s="97"/>
      <c r="BAF1" s="97"/>
      <c r="BAG1" s="97"/>
      <c r="BAH1" s="97"/>
      <c r="BAI1" s="97"/>
      <c r="BAJ1" s="97"/>
      <c r="BAK1" s="97"/>
      <c r="BAL1" s="97"/>
      <c r="BAM1" s="97"/>
      <c r="BAN1" s="97"/>
      <c r="BAO1" s="97"/>
      <c r="BAP1" s="97"/>
      <c r="BAQ1" s="97"/>
      <c r="BAR1" s="97"/>
      <c r="BAS1" s="97"/>
      <c r="BAT1" s="97"/>
      <c r="BAU1" s="97"/>
      <c r="BAV1" s="97"/>
      <c r="BAW1" s="97"/>
      <c r="BAX1" s="97"/>
      <c r="BAY1" s="97"/>
      <c r="BAZ1" s="97"/>
      <c r="BBA1" s="97"/>
      <c r="BBB1" s="97"/>
      <c r="BBC1" s="97"/>
      <c r="BBD1" s="97"/>
      <c r="BBE1" s="97"/>
      <c r="BBF1" s="97"/>
      <c r="BBG1" s="97"/>
      <c r="BBH1" s="97"/>
      <c r="BBI1" s="97"/>
      <c r="BBJ1" s="97"/>
      <c r="BBK1" s="97"/>
      <c r="BBL1" s="97"/>
      <c r="BBM1" s="97"/>
      <c r="BBN1" s="97"/>
      <c r="BBO1" s="97"/>
      <c r="BBP1" s="97"/>
      <c r="BBQ1" s="97"/>
      <c r="BBR1" s="97"/>
      <c r="BBS1" s="97"/>
      <c r="BBT1" s="97"/>
      <c r="BBU1" s="97"/>
      <c r="BBV1" s="97"/>
      <c r="BBW1" s="97"/>
      <c r="BBX1" s="97"/>
      <c r="BBY1" s="97"/>
      <c r="BBZ1" s="97"/>
      <c r="BCA1" s="97"/>
      <c r="BCB1" s="97"/>
      <c r="BCC1" s="97"/>
      <c r="BCD1" s="97"/>
      <c r="BCE1" s="97"/>
      <c r="BCF1" s="97"/>
      <c r="BCG1" s="97"/>
      <c r="BCH1" s="97"/>
      <c r="BCI1" s="97"/>
      <c r="BCJ1" s="97"/>
      <c r="BCK1" s="97"/>
      <c r="BCL1" s="97"/>
      <c r="BCM1" s="97"/>
      <c r="BCN1" s="97"/>
      <c r="BCO1" s="97"/>
      <c r="BCP1" s="97"/>
      <c r="BCQ1" s="97"/>
      <c r="BCR1" s="97"/>
      <c r="BCS1" s="97"/>
      <c r="BCT1" s="97"/>
      <c r="BCU1" s="97"/>
      <c r="BCV1" s="97"/>
      <c r="BCW1" s="97"/>
      <c r="BCX1" s="97"/>
      <c r="BCY1" s="97"/>
      <c r="BCZ1" s="97"/>
      <c r="BDA1" s="97"/>
      <c r="BDB1" s="97"/>
      <c r="BDC1" s="97"/>
      <c r="BDD1" s="97"/>
      <c r="BDE1" s="97"/>
      <c r="BDF1" s="97"/>
      <c r="BDG1" s="97"/>
      <c r="BDH1" s="97"/>
      <c r="BDI1" s="97"/>
      <c r="BDJ1" s="97"/>
      <c r="BDK1" s="97"/>
      <c r="BDL1" s="97"/>
      <c r="BDM1" s="97"/>
      <c r="BDN1" s="97"/>
      <c r="BDO1" s="97"/>
      <c r="BDP1" s="97"/>
      <c r="BDQ1" s="97"/>
      <c r="BDR1" s="97"/>
      <c r="BDS1" s="97"/>
      <c r="BDT1" s="97"/>
      <c r="BDU1" s="97"/>
      <c r="BDV1" s="97"/>
      <c r="BDW1" s="97"/>
      <c r="BDX1" s="97"/>
      <c r="BDY1" s="97"/>
      <c r="BDZ1" s="97"/>
      <c r="BEA1" s="97"/>
      <c r="BEB1" s="97"/>
      <c r="BEC1" s="97"/>
      <c r="BED1" s="97"/>
      <c r="BEE1" s="97"/>
      <c r="BEF1" s="97"/>
      <c r="BEG1" s="97"/>
      <c r="BEH1" s="97"/>
      <c r="BEI1" s="97"/>
      <c r="BEJ1" s="97"/>
      <c r="BEK1" s="97"/>
      <c r="BEL1" s="97"/>
      <c r="BEM1" s="97"/>
      <c r="BEN1" s="97"/>
      <c r="BEO1" s="97"/>
      <c r="BEP1" s="97"/>
      <c r="BEQ1" s="97"/>
      <c r="BER1" s="97"/>
      <c r="BES1" s="97"/>
      <c r="BET1" s="97"/>
      <c r="BEU1" s="97"/>
      <c r="BEV1" s="97"/>
      <c r="BEW1" s="97"/>
      <c r="BEX1" s="97"/>
      <c r="BEY1" s="97"/>
      <c r="BEZ1" s="97"/>
      <c r="BFA1" s="97"/>
      <c r="BFB1" s="97"/>
      <c r="BFC1" s="97"/>
      <c r="BFD1" s="97"/>
      <c r="BFE1" s="97"/>
      <c r="BFF1" s="97"/>
      <c r="BFG1" s="97"/>
      <c r="BFH1" s="97"/>
      <c r="BFI1" s="97"/>
      <c r="BFJ1" s="97"/>
      <c r="BFK1" s="97"/>
      <c r="BFL1" s="97"/>
      <c r="BFM1" s="97"/>
      <c r="BFN1" s="97"/>
      <c r="BFO1" s="97"/>
      <c r="BFP1" s="97"/>
      <c r="BFQ1" s="97"/>
      <c r="BFR1" s="97"/>
      <c r="BFS1" s="97"/>
      <c r="BFT1" s="97"/>
      <c r="BFU1" s="97"/>
      <c r="BFV1" s="97"/>
      <c r="BFW1" s="97"/>
      <c r="BFX1" s="97"/>
      <c r="BFY1" s="97"/>
      <c r="BFZ1" s="97"/>
      <c r="BGA1" s="97"/>
      <c r="BGB1" s="97"/>
      <c r="BGC1" s="97"/>
      <c r="BGD1" s="97"/>
      <c r="BGE1" s="97"/>
      <c r="BGF1" s="97"/>
      <c r="BGG1" s="97"/>
      <c r="BGH1" s="97"/>
      <c r="BGI1" s="97"/>
      <c r="BGJ1" s="97"/>
      <c r="BGK1" s="97"/>
      <c r="BGL1" s="97"/>
      <c r="BGM1" s="97"/>
      <c r="BGN1" s="97"/>
      <c r="BGO1" s="97"/>
      <c r="BGP1" s="97"/>
      <c r="BGQ1" s="97"/>
      <c r="BGR1" s="97"/>
      <c r="BGS1" s="97"/>
      <c r="BGT1" s="97"/>
      <c r="BGU1" s="97"/>
      <c r="BGV1" s="97"/>
      <c r="BGW1" s="97"/>
      <c r="BGX1" s="97"/>
      <c r="BGY1" s="97"/>
      <c r="BGZ1" s="97"/>
      <c r="BHA1" s="97"/>
      <c r="BHB1" s="97"/>
      <c r="BHC1" s="97"/>
      <c r="BHD1" s="97"/>
      <c r="BHE1" s="97"/>
      <c r="BHF1" s="97"/>
      <c r="BHG1" s="97"/>
      <c r="BHH1" s="97"/>
      <c r="BHI1" s="97"/>
      <c r="BHJ1" s="97"/>
      <c r="BHK1" s="97"/>
      <c r="BHL1" s="97"/>
      <c r="BHM1" s="97"/>
      <c r="BHN1" s="97"/>
      <c r="BHO1" s="97"/>
      <c r="BHP1" s="97"/>
      <c r="BHQ1" s="97"/>
      <c r="BHR1" s="97"/>
      <c r="BHS1" s="97"/>
      <c r="BHT1" s="97"/>
      <c r="BHU1" s="97"/>
      <c r="BHV1" s="97"/>
      <c r="BHW1" s="97"/>
      <c r="BHX1" s="97"/>
      <c r="BHY1" s="97"/>
      <c r="BHZ1" s="97"/>
      <c r="BIA1" s="97"/>
      <c r="BIB1" s="97"/>
      <c r="BIC1" s="97"/>
      <c r="BID1" s="97"/>
      <c r="BIE1" s="97"/>
      <c r="BIF1" s="97"/>
      <c r="BIG1" s="97"/>
      <c r="BIH1" s="97"/>
      <c r="BII1" s="97"/>
      <c r="BIJ1" s="97"/>
      <c r="BIK1" s="97"/>
      <c r="BIL1" s="97"/>
      <c r="BIM1" s="97"/>
      <c r="BIN1" s="97"/>
      <c r="BIO1" s="97"/>
      <c r="BIP1" s="97"/>
      <c r="BIQ1" s="97"/>
      <c r="BIR1" s="97"/>
      <c r="BIS1" s="97"/>
      <c r="BIT1" s="97"/>
      <c r="BIU1" s="97"/>
      <c r="BIV1" s="97"/>
      <c r="BIW1" s="97"/>
      <c r="BIX1" s="97"/>
      <c r="BIY1" s="97"/>
      <c r="BIZ1" s="97"/>
      <c r="BJA1" s="97"/>
      <c r="BJB1" s="97"/>
      <c r="BJC1" s="97"/>
      <c r="BJD1" s="97"/>
      <c r="BJE1" s="97"/>
      <c r="BJF1" s="97"/>
      <c r="BJG1" s="97"/>
      <c r="BJH1" s="97"/>
      <c r="BJI1" s="97"/>
      <c r="BJJ1" s="97"/>
      <c r="BJK1" s="97"/>
      <c r="BJL1" s="97"/>
      <c r="BJM1" s="97"/>
      <c r="BJN1" s="97"/>
      <c r="BJO1" s="97"/>
      <c r="BJP1" s="97"/>
      <c r="BJQ1" s="97"/>
      <c r="BJR1" s="97"/>
      <c r="BJS1" s="97"/>
      <c r="BJT1" s="97"/>
      <c r="BJU1" s="97"/>
      <c r="BJV1" s="97"/>
      <c r="BJW1" s="97"/>
      <c r="BJX1" s="97"/>
      <c r="BJY1" s="97"/>
      <c r="BJZ1" s="97"/>
      <c r="BKA1" s="97"/>
      <c r="BKB1" s="97"/>
      <c r="BKC1" s="97"/>
      <c r="BKD1" s="97"/>
      <c r="BKE1" s="97"/>
      <c r="BKF1" s="97"/>
      <c r="BKG1" s="97"/>
      <c r="BKH1" s="97"/>
      <c r="BKI1" s="97"/>
      <c r="BKJ1" s="97"/>
      <c r="BKK1" s="97"/>
      <c r="BKL1" s="97"/>
      <c r="BKM1" s="97"/>
      <c r="BKN1" s="97"/>
      <c r="BKO1" s="97"/>
      <c r="BKP1" s="97"/>
      <c r="BKQ1" s="97"/>
      <c r="BKR1" s="97"/>
      <c r="BKS1" s="97"/>
      <c r="BKT1" s="97"/>
      <c r="BKU1" s="97"/>
      <c r="BKV1" s="97"/>
      <c r="BKW1" s="97"/>
      <c r="BKX1" s="97"/>
      <c r="BKY1" s="97"/>
      <c r="BKZ1" s="97"/>
      <c r="BLA1" s="97"/>
      <c r="BLB1" s="97"/>
      <c r="BLC1" s="97"/>
      <c r="BLD1" s="97"/>
      <c r="BLE1" s="97"/>
      <c r="BLF1" s="97"/>
      <c r="BLG1" s="97"/>
      <c r="BLH1" s="97"/>
      <c r="BLI1" s="97"/>
      <c r="BLJ1" s="97"/>
      <c r="BLK1" s="97"/>
      <c r="BLL1" s="97"/>
      <c r="BLM1" s="97"/>
      <c r="BLN1" s="97"/>
      <c r="BLO1" s="97"/>
      <c r="BLP1" s="97"/>
      <c r="BLQ1" s="97"/>
      <c r="BLR1" s="97"/>
      <c r="BLS1" s="97"/>
      <c r="BLT1" s="97"/>
      <c r="BLU1" s="97"/>
      <c r="BLV1" s="97"/>
      <c r="BLW1" s="97"/>
      <c r="BLX1" s="97"/>
      <c r="BLY1" s="97"/>
      <c r="BLZ1" s="97"/>
      <c r="BMA1" s="97"/>
      <c r="BMB1" s="97"/>
      <c r="BMC1" s="97"/>
      <c r="BMD1" s="97"/>
      <c r="BME1" s="97"/>
      <c r="BMF1" s="97"/>
      <c r="BMG1" s="97"/>
      <c r="BMH1" s="97"/>
      <c r="BMI1" s="97"/>
      <c r="BMJ1" s="97"/>
      <c r="BMK1" s="97"/>
      <c r="BML1" s="97"/>
      <c r="BMM1" s="97"/>
      <c r="BMN1" s="97"/>
      <c r="BMO1" s="97"/>
      <c r="BMP1" s="97"/>
      <c r="BMQ1" s="97"/>
      <c r="BMR1" s="97"/>
      <c r="BMS1" s="97"/>
      <c r="BMT1" s="97"/>
      <c r="BMU1" s="97"/>
      <c r="BMV1" s="97"/>
      <c r="BMW1" s="97"/>
      <c r="BMX1" s="97"/>
      <c r="BMY1" s="97"/>
      <c r="BMZ1" s="97"/>
      <c r="BNA1" s="97"/>
      <c r="BNB1" s="97"/>
      <c r="BNC1" s="97"/>
      <c r="BND1" s="97"/>
      <c r="BNE1" s="97"/>
      <c r="BNF1" s="97"/>
      <c r="BNG1" s="97"/>
      <c r="BNH1" s="97"/>
      <c r="BNI1" s="97"/>
      <c r="BNJ1" s="97"/>
      <c r="BNK1" s="97"/>
      <c r="BNL1" s="97"/>
      <c r="BNM1" s="97"/>
      <c r="BNN1" s="97"/>
      <c r="BNO1" s="97"/>
      <c r="BNP1" s="97"/>
      <c r="BNQ1" s="97"/>
      <c r="BNR1" s="97"/>
      <c r="BNS1" s="97"/>
      <c r="BNT1" s="97"/>
      <c r="BNU1" s="97"/>
      <c r="BNV1" s="97"/>
      <c r="BNW1" s="97"/>
      <c r="BNX1" s="97"/>
      <c r="BNY1" s="97"/>
      <c r="BNZ1" s="97"/>
      <c r="BOA1" s="97"/>
      <c r="BOB1" s="97"/>
      <c r="BOC1" s="97"/>
      <c r="BOD1" s="97"/>
      <c r="BOE1" s="97"/>
      <c r="BOF1" s="97"/>
      <c r="BOG1" s="97"/>
      <c r="BOH1" s="97"/>
      <c r="BOI1" s="97"/>
      <c r="BOJ1" s="97"/>
      <c r="BOK1" s="97"/>
      <c r="BOL1" s="97"/>
      <c r="BOM1" s="97"/>
      <c r="BON1" s="97"/>
      <c r="BOO1" s="97"/>
      <c r="BOP1" s="97"/>
      <c r="BOQ1" s="97"/>
      <c r="BOR1" s="97"/>
      <c r="BOS1" s="97"/>
      <c r="BOT1" s="97"/>
      <c r="BOU1" s="97"/>
      <c r="BOV1" s="97"/>
      <c r="BOW1" s="97"/>
      <c r="BOX1" s="97"/>
      <c r="BOY1" s="97"/>
      <c r="BOZ1" s="97"/>
      <c r="BPA1" s="97"/>
      <c r="BPB1" s="97"/>
      <c r="BPC1" s="97"/>
      <c r="BPD1" s="97"/>
      <c r="BPE1" s="97"/>
      <c r="BPF1" s="97"/>
      <c r="BPG1" s="97"/>
      <c r="BPH1" s="97"/>
      <c r="BPI1" s="97"/>
      <c r="BPJ1" s="97"/>
      <c r="BPK1" s="97"/>
      <c r="BPL1" s="97"/>
      <c r="BPM1" s="97"/>
      <c r="BPN1" s="97"/>
      <c r="BPO1" s="97"/>
      <c r="BPP1" s="97"/>
      <c r="BPQ1" s="97"/>
      <c r="BPR1" s="97"/>
      <c r="BPS1" s="97"/>
      <c r="BPT1" s="97"/>
      <c r="BPU1" s="97"/>
      <c r="BPV1" s="97"/>
      <c r="BPW1" s="97"/>
      <c r="BPX1" s="97"/>
      <c r="BPY1" s="97"/>
      <c r="BPZ1" s="97"/>
      <c r="BQA1" s="97"/>
      <c r="BQB1" s="97"/>
      <c r="BQC1" s="97"/>
      <c r="BQD1" s="97"/>
      <c r="BQE1" s="97"/>
      <c r="BQF1" s="97"/>
      <c r="BQG1" s="97"/>
      <c r="BQH1" s="97"/>
      <c r="BQI1" s="97"/>
      <c r="BQJ1" s="97"/>
      <c r="BQK1" s="97"/>
      <c r="BQL1" s="97"/>
      <c r="BQM1" s="97"/>
      <c r="BQN1" s="97"/>
      <c r="BQO1" s="97"/>
      <c r="BQP1" s="97"/>
      <c r="BQQ1" s="97"/>
      <c r="BQR1" s="97"/>
      <c r="BQS1" s="97"/>
      <c r="BQT1" s="97"/>
      <c r="BQU1" s="97"/>
      <c r="BQV1" s="97"/>
      <c r="BQW1" s="97"/>
      <c r="BQX1" s="97"/>
      <c r="BQY1" s="97"/>
      <c r="BQZ1" s="97"/>
      <c r="BRA1" s="97"/>
      <c r="BRB1" s="97"/>
      <c r="BRC1" s="97"/>
      <c r="BRD1" s="97"/>
      <c r="BRE1" s="97"/>
      <c r="BRF1" s="97"/>
      <c r="BRG1" s="97"/>
      <c r="BRH1" s="97"/>
      <c r="BRI1" s="97"/>
      <c r="BRJ1" s="97"/>
      <c r="BRK1" s="97"/>
      <c r="BRL1" s="97"/>
      <c r="BRM1" s="97"/>
      <c r="BRN1" s="97"/>
      <c r="BRO1" s="97"/>
      <c r="BRP1" s="97"/>
      <c r="BRQ1" s="97"/>
      <c r="BRR1" s="97"/>
      <c r="BRS1" s="97"/>
      <c r="BRT1" s="97"/>
      <c r="BRU1" s="97"/>
      <c r="BRV1" s="97"/>
      <c r="BRW1" s="97"/>
      <c r="BRX1" s="97"/>
      <c r="BRY1" s="97"/>
      <c r="BRZ1" s="97"/>
      <c r="BSA1" s="97"/>
      <c r="BSB1" s="97"/>
      <c r="BSC1" s="97"/>
      <c r="BSD1" s="97"/>
      <c r="BSE1" s="97"/>
      <c r="BSF1" s="97"/>
      <c r="BSG1" s="97"/>
      <c r="BSH1" s="97"/>
      <c r="BSI1" s="97"/>
      <c r="BSJ1" s="97"/>
      <c r="BSK1" s="97"/>
      <c r="BSL1" s="97"/>
      <c r="BSM1" s="97"/>
      <c r="BSN1" s="97"/>
      <c r="BSO1" s="97"/>
      <c r="BSP1" s="97"/>
      <c r="BSQ1" s="97"/>
      <c r="BSR1" s="97"/>
      <c r="BSS1" s="97"/>
      <c r="BST1" s="97"/>
      <c r="BSU1" s="97"/>
      <c r="BSV1" s="97"/>
      <c r="BSW1" s="97"/>
      <c r="BSX1" s="97"/>
      <c r="BSY1" s="97"/>
      <c r="BSZ1" s="97"/>
      <c r="BTA1" s="97"/>
      <c r="BTB1" s="97"/>
      <c r="BTC1" s="97"/>
      <c r="BTD1" s="97"/>
      <c r="BTE1" s="97"/>
      <c r="BTF1" s="97"/>
      <c r="BTG1" s="97"/>
      <c r="BTH1" s="97"/>
      <c r="BTI1" s="97"/>
      <c r="BTJ1" s="97"/>
      <c r="BTK1" s="97"/>
      <c r="BTL1" s="97"/>
      <c r="BTM1" s="97"/>
      <c r="BTN1" s="97"/>
      <c r="BTO1" s="97"/>
      <c r="BTP1" s="97"/>
      <c r="BTQ1" s="97"/>
      <c r="BTR1" s="97"/>
      <c r="BTS1" s="97"/>
      <c r="BTT1" s="97"/>
      <c r="BTU1" s="97"/>
      <c r="BTV1" s="97"/>
      <c r="BTW1" s="97"/>
      <c r="BTX1" s="97"/>
      <c r="BTY1" s="97"/>
      <c r="BTZ1" s="97"/>
      <c r="BUA1" s="97"/>
      <c r="BUB1" s="97"/>
      <c r="BUC1" s="97"/>
      <c r="BUD1" s="97"/>
      <c r="BUE1" s="97"/>
      <c r="BUF1" s="97"/>
      <c r="BUG1" s="97"/>
      <c r="BUH1" s="97"/>
      <c r="BUI1" s="97"/>
      <c r="BUJ1" s="97"/>
      <c r="BUK1" s="97"/>
      <c r="BUL1" s="97"/>
      <c r="BUM1" s="97"/>
      <c r="BUN1" s="97"/>
      <c r="BUO1" s="97"/>
      <c r="BUP1" s="97"/>
      <c r="BUQ1" s="97"/>
      <c r="BUR1" s="97"/>
      <c r="BUS1" s="97"/>
      <c r="BUT1" s="97"/>
      <c r="BUU1" s="97"/>
      <c r="BUV1" s="97"/>
      <c r="BUW1" s="97"/>
      <c r="BUX1" s="97"/>
      <c r="BUY1" s="97"/>
      <c r="BUZ1" s="97"/>
      <c r="BVA1" s="97"/>
      <c r="BVB1" s="97"/>
      <c r="BVC1" s="97"/>
      <c r="BVD1" s="97"/>
      <c r="BVE1" s="97"/>
      <c r="BVF1" s="97"/>
      <c r="BVG1" s="97"/>
      <c r="BVH1" s="97"/>
      <c r="BVI1" s="97"/>
      <c r="BVJ1" s="97"/>
      <c r="BVK1" s="97"/>
      <c r="BVL1" s="97"/>
      <c r="BVM1" s="97"/>
      <c r="BVN1" s="97"/>
      <c r="BVO1" s="97"/>
      <c r="BVP1" s="97"/>
      <c r="BVQ1" s="97"/>
      <c r="BVR1" s="97"/>
      <c r="BVS1" s="97"/>
      <c r="BVT1" s="97"/>
      <c r="BVU1" s="97"/>
      <c r="BVV1" s="97"/>
      <c r="BVW1" s="97"/>
      <c r="BVX1" s="97"/>
      <c r="BVY1" s="97"/>
      <c r="BVZ1" s="97"/>
      <c r="BWA1" s="97"/>
      <c r="BWB1" s="97"/>
      <c r="BWC1" s="97"/>
      <c r="BWD1" s="97"/>
      <c r="BWE1" s="97"/>
      <c r="BWF1" s="97"/>
      <c r="BWG1" s="97"/>
      <c r="BWH1" s="97"/>
      <c r="BWI1" s="97"/>
      <c r="BWJ1" s="97"/>
      <c r="BWK1" s="97"/>
      <c r="BWL1" s="97"/>
      <c r="BWM1" s="97"/>
      <c r="BWN1" s="97"/>
      <c r="BWO1" s="97"/>
      <c r="BWP1" s="97"/>
      <c r="BWQ1" s="97"/>
      <c r="BWR1" s="97"/>
      <c r="BWS1" s="97"/>
      <c r="BWT1" s="97"/>
      <c r="BWU1" s="97"/>
      <c r="BWV1" s="97"/>
      <c r="BWW1" s="97"/>
      <c r="BWX1" s="97"/>
      <c r="BWY1" s="97"/>
      <c r="BWZ1" s="97"/>
      <c r="BXA1" s="97"/>
      <c r="BXB1" s="97"/>
      <c r="BXC1" s="97"/>
      <c r="BXD1" s="97"/>
      <c r="BXE1" s="97"/>
      <c r="BXF1" s="97"/>
      <c r="BXG1" s="97"/>
      <c r="BXH1" s="97"/>
      <c r="BXI1" s="97"/>
      <c r="BXJ1" s="97"/>
      <c r="BXK1" s="97"/>
      <c r="BXL1" s="97"/>
      <c r="BXM1" s="97"/>
      <c r="BXN1" s="97"/>
      <c r="BXO1" s="97"/>
      <c r="BXP1" s="97"/>
      <c r="BXQ1" s="97"/>
      <c r="BXR1" s="97"/>
      <c r="BXS1" s="97"/>
      <c r="BXT1" s="97"/>
      <c r="BXU1" s="97"/>
      <c r="BXV1" s="97"/>
      <c r="BXW1" s="97"/>
      <c r="BXX1" s="97"/>
      <c r="BXY1" s="97"/>
      <c r="BXZ1" s="97"/>
      <c r="BYA1" s="97"/>
      <c r="BYB1" s="97"/>
      <c r="BYC1" s="97"/>
      <c r="BYD1" s="97"/>
      <c r="BYE1" s="97"/>
      <c r="BYF1" s="97"/>
      <c r="BYG1" s="97"/>
      <c r="BYH1" s="97"/>
      <c r="BYI1" s="97"/>
      <c r="BYJ1" s="97"/>
      <c r="BYK1" s="97"/>
      <c r="BYL1" s="97"/>
      <c r="BYM1" s="97"/>
      <c r="BYN1" s="97"/>
      <c r="BYO1" s="97"/>
      <c r="BYP1" s="97"/>
      <c r="BYQ1" s="97"/>
      <c r="BYR1" s="97"/>
      <c r="BYS1" s="97"/>
      <c r="BYT1" s="97"/>
      <c r="BYU1" s="97"/>
      <c r="BYV1" s="97"/>
      <c r="BYW1" s="97"/>
      <c r="BYX1" s="97"/>
      <c r="BYY1" s="97"/>
      <c r="BYZ1" s="97"/>
      <c r="BZA1" s="97"/>
      <c r="BZB1" s="97"/>
      <c r="BZC1" s="97"/>
      <c r="BZD1" s="97"/>
      <c r="BZE1" s="97"/>
      <c r="BZF1" s="97"/>
      <c r="BZG1" s="97"/>
      <c r="BZH1" s="97"/>
      <c r="BZI1" s="97"/>
      <c r="BZJ1" s="97"/>
      <c r="BZK1" s="97"/>
      <c r="BZL1" s="97"/>
      <c r="BZM1" s="97"/>
      <c r="BZN1" s="97"/>
      <c r="BZO1" s="97"/>
      <c r="BZP1" s="97"/>
      <c r="BZQ1" s="97"/>
      <c r="BZR1" s="97"/>
      <c r="BZS1" s="97"/>
      <c r="BZT1" s="97"/>
      <c r="BZU1" s="97"/>
      <c r="BZV1" s="97"/>
      <c r="BZW1" s="97"/>
      <c r="BZX1" s="97"/>
      <c r="BZY1" s="97"/>
      <c r="BZZ1" s="97"/>
      <c r="CAA1" s="97"/>
      <c r="CAB1" s="97"/>
      <c r="CAC1" s="97"/>
      <c r="CAD1" s="97"/>
      <c r="CAE1" s="97"/>
      <c r="CAF1" s="97"/>
      <c r="CAG1" s="97"/>
      <c r="CAH1" s="97"/>
      <c r="CAI1" s="97"/>
      <c r="CAJ1" s="97"/>
      <c r="CAK1" s="97"/>
      <c r="CAL1" s="97"/>
      <c r="CAM1" s="97"/>
      <c r="CAN1" s="97"/>
      <c r="CAO1" s="97"/>
      <c r="CAP1" s="97"/>
      <c r="CAQ1" s="97"/>
      <c r="CAR1" s="97"/>
      <c r="CAS1" s="97"/>
      <c r="CAT1" s="97"/>
      <c r="CAU1" s="97"/>
      <c r="CAV1" s="97"/>
      <c r="CAW1" s="97"/>
      <c r="CAX1" s="97"/>
      <c r="CAY1" s="97"/>
      <c r="CAZ1" s="97"/>
      <c r="CBA1" s="97"/>
      <c r="CBB1" s="97"/>
      <c r="CBC1" s="97"/>
      <c r="CBD1" s="97"/>
      <c r="CBE1" s="97"/>
      <c r="CBF1" s="97"/>
      <c r="CBG1" s="97"/>
      <c r="CBH1" s="97"/>
      <c r="CBI1" s="97"/>
      <c r="CBJ1" s="97"/>
      <c r="CBK1" s="97"/>
      <c r="CBL1" s="97"/>
      <c r="CBM1" s="97"/>
      <c r="CBN1" s="97"/>
      <c r="CBO1" s="97"/>
      <c r="CBP1" s="97"/>
      <c r="CBQ1" s="97"/>
      <c r="CBR1" s="97"/>
      <c r="CBS1" s="97"/>
      <c r="CBT1" s="97"/>
      <c r="CBU1" s="97"/>
      <c r="CBV1" s="97"/>
      <c r="CBW1" s="97"/>
      <c r="CBX1" s="97"/>
      <c r="CBY1" s="97"/>
      <c r="CBZ1" s="97"/>
      <c r="CCA1" s="97"/>
      <c r="CCB1" s="97"/>
      <c r="CCC1" s="97"/>
      <c r="CCD1" s="97"/>
      <c r="CCE1" s="97"/>
      <c r="CCF1" s="97"/>
      <c r="CCG1" s="97"/>
      <c r="CCH1" s="97"/>
      <c r="CCI1" s="97"/>
      <c r="CCJ1" s="97"/>
      <c r="CCK1" s="97"/>
      <c r="CCL1" s="97"/>
      <c r="CCM1" s="97"/>
      <c r="CCN1" s="97"/>
      <c r="CCO1" s="97"/>
      <c r="CCP1" s="97"/>
      <c r="CCQ1" s="97"/>
      <c r="CCR1" s="97"/>
      <c r="CCS1" s="97"/>
      <c r="CCT1" s="97"/>
      <c r="CCU1" s="97"/>
      <c r="CCV1" s="97"/>
      <c r="CCW1" s="97"/>
      <c r="CCX1" s="97"/>
      <c r="CCY1" s="97"/>
      <c r="CCZ1" s="97"/>
      <c r="CDA1" s="97"/>
      <c r="CDB1" s="97"/>
      <c r="CDC1" s="97"/>
      <c r="CDD1" s="97"/>
      <c r="CDE1" s="97"/>
      <c r="CDF1" s="97"/>
      <c r="CDG1" s="97"/>
      <c r="CDH1" s="97"/>
      <c r="CDI1" s="97"/>
      <c r="CDJ1" s="97"/>
      <c r="CDK1" s="97"/>
      <c r="CDL1" s="97"/>
      <c r="CDM1" s="97"/>
      <c r="CDN1" s="97"/>
      <c r="CDO1" s="97"/>
      <c r="CDP1" s="97"/>
      <c r="CDQ1" s="97"/>
      <c r="CDR1" s="97"/>
      <c r="CDS1" s="97"/>
      <c r="CDT1" s="97"/>
      <c r="CDU1" s="97"/>
      <c r="CDV1" s="97"/>
      <c r="CDW1" s="97"/>
      <c r="CDX1" s="97"/>
      <c r="CDY1" s="97"/>
      <c r="CDZ1" s="97"/>
      <c r="CEA1" s="97"/>
      <c r="CEB1" s="97"/>
      <c r="CEC1" s="97"/>
      <c r="CED1" s="97"/>
      <c r="CEE1" s="97"/>
      <c r="CEF1" s="97"/>
      <c r="CEG1" s="97"/>
      <c r="CEH1" s="97"/>
      <c r="CEI1" s="97"/>
      <c r="CEJ1" s="97"/>
      <c r="CEK1" s="97"/>
      <c r="CEL1" s="97"/>
      <c r="CEM1" s="97"/>
      <c r="CEN1" s="97"/>
      <c r="CEO1" s="97"/>
      <c r="CEP1" s="97"/>
      <c r="CEQ1" s="97"/>
      <c r="CER1" s="97"/>
      <c r="CES1" s="97"/>
      <c r="CET1" s="97"/>
      <c r="CEU1" s="97"/>
      <c r="CEV1" s="97"/>
      <c r="CEW1" s="97"/>
      <c r="CEX1" s="97"/>
      <c r="CEY1" s="97"/>
      <c r="CEZ1" s="97"/>
      <c r="CFA1" s="97"/>
      <c r="CFB1" s="97"/>
      <c r="CFC1" s="97"/>
      <c r="CFD1" s="97"/>
      <c r="CFE1" s="97"/>
      <c r="CFF1" s="97"/>
      <c r="CFG1" s="97"/>
      <c r="CFH1" s="97"/>
      <c r="CFI1" s="97"/>
      <c r="CFJ1" s="97"/>
      <c r="CFK1" s="97"/>
      <c r="CFL1" s="97"/>
      <c r="CFM1" s="97"/>
      <c r="CFN1" s="97"/>
      <c r="CFO1" s="97"/>
      <c r="CFP1" s="97"/>
      <c r="CFQ1" s="97"/>
      <c r="CFR1" s="97"/>
      <c r="CFS1" s="97"/>
      <c r="CFT1" s="97"/>
      <c r="CFU1" s="97"/>
      <c r="CFV1" s="97"/>
      <c r="CFW1" s="97"/>
      <c r="CFX1" s="97"/>
      <c r="CFY1" s="97"/>
      <c r="CFZ1" s="97"/>
      <c r="CGA1" s="97"/>
      <c r="CGB1" s="97"/>
      <c r="CGC1" s="97"/>
      <c r="CGD1" s="97"/>
      <c r="CGE1" s="97"/>
      <c r="CGF1" s="97"/>
      <c r="CGG1" s="97"/>
      <c r="CGH1" s="97"/>
      <c r="CGI1" s="97"/>
      <c r="CGJ1" s="97"/>
      <c r="CGK1" s="97"/>
      <c r="CGL1" s="97"/>
      <c r="CGM1" s="97"/>
      <c r="CGN1" s="97"/>
      <c r="CGO1" s="97"/>
      <c r="CGP1" s="97"/>
      <c r="CGQ1" s="97"/>
      <c r="CGR1" s="97"/>
      <c r="CGS1" s="97"/>
      <c r="CGT1" s="97"/>
      <c r="CGU1" s="97"/>
      <c r="CGV1" s="97"/>
      <c r="CGW1" s="97"/>
      <c r="CGX1" s="97"/>
      <c r="CGY1" s="97"/>
      <c r="CGZ1" s="97"/>
      <c r="CHA1" s="97"/>
      <c r="CHB1" s="97"/>
      <c r="CHC1" s="97"/>
      <c r="CHD1" s="97"/>
      <c r="CHE1" s="97"/>
      <c r="CHF1" s="97"/>
      <c r="CHG1" s="97"/>
      <c r="CHH1" s="97"/>
      <c r="CHI1" s="97"/>
      <c r="CHJ1" s="97"/>
      <c r="CHK1" s="97"/>
      <c r="CHL1" s="97"/>
      <c r="CHM1" s="97"/>
      <c r="CHN1" s="97"/>
      <c r="CHO1" s="97"/>
      <c r="CHP1" s="97"/>
      <c r="CHQ1" s="97"/>
      <c r="CHR1" s="97"/>
      <c r="CHS1" s="97"/>
      <c r="CHT1" s="97"/>
      <c r="CHU1" s="97"/>
      <c r="CHV1" s="97"/>
      <c r="CHW1" s="97"/>
      <c r="CHX1" s="97"/>
      <c r="CHY1" s="97"/>
      <c r="CHZ1" s="97"/>
      <c r="CIA1" s="97"/>
      <c r="CIB1" s="97"/>
      <c r="CIC1" s="97"/>
      <c r="CID1" s="97"/>
      <c r="CIE1" s="97"/>
      <c r="CIF1" s="97"/>
      <c r="CIG1" s="97"/>
      <c r="CIH1" s="97"/>
      <c r="CII1" s="97"/>
      <c r="CIJ1" s="97"/>
      <c r="CIK1" s="97"/>
      <c r="CIL1" s="97"/>
      <c r="CIM1" s="97"/>
      <c r="CIN1" s="97"/>
      <c r="CIO1" s="97"/>
      <c r="CIP1" s="97"/>
      <c r="CIQ1" s="97"/>
      <c r="CIR1" s="97"/>
      <c r="CIS1" s="97"/>
      <c r="CIT1" s="97"/>
      <c r="CIU1" s="97"/>
      <c r="CIV1" s="97"/>
      <c r="CIW1" s="97"/>
      <c r="CIX1" s="97"/>
      <c r="CIY1" s="97"/>
      <c r="CIZ1" s="97"/>
      <c r="CJA1" s="97"/>
      <c r="CJB1" s="97"/>
      <c r="CJC1" s="97"/>
      <c r="CJD1" s="97"/>
      <c r="CJE1" s="97"/>
      <c r="CJF1" s="97"/>
      <c r="CJG1" s="97"/>
      <c r="CJH1" s="97"/>
      <c r="CJI1" s="97"/>
      <c r="CJJ1" s="97"/>
      <c r="CJK1" s="97"/>
      <c r="CJL1" s="97"/>
      <c r="CJM1" s="97"/>
      <c r="CJN1" s="97"/>
      <c r="CJO1" s="97"/>
      <c r="CJP1" s="97"/>
      <c r="CJQ1" s="97"/>
      <c r="CJR1" s="97"/>
      <c r="CJS1" s="97"/>
      <c r="CJT1" s="97"/>
      <c r="CJU1" s="97"/>
      <c r="CJV1" s="97"/>
      <c r="CJW1" s="97"/>
      <c r="CJX1" s="97"/>
      <c r="CJY1" s="97"/>
      <c r="CJZ1" s="97"/>
      <c r="CKA1" s="97"/>
      <c r="CKB1" s="97"/>
      <c r="CKC1" s="97"/>
      <c r="CKD1" s="97"/>
      <c r="CKE1" s="97"/>
      <c r="CKF1" s="97"/>
      <c r="CKG1" s="97"/>
      <c r="CKH1" s="97"/>
      <c r="CKI1" s="97"/>
      <c r="CKJ1" s="97"/>
      <c r="CKK1" s="97"/>
      <c r="CKL1" s="97"/>
      <c r="CKM1" s="97"/>
      <c r="CKN1" s="97"/>
      <c r="CKO1" s="97"/>
      <c r="CKP1" s="97"/>
      <c r="CKQ1" s="97"/>
      <c r="CKR1" s="97"/>
      <c r="CKS1" s="97"/>
      <c r="CKT1" s="97"/>
      <c r="CKU1" s="97"/>
      <c r="CKV1" s="97"/>
      <c r="CKW1" s="97"/>
      <c r="CKX1" s="97"/>
      <c r="CKY1" s="97"/>
      <c r="CKZ1" s="97"/>
      <c r="CLA1" s="97"/>
      <c r="CLB1" s="97"/>
      <c r="CLC1" s="97"/>
      <c r="CLD1" s="97"/>
      <c r="CLE1" s="97"/>
      <c r="CLF1" s="97"/>
      <c r="CLG1" s="97"/>
      <c r="CLH1" s="97"/>
      <c r="CLI1" s="97"/>
      <c r="CLJ1" s="97"/>
      <c r="CLK1" s="97"/>
      <c r="CLL1" s="97"/>
      <c r="CLM1" s="97"/>
      <c r="CLN1" s="97"/>
      <c r="CLO1" s="97"/>
      <c r="CLP1" s="97"/>
      <c r="CLQ1" s="97"/>
      <c r="CLR1" s="97"/>
      <c r="CLS1" s="97"/>
      <c r="CLT1" s="97"/>
      <c r="CLU1" s="97"/>
      <c r="CLV1" s="97"/>
      <c r="CLW1" s="97"/>
      <c r="CLX1" s="97"/>
      <c r="CLY1" s="97"/>
      <c r="CLZ1" s="97"/>
      <c r="CMA1" s="97"/>
      <c r="CMB1" s="97"/>
      <c r="CMC1" s="97"/>
      <c r="CMD1" s="97"/>
      <c r="CME1" s="97"/>
      <c r="CMF1" s="97"/>
      <c r="CMG1" s="97"/>
      <c r="CMH1" s="97"/>
      <c r="CMI1" s="97"/>
      <c r="CMJ1" s="97"/>
      <c r="CMK1" s="97"/>
      <c r="CML1" s="97"/>
      <c r="CMM1" s="97"/>
      <c r="CMN1" s="97"/>
      <c r="CMO1" s="97"/>
      <c r="CMP1" s="97"/>
      <c r="CMQ1" s="97"/>
      <c r="CMR1" s="97"/>
      <c r="CMS1" s="97"/>
      <c r="CMT1" s="97"/>
      <c r="CMU1" s="97"/>
      <c r="CMV1" s="97"/>
      <c r="CMW1" s="97"/>
      <c r="CMX1" s="97"/>
      <c r="CMY1" s="97"/>
      <c r="CMZ1" s="97"/>
      <c r="CNA1" s="97"/>
      <c r="CNB1" s="97"/>
      <c r="CNC1" s="97"/>
      <c r="CND1" s="97"/>
      <c r="CNE1" s="97"/>
      <c r="CNF1" s="97"/>
      <c r="CNG1" s="97"/>
      <c r="CNH1" s="97"/>
      <c r="CNI1" s="97"/>
      <c r="CNJ1" s="97"/>
      <c r="CNK1" s="97"/>
      <c r="CNL1" s="97"/>
      <c r="CNM1" s="97"/>
      <c r="CNN1" s="97"/>
      <c r="CNO1" s="97"/>
      <c r="CNP1" s="97"/>
      <c r="CNQ1" s="97"/>
      <c r="CNR1" s="97"/>
      <c r="CNS1" s="97"/>
      <c r="CNT1" s="97"/>
      <c r="CNU1" s="97"/>
      <c r="CNV1" s="97"/>
      <c r="CNW1" s="97"/>
      <c r="CNX1" s="97"/>
      <c r="CNY1" s="97"/>
      <c r="CNZ1" s="97"/>
      <c r="COA1" s="97"/>
      <c r="COB1" s="97"/>
      <c r="COC1" s="97"/>
      <c r="COD1" s="97"/>
      <c r="COE1" s="97"/>
      <c r="COF1" s="97"/>
      <c r="COG1" s="97"/>
      <c r="COH1" s="97"/>
      <c r="COI1" s="97"/>
      <c r="COJ1" s="97"/>
      <c r="COK1" s="97"/>
      <c r="COL1" s="97"/>
      <c r="COM1" s="97"/>
      <c r="CON1" s="97"/>
      <c r="COO1" s="97"/>
      <c r="COP1" s="97"/>
      <c r="COQ1" s="97"/>
      <c r="COR1" s="97"/>
      <c r="COS1" s="97"/>
      <c r="COT1" s="97"/>
      <c r="COU1" s="97"/>
      <c r="COV1" s="97"/>
      <c r="COW1" s="97"/>
      <c r="COX1" s="97"/>
      <c r="COY1" s="97"/>
      <c r="COZ1" s="97"/>
      <c r="CPA1" s="97"/>
      <c r="CPB1" s="97"/>
      <c r="CPC1" s="97"/>
      <c r="CPD1" s="97"/>
      <c r="CPE1" s="97"/>
      <c r="CPF1" s="97"/>
      <c r="CPG1" s="97"/>
      <c r="CPH1" s="97"/>
      <c r="CPI1" s="97"/>
      <c r="CPJ1" s="97"/>
      <c r="CPK1" s="97"/>
      <c r="CPL1" s="97"/>
      <c r="CPM1" s="97"/>
      <c r="CPN1" s="97"/>
      <c r="CPO1" s="97"/>
      <c r="CPP1" s="97"/>
      <c r="CPQ1" s="97"/>
      <c r="CPR1" s="97"/>
      <c r="CPS1" s="97"/>
      <c r="CPT1" s="97"/>
      <c r="CPU1" s="97"/>
      <c r="CPV1" s="97"/>
      <c r="CPW1" s="97"/>
      <c r="CPX1" s="97"/>
      <c r="CPY1" s="97"/>
      <c r="CPZ1" s="97"/>
      <c r="CQA1" s="97"/>
      <c r="CQB1" s="97"/>
      <c r="CQC1" s="97"/>
      <c r="CQD1" s="97"/>
      <c r="CQE1" s="97"/>
      <c r="CQF1" s="97"/>
      <c r="CQG1" s="97"/>
      <c r="CQH1" s="97"/>
      <c r="CQI1" s="97"/>
      <c r="CQJ1" s="97"/>
      <c r="CQK1" s="97"/>
      <c r="CQL1" s="97"/>
      <c r="CQM1" s="97"/>
      <c r="CQN1" s="97"/>
      <c r="CQO1" s="97"/>
      <c r="CQP1" s="97"/>
      <c r="CQQ1" s="97"/>
      <c r="CQR1" s="97"/>
      <c r="CQS1" s="97"/>
      <c r="CQT1" s="97"/>
      <c r="CQU1" s="97"/>
      <c r="CQV1" s="97"/>
      <c r="CQW1" s="97"/>
      <c r="CQX1" s="97"/>
      <c r="CQY1" s="97"/>
      <c r="CQZ1" s="97"/>
      <c r="CRA1" s="97"/>
      <c r="CRB1" s="97"/>
      <c r="CRC1" s="97"/>
      <c r="CRD1" s="97"/>
      <c r="CRE1" s="97"/>
      <c r="CRF1" s="97"/>
      <c r="CRG1" s="97"/>
      <c r="CRH1" s="97"/>
      <c r="CRI1" s="97"/>
      <c r="CRJ1" s="97"/>
      <c r="CRK1" s="97"/>
      <c r="CRL1" s="97"/>
      <c r="CRM1" s="97"/>
      <c r="CRN1" s="97"/>
      <c r="CRO1" s="97"/>
      <c r="CRP1" s="97"/>
      <c r="CRQ1" s="97"/>
      <c r="CRR1" s="97"/>
      <c r="CRS1" s="97"/>
      <c r="CRT1" s="97"/>
      <c r="CRU1" s="97"/>
      <c r="CRV1" s="97"/>
      <c r="CRW1" s="97"/>
      <c r="CRX1" s="97"/>
      <c r="CRY1" s="97"/>
      <c r="CRZ1" s="97"/>
      <c r="CSA1" s="97"/>
      <c r="CSB1" s="97"/>
      <c r="CSC1" s="97"/>
      <c r="CSD1" s="97"/>
      <c r="CSE1" s="97"/>
      <c r="CSF1" s="97"/>
      <c r="CSG1" s="97"/>
      <c r="CSH1" s="97"/>
      <c r="CSI1" s="97"/>
      <c r="CSJ1" s="97"/>
      <c r="CSK1" s="97"/>
      <c r="CSL1" s="97"/>
      <c r="CSM1" s="97"/>
      <c r="CSN1" s="97"/>
      <c r="CSO1" s="97"/>
      <c r="CSP1" s="97"/>
      <c r="CSQ1" s="97"/>
      <c r="CSR1" s="97"/>
      <c r="CSS1" s="97"/>
      <c r="CST1" s="97"/>
      <c r="CSU1" s="97"/>
      <c r="CSV1" s="97"/>
      <c r="CSW1" s="97"/>
      <c r="CSX1" s="97"/>
      <c r="CSY1" s="97"/>
      <c r="CSZ1" s="97"/>
      <c r="CTA1" s="97"/>
      <c r="CTB1" s="97"/>
      <c r="CTC1" s="97"/>
      <c r="CTD1" s="97"/>
      <c r="CTE1" s="97"/>
      <c r="CTF1" s="97"/>
      <c r="CTG1" s="97"/>
      <c r="CTH1" s="97"/>
      <c r="CTI1" s="97"/>
      <c r="CTJ1" s="97"/>
      <c r="CTK1" s="97"/>
      <c r="CTL1" s="97"/>
      <c r="CTM1" s="97"/>
      <c r="CTN1" s="97"/>
      <c r="CTO1" s="97"/>
      <c r="CTP1" s="97"/>
      <c r="CTQ1" s="97"/>
      <c r="CTR1" s="97"/>
      <c r="CTS1" s="97"/>
      <c r="CTT1" s="97"/>
      <c r="CTU1" s="97"/>
      <c r="CTV1" s="97"/>
      <c r="CTW1" s="97"/>
      <c r="CTX1" s="97"/>
      <c r="CTY1" s="97"/>
      <c r="CTZ1" s="97"/>
      <c r="CUA1" s="97"/>
      <c r="CUB1" s="97"/>
      <c r="CUC1" s="97"/>
      <c r="CUD1" s="97"/>
      <c r="CUE1" s="97"/>
      <c r="CUF1" s="97"/>
      <c r="CUG1" s="97"/>
      <c r="CUH1" s="97"/>
      <c r="CUI1" s="97"/>
      <c r="CUJ1" s="97"/>
      <c r="CUK1" s="97"/>
      <c r="CUL1" s="97"/>
      <c r="CUM1" s="97"/>
      <c r="CUN1" s="97"/>
      <c r="CUO1" s="97"/>
      <c r="CUP1" s="97"/>
      <c r="CUQ1" s="97"/>
      <c r="CUR1" s="97"/>
      <c r="CUS1" s="97"/>
      <c r="CUT1" s="97"/>
      <c r="CUU1" s="97"/>
      <c r="CUV1" s="97"/>
      <c r="CUW1" s="97"/>
      <c r="CUX1" s="97"/>
      <c r="CUY1" s="97"/>
      <c r="CUZ1" s="97"/>
      <c r="CVA1" s="97"/>
      <c r="CVB1" s="97"/>
      <c r="CVC1" s="97"/>
      <c r="CVD1" s="97"/>
      <c r="CVE1" s="97"/>
      <c r="CVF1" s="97"/>
      <c r="CVG1" s="97"/>
      <c r="CVH1" s="97"/>
      <c r="CVI1" s="97"/>
      <c r="CVJ1" s="97"/>
      <c r="CVK1" s="97"/>
      <c r="CVL1" s="97"/>
      <c r="CVM1" s="97"/>
      <c r="CVN1" s="97"/>
      <c r="CVO1" s="97"/>
      <c r="CVP1" s="97"/>
      <c r="CVQ1" s="97"/>
      <c r="CVR1" s="97"/>
      <c r="CVS1" s="97"/>
      <c r="CVT1" s="97"/>
      <c r="CVU1" s="97"/>
      <c r="CVV1" s="97"/>
      <c r="CVW1" s="97"/>
      <c r="CVX1" s="97"/>
      <c r="CVY1" s="97"/>
      <c r="CVZ1" s="97"/>
      <c r="CWA1" s="97"/>
      <c r="CWB1" s="97"/>
      <c r="CWC1" s="97"/>
      <c r="CWD1" s="97"/>
      <c r="CWE1" s="97"/>
      <c r="CWF1" s="97"/>
      <c r="CWG1" s="97"/>
      <c r="CWH1" s="97"/>
      <c r="CWI1" s="97"/>
      <c r="CWJ1" s="97"/>
      <c r="CWK1" s="97"/>
      <c r="CWL1" s="97"/>
      <c r="CWM1" s="97"/>
      <c r="CWN1" s="97"/>
      <c r="CWO1" s="97"/>
      <c r="CWP1" s="97"/>
      <c r="CWQ1" s="97"/>
      <c r="CWR1" s="97"/>
      <c r="CWS1" s="97"/>
      <c r="CWT1" s="97"/>
      <c r="CWU1" s="97"/>
      <c r="CWV1" s="97"/>
      <c r="CWW1" s="97"/>
      <c r="CWX1" s="97"/>
      <c r="CWY1" s="97"/>
      <c r="CWZ1" s="97"/>
      <c r="CXA1" s="97"/>
      <c r="CXB1" s="97"/>
      <c r="CXC1" s="97"/>
      <c r="CXD1" s="97"/>
      <c r="CXE1" s="97"/>
      <c r="CXF1" s="97"/>
      <c r="CXG1" s="97"/>
      <c r="CXH1" s="97"/>
      <c r="CXI1" s="97"/>
      <c r="CXJ1" s="97"/>
      <c r="CXK1" s="97"/>
      <c r="CXL1" s="97"/>
      <c r="CXM1" s="97"/>
      <c r="CXN1" s="97"/>
      <c r="CXO1" s="97"/>
      <c r="CXP1" s="97"/>
      <c r="CXQ1" s="97"/>
      <c r="CXR1" s="97"/>
      <c r="CXS1" s="97"/>
      <c r="CXT1" s="97"/>
      <c r="CXU1" s="97"/>
      <c r="CXV1" s="97"/>
      <c r="CXW1" s="97"/>
      <c r="CXX1" s="97"/>
      <c r="CXY1" s="97"/>
      <c r="CXZ1" s="97"/>
      <c r="CYA1" s="97"/>
      <c r="CYB1" s="97"/>
      <c r="CYC1" s="97"/>
      <c r="CYD1" s="97"/>
      <c r="CYE1" s="97"/>
      <c r="CYF1" s="97"/>
      <c r="CYG1" s="97"/>
      <c r="CYH1" s="97"/>
      <c r="CYI1" s="97"/>
      <c r="CYJ1" s="97"/>
      <c r="CYK1" s="97"/>
      <c r="CYL1" s="97"/>
      <c r="CYM1" s="97"/>
      <c r="CYN1" s="97"/>
      <c r="CYO1" s="97"/>
      <c r="CYP1" s="97"/>
      <c r="CYQ1" s="97"/>
      <c r="CYR1" s="97"/>
      <c r="CYS1" s="97"/>
      <c r="CYT1" s="97"/>
      <c r="CYU1" s="97"/>
      <c r="CYV1" s="97"/>
      <c r="CYW1" s="97"/>
      <c r="CYX1" s="97"/>
      <c r="CYY1" s="97"/>
      <c r="CYZ1" s="97"/>
      <c r="CZA1" s="97"/>
      <c r="CZB1" s="97"/>
      <c r="CZC1" s="97"/>
      <c r="CZD1" s="97"/>
      <c r="CZE1" s="97"/>
      <c r="CZF1" s="97"/>
      <c r="CZG1" s="97"/>
      <c r="CZH1" s="97"/>
      <c r="CZI1" s="97"/>
      <c r="CZJ1" s="97"/>
      <c r="CZK1" s="97"/>
      <c r="CZL1" s="97"/>
      <c r="CZM1" s="97"/>
      <c r="CZN1" s="97"/>
      <c r="CZO1" s="97"/>
      <c r="CZP1" s="97"/>
      <c r="CZQ1" s="97"/>
      <c r="CZR1" s="97"/>
      <c r="CZS1" s="97"/>
      <c r="CZT1" s="97"/>
      <c r="CZU1" s="97"/>
      <c r="CZV1" s="97"/>
      <c r="CZW1" s="97"/>
      <c r="CZX1" s="97"/>
      <c r="CZY1" s="97"/>
      <c r="CZZ1" s="97"/>
      <c r="DAA1" s="97"/>
      <c r="DAB1" s="97"/>
      <c r="DAC1" s="97"/>
      <c r="DAD1" s="97"/>
      <c r="DAE1" s="97"/>
      <c r="DAF1" s="97"/>
      <c r="DAG1" s="97"/>
      <c r="DAH1" s="97"/>
      <c r="DAI1" s="97"/>
      <c r="DAJ1" s="97"/>
      <c r="DAK1" s="97"/>
      <c r="DAL1" s="97"/>
      <c r="DAM1" s="97"/>
      <c r="DAN1" s="97"/>
      <c r="DAO1" s="97"/>
      <c r="DAP1" s="97"/>
      <c r="DAQ1" s="97"/>
      <c r="DAR1" s="97"/>
      <c r="DAS1" s="97"/>
      <c r="DAT1" s="97"/>
      <c r="DAU1" s="97"/>
      <c r="DAV1" s="97"/>
      <c r="DAW1" s="97"/>
      <c r="DAX1" s="97"/>
      <c r="DAY1" s="97"/>
      <c r="DAZ1" s="97"/>
      <c r="DBA1" s="97"/>
      <c r="DBB1" s="97"/>
      <c r="DBC1" s="97"/>
      <c r="DBD1" s="97"/>
      <c r="DBE1" s="97"/>
      <c r="DBF1" s="97"/>
      <c r="DBG1" s="97"/>
      <c r="DBH1" s="97"/>
      <c r="DBI1" s="97"/>
      <c r="DBJ1" s="97"/>
      <c r="DBK1" s="97"/>
      <c r="DBL1" s="97"/>
      <c r="DBM1" s="97"/>
      <c r="DBN1" s="97"/>
      <c r="DBO1" s="97"/>
      <c r="DBP1" s="97"/>
      <c r="DBQ1" s="97"/>
      <c r="DBR1" s="97"/>
      <c r="DBS1" s="97"/>
      <c r="DBT1" s="97"/>
      <c r="DBU1" s="97"/>
      <c r="DBV1" s="97"/>
      <c r="DBW1" s="97"/>
      <c r="DBX1" s="97"/>
      <c r="DBY1" s="97"/>
      <c r="DBZ1" s="97"/>
      <c r="DCA1" s="97"/>
      <c r="DCB1" s="97"/>
      <c r="DCC1" s="97"/>
      <c r="DCD1" s="97"/>
      <c r="DCE1" s="97"/>
      <c r="DCF1" s="97"/>
      <c r="DCG1" s="97"/>
      <c r="DCH1" s="97"/>
      <c r="DCI1" s="97"/>
      <c r="DCJ1" s="97"/>
      <c r="DCK1" s="97"/>
      <c r="DCL1" s="97"/>
      <c r="DCM1" s="97"/>
      <c r="DCN1" s="97"/>
      <c r="DCO1" s="97"/>
      <c r="DCP1" s="97"/>
      <c r="DCQ1" s="97"/>
      <c r="DCR1" s="97"/>
      <c r="DCS1" s="97"/>
      <c r="DCT1" s="97"/>
      <c r="DCU1" s="97"/>
      <c r="DCV1" s="97"/>
      <c r="DCW1" s="97"/>
      <c r="DCX1" s="97"/>
      <c r="DCY1" s="97"/>
      <c r="DCZ1" s="97"/>
      <c r="DDA1" s="97"/>
      <c r="DDB1" s="97"/>
      <c r="DDC1" s="97"/>
      <c r="DDD1" s="97"/>
      <c r="DDE1" s="97"/>
      <c r="DDF1" s="97"/>
      <c r="DDG1" s="97"/>
      <c r="DDH1" s="97"/>
      <c r="DDI1" s="97"/>
      <c r="DDJ1" s="97"/>
      <c r="DDK1" s="97"/>
      <c r="DDL1" s="97"/>
      <c r="DDM1" s="97"/>
      <c r="DDN1" s="97"/>
      <c r="DDO1" s="97"/>
      <c r="DDP1" s="97"/>
      <c r="DDQ1" s="97"/>
      <c r="DDR1" s="97"/>
      <c r="DDS1" s="97"/>
      <c r="DDT1" s="97"/>
      <c r="DDU1" s="97"/>
      <c r="DDV1" s="97"/>
      <c r="DDW1" s="97"/>
      <c r="DDX1" s="97"/>
      <c r="DDY1" s="97"/>
      <c r="DDZ1" s="97"/>
      <c r="DEA1" s="97"/>
      <c r="DEB1" s="97"/>
      <c r="DEC1" s="97"/>
      <c r="DED1" s="97"/>
      <c r="DEE1" s="97"/>
      <c r="DEF1" s="97"/>
      <c r="DEG1" s="97"/>
      <c r="DEH1" s="97"/>
      <c r="DEI1" s="97"/>
      <c r="DEJ1" s="97"/>
      <c r="DEK1" s="97"/>
      <c r="DEL1" s="97"/>
      <c r="DEM1" s="97"/>
      <c r="DEN1" s="97"/>
      <c r="DEO1" s="97"/>
      <c r="DEP1" s="97"/>
      <c r="DEQ1" s="97"/>
      <c r="DER1" s="97"/>
      <c r="DES1" s="97"/>
      <c r="DET1" s="97"/>
      <c r="DEU1" s="97"/>
      <c r="DEV1" s="97"/>
      <c r="DEW1" s="97"/>
      <c r="DEX1" s="97"/>
      <c r="DEY1" s="97"/>
      <c r="DEZ1" s="97"/>
      <c r="DFA1" s="97"/>
      <c r="DFB1" s="97"/>
      <c r="DFC1" s="97"/>
      <c r="DFD1" s="97"/>
      <c r="DFE1" s="97"/>
      <c r="DFF1" s="97"/>
      <c r="DFG1" s="97"/>
      <c r="DFH1" s="97"/>
      <c r="DFI1" s="97"/>
      <c r="DFJ1" s="97"/>
      <c r="DFK1" s="97"/>
      <c r="DFL1" s="97"/>
      <c r="DFM1" s="97"/>
      <c r="DFN1" s="97"/>
      <c r="DFO1" s="97"/>
      <c r="DFP1" s="97"/>
      <c r="DFQ1" s="97"/>
      <c r="DFR1" s="97"/>
      <c r="DFS1" s="97"/>
      <c r="DFT1" s="97"/>
      <c r="DFU1" s="97"/>
      <c r="DFV1" s="97"/>
      <c r="DFW1" s="97"/>
      <c r="DFX1" s="97"/>
      <c r="DFY1" s="97"/>
      <c r="DFZ1" s="97"/>
      <c r="DGA1" s="97"/>
      <c r="DGB1" s="97"/>
      <c r="DGC1" s="97"/>
      <c r="DGD1" s="97"/>
      <c r="DGE1" s="97"/>
      <c r="DGF1" s="97"/>
      <c r="DGG1" s="97"/>
      <c r="DGH1" s="97"/>
      <c r="DGI1" s="97"/>
      <c r="DGJ1" s="97"/>
      <c r="DGK1" s="97"/>
      <c r="DGL1" s="97"/>
      <c r="DGM1" s="97"/>
      <c r="DGN1" s="97"/>
      <c r="DGO1" s="97"/>
      <c r="DGP1" s="97"/>
      <c r="DGQ1" s="97"/>
      <c r="DGR1" s="97"/>
      <c r="DGS1" s="97"/>
      <c r="DGT1" s="97"/>
      <c r="DGU1" s="97"/>
      <c r="DGV1" s="97"/>
      <c r="DGW1" s="97"/>
      <c r="DGX1" s="97"/>
      <c r="DGY1" s="97"/>
      <c r="DGZ1" s="97"/>
      <c r="DHA1" s="97"/>
      <c r="DHB1" s="97"/>
      <c r="DHC1" s="97"/>
      <c r="DHD1" s="97"/>
      <c r="DHE1" s="97"/>
      <c r="DHF1" s="97"/>
      <c r="DHG1" s="97"/>
      <c r="DHH1" s="97"/>
      <c r="DHI1" s="97"/>
      <c r="DHJ1" s="97"/>
      <c r="DHK1" s="97"/>
      <c r="DHL1" s="97"/>
      <c r="DHM1" s="97"/>
      <c r="DHN1" s="97"/>
      <c r="DHO1" s="97"/>
      <c r="DHP1" s="97"/>
      <c r="DHQ1" s="97"/>
      <c r="DHR1" s="97"/>
      <c r="DHS1" s="97"/>
      <c r="DHT1" s="97"/>
      <c r="DHU1" s="97"/>
      <c r="DHV1" s="97"/>
      <c r="DHW1" s="97"/>
      <c r="DHX1" s="97"/>
      <c r="DHY1" s="97"/>
      <c r="DHZ1" s="97"/>
      <c r="DIA1" s="97"/>
      <c r="DIB1" s="97"/>
      <c r="DIC1" s="97"/>
      <c r="DID1" s="97"/>
      <c r="DIE1" s="97"/>
      <c r="DIF1" s="97"/>
      <c r="DIG1" s="97"/>
      <c r="DIH1" s="97"/>
      <c r="DII1" s="97"/>
      <c r="DIJ1" s="97"/>
      <c r="DIK1" s="97"/>
      <c r="DIL1" s="97"/>
      <c r="DIM1" s="97"/>
      <c r="DIN1" s="97"/>
      <c r="DIO1" s="97"/>
      <c r="DIP1" s="97"/>
      <c r="DIQ1" s="97"/>
      <c r="DIR1" s="97"/>
      <c r="DIS1" s="97"/>
      <c r="DIT1" s="97"/>
      <c r="DIU1" s="97"/>
      <c r="DIV1" s="97"/>
      <c r="DIW1" s="97"/>
      <c r="DIX1" s="97"/>
      <c r="DIY1" s="97"/>
      <c r="DIZ1" s="97"/>
      <c r="DJA1" s="97"/>
      <c r="DJB1" s="97"/>
      <c r="DJC1" s="97"/>
      <c r="DJD1" s="97"/>
      <c r="DJE1" s="97"/>
      <c r="DJF1" s="97"/>
      <c r="DJG1" s="97"/>
      <c r="DJH1" s="97"/>
      <c r="DJI1" s="97"/>
      <c r="DJJ1" s="97"/>
      <c r="DJK1" s="97"/>
      <c r="DJL1" s="97"/>
      <c r="DJM1" s="97"/>
      <c r="DJN1" s="97"/>
      <c r="DJO1" s="97"/>
      <c r="DJP1" s="97"/>
      <c r="DJQ1" s="97"/>
      <c r="DJR1" s="97"/>
      <c r="DJS1" s="97"/>
      <c r="DJT1" s="97"/>
      <c r="DJU1" s="97"/>
      <c r="DJV1" s="97"/>
      <c r="DJW1" s="97"/>
      <c r="DJX1" s="97"/>
      <c r="DJY1" s="97"/>
      <c r="DJZ1" s="97"/>
      <c r="DKA1" s="97"/>
      <c r="DKB1" s="97"/>
      <c r="DKC1" s="97"/>
      <c r="DKD1" s="97"/>
      <c r="DKE1" s="97"/>
      <c r="DKF1" s="97"/>
      <c r="DKG1" s="97"/>
      <c r="DKH1" s="97"/>
      <c r="DKI1" s="97"/>
      <c r="DKJ1" s="97"/>
      <c r="DKK1" s="97"/>
      <c r="DKL1" s="97"/>
      <c r="DKM1" s="97"/>
      <c r="DKN1" s="97"/>
      <c r="DKO1" s="97"/>
      <c r="DKP1" s="97"/>
      <c r="DKQ1" s="97"/>
      <c r="DKR1" s="97"/>
      <c r="DKS1" s="97"/>
      <c r="DKT1" s="97"/>
      <c r="DKU1" s="97"/>
      <c r="DKV1" s="97"/>
      <c r="DKW1" s="97"/>
      <c r="DKX1" s="97"/>
      <c r="DKY1" s="97"/>
      <c r="DKZ1" s="97"/>
      <c r="DLA1" s="97"/>
      <c r="DLB1" s="97"/>
      <c r="DLC1" s="97"/>
      <c r="DLD1" s="97"/>
      <c r="DLE1" s="97"/>
      <c r="DLF1" s="97"/>
      <c r="DLG1" s="97"/>
      <c r="DLH1" s="97"/>
      <c r="DLI1" s="97"/>
      <c r="DLJ1" s="97"/>
      <c r="DLK1" s="97"/>
      <c r="DLL1" s="97"/>
      <c r="DLM1" s="97"/>
      <c r="DLN1" s="97"/>
      <c r="DLO1" s="97"/>
      <c r="DLP1" s="97"/>
      <c r="DLQ1" s="97"/>
      <c r="DLR1" s="97"/>
      <c r="DLS1" s="97"/>
      <c r="DLT1" s="97"/>
      <c r="DLU1" s="97"/>
      <c r="DLV1" s="97"/>
      <c r="DLW1" s="97"/>
      <c r="DLX1" s="97"/>
      <c r="DLY1" s="97"/>
      <c r="DLZ1" s="97"/>
      <c r="DMA1" s="97"/>
      <c r="DMB1" s="97"/>
      <c r="DMC1" s="97"/>
      <c r="DMD1" s="97"/>
      <c r="DME1" s="97"/>
      <c r="DMF1" s="97"/>
      <c r="DMG1" s="97"/>
      <c r="DMH1" s="97"/>
      <c r="DMI1" s="97"/>
      <c r="DMJ1" s="97"/>
      <c r="DMK1" s="97"/>
      <c r="DML1" s="97"/>
      <c r="DMM1" s="97"/>
      <c r="DMN1" s="97"/>
      <c r="DMO1" s="97"/>
      <c r="DMP1" s="97"/>
      <c r="DMQ1" s="97"/>
      <c r="DMR1" s="97"/>
      <c r="DMS1" s="97"/>
      <c r="DMT1" s="97"/>
      <c r="DMU1" s="97"/>
      <c r="DMV1" s="97"/>
      <c r="DMW1" s="97"/>
      <c r="DMX1" s="97"/>
      <c r="DMY1" s="97"/>
      <c r="DMZ1" s="97"/>
      <c r="DNA1" s="97"/>
      <c r="DNB1" s="97"/>
      <c r="DNC1" s="97"/>
      <c r="DND1" s="97"/>
      <c r="DNE1" s="97"/>
      <c r="DNF1" s="97"/>
      <c r="DNG1" s="97"/>
      <c r="DNH1" s="97"/>
      <c r="DNI1" s="97"/>
      <c r="DNJ1" s="97"/>
      <c r="DNK1" s="97"/>
      <c r="DNL1" s="97"/>
      <c r="DNM1" s="97"/>
      <c r="DNN1" s="97"/>
      <c r="DNO1" s="97"/>
      <c r="DNP1" s="97"/>
      <c r="DNQ1" s="97"/>
      <c r="DNR1" s="97"/>
      <c r="DNS1" s="97"/>
      <c r="DNT1" s="97"/>
      <c r="DNU1" s="97"/>
      <c r="DNV1" s="97"/>
      <c r="DNW1" s="97"/>
      <c r="DNX1" s="97"/>
      <c r="DNY1" s="97"/>
      <c r="DNZ1" s="97"/>
      <c r="DOA1" s="97"/>
      <c r="DOB1" s="97"/>
      <c r="DOC1" s="97"/>
      <c r="DOD1" s="97"/>
      <c r="DOE1" s="97"/>
      <c r="DOF1" s="97"/>
      <c r="DOG1" s="97"/>
      <c r="DOH1" s="97"/>
      <c r="DOI1" s="97"/>
      <c r="DOJ1" s="97"/>
      <c r="DOK1" s="97"/>
      <c r="DOL1" s="97"/>
      <c r="DOM1" s="97"/>
      <c r="DON1" s="97"/>
      <c r="DOO1" s="97"/>
      <c r="DOP1" s="97"/>
      <c r="DOQ1" s="97"/>
      <c r="DOR1" s="97"/>
      <c r="DOS1" s="97"/>
      <c r="DOT1" s="97"/>
      <c r="DOU1" s="97"/>
      <c r="DOV1" s="97"/>
      <c r="DOW1" s="97"/>
      <c r="DOX1" s="97"/>
      <c r="DOY1" s="97"/>
      <c r="DOZ1" s="97"/>
      <c r="DPA1" s="97"/>
      <c r="DPB1" s="97"/>
      <c r="DPC1" s="97"/>
      <c r="DPD1" s="97"/>
      <c r="DPE1" s="97"/>
      <c r="DPF1" s="97"/>
      <c r="DPG1" s="97"/>
      <c r="DPH1" s="97"/>
      <c r="DPI1" s="97"/>
      <c r="DPJ1" s="97"/>
      <c r="DPK1" s="97"/>
      <c r="DPL1" s="97"/>
      <c r="DPM1" s="97"/>
      <c r="DPN1" s="97"/>
      <c r="DPO1" s="97"/>
      <c r="DPP1" s="97"/>
      <c r="DPQ1" s="97"/>
      <c r="DPR1" s="97"/>
      <c r="DPS1" s="97"/>
      <c r="DPT1" s="97"/>
      <c r="DPU1" s="97"/>
      <c r="DPV1" s="97"/>
      <c r="DPW1" s="97"/>
      <c r="DPX1" s="97"/>
      <c r="DPY1" s="97"/>
      <c r="DPZ1" s="97"/>
      <c r="DQA1" s="97"/>
      <c r="DQB1" s="97"/>
      <c r="DQC1" s="97"/>
      <c r="DQD1" s="97"/>
      <c r="DQE1" s="97"/>
      <c r="DQF1" s="97"/>
      <c r="DQG1" s="97"/>
      <c r="DQH1" s="97"/>
      <c r="DQI1" s="97"/>
      <c r="DQJ1" s="97"/>
      <c r="DQK1" s="97"/>
      <c r="DQL1" s="97"/>
      <c r="DQM1" s="97"/>
      <c r="DQN1" s="97"/>
      <c r="DQO1" s="97"/>
      <c r="DQP1" s="97"/>
      <c r="DQQ1" s="97"/>
      <c r="DQR1" s="97"/>
      <c r="DQS1" s="97"/>
      <c r="DQT1" s="97"/>
      <c r="DQU1" s="97"/>
      <c r="DQV1" s="97"/>
      <c r="DQW1" s="97"/>
      <c r="DQX1" s="97"/>
      <c r="DQY1" s="97"/>
      <c r="DQZ1" s="97"/>
      <c r="DRA1" s="97"/>
      <c r="DRB1" s="97"/>
      <c r="DRC1" s="97"/>
      <c r="DRD1" s="97"/>
      <c r="DRE1" s="97"/>
      <c r="DRF1" s="97"/>
      <c r="DRG1" s="97"/>
      <c r="DRH1" s="97"/>
      <c r="DRI1" s="97"/>
      <c r="DRJ1" s="97"/>
      <c r="DRK1" s="97"/>
      <c r="DRL1" s="97"/>
      <c r="DRM1" s="97"/>
      <c r="DRN1" s="97"/>
      <c r="DRO1" s="97"/>
      <c r="DRP1" s="97"/>
      <c r="DRQ1" s="97"/>
      <c r="DRR1" s="97"/>
      <c r="DRS1" s="97"/>
      <c r="DRT1" s="97"/>
      <c r="DRU1" s="97"/>
      <c r="DRV1" s="97"/>
      <c r="DRW1" s="97"/>
      <c r="DRX1" s="97"/>
      <c r="DRY1" s="97"/>
      <c r="DRZ1" s="97"/>
      <c r="DSA1" s="97"/>
      <c r="DSB1" s="97"/>
      <c r="DSC1" s="97"/>
      <c r="DSD1" s="97"/>
      <c r="DSE1" s="97"/>
      <c r="DSF1" s="97"/>
      <c r="DSG1" s="97"/>
      <c r="DSH1" s="97"/>
      <c r="DSI1" s="97"/>
      <c r="DSJ1" s="97"/>
      <c r="DSK1" s="97"/>
      <c r="DSL1" s="97"/>
      <c r="DSM1" s="97"/>
      <c r="DSN1" s="97"/>
      <c r="DSO1" s="97"/>
      <c r="DSP1" s="97"/>
      <c r="DSQ1" s="97"/>
      <c r="DSR1" s="97"/>
      <c r="DSS1" s="97"/>
      <c r="DST1" s="97"/>
      <c r="DSU1" s="97"/>
      <c r="DSV1" s="97"/>
      <c r="DSW1" s="97"/>
      <c r="DSX1" s="97"/>
      <c r="DSY1" s="97"/>
      <c r="DSZ1" s="97"/>
      <c r="DTA1" s="97"/>
      <c r="DTB1" s="97"/>
      <c r="DTC1" s="97"/>
      <c r="DTD1" s="97"/>
      <c r="DTE1" s="97"/>
      <c r="DTF1" s="97"/>
      <c r="DTG1" s="97"/>
      <c r="DTH1" s="97"/>
      <c r="DTI1" s="97"/>
      <c r="DTJ1" s="97"/>
      <c r="DTK1" s="97"/>
      <c r="DTL1" s="97"/>
      <c r="DTM1" s="97"/>
      <c r="DTN1" s="97"/>
      <c r="DTO1" s="97"/>
      <c r="DTP1" s="97"/>
      <c r="DTQ1" s="97"/>
      <c r="DTR1" s="97"/>
      <c r="DTS1" s="97"/>
      <c r="DTT1" s="97"/>
      <c r="DTU1" s="97"/>
      <c r="DTV1" s="97"/>
      <c r="DTW1" s="97"/>
      <c r="DTX1" s="97"/>
      <c r="DTY1" s="97"/>
      <c r="DTZ1" s="97"/>
      <c r="DUA1" s="97"/>
      <c r="DUB1" s="97"/>
      <c r="DUC1" s="97"/>
      <c r="DUD1" s="97"/>
      <c r="DUE1" s="97"/>
      <c r="DUF1" s="97"/>
      <c r="DUG1" s="97"/>
      <c r="DUH1" s="97"/>
      <c r="DUI1" s="97"/>
      <c r="DUJ1" s="97"/>
      <c r="DUK1" s="97"/>
      <c r="DUL1" s="97"/>
      <c r="DUM1" s="97"/>
      <c r="DUN1" s="97"/>
      <c r="DUO1" s="97"/>
      <c r="DUP1" s="97"/>
      <c r="DUQ1" s="97"/>
      <c r="DUR1" s="97"/>
      <c r="DUS1" s="97"/>
      <c r="DUT1" s="97"/>
      <c r="DUU1" s="97"/>
      <c r="DUV1" s="97"/>
      <c r="DUW1" s="97"/>
      <c r="DUX1" s="97"/>
      <c r="DUY1" s="97"/>
      <c r="DUZ1" s="97"/>
      <c r="DVA1" s="97"/>
      <c r="DVB1" s="97"/>
      <c r="DVC1" s="97"/>
      <c r="DVD1" s="97"/>
      <c r="DVE1" s="97"/>
      <c r="DVF1" s="97"/>
      <c r="DVG1" s="97"/>
      <c r="DVH1" s="97"/>
      <c r="DVI1" s="97"/>
      <c r="DVJ1" s="97"/>
      <c r="DVK1" s="97"/>
      <c r="DVL1" s="97"/>
      <c r="DVM1" s="97"/>
      <c r="DVN1" s="97"/>
      <c r="DVO1" s="97"/>
      <c r="DVP1" s="97"/>
      <c r="DVQ1" s="97"/>
      <c r="DVR1" s="97"/>
      <c r="DVS1" s="97"/>
      <c r="DVT1" s="97"/>
      <c r="DVU1" s="97"/>
      <c r="DVV1" s="97"/>
      <c r="DVW1" s="97"/>
      <c r="DVX1" s="97"/>
      <c r="DVY1" s="97"/>
      <c r="DVZ1" s="97"/>
      <c r="DWA1" s="97"/>
      <c r="DWB1" s="97"/>
      <c r="DWC1" s="97"/>
      <c r="DWD1" s="97"/>
      <c r="DWE1" s="97"/>
      <c r="DWF1" s="97"/>
      <c r="DWG1" s="97"/>
      <c r="DWH1" s="97"/>
      <c r="DWI1" s="97"/>
      <c r="DWJ1" s="97"/>
      <c r="DWK1" s="97"/>
      <c r="DWL1" s="97"/>
      <c r="DWM1" s="97"/>
      <c r="DWN1" s="97"/>
      <c r="DWO1" s="97"/>
      <c r="DWP1" s="97"/>
      <c r="DWQ1" s="97"/>
      <c r="DWR1" s="97"/>
      <c r="DWS1" s="97"/>
      <c r="DWT1" s="97"/>
      <c r="DWU1" s="97"/>
      <c r="DWV1" s="97"/>
      <c r="DWW1" s="97"/>
      <c r="DWX1" s="97"/>
      <c r="DWY1" s="97"/>
      <c r="DWZ1" s="97"/>
      <c r="DXA1" s="97"/>
      <c r="DXB1" s="97"/>
      <c r="DXC1" s="97"/>
      <c r="DXD1" s="97"/>
      <c r="DXE1" s="97"/>
      <c r="DXF1" s="97"/>
      <c r="DXG1" s="97"/>
      <c r="DXH1" s="97"/>
      <c r="DXI1" s="97"/>
      <c r="DXJ1" s="97"/>
      <c r="DXK1" s="97"/>
      <c r="DXL1" s="97"/>
      <c r="DXM1" s="97"/>
      <c r="DXN1" s="97"/>
      <c r="DXO1" s="97"/>
      <c r="DXP1" s="97"/>
      <c r="DXQ1" s="97"/>
      <c r="DXR1" s="97"/>
      <c r="DXS1" s="97"/>
      <c r="DXT1" s="97"/>
      <c r="DXU1" s="97"/>
      <c r="DXV1" s="97"/>
      <c r="DXW1" s="97"/>
      <c r="DXX1" s="97"/>
      <c r="DXY1" s="97"/>
      <c r="DXZ1" s="97"/>
      <c r="DYA1" s="97"/>
      <c r="DYB1" s="97"/>
      <c r="DYC1" s="97"/>
      <c r="DYD1" s="97"/>
      <c r="DYE1" s="97"/>
      <c r="DYF1" s="97"/>
      <c r="DYG1" s="97"/>
      <c r="DYH1" s="97"/>
      <c r="DYI1" s="97"/>
      <c r="DYJ1" s="97"/>
      <c r="DYK1" s="97"/>
      <c r="DYL1" s="97"/>
      <c r="DYM1" s="97"/>
      <c r="DYN1" s="97"/>
      <c r="DYO1" s="97"/>
      <c r="DYP1" s="97"/>
      <c r="DYQ1" s="97"/>
      <c r="DYR1" s="97"/>
      <c r="DYS1" s="97"/>
      <c r="DYT1" s="97"/>
      <c r="DYU1" s="97"/>
      <c r="DYV1" s="97"/>
      <c r="DYW1" s="97"/>
      <c r="DYX1" s="97"/>
      <c r="DYY1" s="97"/>
      <c r="DYZ1" s="97"/>
      <c r="DZA1" s="97"/>
      <c r="DZB1" s="97"/>
      <c r="DZC1" s="97"/>
      <c r="DZD1" s="97"/>
      <c r="DZE1" s="97"/>
      <c r="DZF1" s="97"/>
      <c r="DZG1" s="97"/>
      <c r="DZH1" s="97"/>
      <c r="DZI1" s="97"/>
      <c r="DZJ1" s="97"/>
      <c r="DZK1" s="97"/>
      <c r="DZL1" s="97"/>
      <c r="DZM1" s="97"/>
      <c r="DZN1" s="97"/>
      <c r="DZO1" s="97"/>
      <c r="DZP1" s="97"/>
      <c r="DZQ1" s="97"/>
      <c r="DZR1" s="97"/>
      <c r="DZS1" s="97"/>
      <c r="DZT1" s="97"/>
      <c r="DZU1" s="97"/>
      <c r="DZV1" s="97"/>
      <c r="DZW1" s="97"/>
      <c r="DZX1" s="97"/>
      <c r="DZY1" s="97"/>
      <c r="DZZ1" s="97"/>
      <c r="EAA1" s="97"/>
      <c r="EAB1" s="97"/>
      <c r="EAC1" s="97"/>
      <c r="EAD1" s="97"/>
      <c r="EAE1" s="97"/>
      <c r="EAF1" s="97"/>
      <c r="EAG1" s="97"/>
      <c r="EAH1" s="97"/>
      <c r="EAI1" s="97"/>
      <c r="EAJ1" s="97"/>
      <c r="EAK1" s="97"/>
      <c r="EAL1" s="97"/>
      <c r="EAM1" s="97"/>
      <c r="EAN1" s="97"/>
      <c r="EAO1" s="97"/>
      <c r="EAP1" s="97"/>
      <c r="EAQ1" s="97"/>
      <c r="EAR1" s="97"/>
      <c r="EAS1" s="97"/>
      <c r="EAT1" s="97"/>
      <c r="EAU1" s="97"/>
      <c r="EAV1" s="97"/>
      <c r="EAW1" s="97"/>
      <c r="EAX1" s="97"/>
      <c r="EAY1" s="97"/>
      <c r="EAZ1" s="97"/>
      <c r="EBA1" s="97"/>
      <c r="EBB1" s="97"/>
      <c r="EBC1" s="97"/>
      <c r="EBD1" s="97"/>
      <c r="EBE1" s="97"/>
      <c r="EBF1" s="97"/>
      <c r="EBG1" s="97"/>
      <c r="EBH1" s="97"/>
      <c r="EBI1" s="97"/>
      <c r="EBJ1" s="97"/>
      <c r="EBK1" s="97"/>
      <c r="EBL1" s="97"/>
      <c r="EBM1" s="97"/>
      <c r="EBN1" s="97"/>
      <c r="EBO1" s="97"/>
      <c r="EBP1" s="97"/>
      <c r="EBQ1" s="97"/>
      <c r="EBR1" s="97"/>
      <c r="EBS1" s="97"/>
      <c r="EBT1" s="97"/>
      <c r="EBU1" s="97"/>
      <c r="EBV1" s="97"/>
      <c r="EBW1" s="97"/>
      <c r="EBX1" s="97"/>
      <c r="EBY1" s="97"/>
      <c r="EBZ1" s="97"/>
      <c r="ECA1" s="97"/>
      <c r="ECB1" s="97"/>
      <c r="ECC1" s="97"/>
      <c r="ECD1" s="97"/>
      <c r="ECE1" s="97"/>
      <c r="ECF1" s="97"/>
      <c r="ECG1" s="97"/>
      <c r="ECH1" s="97"/>
      <c r="ECI1" s="97"/>
      <c r="ECJ1" s="97"/>
      <c r="ECK1" s="97"/>
      <c r="ECL1" s="97"/>
      <c r="ECM1" s="97"/>
      <c r="ECN1" s="97"/>
      <c r="ECO1" s="97"/>
      <c r="ECP1" s="97"/>
      <c r="ECQ1" s="97"/>
      <c r="ECR1" s="97"/>
      <c r="ECS1" s="97"/>
      <c r="ECT1" s="97"/>
      <c r="ECU1" s="97"/>
      <c r="ECV1" s="97"/>
      <c r="ECW1" s="97"/>
      <c r="ECX1" s="97"/>
      <c r="ECY1" s="97"/>
      <c r="ECZ1" s="97"/>
      <c r="EDA1" s="97"/>
      <c r="EDB1" s="97"/>
      <c r="EDC1" s="97"/>
      <c r="EDD1" s="97"/>
      <c r="EDE1" s="97"/>
      <c r="EDF1" s="97"/>
      <c r="EDG1" s="97"/>
      <c r="EDH1" s="97"/>
      <c r="EDI1" s="97"/>
      <c r="EDJ1" s="97"/>
      <c r="EDK1" s="97"/>
      <c r="EDL1" s="97"/>
      <c r="EDM1" s="97"/>
      <c r="EDN1" s="97"/>
      <c r="EDO1" s="97"/>
      <c r="EDP1" s="97"/>
      <c r="EDQ1" s="97"/>
      <c r="EDR1" s="97"/>
      <c r="EDS1" s="97"/>
      <c r="EDT1" s="97"/>
      <c r="EDU1" s="97"/>
      <c r="EDV1" s="97"/>
      <c r="EDW1" s="97"/>
      <c r="EDX1" s="97"/>
      <c r="EDY1" s="97"/>
      <c r="EDZ1" s="97"/>
      <c r="EEA1" s="97"/>
      <c r="EEB1" s="97"/>
      <c r="EEC1" s="97"/>
      <c r="EED1" s="97"/>
      <c r="EEE1" s="97"/>
      <c r="EEF1" s="97"/>
      <c r="EEG1" s="97"/>
      <c r="EEH1" s="97"/>
      <c r="EEI1" s="97"/>
      <c r="EEJ1" s="97"/>
      <c r="EEK1" s="97"/>
      <c r="EEL1" s="97"/>
      <c r="EEM1" s="97"/>
      <c r="EEN1" s="97"/>
      <c r="EEO1" s="97"/>
      <c r="EEP1" s="97"/>
      <c r="EEQ1" s="97"/>
      <c r="EER1" s="97"/>
      <c r="EES1" s="97"/>
      <c r="EET1" s="97"/>
      <c r="EEU1" s="97"/>
      <c r="EEV1" s="97"/>
      <c r="EEW1" s="97"/>
      <c r="EEX1" s="97"/>
      <c r="EEY1" s="97"/>
      <c r="EEZ1" s="97"/>
      <c r="EFA1" s="97"/>
      <c r="EFB1" s="97"/>
      <c r="EFC1" s="97"/>
      <c r="EFD1" s="97"/>
      <c r="EFE1" s="97"/>
      <c r="EFF1" s="97"/>
      <c r="EFG1" s="97"/>
      <c r="EFH1" s="97"/>
      <c r="EFI1" s="97"/>
      <c r="EFJ1" s="97"/>
      <c r="EFK1" s="97"/>
      <c r="EFL1" s="97"/>
      <c r="EFM1" s="97"/>
      <c r="EFN1" s="97"/>
      <c r="EFO1" s="97"/>
      <c r="EFP1" s="97"/>
      <c r="EFQ1" s="97"/>
      <c r="EFR1" s="97"/>
      <c r="EFS1" s="97"/>
      <c r="EFT1" s="97"/>
      <c r="EFU1" s="97"/>
      <c r="EFV1" s="97"/>
      <c r="EFW1" s="97"/>
      <c r="EFX1" s="97"/>
      <c r="EFY1" s="97"/>
      <c r="EFZ1" s="97"/>
      <c r="EGA1" s="97"/>
      <c r="EGB1" s="97"/>
      <c r="EGC1" s="97"/>
      <c r="EGD1" s="97"/>
      <c r="EGE1" s="97"/>
      <c r="EGF1" s="97"/>
      <c r="EGG1" s="97"/>
      <c r="EGH1" s="97"/>
      <c r="EGI1" s="97"/>
      <c r="EGJ1" s="97"/>
      <c r="EGK1" s="97"/>
      <c r="EGL1" s="97"/>
      <c r="EGM1" s="97"/>
      <c r="EGN1" s="97"/>
      <c r="EGO1" s="97"/>
      <c r="EGP1" s="97"/>
      <c r="EGQ1" s="97"/>
      <c r="EGR1" s="97"/>
      <c r="EGS1" s="97"/>
      <c r="EGT1" s="97"/>
      <c r="EGU1" s="97"/>
      <c r="EGV1" s="97"/>
      <c r="EGW1" s="97"/>
      <c r="EGX1" s="97"/>
      <c r="EGY1" s="97"/>
      <c r="EGZ1" s="97"/>
      <c r="EHA1" s="97"/>
      <c r="EHB1" s="97"/>
      <c r="EHC1" s="97"/>
      <c r="EHD1" s="97"/>
      <c r="EHE1" s="97"/>
      <c r="EHF1" s="97"/>
      <c r="EHG1" s="97"/>
      <c r="EHH1" s="97"/>
      <c r="EHI1" s="97"/>
      <c r="EHJ1" s="97"/>
      <c r="EHK1" s="97"/>
      <c r="EHL1" s="97"/>
      <c r="EHM1" s="97"/>
      <c r="EHN1" s="97"/>
      <c r="EHO1" s="97"/>
      <c r="EHP1" s="97"/>
      <c r="EHQ1" s="97"/>
      <c r="EHR1" s="97"/>
      <c r="EHS1" s="97"/>
      <c r="EHT1" s="97"/>
      <c r="EHU1" s="97"/>
      <c r="EHV1" s="97"/>
      <c r="EHW1" s="97"/>
      <c r="EHX1" s="97"/>
      <c r="EHY1" s="97"/>
      <c r="EHZ1" s="97"/>
      <c r="EIA1" s="97"/>
      <c r="EIB1" s="97"/>
      <c r="EIC1" s="97"/>
      <c r="EID1" s="97"/>
      <c r="EIE1" s="97"/>
      <c r="EIF1" s="97"/>
      <c r="EIG1" s="97"/>
      <c r="EIH1" s="97"/>
      <c r="EII1" s="97"/>
      <c r="EIJ1" s="97"/>
      <c r="EIK1" s="97"/>
      <c r="EIL1" s="97"/>
      <c r="EIM1" s="97"/>
      <c r="EIN1" s="97"/>
      <c r="EIO1" s="97"/>
      <c r="EIP1" s="97"/>
      <c r="EIQ1" s="97"/>
      <c r="EIR1" s="97"/>
      <c r="EIS1" s="97"/>
      <c r="EIT1" s="97"/>
      <c r="EIU1" s="97"/>
      <c r="EIV1" s="97"/>
      <c r="EIW1" s="97"/>
      <c r="EIX1" s="97"/>
      <c r="EIY1" s="97"/>
      <c r="EIZ1" s="97"/>
      <c r="EJA1" s="97"/>
      <c r="EJB1" s="97"/>
      <c r="EJC1" s="97"/>
      <c r="EJD1" s="97"/>
      <c r="EJE1" s="97"/>
      <c r="EJF1" s="97"/>
      <c r="EJG1" s="97"/>
      <c r="EJH1" s="97"/>
      <c r="EJI1" s="97"/>
      <c r="EJJ1" s="97"/>
      <c r="EJK1" s="97"/>
      <c r="EJL1" s="97"/>
      <c r="EJM1" s="97"/>
      <c r="EJN1" s="97"/>
      <c r="EJO1" s="97"/>
      <c r="EJP1" s="97"/>
      <c r="EJQ1" s="97"/>
      <c r="EJR1" s="97"/>
      <c r="EJS1" s="97"/>
      <c r="EJT1" s="97"/>
      <c r="EJU1" s="97"/>
      <c r="EJV1" s="97"/>
      <c r="EJW1" s="97"/>
      <c r="EJX1" s="97"/>
      <c r="EJY1" s="97"/>
      <c r="EJZ1" s="97"/>
      <c r="EKA1" s="97"/>
      <c r="EKB1" s="97"/>
      <c r="EKC1" s="97"/>
      <c r="EKD1" s="97"/>
      <c r="EKE1" s="97"/>
      <c r="EKF1" s="97"/>
      <c r="EKG1" s="97"/>
      <c r="EKH1" s="97"/>
      <c r="EKI1" s="97"/>
      <c r="EKJ1" s="97"/>
      <c r="EKK1" s="97"/>
      <c r="EKL1" s="97"/>
      <c r="EKM1" s="97"/>
      <c r="EKN1" s="97"/>
      <c r="EKO1" s="97"/>
      <c r="EKP1" s="97"/>
      <c r="EKQ1" s="97"/>
      <c r="EKR1" s="97"/>
      <c r="EKS1" s="97"/>
      <c r="EKT1" s="97"/>
      <c r="EKU1" s="97"/>
      <c r="EKV1" s="97"/>
      <c r="EKW1" s="97"/>
      <c r="EKX1" s="97"/>
      <c r="EKY1" s="97"/>
      <c r="EKZ1" s="97"/>
      <c r="ELA1" s="97"/>
      <c r="ELB1" s="97"/>
      <c r="ELC1" s="97"/>
      <c r="ELD1" s="97"/>
      <c r="ELE1" s="97"/>
      <c r="ELF1" s="97"/>
      <c r="ELG1" s="97"/>
      <c r="ELH1" s="97"/>
      <c r="ELI1" s="97"/>
      <c r="ELJ1" s="97"/>
      <c r="ELK1" s="97"/>
      <c r="ELL1" s="97"/>
      <c r="ELM1" s="97"/>
      <c r="ELN1" s="97"/>
      <c r="ELO1" s="97"/>
      <c r="ELP1" s="97"/>
      <c r="ELQ1" s="97"/>
      <c r="ELR1" s="97"/>
      <c r="ELS1" s="97"/>
      <c r="ELT1" s="97"/>
      <c r="ELU1" s="97"/>
      <c r="ELV1" s="97"/>
      <c r="ELW1" s="97"/>
      <c r="ELX1" s="97"/>
      <c r="ELY1" s="97"/>
      <c r="ELZ1" s="97"/>
      <c r="EMA1" s="97"/>
      <c r="EMB1" s="97"/>
      <c r="EMC1" s="97"/>
      <c r="EMD1" s="97"/>
      <c r="EME1" s="97"/>
      <c r="EMF1" s="97"/>
      <c r="EMG1" s="97"/>
      <c r="EMH1" s="97"/>
      <c r="EMI1" s="97"/>
      <c r="EMJ1" s="97"/>
      <c r="EMK1" s="97"/>
      <c r="EML1" s="97"/>
      <c r="EMM1" s="97"/>
      <c r="EMN1" s="97"/>
      <c r="EMO1" s="97"/>
      <c r="EMP1" s="97"/>
      <c r="EMQ1" s="97"/>
      <c r="EMR1" s="97"/>
      <c r="EMS1" s="97"/>
      <c r="EMT1" s="97"/>
      <c r="EMU1" s="97"/>
      <c r="EMV1" s="97"/>
      <c r="EMW1" s="97"/>
      <c r="EMX1" s="97"/>
      <c r="EMY1" s="97"/>
      <c r="EMZ1" s="97"/>
      <c r="ENA1" s="97"/>
      <c r="ENB1" s="97"/>
      <c r="ENC1" s="97"/>
      <c r="END1" s="97"/>
      <c r="ENE1" s="97"/>
      <c r="ENF1" s="97"/>
      <c r="ENG1" s="97"/>
      <c r="ENH1" s="97"/>
      <c r="ENI1" s="97"/>
      <c r="ENJ1" s="97"/>
      <c r="ENK1" s="97"/>
      <c r="ENL1" s="97"/>
      <c r="ENM1" s="97"/>
      <c r="ENN1" s="97"/>
      <c r="ENO1" s="97"/>
      <c r="ENP1" s="97"/>
      <c r="ENQ1" s="97"/>
      <c r="ENR1" s="97"/>
      <c r="ENS1" s="97"/>
      <c r="ENT1" s="97"/>
      <c r="ENU1" s="97"/>
      <c r="ENV1" s="97"/>
      <c r="ENW1" s="97"/>
      <c r="ENX1" s="97"/>
      <c r="ENY1" s="97"/>
      <c r="ENZ1" s="97"/>
      <c r="EOA1" s="97"/>
      <c r="EOB1" s="97"/>
      <c r="EOC1" s="97"/>
      <c r="EOD1" s="97"/>
      <c r="EOE1" s="97"/>
      <c r="EOF1" s="97"/>
      <c r="EOG1" s="97"/>
      <c r="EOH1" s="97"/>
      <c r="EOI1" s="97"/>
      <c r="EOJ1" s="97"/>
      <c r="EOK1" s="97"/>
      <c r="EOL1" s="97"/>
      <c r="EOM1" s="97"/>
      <c r="EON1" s="97"/>
      <c r="EOO1" s="97"/>
      <c r="EOP1" s="97"/>
      <c r="EOQ1" s="97"/>
      <c r="EOR1" s="97"/>
      <c r="EOS1" s="97"/>
      <c r="EOT1" s="97"/>
      <c r="EOU1" s="97"/>
      <c r="EOV1" s="97"/>
      <c r="EOW1" s="97"/>
      <c r="EOX1" s="97"/>
      <c r="EOY1" s="97"/>
      <c r="EOZ1" s="97"/>
      <c r="EPA1" s="97"/>
      <c r="EPB1" s="97"/>
      <c r="EPC1" s="97"/>
      <c r="EPD1" s="97"/>
      <c r="EPE1" s="97"/>
      <c r="EPF1" s="97"/>
      <c r="EPG1" s="97"/>
      <c r="EPH1" s="97"/>
      <c r="EPI1" s="97"/>
      <c r="EPJ1" s="97"/>
      <c r="EPK1" s="97"/>
      <c r="EPL1" s="97"/>
      <c r="EPM1" s="97"/>
      <c r="EPN1" s="97"/>
      <c r="EPO1" s="97"/>
      <c r="EPP1" s="97"/>
      <c r="EPQ1" s="97"/>
      <c r="EPR1" s="97"/>
      <c r="EPS1" s="97"/>
      <c r="EPT1" s="97"/>
      <c r="EPU1" s="97"/>
      <c r="EPV1" s="97"/>
      <c r="EPW1" s="97"/>
      <c r="EPX1" s="97"/>
      <c r="EPY1" s="97"/>
      <c r="EPZ1" s="97"/>
      <c r="EQA1" s="97"/>
      <c r="EQB1" s="97"/>
      <c r="EQC1" s="97"/>
      <c r="EQD1" s="97"/>
      <c r="EQE1" s="97"/>
      <c r="EQF1" s="97"/>
      <c r="EQG1" s="97"/>
      <c r="EQH1" s="97"/>
      <c r="EQI1" s="97"/>
      <c r="EQJ1" s="97"/>
      <c r="EQK1" s="97"/>
      <c r="EQL1" s="97"/>
      <c r="EQM1" s="97"/>
      <c r="EQN1" s="97"/>
      <c r="EQO1" s="97"/>
      <c r="EQP1" s="97"/>
      <c r="EQQ1" s="97"/>
      <c r="EQR1" s="97"/>
      <c r="EQS1" s="97"/>
      <c r="EQT1" s="97"/>
      <c r="EQU1" s="97"/>
      <c r="EQV1" s="97"/>
      <c r="EQW1" s="97"/>
      <c r="EQX1" s="97"/>
      <c r="EQY1" s="97"/>
      <c r="EQZ1" s="97"/>
      <c r="ERA1" s="97"/>
      <c r="ERB1" s="97"/>
      <c r="ERC1" s="97"/>
      <c r="ERD1" s="97"/>
      <c r="ERE1" s="97"/>
      <c r="ERF1" s="97"/>
      <c r="ERG1" s="97"/>
      <c r="ERH1" s="97"/>
      <c r="ERI1" s="97"/>
      <c r="ERJ1" s="97"/>
      <c r="ERK1" s="97"/>
      <c r="ERL1" s="97"/>
      <c r="ERM1" s="97"/>
      <c r="ERN1" s="97"/>
      <c r="ERO1" s="97"/>
      <c r="ERP1" s="97"/>
      <c r="ERQ1" s="97"/>
      <c r="ERR1" s="97"/>
      <c r="ERS1" s="97"/>
      <c r="ERT1" s="97"/>
      <c r="ERU1" s="97"/>
      <c r="ERV1" s="97"/>
      <c r="ERW1" s="97"/>
      <c r="ERX1" s="97"/>
      <c r="ERY1" s="97"/>
      <c r="ERZ1" s="97"/>
      <c r="ESA1" s="97"/>
      <c r="ESB1" s="97"/>
      <c r="ESC1" s="97"/>
      <c r="ESD1" s="97"/>
      <c r="ESE1" s="97"/>
      <c r="ESF1" s="97"/>
      <c r="ESG1" s="97"/>
      <c r="ESH1" s="97"/>
      <c r="ESI1" s="97"/>
      <c r="ESJ1" s="97"/>
      <c r="ESK1" s="97"/>
      <c r="ESL1" s="97"/>
      <c r="ESM1" s="97"/>
      <c r="ESN1" s="97"/>
      <c r="ESO1" s="97"/>
      <c r="ESP1" s="97"/>
      <c r="ESQ1" s="97"/>
      <c r="ESR1" s="97"/>
      <c r="ESS1" s="97"/>
      <c r="EST1" s="97"/>
      <c r="ESU1" s="97"/>
      <c r="ESV1" s="97"/>
      <c r="ESW1" s="97"/>
      <c r="ESX1" s="97"/>
      <c r="ESY1" s="97"/>
      <c r="ESZ1" s="97"/>
      <c r="ETA1" s="97"/>
      <c r="ETB1" s="97"/>
      <c r="ETC1" s="97"/>
      <c r="ETD1" s="97"/>
      <c r="ETE1" s="97"/>
      <c r="ETF1" s="97"/>
      <c r="ETG1" s="97"/>
      <c r="ETH1" s="97"/>
      <c r="ETI1" s="97"/>
      <c r="ETJ1" s="97"/>
      <c r="ETK1" s="97"/>
      <c r="ETL1" s="97"/>
      <c r="ETM1" s="97"/>
      <c r="ETN1" s="97"/>
      <c r="ETO1" s="97"/>
      <c r="ETP1" s="97"/>
      <c r="ETQ1" s="97"/>
      <c r="ETR1" s="97"/>
      <c r="ETS1" s="97"/>
      <c r="ETT1" s="97"/>
      <c r="ETU1" s="97"/>
      <c r="ETV1" s="97"/>
      <c r="ETW1" s="97"/>
      <c r="ETX1" s="97"/>
      <c r="ETY1" s="97"/>
      <c r="ETZ1" s="97"/>
      <c r="EUA1" s="97"/>
      <c r="EUB1" s="97"/>
      <c r="EUC1" s="97"/>
      <c r="EUD1" s="97"/>
      <c r="EUE1" s="97"/>
      <c r="EUF1" s="97"/>
      <c r="EUG1" s="97"/>
      <c r="EUH1" s="97"/>
      <c r="EUI1" s="97"/>
      <c r="EUJ1" s="97"/>
      <c r="EUK1" s="97"/>
      <c r="EUL1" s="97"/>
      <c r="EUM1" s="97"/>
      <c r="EUN1" s="97"/>
      <c r="EUO1" s="97"/>
      <c r="EUP1" s="97"/>
      <c r="EUQ1" s="97"/>
      <c r="EUR1" s="97"/>
      <c r="EUS1" s="97"/>
      <c r="EUT1" s="97"/>
      <c r="EUU1" s="97"/>
      <c r="EUV1" s="97"/>
      <c r="EUW1" s="97"/>
      <c r="EUX1" s="97"/>
      <c r="EUY1" s="97"/>
      <c r="EUZ1" s="97"/>
      <c r="EVA1" s="97"/>
      <c r="EVB1" s="97"/>
      <c r="EVC1" s="97"/>
      <c r="EVD1" s="97"/>
      <c r="EVE1" s="97"/>
      <c r="EVF1" s="97"/>
      <c r="EVG1" s="97"/>
      <c r="EVH1" s="97"/>
      <c r="EVI1" s="97"/>
      <c r="EVJ1" s="97"/>
      <c r="EVK1" s="97"/>
      <c r="EVL1" s="97"/>
      <c r="EVM1" s="97"/>
      <c r="EVN1" s="97"/>
      <c r="EVO1" s="97"/>
      <c r="EVP1" s="97"/>
      <c r="EVQ1" s="97"/>
      <c r="EVR1" s="97"/>
      <c r="EVS1" s="97"/>
      <c r="EVT1" s="97"/>
      <c r="EVU1" s="97"/>
      <c r="EVV1" s="97"/>
      <c r="EVW1" s="97"/>
      <c r="EVX1" s="97"/>
      <c r="EVY1" s="97"/>
      <c r="EVZ1" s="97"/>
      <c r="EWA1" s="97"/>
      <c r="EWB1" s="97"/>
      <c r="EWC1" s="97"/>
      <c r="EWD1" s="97"/>
      <c r="EWE1" s="97"/>
      <c r="EWF1" s="97"/>
      <c r="EWG1" s="97"/>
      <c r="EWH1" s="97"/>
      <c r="EWI1" s="97"/>
      <c r="EWJ1" s="97"/>
      <c r="EWK1" s="97"/>
      <c r="EWL1" s="97"/>
      <c r="EWM1" s="97"/>
      <c r="EWN1" s="97"/>
      <c r="EWO1" s="97"/>
      <c r="EWP1" s="97"/>
      <c r="EWQ1" s="97"/>
      <c r="EWR1" s="97"/>
      <c r="EWS1" s="97"/>
      <c r="EWT1" s="97"/>
      <c r="EWU1" s="97"/>
      <c r="EWV1" s="97"/>
      <c r="EWW1" s="97"/>
      <c r="EWX1" s="97"/>
      <c r="EWY1" s="97"/>
      <c r="EWZ1" s="97"/>
      <c r="EXA1" s="97"/>
      <c r="EXB1" s="97"/>
      <c r="EXC1" s="97"/>
      <c r="EXD1" s="97"/>
      <c r="EXE1" s="97"/>
      <c r="EXF1" s="97"/>
      <c r="EXG1" s="97"/>
      <c r="EXH1" s="97"/>
      <c r="EXI1" s="97"/>
      <c r="EXJ1" s="97"/>
      <c r="EXK1" s="97"/>
      <c r="EXL1" s="97"/>
      <c r="EXM1" s="97"/>
      <c r="EXN1" s="97"/>
      <c r="EXO1" s="97"/>
      <c r="EXP1" s="97"/>
      <c r="EXQ1" s="97"/>
      <c r="EXR1" s="97"/>
      <c r="EXS1" s="97"/>
      <c r="EXT1" s="97"/>
      <c r="EXU1" s="97"/>
      <c r="EXV1" s="97"/>
      <c r="EXW1" s="97"/>
      <c r="EXX1" s="97"/>
      <c r="EXY1" s="97"/>
      <c r="EXZ1" s="97"/>
      <c r="EYA1" s="97"/>
      <c r="EYB1" s="97"/>
      <c r="EYC1" s="97"/>
      <c r="EYD1" s="97"/>
      <c r="EYE1" s="97"/>
      <c r="EYF1" s="97"/>
      <c r="EYG1" s="97"/>
      <c r="EYH1" s="97"/>
      <c r="EYI1" s="97"/>
      <c r="EYJ1" s="97"/>
      <c r="EYK1" s="97"/>
      <c r="EYL1" s="97"/>
      <c r="EYM1" s="97"/>
      <c r="EYN1" s="97"/>
      <c r="EYO1" s="97"/>
      <c r="EYP1" s="97"/>
      <c r="EYQ1" s="97"/>
      <c r="EYR1" s="97"/>
      <c r="EYS1" s="97"/>
      <c r="EYT1" s="97"/>
      <c r="EYU1" s="97"/>
      <c r="EYV1" s="97"/>
      <c r="EYW1" s="97"/>
      <c r="EYX1" s="97"/>
      <c r="EYY1" s="97"/>
      <c r="EYZ1" s="97"/>
      <c r="EZA1" s="97"/>
      <c r="EZB1" s="97"/>
      <c r="EZC1" s="97"/>
      <c r="EZD1" s="97"/>
      <c r="EZE1" s="97"/>
      <c r="EZF1" s="97"/>
      <c r="EZG1" s="97"/>
      <c r="EZH1" s="97"/>
      <c r="EZI1" s="97"/>
      <c r="EZJ1" s="97"/>
      <c r="EZK1" s="97"/>
      <c r="EZL1" s="97"/>
      <c r="EZM1" s="97"/>
      <c r="EZN1" s="97"/>
      <c r="EZO1" s="97"/>
      <c r="EZP1" s="97"/>
      <c r="EZQ1" s="97"/>
      <c r="EZR1" s="97"/>
      <c r="EZS1" s="97"/>
      <c r="EZT1" s="97"/>
      <c r="EZU1" s="97"/>
      <c r="EZV1" s="97"/>
      <c r="EZW1" s="97"/>
      <c r="EZX1" s="97"/>
      <c r="EZY1" s="97"/>
      <c r="EZZ1" s="97"/>
      <c r="FAA1" s="97"/>
      <c r="FAB1" s="97"/>
      <c r="FAC1" s="97"/>
      <c r="FAD1" s="97"/>
      <c r="FAE1" s="97"/>
      <c r="FAF1" s="97"/>
      <c r="FAG1" s="97"/>
      <c r="FAH1" s="97"/>
      <c r="FAI1" s="97"/>
      <c r="FAJ1" s="97"/>
      <c r="FAK1" s="97"/>
      <c r="FAL1" s="97"/>
      <c r="FAM1" s="97"/>
      <c r="FAN1" s="97"/>
      <c r="FAO1" s="97"/>
      <c r="FAP1" s="97"/>
      <c r="FAQ1" s="97"/>
      <c r="FAR1" s="97"/>
      <c r="FAS1" s="97"/>
      <c r="FAT1" s="97"/>
      <c r="FAU1" s="97"/>
      <c r="FAV1" s="97"/>
      <c r="FAW1" s="97"/>
      <c r="FAX1" s="97"/>
      <c r="FAY1" s="97"/>
      <c r="FAZ1" s="97"/>
      <c r="FBA1" s="97"/>
      <c r="FBB1" s="97"/>
      <c r="FBC1" s="97"/>
      <c r="FBD1" s="97"/>
      <c r="FBE1" s="97"/>
      <c r="FBF1" s="97"/>
      <c r="FBG1" s="97"/>
      <c r="FBH1" s="97"/>
      <c r="FBI1" s="97"/>
      <c r="FBJ1" s="97"/>
      <c r="FBK1" s="97"/>
      <c r="FBL1" s="97"/>
      <c r="FBM1" s="97"/>
      <c r="FBN1" s="97"/>
      <c r="FBO1" s="97"/>
      <c r="FBP1" s="97"/>
      <c r="FBQ1" s="97"/>
      <c r="FBR1" s="97"/>
      <c r="FBS1" s="97"/>
      <c r="FBT1" s="97"/>
      <c r="FBU1" s="97"/>
      <c r="FBV1" s="97"/>
      <c r="FBW1" s="97"/>
      <c r="FBX1" s="97"/>
      <c r="FBY1" s="97"/>
      <c r="FBZ1" s="97"/>
      <c r="FCA1" s="97"/>
      <c r="FCB1" s="97"/>
      <c r="FCC1" s="97"/>
      <c r="FCD1" s="97"/>
      <c r="FCE1" s="97"/>
      <c r="FCF1" s="97"/>
      <c r="FCG1" s="97"/>
      <c r="FCH1" s="97"/>
      <c r="FCI1" s="97"/>
      <c r="FCJ1" s="97"/>
      <c r="FCK1" s="97"/>
      <c r="FCL1" s="97"/>
      <c r="FCM1" s="97"/>
      <c r="FCN1" s="97"/>
      <c r="FCO1" s="97"/>
      <c r="FCP1" s="97"/>
      <c r="FCQ1" s="97"/>
      <c r="FCR1" s="97"/>
      <c r="FCS1" s="97"/>
      <c r="FCT1" s="97"/>
      <c r="FCU1" s="97"/>
      <c r="FCV1" s="97"/>
      <c r="FCW1" s="97"/>
      <c r="FCX1" s="97"/>
      <c r="FCY1" s="97"/>
      <c r="FCZ1" s="97"/>
      <c r="FDA1" s="97"/>
      <c r="FDB1" s="97"/>
      <c r="FDC1" s="97"/>
      <c r="FDD1" s="97"/>
      <c r="FDE1" s="97"/>
      <c r="FDF1" s="97"/>
      <c r="FDG1" s="97"/>
      <c r="FDH1" s="97"/>
      <c r="FDI1" s="97"/>
      <c r="FDJ1" s="97"/>
      <c r="FDK1" s="97"/>
      <c r="FDL1" s="97"/>
      <c r="FDM1" s="97"/>
      <c r="FDN1" s="97"/>
      <c r="FDO1" s="97"/>
      <c r="FDP1" s="97"/>
      <c r="FDQ1" s="97"/>
      <c r="FDR1" s="97"/>
      <c r="FDS1" s="97"/>
      <c r="FDT1" s="97"/>
      <c r="FDU1" s="97"/>
      <c r="FDV1" s="97"/>
      <c r="FDW1" s="97"/>
      <c r="FDX1" s="97"/>
      <c r="FDY1" s="97"/>
      <c r="FDZ1" s="97"/>
      <c r="FEA1" s="97"/>
      <c r="FEB1" s="97"/>
      <c r="FEC1" s="97"/>
      <c r="FED1" s="97"/>
      <c r="FEE1" s="97"/>
      <c r="FEF1" s="97"/>
      <c r="FEG1" s="97"/>
      <c r="FEH1" s="97"/>
      <c r="FEI1" s="97"/>
      <c r="FEJ1" s="97"/>
      <c r="FEK1" s="97"/>
      <c r="FEL1" s="97"/>
      <c r="FEM1" s="97"/>
      <c r="FEN1" s="97"/>
      <c r="FEO1" s="97"/>
      <c r="FEP1" s="97"/>
      <c r="FEQ1" s="97"/>
      <c r="FER1" s="97"/>
      <c r="FES1" s="97"/>
      <c r="FET1" s="97"/>
      <c r="FEU1" s="97"/>
      <c r="FEV1" s="97"/>
      <c r="FEW1" s="97"/>
      <c r="FEX1" s="97"/>
      <c r="FEY1" s="97"/>
      <c r="FEZ1" s="97"/>
      <c r="FFA1" s="97"/>
      <c r="FFB1" s="97"/>
      <c r="FFC1" s="97"/>
      <c r="FFD1" s="97"/>
      <c r="FFE1" s="97"/>
      <c r="FFF1" s="97"/>
      <c r="FFG1" s="97"/>
      <c r="FFH1" s="97"/>
      <c r="FFI1" s="97"/>
      <c r="FFJ1" s="97"/>
      <c r="FFK1" s="97"/>
      <c r="FFL1" s="97"/>
      <c r="FFM1" s="97"/>
      <c r="FFN1" s="97"/>
      <c r="FFO1" s="97"/>
      <c r="FFP1" s="97"/>
      <c r="FFQ1" s="97"/>
      <c r="FFR1" s="97"/>
      <c r="FFS1" s="97"/>
      <c r="FFT1" s="97"/>
      <c r="FFU1" s="97"/>
      <c r="FFV1" s="97"/>
      <c r="FFW1" s="97"/>
      <c r="FFX1" s="97"/>
      <c r="FFY1" s="97"/>
      <c r="FFZ1" s="97"/>
      <c r="FGA1" s="97"/>
      <c r="FGB1" s="97"/>
      <c r="FGC1" s="97"/>
      <c r="FGD1" s="97"/>
      <c r="FGE1" s="97"/>
      <c r="FGF1" s="97"/>
      <c r="FGG1" s="97"/>
      <c r="FGH1" s="97"/>
      <c r="FGI1" s="97"/>
      <c r="FGJ1" s="97"/>
      <c r="FGK1" s="97"/>
      <c r="FGL1" s="97"/>
      <c r="FGM1" s="97"/>
      <c r="FGN1" s="97"/>
      <c r="FGO1" s="97"/>
      <c r="FGP1" s="97"/>
      <c r="FGQ1" s="97"/>
      <c r="FGR1" s="97"/>
      <c r="FGS1" s="97"/>
      <c r="FGT1" s="97"/>
      <c r="FGU1" s="97"/>
      <c r="FGV1" s="97"/>
      <c r="FGW1" s="97"/>
      <c r="FGX1" s="97"/>
      <c r="FGY1" s="97"/>
      <c r="FGZ1" s="97"/>
      <c r="FHA1" s="97"/>
      <c r="FHB1" s="97"/>
      <c r="FHC1" s="97"/>
      <c r="FHD1" s="97"/>
      <c r="FHE1" s="97"/>
      <c r="FHF1" s="97"/>
      <c r="FHG1" s="97"/>
      <c r="FHH1" s="97"/>
      <c r="FHI1" s="97"/>
      <c r="FHJ1" s="97"/>
      <c r="FHK1" s="97"/>
      <c r="FHL1" s="97"/>
      <c r="FHM1" s="97"/>
      <c r="FHN1" s="97"/>
      <c r="FHO1" s="97"/>
      <c r="FHP1" s="97"/>
      <c r="FHQ1" s="97"/>
      <c r="FHR1" s="97"/>
      <c r="FHS1" s="97"/>
      <c r="FHT1" s="97"/>
      <c r="FHU1" s="97"/>
      <c r="FHV1" s="97"/>
      <c r="FHW1" s="97"/>
      <c r="FHX1" s="97"/>
      <c r="FHY1" s="97"/>
      <c r="FHZ1" s="97"/>
      <c r="FIA1" s="97"/>
      <c r="FIB1" s="97"/>
      <c r="FIC1" s="97"/>
      <c r="FID1" s="97"/>
      <c r="FIE1" s="97"/>
      <c r="FIF1" s="97"/>
      <c r="FIG1" s="97"/>
      <c r="FIH1" s="97"/>
      <c r="FII1" s="97"/>
      <c r="FIJ1" s="97"/>
      <c r="FIK1" s="97"/>
      <c r="FIL1" s="97"/>
      <c r="FIM1" s="97"/>
      <c r="FIN1" s="97"/>
      <c r="FIO1" s="97"/>
      <c r="FIP1" s="97"/>
      <c r="FIQ1" s="97"/>
      <c r="FIR1" s="97"/>
      <c r="FIS1" s="97"/>
      <c r="FIT1" s="97"/>
      <c r="FIU1" s="97"/>
      <c r="FIV1" s="97"/>
      <c r="FIW1" s="97"/>
      <c r="FIX1" s="97"/>
      <c r="FIY1" s="97"/>
      <c r="FIZ1" s="97"/>
      <c r="FJA1" s="97"/>
      <c r="FJB1" s="97"/>
      <c r="FJC1" s="97"/>
      <c r="FJD1" s="97"/>
      <c r="FJE1" s="97"/>
      <c r="FJF1" s="97"/>
      <c r="FJG1" s="97"/>
      <c r="FJH1" s="97"/>
      <c r="FJI1" s="97"/>
      <c r="FJJ1" s="97"/>
      <c r="FJK1" s="97"/>
      <c r="FJL1" s="97"/>
      <c r="FJM1" s="97"/>
      <c r="FJN1" s="97"/>
      <c r="FJO1" s="97"/>
      <c r="FJP1" s="97"/>
      <c r="FJQ1" s="97"/>
      <c r="FJR1" s="97"/>
      <c r="FJS1" s="97"/>
      <c r="FJT1" s="97"/>
      <c r="FJU1" s="97"/>
      <c r="FJV1" s="97"/>
      <c r="FJW1" s="97"/>
      <c r="FJX1" s="97"/>
      <c r="FJY1" s="97"/>
      <c r="FJZ1" s="97"/>
      <c r="FKA1" s="97"/>
      <c r="FKB1" s="97"/>
      <c r="FKC1" s="97"/>
      <c r="FKD1" s="97"/>
      <c r="FKE1" s="97"/>
      <c r="FKF1" s="97"/>
      <c r="FKG1" s="97"/>
      <c r="FKH1" s="97"/>
      <c r="FKI1" s="97"/>
      <c r="FKJ1" s="97"/>
      <c r="FKK1" s="97"/>
      <c r="FKL1" s="97"/>
      <c r="FKM1" s="97"/>
      <c r="FKN1" s="97"/>
      <c r="FKO1" s="97"/>
      <c r="FKP1" s="97"/>
      <c r="FKQ1" s="97"/>
      <c r="FKR1" s="97"/>
      <c r="FKS1" s="97"/>
      <c r="FKT1" s="97"/>
      <c r="FKU1" s="97"/>
      <c r="FKV1" s="97"/>
      <c r="FKW1" s="97"/>
      <c r="FKX1" s="97"/>
      <c r="FKY1" s="97"/>
      <c r="FKZ1" s="97"/>
      <c r="FLA1" s="97"/>
      <c r="FLB1" s="97"/>
      <c r="FLC1" s="97"/>
      <c r="FLD1" s="97"/>
      <c r="FLE1" s="97"/>
      <c r="FLF1" s="97"/>
      <c r="FLG1" s="97"/>
      <c r="FLH1" s="97"/>
      <c r="FLI1" s="97"/>
      <c r="FLJ1" s="97"/>
      <c r="FLK1" s="97"/>
      <c r="FLL1" s="97"/>
      <c r="FLM1" s="97"/>
      <c r="FLN1" s="97"/>
      <c r="FLO1" s="97"/>
      <c r="FLP1" s="97"/>
      <c r="FLQ1" s="97"/>
      <c r="FLR1" s="97"/>
      <c r="FLS1" s="97"/>
      <c r="FLT1" s="97"/>
      <c r="FLU1" s="97"/>
      <c r="FLV1" s="97"/>
      <c r="FLW1" s="97"/>
      <c r="FLX1" s="97"/>
      <c r="FLY1" s="97"/>
      <c r="FLZ1" s="97"/>
      <c r="FMA1" s="97"/>
      <c r="FMB1" s="97"/>
      <c r="FMC1" s="97"/>
      <c r="FMD1" s="97"/>
      <c r="FME1" s="97"/>
      <c r="FMF1" s="97"/>
      <c r="FMG1" s="97"/>
      <c r="FMH1" s="97"/>
      <c r="FMI1" s="97"/>
      <c r="FMJ1" s="97"/>
      <c r="FMK1" s="97"/>
      <c r="FML1" s="97"/>
      <c r="FMM1" s="97"/>
      <c r="FMN1" s="97"/>
      <c r="FMO1" s="97"/>
      <c r="FMP1" s="97"/>
      <c r="FMQ1" s="97"/>
      <c r="FMR1" s="97"/>
      <c r="FMS1" s="97"/>
      <c r="FMT1" s="97"/>
      <c r="FMU1" s="97"/>
      <c r="FMV1" s="97"/>
      <c r="FMW1" s="97"/>
      <c r="FMX1" s="97"/>
      <c r="FMY1" s="97"/>
      <c r="FMZ1" s="97"/>
      <c r="FNA1" s="97"/>
      <c r="FNB1" s="97"/>
      <c r="FNC1" s="97"/>
      <c r="FND1" s="97"/>
      <c r="FNE1" s="97"/>
      <c r="FNF1" s="97"/>
      <c r="FNG1" s="97"/>
      <c r="FNH1" s="97"/>
      <c r="FNI1" s="97"/>
      <c r="FNJ1" s="97"/>
      <c r="FNK1" s="97"/>
      <c r="FNL1" s="97"/>
      <c r="FNM1" s="97"/>
      <c r="FNN1" s="97"/>
      <c r="FNO1" s="97"/>
      <c r="FNP1" s="97"/>
      <c r="FNQ1" s="97"/>
      <c r="FNR1" s="97"/>
      <c r="FNS1" s="97"/>
      <c r="FNT1" s="97"/>
      <c r="FNU1" s="97"/>
      <c r="FNV1" s="97"/>
      <c r="FNW1" s="97"/>
      <c r="FNX1" s="97"/>
      <c r="FNY1" s="97"/>
      <c r="FNZ1" s="97"/>
      <c r="FOA1" s="97"/>
      <c r="FOB1" s="97"/>
      <c r="FOC1" s="97"/>
      <c r="FOD1" s="97"/>
      <c r="FOE1" s="97"/>
      <c r="FOF1" s="97"/>
      <c r="FOG1" s="97"/>
      <c r="FOH1" s="97"/>
      <c r="FOI1" s="97"/>
      <c r="FOJ1" s="97"/>
      <c r="FOK1" s="97"/>
      <c r="FOL1" s="97"/>
      <c r="FOM1" s="97"/>
      <c r="FON1" s="97"/>
      <c r="FOO1" s="97"/>
      <c r="FOP1" s="97"/>
      <c r="FOQ1" s="97"/>
      <c r="FOR1" s="97"/>
      <c r="FOS1" s="97"/>
      <c r="FOT1" s="97"/>
      <c r="FOU1" s="97"/>
      <c r="FOV1" s="97"/>
      <c r="FOW1" s="97"/>
      <c r="FOX1" s="97"/>
      <c r="FOY1" s="97"/>
      <c r="FOZ1" s="97"/>
      <c r="FPA1" s="97"/>
      <c r="FPB1" s="97"/>
      <c r="FPC1" s="97"/>
      <c r="FPD1" s="97"/>
      <c r="FPE1" s="97"/>
      <c r="FPF1" s="97"/>
      <c r="FPG1" s="97"/>
      <c r="FPH1" s="97"/>
      <c r="FPI1" s="97"/>
      <c r="FPJ1" s="97"/>
      <c r="FPK1" s="97"/>
      <c r="FPL1" s="97"/>
      <c r="FPM1" s="97"/>
      <c r="FPN1" s="97"/>
      <c r="FPO1" s="97"/>
      <c r="FPP1" s="97"/>
      <c r="FPQ1" s="97"/>
      <c r="FPR1" s="97"/>
      <c r="FPS1" s="97"/>
      <c r="FPT1" s="97"/>
      <c r="FPU1" s="97"/>
      <c r="FPV1" s="97"/>
      <c r="FPW1" s="97"/>
      <c r="FPX1" s="97"/>
      <c r="FPY1" s="97"/>
      <c r="FPZ1" s="97"/>
      <c r="FQA1" s="97"/>
      <c r="FQB1" s="97"/>
      <c r="FQC1" s="97"/>
      <c r="FQD1" s="97"/>
      <c r="FQE1" s="97"/>
      <c r="FQF1" s="97"/>
      <c r="FQG1" s="97"/>
      <c r="FQH1" s="97"/>
      <c r="FQI1" s="97"/>
      <c r="FQJ1" s="97"/>
      <c r="FQK1" s="97"/>
      <c r="FQL1" s="97"/>
      <c r="FQM1" s="97"/>
      <c r="FQN1" s="97"/>
      <c r="FQO1" s="97"/>
      <c r="FQP1" s="97"/>
      <c r="FQQ1" s="97"/>
      <c r="FQR1" s="97"/>
      <c r="FQS1" s="97"/>
      <c r="FQT1" s="97"/>
      <c r="FQU1" s="97"/>
      <c r="FQV1" s="97"/>
      <c r="FQW1" s="97"/>
      <c r="FQX1" s="97"/>
      <c r="FQY1" s="97"/>
      <c r="FQZ1" s="97"/>
      <c r="FRA1" s="97"/>
      <c r="FRB1" s="97"/>
      <c r="FRC1" s="97"/>
      <c r="FRD1" s="97"/>
      <c r="FRE1" s="97"/>
      <c r="FRF1" s="97"/>
      <c r="FRG1" s="97"/>
      <c r="FRH1" s="97"/>
      <c r="FRI1" s="97"/>
      <c r="FRJ1" s="97"/>
      <c r="FRK1" s="97"/>
      <c r="FRL1" s="97"/>
      <c r="FRM1" s="97"/>
      <c r="FRN1" s="97"/>
      <c r="FRO1" s="97"/>
      <c r="FRP1" s="97"/>
      <c r="FRQ1" s="97"/>
      <c r="FRR1" s="97"/>
      <c r="FRS1" s="97"/>
      <c r="FRT1" s="97"/>
      <c r="FRU1" s="97"/>
      <c r="FRV1" s="97"/>
      <c r="FRW1" s="97"/>
      <c r="FRX1" s="97"/>
      <c r="FRY1" s="97"/>
      <c r="FRZ1" s="97"/>
      <c r="FSA1" s="97"/>
      <c r="FSB1" s="97"/>
      <c r="FSC1" s="97"/>
      <c r="FSD1" s="97"/>
      <c r="FSE1" s="97"/>
      <c r="FSF1" s="97"/>
      <c r="FSG1" s="97"/>
      <c r="FSH1" s="97"/>
      <c r="FSI1" s="97"/>
      <c r="FSJ1" s="97"/>
      <c r="FSK1" s="97"/>
      <c r="FSL1" s="97"/>
      <c r="FSM1" s="97"/>
      <c r="FSN1" s="97"/>
      <c r="FSO1" s="97"/>
      <c r="FSP1" s="97"/>
      <c r="FSQ1" s="97"/>
      <c r="FSR1" s="97"/>
      <c r="FSS1" s="97"/>
      <c r="FST1" s="97"/>
      <c r="FSU1" s="97"/>
      <c r="FSV1" s="97"/>
      <c r="FSW1" s="97"/>
      <c r="FSX1" s="97"/>
      <c r="FSY1" s="97"/>
      <c r="FSZ1" s="97"/>
      <c r="FTA1" s="97"/>
      <c r="FTB1" s="97"/>
      <c r="FTC1" s="97"/>
      <c r="FTD1" s="97"/>
      <c r="FTE1" s="97"/>
      <c r="FTF1" s="97"/>
      <c r="FTG1" s="97"/>
      <c r="FTH1" s="97"/>
      <c r="FTI1" s="97"/>
      <c r="FTJ1" s="97"/>
      <c r="FTK1" s="97"/>
      <c r="FTL1" s="97"/>
      <c r="FTM1" s="97"/>
      <c r="FTN1" s="97"/>
      <c r="FTO1" s="97"/>
      <c r="FTP1" s="97"/>
      <c r="FTQ1" s="97"/>
      <c r="FTR1" s="97"/>
      <c r="FTS1" s="97"/>
      <c r="FTT1" s="97"/>
      <c r="FTU1" s="97"/>
      <c r="FTV1" s="97"/>
      <c r="FTW1" s="97"/>
      <c r="FTX1" s="97"/>
      <c r="FTY1" s="97"/>
      <c r="FTZ1" s="97"/>
      <c r="FUA1" s="97"/>
      <c r="FUB1" s="97"/>
      <c r="FUC1" s="97"/>
      <c r="FUD1" s="97"/>
      <c r="FUE1" s="97"/>
      <c r="FUF1" s="97"/>
      <c r="FUG1" s="97"/>
      <c r="FUH1" s="97"/>
      <c r="FUI1" s="97"/>
      <c r="FUJ1" s="97"/>
      <c r="FUK1" s="97"/>
      <c r="FUL1" s="97"/>
      <c r="FUM1" s="97"/>
      <c r="FUN1" s="97"/>
      <c r="FUO1" s="97"/>
      <c r="FUP1" s="97"/>
      <c r="FUQ1" s="97"/>
      <c r="FUR1" s="97"/>
      <c r="FUS1" s="97"/>
      <c r="FUT1" s="97"/>
      <c r="FUU1" s="97"/>
      <c r="FUV1" s="97"/>
      <c r="FUW1" s="97"/>
      <c r="FUX1" s="97"/>
      <c r="FUY1" s="97"/>
      <c r="FUZ1" s="97"/>
      <c r="FVA1" s="97"/>
      <c r="FVB1" s="97"/>
      <c r="FVC1" s="97"/>
      <c r="FVD1" s="97"/>
      <c r="FVE1" s="97"/>
      <c r="FVF1" s="97"/>
      <c r="FVG1" s="97"/>
      <c r="FVH1" s="97"/>
      <c r="FVI1" s="97"/>
      <c r="FVJ1" s="97"/>
      <c r="FVK1" s="97"/>
      <c r="FVL1" s="97"/>
      <c r="FVM1" s="97"/>
      <c r="FVN1" s="97"/>
      <c r="FVO1" s="97"/>
      <c r="FVP1" s="97"/>
      <c r="FVQ1" s="97"/>
      <c r="FVR1" s="97"/>
      <c r="FVS1" s="97"/>
      <c r="FVT1" s="97"/>
      <c r="FVU1" s="97"/>
      <c r="FVV1" s="97"/>
      <c r="FVW1" s="97"/>
      <c r="FVX1" s="97"/>
      <c r="FVY1" s="97"/>
      <c r="FVZ1" s="97"/>
      <c r="FWA1" s="97"/>
      <c r="FWB1" s="97"/>
      <c r="FWC1" s="97"/>
      <c r="FWD1" s="97"/>
      <c r="FWE1" s="97"/>
      <c r="FWF1" s="97"/>
      <c r="FWG1" s="97"/>
      <c r="FWH1" s="97"/>
      <c r="FWI1" s="97"/>
      <c r="FWJ1" s="97"/>
      <c r="FWK1" s="97"/>
      <c r="FWL1" s="97"/>
      <c r="FWM1" s="97"/>
      <c r="FWN1" s="97"/>
      <c r="FWO1" s="97"/>
      <c r="FWP1" s="97"/>
      <c r="FWQ1" s="97"/>
      <c r="FWR1" s="97"/>
      <c r="FWS1" s="97"/>
      <c r="FWT1" s="97"/>
      <c r="FWU1" s="97"/>
      <c r="FWV1" s="97"/>
      <c r="FWW1" s="97"/>
      <c r="FWX1" s="97"/>
      <c r="FWY1" s="97"/>
      <c r="FWZ1" s="97"/>
      <c r="FXA1" s="97"/>
      <c r="FXB1" s="97"/>
      <c r="FXC1" s="97"/>
      <c r="FXD1" s="97"/>
      <c r="FXE1" s="97"/>
      <c r="FXF1" s="97"/>
      <c r="FXG1" s="97"/>
      <c r="FXH1" s="97"/>
      <c r="FXI1" s="97"/>
      <c r="FXJ1" s="97"/>
      <c r="FXK1" s="97"/>
      <c r="FXL1" s="97"/>
      <c r="FXM1" s="97"/>
      <c r="FXN1" s="97"/>
      <c r="FXO1" s="97"/>
      <c r="FXP1" s="97"/>
      <c r="FXQ1" s="97"/>
      <c r="FXR1" s="97"/>
      <c r="FXS1" s="97"/>
      <c r="FXT1" s="97"/>
      <c r="FXU1" s="97"/>
      <c r="FXV1" s="97"/>
      <c r="FXW1" s="97"/>
      <c r="FXX1" s="97"/>
      <c r="FXY1" s="97"/>
      <c r="FXZ1" s="97"/>
      <c r="FYA1" s="97"/>
      <c r="FYB1" s="97"/>
      <c r="FYC1" s="97"/>
      <c r="FYD1" s="97"/>
      <c r="FYE1" s="97"/>
      <c r="FYF1" s="97"/>
      <c r="FYG1" s="97"/>
      <c r="FYH1" s="97"/>
      <c r="FYI1" s="97"/>
      <c r="FYJ1" s="97"/>
      <c r="FYK1" s="97"/>
      <c r="FYL1" s="97"/>
      <c r="FYM1" s="97"/>
      <c r="FYN1" s="97"/>
      <c r="FYO1" s="97"/>
      <c r="FYP1" s="97"/>
      <c r="FYQ1" s="97"/>
      <c r="FYR1" s="97"/>
      <c r="FYS1" s="97"/>
      <c r="FYT1" s="97"/>
      <c r="FYU1" s="97"/>
      <c r="FYV1" s="97"/>
      <c r="FYW1" s="97"/>
      <c r="FYX1" s="97"/>
      <c r="FYY1" s="97"/>
      <c r="FYZ1" s="97"/>
      <c r="FZA1" s="97"/>
      <c r="FZB1" s="97"/>
      <c r="FZC1" s="97"/>
      <c r="FZD1" s="97"/>
      <c r="FZE1" s="97"/>
      <c r="FZF1" s="97"/>
      <c r="FZG1" s="97"/>
      <c r="FZH1" s="97"/>
      <c r="FZI1" s="97"/>
      <c r="FZJ1" s="97"/>
      <c r="FZK1" s="97"/>
      <c r="FZL1" s="97"/>
      <c r="FZM1" s="97"/>
      <c r="FZN1" s="97"/>
      <c r="FZO1" s="97"/>
      <c r="FZP1" s="97"/>
      <c r="FZQ1" s="97"/>
      <c r="FZR1" s="97"/>
      <c r="FZS1" s="97"/>
      <c r="FZT1" s="97"/>
      <c r="FZU1" s="97"/>
      <c r="FZV1" s="97"/>
      <c r="FZW1" s="97"/>
      <c r="FZX1" s="97"/>
      <c r="FZY1" s="97"/>
      <c r="FZZ1" s="97"/>
      <c r="GAA1" s="97"/>
      <c r="GAB1" s="97"/>
      <c r="GAC1" s="97"/>
      <c r="GAD1" s="97"/>
      <c r="GAE1" s="97"/>
      <c r="GAF1" s="97"/>
      <c r="GAG1" s="97"/>
      <c r="GAH1" s="97"/>
      <c r="GAI1" s="97"/>
      <c r="GAJ1" s="97"/>
      <c r="GAK1" s="97"/>
      <c r="GAL1" s="97"/>
      <c r="GAM1" s="97"/>
      <c r="GAN1" s="97"/>
      <c r="GAO1" s="97"/>
      <c r="GAP1" s="97"/>
      <c r="GAQ1" s="97"/>
      <c r="GAR1" s="97"/>
      <c r="GAS1" s="97"/>
      <c r="GAT1" s="97"/>
      <c r="GAU1" s="97"/>
      <c r="GAV1" s="97"/>
      <c r="GAW1" s="97"/>
      <c r="GAX1" s="97"/>
      <c r="GAY1" s="97"/>
      <c r="GAZ1" s="97"/>
      <c r="GBA1" s="97"/>
      <c r="GBB1" s="97"/>
      <c r="GBC1" s="97"/>
      <c r="GBD1" s="97"/>
      <c r="GBE1" s="97"/>
      <c r="GBF1" s="97"/>
      <c r="GBG1" s="97"/>
      <c r="GBH1" s="97"/>
      <c r="GBI1" s="97"/>
      <c r="GBJ1" s="97"/>
      <c r="GBK1" s="97"/>
      <c r="GBL1" s="97"/>
      <c r="GBM1" s="97"/>
      <c r="GBN1" s="97"/>
      <c r="GBO1" s="97"/>
      <c r="GBP1" s="97"/>
      <c r="GBQ1" s="97"/>
      <c r="GBR1" s="97"/>
      <c r="GBS1" s="97"/>
      <c r="GBT1" s="97"/>
      <c r="GBU1" s="97"/>
      <c r="GBV1" s="97"/>
      <c r="GBW1" s="97"/>
      <c r="GBX1" s="97"/>
      <c r="GBY1" s="97"/>
      <c r="GBZ1" s="97"/>
      <c r="GCA1" s="97"/>
      <c r="GCB1" s="97"/>
      <c r="GCC1" s="97"/>
      <c r="GCD1" s="97"/>
      <c r="GCE1" s="97"/>
      <c r="GCF1" s="97"/>
      <c r="GCG1" s="97"/>
      <c r="GCH1" s="97"/>
      <c r="GCI1" s="97"/>
      <c r="GCJ1" s="97"/>
      <c r="GCK1" s="97"/>
      <c r="GCL1" s="97"/>
      <c r="GCM1" s="97"/>
      <c r="GCN1" s="97"/>
      <c r="GCO1" s="97"/>
      <c r="GCP1" s="97"/>
      <c r="GCQ1" s="97"/>
      <c r="GCR1" s="97"/>
      <c r="GCS1" s="97"/>
      <c r="GCT1" s="97"/>
      <c r="GCU1" s="97"/>
      <c r="GCV1" s="97"/>
      <c r="GCW1" s="97"/>
      <c r="GCX1" s="97"/>
      <c r="GCY1" s="97"/>
      <c r="GCZ1" s="97"/>
      <c r="GDA1" s="97"/>
      <c r="GDB1" s="97"/>
      <c r="GDC1" s="97"/>
      <c r="GDD1" s="97"/>
      <c r="GDE1" s="97"/>
      <c r="GDF1" s="97"/>
      <c r="GDG1" s="97"/>
      <c r="GDH1" s="97"/>
      <c r="GDI1" s="97"/>
      <c r="GDJ1" s="97"/>
      <c r="GDK1" s="97"/>
      <c r="GDL1" s="97"/>
      <c r="GDM1" s="97"/>
      <c r="GDN1" s="97"/>
      <c r="GDO1" s="97"/>
      <c r="GDP1" s="97"/>
      <c r="GDQ1" s="97"/>
      <c r="GDR1" s="97"/>
      <c r="GDS1" s="97"/>
      <c r="GDT1" s="97"/>
      <c r="GDU1" s="97"/>
      <c r="GDV1" s="97"/>
      <c r="GDW1" s="97"/>
      <c r="GDX1" s="97"/>
      <c r="GDY1" s="97"/>
      <c r="GDZ1" s="97"/>
      <c r="GEA1" s="97"/>
      <c r="GEB1" s="97"/>
      <c r="GEC1" s="97"/>
      <c r="GED1" s="97"/>
      <c r="GEE1" s="97"/>
      <c r="GEF1" s="97"/>
      <c r="GEG1" s="97"/>
      <c r="GEH1" s="97"/>
      <c r="GEI1" s="97"/>
      <c r="GEJ1" s="97"/>
      <c r="GEK1" s="97"/>
      <c r="GEL1" s="97"/>
      <c r="GEM1" s="97"/>
      <c r="GEN1" s="97"/>
      <c r="GEO1" s="97"/>
      <c r="GEP1" s="97"/>
      <c r="GEQ1" s="97"/>
      <c r="GER1" s="97"/>
      <c r="GES1" s="97"/>
      <c r="GET1" s="97"/>
      <c r="GEU1" s="97"/>
      <c r="GEV1" s="97"/>
      <c r="GEW1" s="97"/>
      <c r="GEX1" s="97"/>
      <c r="GEY1" s="97"/>
      <c r="GEZ1" s="97"/>
      <c r="GFA1" s="97"/>
      <c r="GFB1" s="97"/>
      <c r="GFC1" s="97"/>
      <c r="GFD1" s="97"/>
      <c r="GFE1" s="97"/>
      <c r="GFF1" s="97"/>
      <c r="GFG1" s="97"/>
      <c r="GFH1" s="97"/>
      <c r="GFI1" s="97"/>
      <c r="GFJ1" s="97"/>
      <c r="GFK1" s="97"/>
      <c r="GFL1" s="97"/>
      <c r="GFM1" s="97"/>
      <c r="GFN1" s="97"/>
      <c r="GFO1" s="97"/>
      <c r="GFP1" s="97"/>
      <c r="GFQ1" s="97"/>
      <c r="GFR1" s="97"/>
      <c r="GFS1" s="97"/>
      <c r="GFT1" s="97"/>
      <c r="GFU1" s="97"/>
      <c r="GFV1" s="97"/>
      <c r="GFW1" s="97"/>
      <c r="GFX1" s="97"/>
      <c r="GFY1" s="97"/>
      <c r="GFZ1" s="97"/>
      <c r="GGA1" s="97"/>
      <c r="GGB1" s="97"/>
      <c r="GGC1" s="97"/>
      <c r="GGD1" s="97"/>
      <c r="GGE1" s="97"/>
      <c r="GGF1" s="97"/>
      <c r="GGG1" s="97"/>
      <c r="GGH1" s="97"/>
      <c r="GGI1" s="97"/>
      <c r="GGJ1" s="97"/>
      <c r="GGK1" s="97"/>
      <c r="GGL1" s="97"/>
      <c r="GGM1" s="97"/>
      <c r="GGN1" s="97"/>
      <c r="GGO1" s="97"/>
      <c r="GGP1" s="97"/>
      <c r="GGQ1" s="97"/>
      <c r="GGR1" s="97"/>
      <c r="GGS1" s="97"/>
      <c r="GGT1" s="97"/>
      <c r="GGU1" s="97"/>
      <c r="GGV1" s="97"/>
      <c r="GGW1" s="97"/>
      <c r="GGX1" s="97"/>
      <c r="GGY1" s="97"/>
      <c r="GGZ1" s="97"/>
      <c r="GHA1" s="97"/>
      <c r="GHB1" s="97"/>
      <c r="GHC1" s="97"/>
      <c r="GHD1" s="97"/>
      <c r="GHE1" s="97"/>
      <c r="GHF1" s="97"/>
      <c r="GHG1" s="97"/>
      <c r="GHH1" s="97"/>
      <c r="GHI1" s="97"/>
      <c r="GHJ1" s="97"/>
      <c r="GHK1" s="97"/>
      <c r="GHL1" s="97"/>
      <c r="GHM1" s="97"/>
      <c r="GHN1" s="97"/>
      <c r="GHO1" s="97"/>
      <c r="GHP1" s="97"/>
      <c r="GHQ1" s="97"/>
      <c r="GHR1" s="97"/>
      <c r="GHS1" s="97"/>
      <c r="GHT1" s="97"/>
      <c r="GHU1" s="97"/>
      <c r="GHV1" s="97"/>
      <c r="GHW1" s="97"/>
      <c r="GHX1" s="97"/>
      <c r="GHY1" s="97"/>
      <c r="GHZ1" s="97"/>
      <c r="GIA1" s="97"/>
      <c r="GIB1" s="97"/>
      <c r="GIC1" s="97"/>
      <c r="GID1" s="97"/>
      <c r="GIE1" s="97"/>
      <c r="GIF1" s="97"/>
      <c r="GIG1" s="97"/>
      <c r="GIH1" s="97"/>
      <c r="GII1" s="97"/>
      <c r="GIJ1" s="97"/>
      <c r="GIK1" s="97"/>
      <c r="GIL1" s="97"/>
      <c r="GIM1" s="97"/>
      <c r="GIN1" s="97"/>
      <c r="GIO1" s="97"/>
      <c r="GIP1" s="97"/>
      <c r="GIQ1" s="97"/>
      <c r="GIR1" s="97"/>
      <c r="GIS1" s="97"/>
      <c r="GIT1" s="97"/>
      <c r="GIU1" s="97"/>
      <c r="GIV1" s="97"/>
      <c r="GIW1" s="97"/>
      <c r="GIX1" s="97"/>
      <c r="GIY1" s="97"/>
      <c r="GIZ1" s="97"/>
      <c r="GJA1" s="97"/>
      <c r="GJB1" s="97"/>
      <c r="GJC1" s="97"/>
      <c r="GJD1" s="97"/>
      <c r="GJE1" s="97"/>
      <c r="GJF1" s="97"/>
      <c r="GJG1" s="97"/>
      <c r="GJH1" s="97"/>
      <c r="GJI1" s="97"/>
      <c r="GJJ1" s="97"/>
      <c r="GJK1" s="97"/>
      <c r="GJL1" s="97"/>
      <c r="GJM1" s="97"/>
      <c r="GJN1" s="97"/>
      <c r="GJO1" s="97"/>
      <c r="GJP1" s="97"/>
      <c r="GJQ1" s="97"/>
      <c r="GJR1" s="97"/>
      <c r="GJS1" s="97"/>
      <c r="GJT1" s="97"/>
      <c r="GJU1" s="97"/>
      <c r="GJV1" s="97"/>
      <c r="GJW1" s="97"/>
      <c r="GJX1" s="97"/>
      <c r="GJY1" s="97"/>
      <c r="GJZ1" s="97"/>
      <c r="GKA1" s="97"/>
      <c r="GKB1" s="97"/>
      <c r="GKC1" s="97"/>
      <c r="GKD1" s="97"/>
      <c r="GKE1" s="97"/>
      <c r="GKF1" s="97"/>
      <c r="GKG1" s="97"/>
      <c r="GKH1" s="97"/>
      <c r="GKI1" s="97"/>
      <c r="GKJ1" s="97"/>
      <c r="GKK1" s="97"/>
      <c r="GKL1" s="97"/>
      <c r="GKM1" s="97"/>
      <c r="GKN1" s="97"/>
      <c r="GKO1" s="97"/>
      <c r="GKP1" s="97"/>
      <c r="GKQ1" s="97"/>
      <c r="GKR1" s="97"/>
      <c r="GKS1" s="97"/>
      <c r="GKT1" s="97"/>
      <c r="GKU1" s="97"/>
      <c r="GKV1" s="97"/>
      <c r="GKW1" s="97"/>
      <c r="GKX1" s="97"/>
      <c r="GKY1" s="97"/>
      <c r="GKZ1" s="97"/>
      <c r="GLA1" s="97"/>
      <c r="GLB1" s="97"/>
      <c r="GLC1" s="97"/>
      <c r="GLD1" s="97"/>
      <c r="GLE1" s="97"/>
      <c r="GLF1" s="97"/>
      <c r="GLG1" s="97"/>
      <c r="GLH1" s="97"/>
      <c r="GLI1" s="97"/>
      <c r="GLJ1" s="97"/>
      <c r="GLK1" s="97"/>
      <c r="GLL1" s="97"/>
      <c r="GLM1" s="97"/>
      <c r="GLN1" s="97"/>
      <c r="GLO1" s="97"/>
      <c r="GLP1" s="97"/>
      <c r="GLQ1" s="97"/>
      <c r="GLR1" s="97"/>
      <c r="GLS1" s="97"/>
      <c r="GLT1" s="97"/>
      <c r="GLU1" s="97"/>
      <c r="GLV1" s="97"/>
      <c r="GLW1" s="97"/>
      <c r="GLX1" s="97"/>
      <c r="GLY1" s="97"/>
      <c r="GLZ1" s="97"/>
      <c r="GMA1" s="97"/>
      <c r="GMB1" s="97"/>
      <c r="GMC1" s="97"/>
      <c r="GMD1" s="97"/>
      <c r="GME1" s="97"/>
      <c r="GMF1" s="97"/>
      <c r="GMG1" s="97"/>
      <c r="GMH1" s="97"/>
      <c r="GMI1" s="97"/>
      <c r="GMJ1" s="97"/>
      <c r="GMK1" s="97"/>
      <c r="GML1" s="97"/>
      <c r="GMM1" s="97"/>
      <c r="GMN1" s="97"/>
      <c r="GMO1" s="97"/>
      <c r="GMP1" s="97"/>
      <c r="GMQ1" s="97"/>
      <c r="GMR1" s="97"/>
      <c r="GMS1" s="97"/>
      <c r="GMT1" s="97"/>
      <c r="GMU1" s="97"/>
      <c r="GMV1" s="97"/>
      <c r="GMW1" s="97"/>
      <c r="GMX1" s="97"/>
      <c r="GMY1" s="97"/>
      <c r="GMZ1" s="97"/>
      <c r="GNA1" s="97"/>
      <c r="GNB1" s="97"/>
      <c r="GNC1" s="97"/>
      <c r="GND1" s="97"/>
      <c r="GNE1" s="97"/>
      <c r="GNF1" s="97"/>
      <c r="GNG1" s="97"/>
      <c r="GNH1" s="97"/>
      <c r="GNI1" s="97"/>
      <c r="GNJ1" s="97"/>
      <c r="GNK1" s="97"/>
      <c r="GNL1" s="97"/>
      <c r="GNM1" s="97"/>
      <c r="GNN1" s="97"/>
      <c r="GNO1" s="97"/>
      <c r="GNP1" s="97"/>
      <c r="GNQ1" s="97"/>
      <c r="GNR1" s="97"/>
      <c r="GNS1" s="97"/>
      <c r="GNT1" s="97"/>
      <c r="GNU1" s="97"/>
      <c r="GNV1" s="97"/>
      <c r="GNW1" s="97"/>
      <c r="GNX1" s="97"/>
      <c r="GNY1" s="97"/>
      <c r="GNZ1" s="97"/>
      <c r="GOA1" s="97"/>
      <c r="GOB1" s="97"/>
      <c r="GOC1" s="97"/>
      <c r="GOD1" s="97"/>
      <c r="GOE1" s="97"/>
      <c r="GOF1" s="97"/>
      <c r="GOG1" s="97"/>
      <c r="GOH1" s="97"/>
      <c r="GOI1" s="97"/>
      <c r="GOJ1" s="97"/>
      <c r="GOK1" s="97"/>
      <c r="GOL1" s="97"/>
      <c r="GOM1" s="97"/>
      <c r="GON1" s="97"/>
      <c r="GOO1" s="97"/>
      <c r="GOP1" s="97"/>
      <c r="GOQ1" s="97"/>
      <c r="GOR1" s="97"/>
      <c r="GOS1" s="97"/>
      <c r="GOT1" s="97"/>
      <c r="GOU1" s="97"/>
      <c r="GOV1" s="97"/>
      <c r="GOW1" s="97"/>
      <c r="GOX1" s="97"/>
      <c r="GOY1" s="97"/>
      <c r="GOZ1" s="97"/>
      <c r="GPA1" s="97"/>
      <c r="GPB1" s="97"/>
      <c r="GPC1" s="97"/>
      <c r="GPD1" s="97"/>
      <c r="GPE1" s="97"/>
      <c r="GPF1" s="97"/>
      <c r="GPG1" s="97"/>
      <c r="GPH1" s="97"/>
      <c r="GPI1" s="97"/>
      <c r="GPJ1" s="97"/>
      <c r="GPK1" s="97"/>
      <c r="GPL1" s="97"/>
      <c r="GPM1" s="97"/>
      <c r="GPN1" s="97"/>
      <c r="GPO1" s="97"/>
      <c r="GPP1" s="97"/>
      <c r="GPQ1" s="97"/>
      <c r="GPR1" s="97"/>
      <c r="GPS1" s="97"/>
      <c r="GPT1" s="97"/>
      <c r="GPU1" s="97"/>
      <c r="GPV1" s="97"/>
      <c r="GPW1" s="97"/>
      <c r="GPX1" s="97"/>
      <c r="GPY1" s="97"/>
      <c r="GPZ1" s="97"/>
      <c r="GQA1" s="97"/>
      <c r="GQB1" s="97"/>
      <c r="GQC1" s="97"/>
      <c r="GQD1" s="97"/>
      <c r="GQE1" s="97"/>
      <c r="GQF1" s="97"/>
      <c r="GQG1" s="97"/>
      <c r="GQH1" s="97"/>
      <c r="GQI1" s="97"/>
      <c r="GQJ1" s="97"/>
      <c r="GQK1" s="97"/>
      <c r="GQL1" s="97"/>
      <c r="GQM1" s="97"/>
      <c r="GQN1" s="97"/>
      <c r="GQO1" s="97"/>
      <c r="GQP1" s="97"/>
      <c r="GQQ1" s="97"/>
      <c r="GQR1" s="97"/>
      <c r="GQS1" s="97"/>
      <c r="GQT1" s="97"/>
      <c r="GQU1" s="97"/>
      <c r="GQV1" s="97"/>
      <c r="GQW1" s="97"/>
      <c r="GQX1" s="97"/>
      <c r="GQY1" s="97"/>
      <c r="GQZ1" s="97"/>
      <c r="GRA1" s="97"/>
      <c r="GRB1" s="97"/>
      <c r="GRC1" s="97"/>
      <c r="GRD1" s="97"/>
      <c r="GRE1" s="97"/>
      <c r="GRF1" s="97"/>
      <c r="GRG1" s="97"/>
      <c r="GRH1" s="97"/>
      <c r="GRI1" s="97"/>
      <c r="GRJ1" s="97"/>
      <c r="GRK1" s="97"/>
      <c r="GRL1" s="97"/>
      <c r="GRM1" s="97"/>
      <c r="GRN1" s="97"/>
      <c r="GRO1" s="97"/>
      <c r="GRP1" s="97"/>
      <c r="GRQ1" s="97"/>
      <c r="GRR1" s="97"/>
      <c r="GRS1" s="97"/>
      <c r="GRT1" s="97"/>
      <c r="GRU1" s="97"/>
      <c r="GRV1" s="97"/>
      <c r="GRW1" s="97"/>
      <c r="GRX1" s="97"/>
      <c r="GRY1" s="97"/>
      <c r="GRZ1" s="97"/>
      <c r="GSA1" s="97"/>
      <c r="GSB1" s="97"/>
      <c r="GSC1" s="97"/>
      <c r="GSD1" s="97"/>
      <c r="GSE1" s="97"/>
      <c r="GSF1" s="97"/>
      <c r="GSG1" s="97"/>
      <c r="GSH1" s="97"/>
      <c r="GSI1" s="97"/>
      <c r="GSJ1" s="97"/>
      <c r="GSK1" s="97"/>
      <c r="GSL1" s="97"/>
      <c r="GSM1" s="97"/>
      <c r="GSN1" s="97"/>
      <c r="GSO1" s="97"/>
      <c r="GSP1" s="97"/>
      <c r="GSQ1" s="97"/>
      <c r="GSR1" s="97"/>
      <c r="GSS1" s="97"/>
      <c r="GST1" s="97"/>
      <c r="GSU1" s="97"/>
      <c r="GSV1" s="97"/>
      <c r="GSW1" s="97"/>
      <c r="GSX1" s="97"/>
      <c r="GSY1" s="97"/>
      <c r="GSZ1" s="97"/>
      <c r="GTA1" s="97"/>
      <c r="GTB1" s="97"/>
      <c r="GTC1" s="97"/>
      <c r="GTD1" s="97"/>
      <c r="GTE1" s="97"/>
      <c r="GTF1" s="97"/>
      <c r="GTG1" s="97"/>
      <c r="GTH1" s="97"/>
      <c r="GTI1" s="97"/>
      <c r="GTJ1" s="97"/>
      <c r="GTK1" s="97"/>
      <c r="GTL1" s="97"/>
      <c r="GTM1" s="97"/>
      <c r="GTN1" s="97"/>
      <c r="GTO1" s="97"/>
      <c r="GTP1" s="97"/>
      <c r="GTQ1" s="97"/>
      <c r="GTR1" s="97"/>
      <c r="GTS1" s="97"/>
      <c r="GTT1" s="97"/>
      <c r="GTU1" s="97"/>
      <c r="GTV1" s="97"/>
      <c r="GTW1" s="97"/>
      <c r="GTX1" s="97"/>
      <c r="GTY1" s="97"/>
      <c r="GTZ1" s="97"/>
      <c r="GUA1" s="97"/>
      <c r="GUB1" s="97"/>
      <c r="GUC1" s="97"/>
      <c r="GUD1" s="97"/>
      <c r="GUE1" s="97"/>
      <c r="GUF1" s="97"/>
      <c r="GUG1" s="97"/>
      <c r="GUH1" s="97"/>
      <c r="GUI1" s="97"/>
      <c r="GUJ1" s="97"/>
      <c r="GUK1" s="97"/>
      <c r="GUL1" s="97"/>
      <c r="GUM1" s="97"/>
      <c r="GUN1" s="97"/>
      <c r="GUO1" s="97"/>
      <c r="GUP1" s="97"/>
      <c r="GUQ1" s="97"/>
      <c r="GUR1" s="97"/>
      <c r="GUS1" s="97"/>
      <c r="GUT1" s="97"/>
      <c r="GUU1" s="97"/>
      <c r="GUV1" s="97"/>
      <c r="GUW1" s="97"/>
      <c r="GUX1" s="97"/>
      <c r="GUY1" s="97"/>
      <c r="GUZ1" s="97"/>
      <c r="GVA1" s="97"/>
      <c r="GVB1" s="97"/>
      <c r="GVC1" s="97"/>
      <c r="GVD1" s="97"/>
      <c r="GVE1" s="97"/>
      <c r="GVF1" s="97"/>
      <c r="GVG1" s="97"/>
      <c r="GVH1" s="97"/>
      <c r="GVI1" s="97"/>
      <c r="GVJ1" s="97"/>
      <c r="GVK1" s="97"/>
      <c r="GVL1" s="97"/>
      <c r="GVM1" s="97"/>
      <c r="GVN1" s="97"/>
      <c r="GVO1" s="97"/>
      <c r="GVP1" s="97"/>
      <c r="GVQ1" s="97"/>
      <c r="GVR1" s="97"/>
      <c r="GVS1" s="97"/>
      <c r="GVT1" s="97"/>
      <c r="GVU1" s="97"/>
      <c r="GVV1" s="97"/>
      <c r="GVW1" s="97"/>
      <c r="GVX1" s="97"/>
      <c r="GVY1" s="97"/>
      <c r="GVZ1" s="97"/>
      <c r="GWA1" s="97"/>
      <c r="GWB1" s="97"/>
      <c r="GWC1" s="97"/>
      <c r="GWD1" s="97"/>
      <c r="GWE1" s="97"/>
      <c r="GWF1" s="97"/>
      <c r="GWG1" s="97"/>
      <c r="GWH1" s="97"/>
      <c r="GWI1" s="97"/>
      <c r="GWJ1" s="97"/>
      <c r="GWK1" s="97"/>
      <c r="GWL1" s="97"/>
      <c r="GWM1" s="97"/>
      <c r="GWN1" s="97"/>
      <c r="GWO1" s="97"/>
      <c r="GWP1" s="97"/>
      <c r="GWQ1" s="97"/>
      <c r="GWR1" s="97"/>
      <c r="GWS1" s="97"/>
      <c r="GWT1" s="97"/>
      <c r="GWU1" s="97"/>
      <c r="GWV1" s="97"/>
      <c r="GWW1" s="97"/>
      <c r="GWX1" s="97"/>
      <c r="GWY1" s="97"/>
      <c r="GWZ1" s="97"/>
      <c r="GXA1" s="97"/>
      <c r="GXB1" s="97"/>
      <c r="GXC1" s="97"/>
      <c r="GXD1" s="97"/>
      <c r="GXE1" s="97"/>
      <c r="GXF1" s="97"/>
      <c r="GXG1" s="97"/>
      <c r="GXH1" s="97"/>
      <c r="GXI1" s="97"/>
      <c r="GXJ1" s="97"/>
      <c r="GXK1" s="97"/>
      <c r="GXL1" s="97"/>
      <c r="GXM1" s="97"/>
      <c r="GXN1" s="97"/>
      <c r="GXO1" s="97"/>
      <c r="GXP1" s="97"/>
      <c r="GXQ1" s="97"/>
      <c r="GXR1" s="97"/>
      <c r="GXS1" s="97"/>
      <c r="GXT1" s="97"/>
      <c r="GXU1" s="97"/>
      <c r="GXV1" s="97"/>
      <c r="GXW1" s="97"/>
      <c r="GXX1" s="97"/>
      <c r="GXY1" s="97"/>
      <c r="GXZ1" s="97"/>
      <c r="GYA1" s="97"/>
      <c r="GYB1" s="97"/>
      <c r="GYC1" s="97"/>
      <c r="GYD1" s="97"/>
      <c r="GYE1" s="97"/>
      <c r="GYF1" s="97"/>
      <c r="GYG1" s="97"/>
      <c r="GYH1" s="97"/>
      <c r="GYI1" s="97"/>
      <c r="GYJ1" s="97"/>
      <c r="GYK1" s="97"/>
      <c r="GYL1" s="97"/>
      <c r="GYM1" s="97"/>
      <c r="GYN1" s="97"/>
      <c r="GYO1" s="97"/>
      <c r="GYP1" s="97"/>
      <c r="GYQ1" s="97"/>
      <c r="GYR1" s="97"/>
      <c r="GYS1" s="97"/>
      <c r="GYT1" s="97"/>
      <c r="GYU1" s="97"/>
      <c r="GYV1" s="97"/>
      <c r="GYW1" s="97"/>
      <c r="GYX1" s="97"/>
      <c r="GYY1" s="97"/>
      <c r="GYZ1" s="97"/>
      <c r="GZA1" s="97"/>
      <c r="GZB1" s="97"/>
      <c r="GZC1" s="97"/>
      <c r="GZD1" s="97"/>
      <c r="GZE1" s="97"/>
      <c r="GZF1" s="97"/>
      <c r="GZG1" s="97"/>
      <c r="GZH1" s="97"/>
      <c r="GZI1" s="97"/>
      <c r="GZJ1" s="97"/>
      <c r="GZK1" s="97"/>
      <c r="GZL1" s="97"/>
      <c r="GZM1" s="97"/>
      <c r="GZN1" s="97"/>
      <c r="GZO1" s="97"/>
      <c r="GZP1" s="97"/>
      <c r="GZQ1" s="97"/>
      <c r="GZR1" s="97"/>
      <c r="GZS1" s="97"/>
      <c r="GZT1" s="97"/>
      <c r="GZU1" s="97"/>
      <c r="GZV1" s="97"/>
      <c r="GZW1" s="97"/>
      <c r="GZX1" s="97"/>
      <c r="GZY1" s="97"/>
      <c r="GZZ1" s="97"/>
      <c r="HAA1" s="97"/>
      <c r="HAB1" s="97"/>
      <c r="HAC1" s="97"/>
      <c r="HAD1" s="97"/>
      <c r="HAE1" s="97"/>
      <c r="HAF1" s="97"/>
      <c r="HAG1" s="97"/>
      <c r="HAH1" s="97"/>
      <c r="HAI1" s="97"/>
      <c r="HAJ1" s="97"/>
      <c r="HAK1" s="97"/>
      <c r="HAL1" s="97"/>
      <c r="HAM1" s="97"/>
      <c r="HAN1" s="97"/>
      <c r="HAO1" s="97"/>
      <c r="HAP1" s="97"/>
      <c r="HAQ1" s="97"/>
      <c r="HAR1" s="97"/>
      <c r="HAS1" s="97"/>
      <c r="HAT1" s="97"/>
      <c r="HAU1" s="97"/>
      <c r="HAV1" s="97"/>
      <c r="HAW1" s="97"/>
      <c r="HAX1" s="97"/>
      <c r="HAY1" s="97"/>
      <c r="HAZ1" s="97"/>
      <c r="HBA1" s="97"/>
      <c r="HBB1" s="97"/>
      <c r="HBC1" s="97"/>
      <c r="HBD1" s="97"/>
      <c r="HBE1" s="97"/>
      <c r="HBF1" s="97"/>
      <c r="HBG1" s="97"/>
      <c r="HBH1" s="97"/>
      <c r="HBI1" s="97"/>
      <c r="HBJ1" s="97"/>
      <c r="HBK1" s="97"/>
      <c r="HBL1" s="97"/>
      <c r="HBM1" s="97"/>
      <c r="HBN1" s="97"/>
      <c r="HBO1" s="97"/>
      <c r="HBP1" s="97"/>
      <c r="HBQ1" s="97"/>
      <c r="HBR1" s="97"/>
      <c r="HBS1" s="97"/>
      <c r="HBT1" s="97"/>
      <c r="HBU1" s="97"/>
      <c r="HBV1" s="97"/>
      <c r="HBW1" s="97"/>
      <c r="HBX1" s="97"/>
      <c r="HBY1" s="97"/>
      <c r="HBZ1" s="97"/>
      <c r="HCA1" s="97"/>
      <c r="HCB1" s="97"/>
      <c r="HCC1" s="97"/>
      <c r="HCD1" s="97"/>
      <c r="HCE1" s="97"/>
      <c r="HCF1" s="97"/>
      <c r="HCG1" s="97"/>
      <c r="HCH1" s="97"/>
      <c r="HCI1" s="97"/>
      <c r="HCJ1" s="97"/>
      <c r="HCK1" s="97"/>
      <c r="HCL1" s="97"/>
      <c r="HCM1" s="97"/>
      <c r="HCN1" s="97"/>
      <c r="HCO1" s="97"/>
      <c r="HCP1" s="97"/>
      <c r="HCQ1" s="97"/>
      <c r="HCR1" s="97"/>
      <c r="HCS1" s="97"/>
      <c r="HCT1" s="97"/>
      <c r="HCU1" s="97"/>
      <c r="HCV1" s="97"/>
      <c r="HCW1" s="97"/>
      <c r="HCX1" s="97"/>
      <c r="HCY1" s="97"/>
      <c r="HCZ1" s="97"/>
      <c r="HDA1" s="97"/>
      <c r="HDB1" s="97"/>
      <c r="HDC1" s="97"/>
      <c r="HDD1" s="97"/>
      <c r="HDE1" s="97"/>
      <c r="HDF1" s="97"/>
      <c r="HDG1" s="97"/>
      <c r="HDH1" s="97"/>
      <c r="HDI1" s="97"/>
      <c r="HDJ1" s="97"/>
      <c r="HDK1" s="97"/>
      <c r="HDL1" s="97"/>
      <c r="HDM1" s="97"/>
      <c r="HDN1" s="97"/>
      <c r="HDO1" s="97"/>
      <c r="HDP1" s="97"/>
      <c r="HDQ1" s="97"/>
      <c r="HDR1" s="97"/>
      <c r="HDS1" s="97"/>
      <c r="HDT1" s="97"/>
      <c r="HDU1" s="97"/>
      <c r="HDV1" s="97"/>
      <c r="HDW1" s="97"/>
      <c r="HDX1" s="97"/>
      <c r="HDY1" s="97"/>
      <c r="HDZ1" s="97"/>
      <c r="HEA1" s="97"/>
      <c r="HEB1" s="97"/>
      <c r="HEC1" s="97"/>
      <c r="HED1" s="97"/>
      <c r="HEE1" s="97"/>
      <c r="HEF1" s="97"/>
      <c r="HEG1" s="97"/>
      <c r="HEH1" s="97"/>
      <c r="HEI1" s="97"/>
      <c r="HEJ1" s="97"/>
      <c r="HEK1" s="97"/>
      <c r="HEL1" s="97"/>
      <c r="HEM1" s="97"/>
      <c r="HEN1" s="97"/>
      <c r="HEO1" s="97"/>
      <c r="HEP1" s="97"/>
      <c r="HEQ1" s="97"/>
      <c r="HER1" s="97"/>
      <c r="HES1" s="97"/>
      <c r="HET1" s="97"/>
      <c r="HEU1" s="97"/>
      <c r="HEV1" s="97"/>
      <c r="HEW1" s="97"/>
      <c r="HEX1" s="97"/>
      <c r="HEY1" s="97"/>
      <c r="HEZ1" s="97"/>
      <c r="HFA1" s="97"/>
      <c r="HFB1" s="97"/>
      <c r="HFC1" s="97"/>
      <c r="HFD1" s="97"/>
      <c r="HFE1" s="97"/>
      <c r="HFF1" s="97"/>
      <c r="HFG1" s="97"/>
      <c r="HFH1" s="97"/>
      <c r="HFI1" s="97"/>
      <c r="HFJ1" s="97"/>
      <c r="HFK1" s="97"/>
      <c r="HFL1" s="97"/>
      <c r="HFM1" s="97"/>
      <c r="HFN1" s="97"/>
      <c r="HFO1" s="97"/>
      <c r="HFP1" s="97"/>
      <c r="HFQ1" s="97"/>
      <c r="HFR1" s="97"/>
      <c r="HFS1" s="97"/>
      <c r="HFT1" s="97"/>
      <c r="HFU1" s="97"/>
      <c r="HFV1" s="97"/>
      <c r="HFW1" s="97"/>
      <c r="HFX1" s="97"/>
      <c r="HFY1" s="97"/>
      <c r="HFZ1" s="97"/>
      <c r="HGA1" s="97"/>
      <c r="HGB1" s="97"/>
      <c r="HGC1" s="97"/>
      <c r="HGD1" s="97"/>
      <c r="HGE1" s="97"/>
      <c r="HGF1" s="97"/>
      <c r="HGG1" s="97"/>
      <c r="HGH1" s="97"/>
      <c r="HGI1" s="97"/>
      <c r="HGJ1" s="97"/>
      <c r="HGK1" s="97"/>
      <c r="HGL1" s="97"/>
      <c r="HGM1" s="97"/>
      <c r="HGN1" s="97"/>
      <c r="HGO1" s="97"/>
      <c r="HGP1" s="97"/>
      <c r="HGQ1" s="97"/>
      <c r="HGR1" s="97"/>
      <c r="HGS1" s="97"/>
      <c r="HGT1" s="97"/>
      <c r="HGU1" s="97"/>
      <c r="HGV1" s="97"/>
      <c r="HGW1" s="97"/>
      <c r="HGX1" s="97"/>
      <c r="HGY1" s="97"/>
      <c r="HGZ1" s="97"/>
      <c r="HHA1" s="97"/>
      <c r="HHB1" s="97"/>
      <c r="HHC1" s="97"/>
      <c r="HHD1" s="97"/>
      <c r="HHE1" s="97"/>
      <c r="HHF1" s="97"/>
      <c r="HHG1" s="97"/>
      <c r="HHH1" s="97"/>
      <c r="HHI1" s="97"/>
      <c r="HHJ1" s="97"/>
      <c r="HHK1" s="97"/>
      <c r="HHL1" s="97"/>
      <c r="HHM1" s="97"/>
      <c r="HHN1" s="97"/>
      <c r="HHO1" s="97"/>
      <c r="HHP1" s="97"/>
      <c r="HHQ1" s="97"/>
      <c r="HHR1" s="97"/>
      <c r="HHS1" s="97"/>
      <c r="HHT1" s="97"/>
      <c r="HHU1" s="97"/>
      <c r="HHV1" s="97"/>
      <c r="HHW1" s="97"/>
      <c r="HHX1" s="97"/>
      <c r="HHY1" s="97"/>
      <c r="HHZ1" s="97"/>
      <c r="HIA1" s="97"/>
      <c r="HIB1" s="97"/>
      <c r="HIC1" s="97"/>
      <c r="HID1" s="97"/>
      <c r="HIE1" s="97"/>
      <c r="HIF1" s="97"/>
      <c r="HIG1" s="97"/>
      <c r="HIH1" s="97"/>
      <c r="HII1" s="97"/>
      <c r="HIJ1" s="97"/>
      <c r="HIK1" s="97"/>
      <c r="HIL1" s="97"/>
      <c r="HIM1" s="97"/>
      <c r="HIN1" s="97"/>
      <c r="HIO1" s="97"/>
      <c r="HIP1" s="97"/>
      <c r="HIQ1" s="97"/>
      <c r="HIR1" s="97"/>
      <c r="HIS1" s="97"/>
      <c r="HIT1" s="97"/>
      <c r="HIU1" s="97"/>
      <c r="HIV1" s="97"/>
      <c r="HIW1" s="97"/>
      <c r="HIX1" s="97"/>
      <c r="HIY1" s="97"/>
      <c r="HIZ1" s="97"/>
      <c r="HJA1" s="97"/>
      <c r="HJB1" s="97"/>
      <c r="HJC1" s="97"/>
      <c r="HJD1" s="97"/>
      <c r="HJE1" s="97"/>
      <c r="HJF1" s="97"/>
      <c r="HJG1" s="97"/>
      <c r="HJH1" s="97"/>
      <c r="HJI1" s="97"/>
      <c r="HJJ1" s="97"/>
      <c r="HJK1" s="97"/>
      <c r="HJL1" s="97"/>
      <c r="HJM1" s="97"/>
      <c r="HJN1" s="97"/>
      <c r="HJO1" s="97"/>
      <c r="HJP1" s="97"/>
      <c r="HJQ1" s="97"/>
      <c r="HJR1" s="97"/>
      <c r="HJS1" s="97"/>
      <c r="HJT1" s="97"/>
      <c r="HJU1" s="97"/>
      <c r="HJV1" s="97"/>
      <c r="HJW1" s="97"/>
      <c r="HJX1" s="97"/>
      <c r="HJY1" s="97"/>
      <c r="HJZ1" s="97"/>
      <c r="HKA1" s="97"/>
      <c r="HKB1" s="97"/>
      <c r="HKC1" s="97"/>
      <c r="HKD1" s="97"/>
      <c r="HKE1" s="97"/>
      <c r="HKF1" s="97"/>
      <c r="HKG1" s="97"/>
      <c r="HKH1" s="97"/>
      <c r="HKI1" s="97"/>
      <c r="HKJ1" s="97"/>
      <c r="HKK1" s="97"/>
      <c r="HKL1" s="97"/>
      <c r="HKM1" s="97"/>
      <c r="HKN1" s="97"/>
      <c r="HKO1" s="97"/>
      <c r="HKP1" s="97"/>
      <c r="HKQ1" s="97"/>
      <c r="HKR1" s="97"/>
      <c r="HKS1" s="97"/>
      <c r="HKT1" s="97"/>
      <c r="HKU1" s="97"/>
      <c r="HKV1" s="97"/>
      <c r="HKW1" s="97"/>
      <c r="HKX1" s="97"/>
      <c r="HKY1" s="97"/>
      <c r="HKZ1" s="97"/>
      <c r="HLA1" s="97"/>
      <c r="HLB1" s="97"/>
      <c r="HLC1" s="97"/>
      <c r="HLD1" s="97"/>
      <c r="HLE1" s="97"/>
      <c r="HLF1" s="97"/>
      <c r="HLG1" s="97"/>
      <c r="HLH1" s="97"/>
      <c r="HLI1" s="97"/>
      <c r="HLJ1" s="97"/>
      <c r="HLK1" s="97"/>
      <c r="HLL1" s="97"/>
      <c r="HLM1" s="97"/>
      <c r="HLN1" s="97"/>
      <c r="HLO1" s="97"/>
      <c r="HLP1" s="97"/>
      <c r="HLQ1" s="97"/>
      <c r="HLR1" s="97"/>
      <c r="HLS1" s="97"/>
      <c r="HLT1" s="97"/>
      <c r="HLU1" s="97"/>
      <c r="HLV1" s="97"/>
      <c r="HLW1" s="97"/>
      <c r="HLX1" s="97"/>
      <c r="HLY1" s="97"/>
      <c r="HLZ1" s="97"/>
      <c r="HMA1" s="97"/>
      <c r="HMB1" s="97"/>
      <c r="HMC1" s="97"/>
      <c r="HMD1" s="97"/>
      <c r="HME1" s="97"/>
      <c r="HMF1" s="97"/>
      <c r="HMG1" s="97"/>
      <c r="HMH1" s="97"/>
      <c r="HMI1" s="97"/>
      <c r="HMJ1" s="97"/>
      <c r="HMK1" s="97"/>
      <c r="HML1" s="97"/>
      <c r="HMM1" s="97"/>
      <c r="HMN1" s="97"/>
      <c r="HMO1" s="97"/>
      <c r="HMP1" s="97"/>
      <c r="HMQ1" s="97"/>
      <c r="HMR1" s="97"/>
      <c r="HMS1" s="97"/>
      <c r="HMT1" s="97"/>
      <c r="HMU1" s="97"/>
      <c r="HMV1" s="97"/>
      <c r="HMW1" s="97"/>
      <c r="HMX1" s="97"/>
      <c r="HMY1" s="97"/>
      <c r="HMZ1" s="97"/>
      <c r="HNA1" s="97"/>
      <c r="HNB1" s="97"/>
      <c r="HNC1" s="97"/>
      <c r="HND1" s="97"/>
      <c r="HNE1" s="97"/>
      <c r="HNF1" s="97"/>
      <c r="HNG1" s="97"/>
      <c r="HNH1" s="97"/>
      <c r="HNI1" s="97"/>
      <c r="HNJ1" s="97"/>
      <c r="HNK1" s="97"/>
      <c r="HNL1" s="97"/>
      <c r="HNM1" s="97"/>
      <c r="HNN1" s="97"/>
      <c r="HNO1" s="97"/>
      <c r="HNP1" s="97"/>
      <c r="HNQ1" s="97"/>
      <c r="HNR1" s="97"/>
      <c r="HNS1" s="97"/>
      <c r="HNT1" s="97"/>
      <c r="HNU1" s="97"/>
      <c r="HNV1" s="97"/>
      <c r="HNW1" s="97"/>
      <c r="HNX1" s="97"/>
      <c r="HNY1" s="97"/>
      <c r="HNZ1" s="97"/>
      <c r="HOA1" s="97"/>
      <c r="HOB1" s="97"/>
      <c r="HOC1" s="97"/>
      <c r="HOD1" s="97"/>
      <c r="HOE1" s="97"/>
      <c r="HOF1" s="97"/>
      <c r="HOG1" s="97"/>
      <c r="HOH1" s="97"/>
      <c r="HOI1" s="97"/>
      <c r="HOJ1" s="97"/>
      <c r="HOK1" s="97"/>
      <c r="HOL1" s="97"/>
      <c r="HOM1" s="97"/>
      <c r="HON1" s="97"/>
      <c r="HOO1" s="97"/>
      <c r="HOP1" s="97"/>
      <c r="HOQ1" s="97"/>
      <c r="HOR1" s="97"/>
      <c r="HOS1" s="97"/>
      <c r="HOT1" s="97"/>
      <c r="HOU1" s="97"/>
      <c r="HOV1" s="97"/>
      <c r="HOW1" s="97"/>
      <c r="HOX1" s="97"/>
      <c r="HOY1" s="97"/>
      <c r="HOZ1" s="97"/>
      <c r="HPA1" s="97"/>
      <c r="HPB1" s="97"/>
      <c r="HPC1" s="97"/>
      <c r="HPD1" s="97"/>
      <c r="HPE1" s="97"/>
      <c r="HPF1" s="97"/>
      <c r="HPG1" s="97"/>
      <c r="HPH1" s="97"/>
      <c r="HPI1" s="97"/>
      <c r="HPJ1" s="97"/>
      <c r="HPK1" s="97"/>
      <c r="HPL1" s="97"/>
      <c r="HPM1" s="97"/>
      <c r="HPN1" s="97"/>
      <c r="HPO1" s="97"/>
      <c r="HPP1" s="97"/>
      <c r="HPQ1" s="97"/>
      <c r="HPR1" s="97"/>
      <c r="HPS1" s="97"/>
      <c r="HPT1" s="97"/>
      <c r="HPU1" s="97"/>
      <c r="HPV1" s="97"/>
      <c r="HPW1" s="97"/>
      <c r="HPX1" s="97"/>
      <c r="HPY1" s="97"/>
      <c r="HPZ1" s="97"/>
      <c r="HQA1" s="97"/>
      <c r="HQB1" s="97"/>
      <c r="HQC1" s="97"/>
      <c r="HQD1" s="97"/>
      <c r="HQE1" s="97"/>
      <c r="HQF1" s="97"/>
      <c r="HQG1" s="97"/>
      <c r="HQH1" s="97"/>
      <c r="HQI1" s="97"/>
      <c r="HQJ1" s="97"/>
      <c r="HQK1" s="97"/>
      <c r="HQL1" s="97"/>
      <c r="HQM1" s="97"/>
      <c r="HQN1" s="97"/>
      <c r="HQO1" s="97"/>
      <c r="HQP1" s="97"/>
      <c r="HQQ1" s="97"/>
      <c r="HQR1" s="97"/>
      <c r="HQS1" s="97"/>
      <c r="HQT1" s="97"/>
      <c r="HQU1" s="97"/>
      <c r="HQV1" s="97"/>
      <c r="HQW1" s="97"/>
      <c r="HQX1" s="97"/>
      <c r="HQY1" s="97"/>
      <c r="HQZ1" s="97"/>
      <c r="HRA1" s="97"/>
      <c r="HRB1" s="97"/>
      <c r="HRC1" s="97"/>
      <c r="HRD1" s="97"/>
      <c r="HRE1" s="97"/>
      <c r="HRF1" s="97"/>
      <c r="HRG1" s="97"/>
      <c r="HRH1" s="97"/>
      <c r="HRI1" s="97"/>
      <c r="HRJ1" s="97"/>
      <c r="HRK1" s="97"/>
      <c r="HRL1" s="97"/>
      <c r="HRM1" s="97"/>
      <c r="HRN1" s="97"/>
      <c r="HRO1" s="97"/>
      <c r="HRP1" s="97"/>
      <c r="HRQ1" s="97"/>
      <c r="HRR1" s="97"/>
      <c r="HRS1" s="97"/>
      <c r="HRT1" s="97"/>
      <c r="HRU1" s="97"/>
      <c r="HRV1" s="97"/>
      <c r="HRW1" s="97"/>
      <c r="HRX1" s="97"/>
      <c r="HRY1" s="97"/>
      <c r="HRZ1" s="97"/>
      <c r="HSA1" s="97"/>
      <c r="HSB1" s="97"/>
      <c r="HSC1" s="97"/>
      <c r="HSD1" s="97"/>
      <c r="HSE1" s="97"/>
      <c r="HSF1" s="97"/>
      <c r="HSG1" s="97"/>
      <c r="HSH1" s="97"/>
      <c r="HSI1" s="97"/>
      <c r="HSJ1" s="97"/>
      <c r="HSK1" s="97"/>
      <c r="HSL1" s="97"/>
      <c r="HSM1" s="97"/>
      <c r="HSN1" s="97"/>
      <c r="HSO1" s="97"/>
      <c r="HSP1" s="97"/>
      <c r="HSQ1" s="97"/>
      <c r="HSR1" s="97"/>
      <c r="HSS1" s="97"/>
      <c r="HST1" s="97"/>
      <c r="HSU1" s="97"/>
      <c r="HSV1" s="97"/>
      <c r="HSW1" s="97"/>
      <c r="HSX1" s="97"/>
      <c r="HSY1" s="97"/>
      <c r="HSZ1" s="97"/>
      <c r="HTA1" s="97"/>
      <c r="HTB1" s="97"/>
      <c r="HTC1" s="97"/>
      <c r="HTD1" s="97"/>
      <c r="HTE1" s="97"/>
      <c r="HTF1" s="97"/>
      <c r="HTG1" s="97"/>
      <c r="HTH1" s="97"/>
      <c r="HTI1" s="97"/>
      <c r="HTJ1" s="97"/>
      <c r="HTK1" s="97"/>
      <c r="HTL1" s="97"/>
      <c r="HTM1" s="97"/>
      <c r="HTN1" s="97"/>
      <c r="HTO1" s="97"/>
      <c r="HTP1" s="97"/>
      <c r="HTQ1" s="97"/>
      <c r="HTR1" s="97"/>
      <c r="HTS1" s="97"/>
      <c r="HTT1" s="97"/>
      <c r="HTU1" s="97"/>
      <c r="HTV1" s="97"/>
      <c r="HTW1" s="97"/>
      <c r="HTX1" s="97"/>
      <c r="HTY1" s="97"/>
      <c r="HTZ1" s="97"/>
      <c r="HUA1" s="97"/>
      <c r="HUB1" s="97"/>
      <c r="HUC1" s="97"/>
      <c r="HUD1" s="97"/>
      <c r="HUE1" s="97"/>
      <c r="HUF1" s="97"/>
      <c r="HUG1" s="97"/>
      <c r="HUH1" s="97"/>
      <c r="HUI1" s="97"/>
      <c r="HUJ1" s="97"/>
      <c r="HUK1" s="97"/>
      <c r="HUL1" s="97"/>
      <c r="HUM1" s="97"/>
      <c r="HUN1" s="97"/>
      <c r="HUO1" s="97"/>
      <c r="HUP1" s="97"/>
      <c r="HUQ1" s="97"/>
      <c r="HUR1" s="97"/>
      <c r="HUS1" s="97"/>
      <c r="HUT1" s="97"/>
      <c r="HUU1" s="97"/>
      <c r="HUV1" s="97"/>
      <c r="HUW1" s="97"/>
      <c r="HUX1" s="97"/>
      <c r="HUY1" s="97"/>
      <c r="HUZ1" s="97"/>
      <c r="HVA1" s="97"/>
      <c r="HVB1" s="97"/>
      <c r="HVC1" s="97"/>
      <c r="HVD1" s="97"/>
      <c r="HVE1" s="97"/>
      <c r="HVF1" s="97"/>
      <c r="HVG1" s="97"/>
      <c r="HVH1" s="97"/>
      <c r="HVI1" s="97"/>
      <c r="HVJ1" s="97"/>
      <c r="HVK1" s="97"/>
      <c r="HVL1" s="97"/>
      <c r="HVM1" s="97"/>
      <c r="HVN1" s="97"/>
      <c r="HVO1" s="97"/>
      <c r="HVP1" s="97"/>
      <c r="HVQ1" s="97"/>
      <c r="HVR1" s="97"/>
      <c r="HVS1" s="97"/>
      <c r="HVT1" s="97"/>
      <c r="HVU1" s="97"/>
      <c r="HVV1" s="97"/>
      <c r="HVW1" s="97"/>
      <c r="HVX1" s="97"/>
      <c r="HVY1" s="97"/>
      <c r="HVZ1" s="97"/>
      <c r="HWA1" s="97"/>
      <c r="HWB1" s="97"/>
      <c r="HWC1" s="97"/>
      <c r="HWD1" s="97"/>
      <c r="HWE1" s="97"/>
      <c r="HWF1" s="97"/>
      <c r="HWG1" s="97"/>
      <c r="HWH1" s="97"/>
      <c r="HWI1" s="97"/>
      <c r="HWJ1" s="97"/>
      <c r="HWK1" s="97"/>
      <c r="HWL1" s="97"/>
      <c r="HWM1" s="97"/>
      <c r="HWN1" s="97"/>
      <c r="HWO1" s="97"/>
      <c r="HWP1" s="97"/>
      <c r="HWQ1" s="97"/>
      <c r="HWR1" s="97"/>
      <c r="HWS1" s="97"/>
      <c r="HWT1" s="97"/>
      <c r="HWU1" s="97"/>
      <c r="HWV1" s="97"/>
      <c r="HWW1" s="97"/>
      <c r="HWX1" s="97"/>
      <c r="HWY1" s="97"/>
      <c r="HWZ1" s="97"/>
      <c r="HXA1" s="97"/>
      <c r="HXB1" s="97"/>
      <c r="HXC1" s="97"/>
      <c r="HXD1" s="97"/>
      <c r="HXE1" s="97"/>
      <c r="HXF1" s="97"/>
      <c r="HXG1" s="97"/>
      <c r="HXH1" s="97"/>
      <c r="HXI1" s="97"/>
      <c r="HXJ1" s="97"/>
      <c r="HXK1" s="97"/>
      <c r="HXL1" s="97"/>
      <c r="HXM1" s="97"/>
      <c r="HXN1" s="97"/>
      <c r="HXO1" s="97"/>
      <c r="HXP1" s="97"/>
      <c r="HXQ1" s="97"/>
      <c r="HXR1" s="97"/>
      <c r="HXS1" s="97"/>
      <c r="HXT1" s="97"/>
      <c r="HXU1" s="97"/>
      <c r="HXV1" s="97"/>
      <c r="HXW1" s="97"/>
      <c r="HXX1" s="97"/>
      <c r="HXY1" s="97"/>
      <c r="HXZ1" s="97"/>
      <c r="HYA1" s="97"/>
      <c r="HYB1" s="97"/>
      <c r="HYC1" s="97"/>
      <c r="HYD1" s="97"/>
      <c r="HYE1" s="97"/>
      <c r="HYF1" s="97"/>
      <c r="HYG1" s="97"/>
      <c r="HYH1" s="97"/>
      <c r="HYI1" s="97"/>
      <c r="HYJ1" s="97"/>
      <c r="HYK1" s="97"/>
      <c r="HYL1" s="97"/>
      <c r="HYM1" s="97"/>
      <c r="HYN1" s="97"/>
      <c r="HYO1" s="97"/>
      <c r="HYP1" s="97"/>
      <c r="HYQ1" s="97"/>
      <c r="HYR1" s="97"/>
      <c r="HYS1" s="97"/>
      <c r="HYT1" s="97"/>
      <c r="HYU1" s="97"/>
      <c r="HYV1" s="97"/>
      <c r="HYW1" s="97"/>
      <c r="HYX1" s="97"/>
      <c r="HYY1" s="97"/>
      <c r="HYZ1" s="97"/>
      <c r="HZA1" s="97"/>
      <c r="HZB1" s="97"/>
      <c r="HZC1" s="97"/>
      <c r="HZD1" s="97"/>
      <c r="HZE1" s="97"/>
      <c r="HZF1" s="97"/>
      <c r="HZG1" s="97"/>
      <c r="HZH1" s="97"/>
      <c r="HZI1" s="97"/>
      <c r="HZJ1" s="97"/>
      <c r="HZK1" s="97"/>
      <c r="HZL1" s="97"/>
      <c r="HZM1" s="97"/>
      <c r="HZN1" s="97"/>
      <c r="HZO1" s="97"/>
      <c r="HZP1" s="97"/>
      <c r="HZQ1" s="97"/>
      <c r="HZR1" s="97"/>
      <c r="HZS1" s="97"/>
      <c r="HZT1" s="97"/>
      <c r="HZU1" s="97"/>
      <c r="HZV1" s="97"/>
      <c r="HZW1" s="97"/>
      <c r="HZX1" s="97"/>
      <c r="HZY1" s="97"/>
      <c r="HZZ1" s="97"/>
      <c r="IAA1" s="97"/>
      <c r="IAB1" s="97"/>
      <c r="IAC1" s="97"/>
      <c r="IAD1" s="97"/>
      <c r="IAE1" s="97"/>
      <c r="IAF1" s="97"/>
      <c r="IAG1" s="97"/>
      <c r="IAH1" s="97"/>
      <c r="IAI1" s="97"/>
      <c r="IAJ1" s="97"/>
      <c r="IAK1" s="97"/>
      <c r="IAL1" s="97"/>
      <c r="IAM1" s="97"/>
      <c r="IAN1" s="97"/>
      <c r="IAO1" s="97"/>
      <c r="IAP1" s="97"/>
      <c r="IAQ1" s="97"/>
      <c r="IAR1" s="97"/>
      <c r="IAS1" s="97"/>
      <c r="IAT1" s="97"/>
      <c r="IAU1" s="97"/>
      <c r="IAV1" s="97"/>
      <c r="IAW1" s="97"/>
      <c r="IAX1" s="97"/>
      <c r="IAY1" s="97"/>
      <c r="IAZ1" s="97"/>
      <c r="IBA1" s="97"/>
      <c r="IBB1" s="97"/>
      <c r="IBC1" s="97"/>
      <c r="IBD1" s="97"/>
      <c r="IBE1" s="97"/>
      <c r="IBF1" s="97"/>
      <c r="IBG1" s="97"/>
      <c r="IBH1" s="97"/>
      <c r="IBI1" s="97"/>
      <c r="IBJ1" s="97"/>
      <c r="IBK1" s="97"/>
      <c r="IBL1" s="97"/>
      <c r="IBM1" s="97"/>
      <c r="IBN1" s="97"/>
      <c r="IBO1" s="97"/>
      <c r="IBP1" s="97"/>
      <c r="IBQ1" s="97"/>
      <c r="IBR1" s="97"/>
      <c r="IBS1" s="97"/>
      <c r="IBT1" s="97"/>
      <c r="IBU1" s="97"/>
      <c r="IBV1" s="97"/>
      <c r="IBW1" s="97"/>
      <c r="IBX1" s="97"/>
      <c r="IBY1" s="97"/>
      <c r="IBZ1" s="97"/>
      <c r="ICA1" s="97"/>
      <c r="ICB1" s="97"/>
      <c r="ICC1" s="97"/>
      <c r="ICD1" s="97"/>
      <c r="ICE1" s="97"/>
      <c r="ICF1" s="97"/>
      <c r="ICG1" s="97"/>
      <c r="ICH1" s="97"/>
      <c r="ICI1" s="97"/>
      <c r="ICJ1" s="97"/>
      <c r="ICK1" s="97"/>
      <c r="ICL1" s="97"/>
      <c r="ICM1" s="97"/>
      <c r="ICN1" s="97"/>
      <c r="ICO1" s="97"/>
      <c r="ICP1" s="97"/>
      <c r="ICQ1" s="97"/>
      <c r="ICR1" s="97"/>
      <c r="ICS1" s="97"/>
      <c r="ICT1" s="97"/>
      <c r="ICU1" s="97"/>
      <c r="ICV1" s="97"/>
      <c r="ICW1" s="97"/>
      <c r="ICX1" s="97"/>
      <c r="ICY1" s="97"/>
      <c r="ICZ1" s="97"/>
      <c r="IDA1" s="97"/>
      <c r="IDB1" s="97"/>
      <c r="IDC1" s="97"/>
      <c r="IDD1" s="97"/>
      <c r="IDE1" s="97"/>
      <c r="IDF1" s="97"/>
      <c r="IDG1" s="97"/>
      <c r="IDH1" s="97"/>
      <c r="IDI1" s="97"/>
      <c r="IDJ1" s="97"/>
      <c r="IDK1" s="97"/>
      <c r="IDL1" s="97"/>
      <c r="IDM1" s="97"/>
      <c r="IDN1" s="97"/>
      <c r="IDO1" s="97"/>
      <c r="IDP1" s="97"/>
      <c r="IDQ1" s="97"/>
      <c r="IDR1" s="97"/>
      <c r="IDS1" s="97"/>
      <c r="IDT1" s="97"/>
      <c r="IDU1" s="97"/>
      <c r="IDV1" s="97"/>
      <c r="IDW1" s="97"/>
      <c r="IDX1" s="97"/>
      <c r="IDY1" s="97"/>
      <c r="IDZ1" s="97"/>
      <c r="IEA1" s="97"/>
      <c r="IEB1" s="97"/>
      <c r="IEC1" s="97"/>
      <c r="IED1" s="97"/>
      <c r="IEE1" s="97"/>
      <c r="IEF1" s="97"/>
      <c r="IEG1" s="97"/>
      <c r="IEH1" s="97"/>
      <c r="IEI1" s="97"/>
      <c r="IEJ1" s="97"/>
      <c r="IEK1" s="97"/>
      <c r="IEL1" s="97"/>
      <c r="IEM1" s="97"/>
      <c r="IEN1" s="97"/>
      <c r="IEO1" s="97"/>
      <c r="IEP1" s="97"/>
      <c r="IEQ1" s="97"/>
      <c r="IER1" s="97"/>
      <c r="IES1" s="97"/>
      <c r="IET1" s="97"/>
      <c r="IEU1" s="97"/>
      <c r="IEV1" s="97"/>
      <c r="IEW1" s="97"/>
      <c r="IEX1" s="97"/>
      <c r="IEY1" s="97"/>
      <c r="IEZ1" s="97"/>
      <c r="IFA1" s="97"/>
      <c r="IFB1" s="97"/>
      <c r="IFC1" s="97"/>
      <c r="IFD1" s="97"/>
      <c r="IFE1" s="97"/>
      <c r="IFF1" s="97"/>
      <c r="IFG1" s="97"/>
      <c r="IFH1" s="97"/>
      <c r="IFI1" s="97"/>
      <c r="IFJ1" s="97"/>
      <c r="IFK1" s="97"/>
      <c r="IFL1" s="97"/>
      <c r="IFM1" s="97"/>
      <c r="IFN1" s="97"/>
      <c r="IFO1" s="97"/>
      <c r="IFP1" s="97"/>
      <c r="IFQ1" s="97"/>
      <c r="IFR1" s="97"/>
      <c r="IFS1" s="97"/>
      <c r="IFT1" s="97"/>
      <c r="IFU1" s="97"/>
      <c r="IFV1" s="97"/>
      <c r="IFW1" s="97"/>
      <c r="IFX1" s="97"/>
      <c r="IFY1" s="97"/>
      <c r="IFZ1" s="97"/>
      <c r="IGA1" s="97"/>
      <c r="IGB1" s="97"/>
      <c r="IGC1" s="97"/>
      <c r="IGD1" s="97"/>
      <c r="IGE1" s="97"/>
      <c r="IGF1" s="97"/>
      <c r="IGG1" s="97"/>
      <c r="IGH1" s="97"/>
      <c r="IGI1" s="97"/>
      <c r="IGJ1" s="97"/>
      <c r="IGK1" s="97"/>
      <c r="IGL1" s="97"/>
      <c r="IGM1" s="97"/>
      <c r="IGN1" s="97"/>
      <c r="IGO1" s="97"/>
      <c r="IGP1" s="97"/>
      <c r="IGQ1" s="97"/>
      <c r="IGR1" s="97"/>
      <c r="IGS1" s="97"/>
      <c r="IGT1" s="97"/>
      <c r="IGU1" s="97"/>
      <c r="IGV1" s="97"/>
      <c r="IGW1" s="97"/>
      <c r="IGX1" s="97"/>
      <c r="IGY1" s="97"/>
      <c r="IGZ1" s="97"/>
      <c r="IHA1" s="97"/>
      <c r="IHB1" s="97"/>
      <c r="IHC1" s="97"/>
      <c r="IHD1" s="97"/>
      <c r="IHE1" s="97"/>
      <c r="IHF1" s="97"/>
      <c r="IHG1" s="97"/>
      <c r="IHH1" s="97"/>
      <c r="IHI1" s="97"/>
      <c r="IHJ1" s="97"/>
      <c r="IHK1" s="97"/>
      <c r="IHL1" s="97"/>
      <c r="IHM1" s="97"/>
      <c r="IHN1" s="97"/>
      <c r="IHO1" s="97"/>
      <c r="IHP1" s="97"/>
      <c r="IHQ1" s="97"/>
      <c r="IHR1" s="97"/>
      <c r="IHS1" s="97"/>
      <c r="IHT1" s="97"/>
      <c r="IHU1" s="97"/>
      <c r="IHV1" s="97"/>
      <c r="IHW1" s="97"/>
      <c r="IHX1" s="97"/>
      <c r="IHY1" s="97"/>
      <c r="IHZ1" s="97"/>
      <c r="IIA1" s="97"/>
      <c r="IIB1" s="97"/>
      <c r="IIC1" s="97"/>
      <c r="IID1" s="97"/>
      <c r="IIE1" s="97"/>
      <c r="IIF1" s="97"/>
      <c r="IIG1" s="97"/>
      <c r="IIH1" s="97"/>
      <c r="III1" s="97"/>
      <c r="IIJ1" s="97"/>
      <c r="IIK1" s="97"/>
      <c r="IIL1" s="97"/>
      <c r="IIM1" s="97"/>
      <c r="IIN1" s="97"/>
      <c r="IIO1" s="97"/>
      <c r="IIP1" s="97"/>
      <c r="IIQ1" s="97"/>
      <c r="IIR1" s="97"/>
      <c r="IIS1" s="97"/>
      <c r="IIT1" s="97"/>
      <c r="IIU1" s="97"/>
      <c r="IIV1" s="97"/>
      <c r="IIW1" s="97"/>
      <c r="IIX1" s="97"/>
      <c r="IIY1" s="97"/>
      <c r="IIZ1" s="97"/>
      <c r="IJA1" s="97"/>
      <c r="IJB1" s="97"/>
      <c r="IJC1" s="97"/>
      <c r="IJD1" s="97"/>
      <c r="IJE1" s="97"/>
      <c r="IJF1" s="97"/>
      <c r="IJG1" s="97"/>
      <c r="IJH1" s="97"/>
      <c r="IJI1" s="97"/>
      <c r="IJJ1" s="97"/>
      <c r="IJK1" s="97"/>
      <c r="IJL1" s="97"/>
      <c r="IJM1" s="97"/>
      <c r="IJN1" s="97"/>
      <c r="IJO1" s="97"/>
      <c r="IJP1" s="97"/>
      <c r="IJQ1" s="97"/>
      <c r="IJR1" s="97"/>
      <c r="IJS1" s="97"/>
      <c r="IJT1" s="97"/>
      <c r="IJU1" s="97"/>
      <c r="IJV1" s="97"/>
      <c r="IJW1" s="97"/>
      <c r="IJX1" s="97"/>
      <c r="IJY1" s="97"/>
      <c r="IJZ1" s="97"/>
      <c r="IKA1" s="97"/>
      <c r="IKB1" s="97"/>
      <c r="IKC1" s="97"/>
      <c r="IKD1" s="97"/>
      <c r="IKE1" s="97"/>
      <c r="IKF1" s="97"/>
      <c r="IKG1" s="97"/>
      <c r="IKH1" s="97"/>
      <c r="IKI1" s="97"/>
      <c r="IKJ1" s="97"/>
      <c r="IKK1" s="97"/>
      <c r="IKL1" s="97"/>
      <c r="IKM1" s="97"/>
      <c r="IKN1" s="97"/>
      <c r="IKO1" s="97"/>
      <c r="IKP1" s="97"/>
      <c r="IKQ1" s="97"/>
      <c r="IKR1" s="97"/>
      <c r="IKS1" s="97"/>
      <c r="IKT1" s="97"/>
      <c r="IKU1" s="97"/>
      <c r="IKV1" s="97"/>
      <c r="IKW1" s="97"/>
      <c r="IKX1" s="97"/>
      <c r="IKY1" s="97"/>
      <c r="IKZ1" s="97"/>
      <c r="ILA1" s="97"/>
      <c r="ILB1" s="97"/>
      <c r="ILC1" s="97"/>
      <c r="ILD1" s="97"/>
      <c r="ILE1" s="97"/>
      <c r="ILF1" s="97"/>
      <c r="ILG1" s="97"/>
      <c r="ILH1" s="97"/>
      <c r="ILI1" s="97"/>
      <c r="ILJ1" s="97"/>
      <c r="ILK1" s="97"/>
      <c r="ILL1" s="97"/>
      <c r="ILM1" s="97"/>
      <c r="ILN1" s="97"/>
      <c r="ILO1" s="97"/>
      <c r="ILP1" s="97"/>
      <c r="ILQ1" s="97"/>
      <c r="ILR1" s="97"/>
      <c r="ILS1" s="97"/>
      <c r="ILT1" s="97"/>
      <c r="ILU1" s="97"/>
      <c r="ILV1" s="97"/>
      <c r="ILW1" s="97"/>
      <c r="ILX1" s="97"/>
      <c r="ILY1" s="97"/>
      <c r="ILZ1" s="97"/>
      <c r="IMA1" s="97"/>
      <c r="IMB1" s="97"/>
      <c r="IMC1" s="97"/>
      <c r="IMD1" s="97"/>
      <c r="IME1" s="97"/>
      <c r="IMF1" s="97"/>
      <c r="IMG1" s="97"/>
      <c r="IMH1" s="97"/>
      <c r="IMI1" s="97"/>
      <c r="IMJ1" s="97"/>
      <c r="IMK1" s="97"/>
      <c r="IML1" s="97"/>
      <c r="IMM1" s="97"/>
      <c r="IMN1" s="97"/>
      <c r="IMO1" s="97"/>
      <c r="IMP1" s="97"/>
      <c r="IMQ1" s="97"/>
      <c r="IMR1" s="97"/>
      <c r="IMS1" s="97"/>
      <c r="IMT1" s="97"/>
      <c r="IMU1" s="97"/>
      <c r="IMV1" s="97"/>
      <c r="IMW1" s="97"/>
      <c r="IMX1" s="97"/>
      <c r="IMY1" s="97"/>
      <c r="IMZ1" s="97"/>
      <c r="INA1" s="97"/>
      <c r="INB1" s="97"/>
      <c r="INC1" s="97"/>
      <c r="IND1" s="97"/>
      <c r="INE1" s="97"/>
      <c r="INF1" s="97"/>
      <c r="ING1" s="97"/>
      <c r="INH1" s="97"/>
      <c r="INI1" s="97"/>
      <c r="INJ1" s="97"/>
      <c r="INK1" s="97"/>
      <c r="INL1" s="97"/>
      <c r="INM1" s="97"/>
      <c r="INN1" s="97"/>
      <c r="INO1" s="97"/>
      <c r="INP1" s="97"/>
      <c r="INQ1" s="97"/>
      <c r="INR1" s="97"/>
      <c r="INS1" s="97"/>
      <c r="INT1" s="97"/>
      <c r="INU1" s="97"/>
      <c r="INV1" s="97"/>
      <c r="INW1" s="97"/>
      <c r="INX1" s="97"/>
      <c r="INY1" s="97"/>
      <c r="INZ1" s="97"/>
      <c r="IOA1" s="97"/>
      <c r="IOB1" s="97"/>
      <c r="IOC1" s="97"/>
      <c r="IOD1" s="97"/>
      <c r="IOE1" s="97"/>
      <c r="IOF1" s="97"/>
      <c r="IOG1" s="97"/>
      <c r="IOH1" s="97"/>
      <c r="IOI1" s="97"/>
      <c r="IOJ1" s="97"/>
      <c r="IOK1" s="97"/>
      <c r="IOL1" s="97"/>
      <c r="IOM1" s="97"/>
      <c r="ION1" s="97"/>
      <c r="IOO1" s="97"/>
      <c r="IOP1" s="97"/>
      <c r="IOQ1" s="97"/>
      <c r="IOR1" s="97"/>
      <c r="IOS1" s="97"/>
      <c r="IOT1" s="97"/>
      <c r="IOU1" s="97"/>
      <c r="IOV1" s="97"/>
      <c r="IOW1" s="97"/>
      <c r="IOX1" s="97"/>
      <c r="IOY1" s="97"/>
      <c r="IOZ1" s="97"/>
      <c r="IPA1" s="97"/>
      <c r="IPB1" s="97"/>
      <c r="IPC1" s="97"/>
      <c r="IPD1" s="97"/>
      <c r="IPE1" s="97"/>
      <c r="IPF1" s="97"/>
      <c r="IPG1" s="97"/>
      <c r="IPH1" s="97"/>
      <c r="IPI1" s="97"/>
      <c r="IPJ1" s="97"/>
      <c r="IPK1" s="97"/>
      <c r="IPL1" s="97"/>
      <c r="IPM1" s="97"/>
      <c r="IPN1" s="97"/>
      <c r="IPO1" s="97"/>
      <c r="IPP1" s="97"/>
      <c r="IPQ1" s="97"/>
      <c r="IPR1" s="97"/>
      <c r="IPS1" s="97"/>
      <c r="IPT1" s="97"/>
      <c r="IPU1" s="97"/>
      <c r="IPV1" s="97"/>
      <c r="IPW1" s="97"/>
      <c r="IPX1" s="97"/>
      <c r="IPY1" s="97"/>
      <c r="IPZ1" s="97"/>
      <c r="IQA1" s="97"/>
      <c r="IQB1" s="97"/>
      <c r="IQC1" s="97"/>
      <c r="IQD1" s="97"/>
      <c r="IQE1" s="97"/>
      <c r="IQF1" s="97"/>
      <c r="IQG1" s="97"/>
      <c r="IQH1" s="97"/>
      <c r="IQI1" s="97"/>
      <c r="IQJ1" s="97"/>
      <c r="IQK1" s="97"/>
      <c r="IQL1" s="97"/>
      <c r="IQM1" s="97"/>
      <c r="IQN1" s="97"/>
      <c r="IQO1" s="97"/>
      <c r="IQP1" s="97"/>
      <c r="IQQ1" s="97"/>
      <c r="IQR1" s="97"/>
      <c r="IQS1" s="97"/>
      <c r="IQT1" s="97"/>
      <c r="IQU1" s="97"/>
      <c r="IQV1" s="97"/>
      <c r="IQW1" s="97"/>
      <c r="IQX1" s="97"/>
      <c r="IQY1" s="97"/>
      <c r="IQZ1" s="97"/>
      <c r="IRA1" s="97"/>
      <c r="IRB1" s="97"/>
      <c r="IRC1" s="97"/>
      <c r="IRD1" s="97"/>
      <c r="IRE1" s="97"/>
      <c r="IRF1" s="97"/>
      <c r="IRG1" s="97"/>
      <c r="IRH1" s="97"/>
      <c r="IRI1" s="97"/>
      <c r="IRJ1" s="97"/>
      <c r="IRK1" s="97"/>
      <c r="IRL1" s="97"/>
      <c r="IRM1" s="97"/>
      <c r="IRN1" s="97"/>
      <c r="IRO1" s="97"/>
      <c r="IRP1" s="97"/>
      <c r="IRQ1" s="97"/>
      <c r="IRR1" s="97"/>
      <c r="IRS1" s="97"/>
      <c r="IRT1" s="97"/>
      <c r="IRU1" s="97"/>
      <c r="IRV1" s="97"/>
      <c r="IRW1" s="97"/>
      <c r="IRX1" s="97"/>
      <c r="IRY1" s="97"/>
      <c r="IRZ1" s="97"/>
      <c r="ISA1" s="97"/>
      <c r="ISB1" s="97"/>
      <c r="ISC1" s="97"/>
      <c r="ISD1" s="97"/>
      <c r="ISE1" s="97"/>
      <c r="ISF1" s="97"/>
      <c r="ISG1" s="97"/>
      <c r="ISH1" s="97"/>
      <c r="ISI1" s="97"/>
      <c r="ISJ1" s="97"/>
      <c r="ISK1" s="97"/>
      <c r="ISL1" s="97"/>
      <c r="ISM1" s="97"/>
      <c r="ISN1" s="97"/>
      <c r="ISO1" s="97"/>
      <c r="ISP1" s="97"/>
      <c r="ISQ1" s="97"/>
      <c r="ISR1" s="97"/>
      <c r="ISS1" s="97"/>
      <c r="IST1" s="97"/>
      <c r="ISU1" s="97"/>
      <c r="ISV1" s="97"/>
      <c r="ISW1" s="97"/>
      <c r="ISX1" s="97"/>
      <c r="ISY1" s="97"/>
      <c r="ISZ1" s="97"/>
      <c r="ITA1" s="97"/>
      <c r="ITB1" s="97"/>
      <c r="ITC1" s="97"/>
      <c r="ITD1" s="97"/>
      <c r="ITE1" s="97"/>
      <c r="ITF1" s="97"/>
      <c r="ITG1" s="97"/>
      <c r="ITH1" s="97"/>
      <c r="ITI1" s="97"/>
      <c r="ITJ1" s="97"/>
      <c r="ITK1" s="97"/>
      <c r="ITL1" s="97"/>
      <c r="ITM1" s="97"/>
      <c r="ITN1" s="97"/>
      <c r="ITO1" s="97"/>
      <c r="ITP1" s="97"/>
      <c r="ITQ1" s="97"/>
      <c r="ITR1" s="97"/>
      <c r="ITS1" s="97"/>
      <c r="ITT1" s="97"/>
      <c r="ITU1" s="97"/>
      <c r="ITV1" s="97"/>
      <c r="ITW1" s="97"/>
      <c r="ITX1" s="97"/>
      <c r="ITY1" s="97"/>
      <c r="ITZ1" s="97"/>
      <c r="IUA1" s="97"/>
      <c r="IUB1" s="97"/>
      <c r="IUC1" s="97"/>
      <c r="IUD1" s="97"/>
      <c r="IUE1" s="97"/>
      <c r="IUF1" s="97"/>
      <c r="IUG1" s="97"/>
      <c r="IUH1" s="97"/>
      <c r="IUI1" s="97"/>
      <c r="IUJ1" s="97"/>
      <c r="IUK1" s="97"/>
      <c r="IUL1" s="97"/>
      <c r="IUM1" s="97"/>
      <c r="IUN1" s="97"/>
      <c r="IUO1" s="97"/>
      <c r="IUP1" s="97"/>
      <c r="IUQ1" s="97"/>
      <c r="IUR1" s="97"/>
      <c r="IUS1" s="97"/>
      <c r="IUT1" s="97"/>
      <c r="IUU1" s="97"/>
      <c r="IUV1" s="97"/>
      <c r="IUW1" s="97"/>
      <c r="IUX1" s="97"/>
      <c r="IUY1" s="97"/>
      <c r="IUZ1" s="97"/>
      <c r="IVA1" s="97"/>
      <c r="IVB1" s="97"/>
      <c r="IVC1" s="97"/>
      <c r="IVD1" s="97"/>
      <c r="IVE1" s="97"/>
      <c r="IVF1" s="97"/>
      <c r="IVG1" s="97"/>
      <c r="IVH1" s="97"/>
      <c r="IVI1" s="97"/>
      <c r="IVJ1" s="97"/>
      <c r="IVK1" s="97"/>
      <c r="IVL1" s="97"/>
      <c r="IVM1" s="97"/>
      <c r="IVN1" s="97"/>
      <c r="IVO1" s="97"/>
      <c r="IVP1" s="97"/>
      <c r="IVQ1" s="97"/>
      <c r="IVR1" s="97"/>
      <c r="IVS1" s="97"/>
      <c r="IVT1" s="97"/>
      <c r="IVU1" s="97"/>
      <c r="IVV1" s="97"/>
      <c r="IVW1" s="97"/>
      <c r="IVX1" s="97"/>
      <c r="IVY1" s="97"/>
      <c r="IVZ1" s="97"/>
      <c r="IWA1" s="97"/>
      <c r="IWB1" s="97"/>
      <c r="IWC1" s="97"/>
      <c r="IWD1" s="97"/>
      <c r="IWE1" s="97"/>
      <c r="IWF1" s="97"/>
      <c r="IWG1" s="97"/>
      <c r="IWH1" s="97"/>
      <c r="IWI1" s="97"/>
      <c r="IWJ1" s="97"/>
      <c r="IWK1" s="97"/>
      <c r="IWL1" s="97"/>
      <c r="IWM1" s="97"/>
      <c r="IWN1" s="97"/>
      <c r="IWO1" s="97"/>
      <c r="IWP1" s="97"/>
      <c r="IWQ1" s="97"/>
      <c r="IWR1" s="97"/>
      <c r="IWS1" s="97"/>
      <c r="IWT1" s="97"/>
      <c r="IWU1" s="97"/>
      <c r="IWV1" s="97"/>
      <c r="IWW1" s="97"/>
      <c r="IWX1" s="97"/>
      <c r="IWY1" s="97"/>
      <c r="IWZ1" s="97"/>
      <c r="IXA1" s="97"/>
      <c r="IXB1" s="97"/>
      <c r="IXC1" s="97"/>
      <c r="IXD1" s="97"/>
      <c r="IXE1" s="97"/>
      <c r="IXF1" s="97"/>
      <c r="IXG1" s="97"/>
      <c r="IXH1" s="97"/>
      <c r="IXI1" s="97"/>
      <c r="IXJ1" s="97"/>
      <c r="IXK1" s="97"/>
      <c r="IXL1" s="97"/>
      <c r="IXM1" s="97"/>
      <c r="IXN1" s="97"/>
      <c r="IXO1" s="97"/>
      <c r="IXP1" s="97"/>
      <c r="IXQ1" s="97"/>
      <c r="IXR1" s="97"/>
      <c r="IXS1" s="97"/>
      <c r="IXT1" s="97"/>
      <c r="IXU1" s="97"/>
      <c r="IXV1" s="97"/>
      <c r="IXW1" s="97"/>
      <c r="IXX1" s="97"/>
      <c r="IXY1" s="97"/>
      <c r="IXZ1" s="97"/>
      <c r="IYA1" s="97"/>
      <c r="IYB1" s="97"/>
      <c r="IYC1" s="97"/>
      <c r="IYD1" s="97"/>
      <c r="IYE1" s="97"/>
      <c r="IYF1" s="97"/>
      <c r="IYG1" s="97"/>
      <c r="IYH1" s="97"/>
      <c r="IYI1" s="97"/>
      <c r="IYJ1" s="97"/>
      <c r="IYK1" s="97"/>
      <c r="IYL1" s="97"/>
      <c r="IYM1" s="97"/>
      <c r="IYN1" s="97"/>
      <c r="IYO1" s="97"/>
      <c r="IYP1" s="97"/>
      <c r="IYQ1" s="97"/>
      <c r="IYR1" s="97"/>
      <c r="IYS1" s="97"/>
      <c r="IYT1" s="97"/>
      <c r="IYU1" s="97"/>
      <c r="IYV1" s="97"/>
      <c r="IYW1" s="97"/>
      <c r="IYX1" s="97"/>
      <c r="IYY1" s="97"/>
      <c r="IYZ1" s="97"/>
      <c r="IZA1" s="97"/>
      <c r="IZB1" s="97"/>
      <c r="IZC1" s="97"/>
      <c r="IZD1" s="97"/>
      <c r="IZE1" s="97"/>
      <c r="IZF1" s="97"/>
      <c r="IZG1" s="97"/>
      <c r="IZH1" s="97"/>
      <c r="IZI1" s="97"/>
      <c r="IZJ1" s="97"/>
      <c r="IZK1" s="97"/>
      <c r="IZL1" s="97"/>
      <c r="IZM1" s="97"/>
      <c r="IZN1" s="97"/>
      <c r="IZO1" s="97"/>
      <c r="IZP1" s="97"/>
      <c r="IZQ1" s="97"/>
      <c r="IZR1" s="97"/>
      <c r="IZS1" s="97"/>
      <c r="IZT1" s="97"/>
      <c r="IZU1" s="97"/>
      <c r="IZV1" s="97"/>
      <c r="IZW1" s="97"/>
      <c r="IZX1" s="97"/>
      <c r="IZY1" s="97"/>
      <c r="IZZ1" s="97"/>
      <c r="JAA1" s="97"/>
      <c r="JAB1" s="97"/>
      <c r="JAC1" s="97"/>
      <c r="JAD1" s="97"/>
      <c r="JAE1" s="97"/>
      <c r="JAF1" s="97"/>
      <c r="JAG1" s="97"/>
      <c r="JAH1" s="97"/>
      <c r="JAI1" s="97"/>
      <c r="JAJ1" s="97"/>
      <c r="JAK1" s="97"/>
      <c r="JAL1" s="97"/>
      <c r="JAM1" s="97"/>
      <c r="JAN1" s="97"/>
      <c r="JAO1" s="97"/>
      <c r="JAP1" s="97"/>
      <c r="JAQ1" s="97"/>
      <c r="JAR1" s="97"/>
      <c r="JAS1" s="97"/>
      <c r="JAT1" s="97"/>
      <c r="JAU1" s="97"/>
      <c r="JAV1" s="97"/>
      <c r="JAW1" s="97"/>
      <c r="JAX1" s="97"/>
      <c r="JAY1" s="97"/>
      <c r="JAZ1" s="97"/>
      <c r="JBA1" s="97"/>
      <c r="JBB1" s="97"/>
      <c r="JBC1" s="97"/>
      <c r="JBD1" s="97"/>
      <c r="JBE1" s="97"/>
      <c r="JBF1" s="97"/>
      <c r="JBG1" s="97"/>
      <c r="JBH1" s="97"/>
      <c r="JBI1" s="97"/>
      <c r="JBJ1" s="97"/>
      <c r="JBK1" s="97"/>
      <c r="JBL1" s="97"/>
      <c r="JBM1" s="97"/>
      <c r="JBN1" s="97"/>
      <c r="JBO1" s="97"/>
      <c r="JBP1" s="97"/>
      <c r="JBQ1" s="97"/>
      <c r="JBR1" s="97"/>
      <c r="JBS1" s="97"/>
      <c r="JBT1" s="97"/>
      <c r="JBU1" s="97"/>
      <c r="JBV1" s="97"/>
      <c r="JBW1" s="97"/>
      <c r="JBX1" s="97"/>
      <c r="JBY1" s="97"/>
      <c r="JBZ1" s="97"/>
      <c r="JCA1" s="97"/>
      <c r="JCB1" s="97"/>
      <c r="JCC1" s="97"/>
      <c r="JCD1" s="97"/>
      <c r="JCE1" s="97"/>
      <c r="JCF1" s="97"/>
      <c r="JCG1" s="97"/>
      <c r="JCH1" s="97"/>
      <c r="JCI1" s="97"/>
      <c r="JCJ1" s="97"/>
      <c r="JCK1" s="97"/>
      <c r="JCL1" s="97"/>
      <c r="JCM1" s="97"/>
      <c r="JCN1" s="97"/>
      <c r="JCO1" s="97"/>
      <c r="JCP1" s="97"/>
      <c r="JCQ1" s="97"/>
      <c r="JCR1" s="97"/>
      <c r="JCS1" s="97"/>
      <c r="JCT1" s="97"/>
      <c r="JCU1" s="97"/>
      <c r="JCV1" s="97"/>
      <c r="JCW1" s="97"/>
      <c r="JCX1" s="97"/>
      <c r="JCY1" s="97"/>
      <c r="JCZ1" s="97"/>
      <c r="JDA1" s="97"/>
      <c r="JDB1" s="97"/>
      <c r="JDC1" s="97"/>
      <c r="JDD1" s="97"/>
      <c r="JDE1" s="97"/>
      <c r="JDF1" s="97"/>
      <c r="JDG1" s="97"/>
      <c r="JDH1" s="97"/>
      <c r="JDI1" s="97"/>
      <c r="JDJ1" s="97"/>
      <c r="JDK1" s="97"/>
      <c r="JDL1" s="97"/>
      <c r="JDM1" s="97"/>
      <c r="JDN1" s="97"/>
      <c r="JDO1" s="97"/>
      <c r="JDP1" s="97"/>
      <c r="JDQ1" s="97"/>
      <c r="JDR1" s="97"/>
      <c r="JDS1" s="97"/>
      <c r="JDT1" s="97"/>
      <c r="JDU1" s="97"/>
      <c r="JDV1" s="97"/>
      <c r="JDW1" s="97"/>
      <c r="JDX1" s="97"/>
      <c r="JDY1" s="97"/>
      <c r="JDZ1" s="97"/>
      <c r="JEA1" s="97"/>
      <c r="JEB1" s="97"/>
      <c r="JEC1" s="97"/>
      <c r="JED1" s="97"/>
      <c r="JEE1" s="97"/>
      <c r="JEF1" s="97"/>
      <c r="JEG1" s="97"/>
      <c r="JEH1" s="97"/>
      <c r="JEI1" s="97"/>
      <c r="JEJ1" s="97"/>
      <c r="JEK1" s="97"/>
      <c r="JEL1" s="97"/>
      <c r="JEM1" s="97"/>
      <c r="JEN1" s="97"/>
      <c r="JEO1" s="97"/>
      <c r="JEP1" s="97"/>
      <c r="JEQ1" s="97"/>
      <c r="JER1" s="97"/>
      <c r="JES1" s="97"/>
      <c r="JET1" s="97"/>
      <c r="JEU1" s="97"/>
      <c r="JEV1" s="97"/>
      <c r="JEW1" s="97"/>
      <c r="JEX1" s="97"/>
      <c r="JEY1" s="97"/>
      <c r="JEZ1" s="97"/>
      <c r="JFA1" s="97"/>
      <c r="JFB1" s="97"/>
      <c r="JFC1" s="97"/>
      <c r="JFD1" s="97"/>
      <c r="JFE1" s="97"/>
      <c r="JFF1" s="97"/>
      <c r="JFG1" s="97"/>
      <c r="JFH1" s="97"/>
      <c r="JFI1" s="97"/>
      <c r="JFJ1" s="97"/>
      <c r="JFK1" s="97"/>
      <c r="JFL1" s="97"/>
      <c r="JFM1" s="97"/>
      <c r="JFN1" s="97"/>
      <c r="JFO1" s="97"/>
      <c r="JFP1" s="97"/>
      <c r="JFQ1" s="97"/>
      <c r="JFR1" s="97"/>
      <c r="JFS1" s="97"/>
      <c r="JFT1" s="97"/>
      <c r="JFU1" s="97"/>
      <c r="JFV1" s="97"/>
      <c r="JFW1" s="97"/>
      <c r="JFX1" s="97"/>
      <c r="JFY1" s="97"/>
      <c r="JFZ1" s="97"/>
      <c r="JGA1" s="97"/>
      <c r="JGB1" s="97"/>
      <c r="JGC1" s="97"/>
      <c r="JGD1" s="97"/>
      <c r="JGE1" s="97"/>
      <c r="JGF1" s="97"/>
      <c r="JGG1" s="97"/>
      <c r="JGH1" s="97"/>
      <c r="JGI1" s="97"/>
      <c r="JGJ1" s="97"/>
      <c r="JGK1" s="97"/>
      <c r="JGL1" s="97"/>
      <c r="JGM1" s="97"/>
      <c r="JGN1" s="97"/>
      <c r="JGO1" s="97"/>
      <c r="JGP1" s="97"/>
      <c r="JGQ1" s="97"/>
      <c r="JGR1" s="97"/>
      <c r="JGS1" s="97"/>
      <c r="JGT1" s="97"/>
      <c r="JGU1" s="97"/>
      <c r="JGV1" s="97"/>
      <c r="JGW1" s="97"/>
      <c r="JGX1" s="97"/>
      <c r="JGY1" s="97"/>
      <c r="JGZ1" s="97"/>
      <c r="JHA1" s="97"/>
      <c r="JHB1" s="97"/>
      <c r="JHC1" s="97"/>
      <c r="JHD1" s="97"/>
      <c r="JHE1" s="97"/>
      <c r="JHF1" s="97"/>
      <c r="JHG1" s="97"/>
      <c r="JHH1" s="97"/>
      <c r="JHI1" s="97"/>
      <c r="JHJ1" s="97"/>
      <c r="JHK1" s="97"/>
      <c r="JHL1" s="97"/>
      <c r="JHM1" s="97"/>
      <c r="JHN1" s="97"/>
      <c r="JHO1" s="97"/>
      <c r="JHP1" s="97"/>
      <c r="JHQ1" s="97"/>
      <c r="JHR1" s="97"/>
      <c r="JHS1" s="97"/>
      <c r="JHT1" s="97"/>
      <c r="JHU1" s="97"/>
      <c r="JHV1" s="97"/>
      <c r="JHW1" s="97"/>
      <c r="JHX1" s="97"/>
      <c r="JHY1" s="97"/>
      <c r="JHZ1" s="97"/>
      <c r="JIA1" s="97"/>
      <c r="JIB1" s="97"/>
      <c r="JIC1" s="97"/>
      <c r="JID1" s="97"/>
      <c r="JIE1" s="97"/>
      <c r="JIF1" s="97"/>
      <c r="JIG1" s="97"/>
      <c r="JIH1" s="97"/>
      <c r="JII1" s="97"/>
      <c r="JIJ1" s="97"/>
      <c r="JIK1" s="97"/>
      <c r="JIL1" s="97"/>
      <c r="JIM1" s="97"/>
      <c r="JIN1" s="97"/>
      <c r="JIO1" s="97"/>
      <c r="JIP1" s="97"/>
      <c r="JIQ1" s="97"/>
      <c r="JIR1" s="97"/>
      <c r="JIS1" s="97"/>
      <c r="JIT1" s="97"/>
      <c r="JIU1" s="97"/>
      <c r="JIV1" s="97"/>
      <c r="JIW1" s="97"/>
      <c r="JIX1" s="97"/>
      <c r="JIY1" s="97"/>
      <c r="JIZ1" s="97"/>
      <c r="JJA1" s="97"/>
      <c r="JJB1" s="97"/>
      <c r="JJC1" s="97"/>
      <c r="JJD1" s="97"/>
      <c r="JJE1" s="97"/>
      <c r="JJF1" s="97"/>
      <c r="JJG1" s="97"/>
      <c r="JJH1" s="97"/>
      <c r="JJI1" s="97"/>
      <c r="JJJ1" s="97"/>
      <c r="JJK1" s="97"/>
      <c r="JJL1" s="97"/>
      <c r="JJM1" s="97"/>
      <c r="JJN1" s="97"/>
      <c r="JJO1" s="97"/>
      <c r="JJP1" s="97"/>
      <c r="JJQ1" s="97"/>
      <c r="JJR1" s="97"/>
      <c r="JJS1" s="97"/>
      <c r="JJT1" s="97"/>
      <c r="JJU1" s="97"/>
      <c r="JJV1" s="97"/>
      <c r="JJW1" s="97"/>
      <c r="JJX1" s="97"/>
      <c r="JJY1" s="97"/>
      <c r="JJZ1" s="97"/>
      <c r="JKA1" s="97"/>
      <c r="JKB1" s="97"/>
      <c r="JKC1" s="97"/>
      <c r="JKD1" s="97"/>
      <c r="JKE1" s="97"/>
      <c r="JKF1" s="97"/>
      <c r="JKG1" s="97"/>
      <c r="JKH1" s="97"/>
      <c r="JKI1" s="97"/>
      <c r="JKJ1" s="97"/>
      <c r="JKK1" s="97"/>
      <c r="JKL1" s="97"/>
      <c r="JKM1" s="97"/>
      <c r="JKN1" s="97"/>
      <c r="JKO1" s="97"/>
      <c r="JKP1" s="97"/>
      <c r="JKQ1" s="97"/>
      <c r="JKR1" s="97"/>
      <c r="JKS1" s="97"/>
      <c r="JKT1" s="97"/>
      <c r="JKU1" s="97"/>
      <c r="JKV1" s="97"/>
      <c r="JKW1" s="97"/>
      <c r="JKX1" s="97"/>
      <c r="JKY1" s="97"/>
      <c r="JKZ1" s="97"/>
      <c r="JLA1" s="97"/>
      <c r="JLB1" s="97"/>
      <c r="JLC1" s="97"/>
      <c r="JLD1" s="97"/>
      <c r="JLE1" s="97"/>
      <c r="JLF1" s="97"/>
      <c r="JLG1" s="97"/>
      <c r="JLH1" s="97"/>
      <c r="JLI1" s="97"/>
      <c r="JLJ1" s="97"/>
      <c r="JLK1" s="97"/>
      <c r="JLL1" s="97"/>
      <c r="JLM1" s="97"/>
      <c r="JLN1" s="97"/>
      <c r="JLO1" s="97"/>
      <c r="JLP1" s="97"/>
      <c r="JLQ1" s="97"/>
      <c r="JLR1" s="97"/>
      <c r="JLS1" s="97"/>
      <c r="JLT1" s="97"/>
      <c r="JLU1" s="97"/>
      <c r="JLV1" s="97"/>
      <c r="JLW1" s="97"/>
      <c r="JLX1" s="97"/>
      <c r="JLY1" s="97"/>
      <c r="JLZ1" s="97"/>
      <c r="JMA1" s="97"/>
      <c r="JMB1" s="97"/>
      <c r="JMC1" s="97"/>
      <c r="JMD1" s="97"/>
      <c r="JME1" s="97"/>
      <c r="JMF1" s="97"/>
      <c r="JMG1" s="97"/>
      <c r="JMH1" s="97"/>
      <c r="JMI1" s="97"/>
      <c r="JMJ1" s="97"/>
      <c r="JMK1" s="97"/>
      <c r="JML1" s="97"/>
      <c r="JMM1" s="97"/>
      <c r="JMN1" s="97"/>
      <c r="JMO1" s="97"/>
      <c r="JMP1" s="97"/>
      <c r="JMQ1" s="97"/>
      <c r="JMR1" s="97"/>
      <c r="JMS1" s="97"/>
      <c r="JMT1" s="97"/>
      <c r="JMU1" s="97"/>
      <c r="JMV1" s="97"/>
      <c r="JMW1" s="97"/>
      <c r="JMX1" s="97"/>
      <c r="JMY1" s="97"/>
      <c r="JMZ1" s="97"/>
      <c r="JNA1" s="97"/>
      <c r="JNB1" s="97"/>
      <c r="JNC1" s="97"/>
      <c r="JND1" s="97"/>
      <c r="JNE1" s="97"/>
      <c r="JNF1" s="97"/>
      <c r="JNG1" s="97"/>
      <c r="JNH1" s="97"/>
      <c r="JNI1" s="97"/>
      <c r="JNJ1" s="97"/>
      <c r="JNK1" s="97"/>
      <c r="JNL1" s="97"/>
      <c r="JNM1" s="97"/>
      <c r="JNN1" s="97"/>
      <c r="JNO1" s="97"/>
      <c r="JNP1" s="97"/>
      <c r="JNQ1" s="97"/>
      <c r="JNR1" s="97"/>
      <c r="JNS1" s="97"/>
      <c r="JNT1" s="97"/>
      <c r="JNU1" s="97"/>
      <c r="JNV1" s="97"/>
      <c r="JNW1" s="97"/>
      <c r="JNX1" s="97"/>
      <c r="JNY1" s="97"/>
      <c r="JNZ1" s="97"/>
      <c r="JOA1" s="97"/>
      <c r="JOB1" s="97"/>
      <c r="JOC1" s="97"/>
      <c r="JOD1" s="97"/>
      <c r="JOE1" s="97"/>
      <c r="JOF1" s="97"/>
      <c r="JOG1" s="97"/>
      <c r="JOH1" s="97"/>
      <c r="JOI1" s="97"/>
      <c r="JOJ1" s="97"/>
      <c r="JOK1" s="97"/>
      <c r="JOL1" s="97"/>
      <c r="JOM1" s="97"/>
      <c r="JON1" s="97"/>
      <c r="JOO1" s="97"/>
      <c r="JOP1" s="97"/>
      <c r="JOQ1" s="97"/>
      <c r="JOR1" s="97"/>
      <c r="JOS1" s="97"/>
      <c r="JOT1" s="97"/>
      <c r="JOU1" s="97"/>
      <c r="JOV1" s="97"/>
      <c r="JOW1" s="97"/>
      <c r="JOX1" s="97"/>
      <c r="JOY1" s="97"/>
      <c r="JOZ1" s="97"/>
      <c r="JPA1" s="97"/>
      <c r="JPB1" s="97"/>
      <c r="JPC1" s="97"/>
      <c r="JPD1" s="97"/>
      <c r="JPE1" s="97"/>
      <c r="JPF1" s="97"/>
      <c r="JPG1" s="97"/>
      <c r="JPH1" s="97"/>
      <c r="JPI1" s="97"/>
      <c r="JPJ1" s="97"/>
      <c r="JPK1" s="97"/>
      <c r="JPL1" s="97"/>
      <c r="JPM1" s="97"/>
      <c r="JPN1" s="97"/>
      <c r="JPO1" s="97"/>
      <c r="JPP1" s="97"/>
      <c r="JPQ1" s="97"/>
      <c r="JPR1" s="97"/>
      <c r="JPS1" s="97"/>
      <c r="JPT1" s="97"/>
      <c r="JPU1" s="97"/>
      <c r="JPV1" s="97"/>
      <c r="JPW1" s="97"/>
      <c r="JPX1" s="97"/>
      <c r="JPY1" s="97"/>
      <c r="JPZ1" s="97"/>
      <c r="JQA1" s="97"/>
      <c r="JQB1" s="97"/>
      <c r="JQC1" s="97"/>
      <c r="JQD1" s="97"/>
      <c r="JQE1" s="97"/>
      <c r="JQF1" s="97"/>
      <c r="JQG1" s="97"/>
      <c r="JQH1" s="97"/>
      <c r="JQI1" s="97"/>
      <c r="JQJ1" s="97"/>
      <c r="JQK1" s="97"/>
      <c r="JQL1" s="97"/>
      <c r="JQM1" s="97"/>
      <c r="JQN1" s="97"/>
      <c r="JQO1" s="97"/>
      <c r="JQP1" s="97"/>
      <c r="JQQ1" s="97"/>
      <c r="JQR1" s="97"/>
      <c r="JQS1" s="97"/>
      <c r="JQT1" s="97"/>
      <c r="JQU1" s="97"/>
      <c r="JQV1" s="97"/>
      <c r="JQW1" s="97"/>
      <c r="JQX1" s="97"/>
      <c r="JQY1" s="97"/>
      <c r="JQZ1" s="97"/>
      <c r="JRA1" s="97"/>
      <c r="JRB1" s="97"/>
      <c r="JRC1" s="97"/>
      <c r="JRD1" s="97"/>
      <c r="JRE1" s="97"/>
      <c r="JRF1" s="97"/>
      <c r="JRG1" s="97"/>
      <c r="JRH1" s="97"/>
      <c r="JRI1" s="97"/>
      <c r="JRJ1" s="97"/>
      <c r="JRK1" s="97"/>
      <c r="JRL1" s="97"/>
      <c r="JRM1" s="97"/>
      <c r="JRN1" s="97"/>
      <c r="JRO1" s="97"/>
      <c r="JRP1" s="97"/>
      <c r="JRQ1" s="97"/>
      <c r="JRR1" s="97"/>
      <c r="JRS1" s="97"/>
      <c r="JRT1" s="97"/>
      <c r="JRU1" s="97"/>
      <c r="JRV1" s="97"/>
      <c r="JRW1" s="97"/>
      <c r="JRX1" s="97"/>
      <c r="JRY1" s="97"/>
      <c r="JRZ1" s="97"/>
      <c r="JSA1" s="97"/>
      <c r="JSB1" s="97"/>
      <c r="JSC1" s="97"/>
      <c r="JSD1" s="97"/>
      <c r="JSE1" s="97"/>
      <c r="JSF1" s="97"/>
      <c r="JSG1" s="97"/>
      <c r="JSH1" s="97"/>
      <c r="JSI1" s="97"/>
      <c r="JSJ1" s="97"/>
      <c r="JSK1" s="97"/>
      <c r="JSL1" s="97"/>
      <c r="JSM1" s="97"/>
      <c r="JSN1" s="97"/>
      <c r="JSO1" s="97"/>
      <c r="JSP1" s="97"/>
      <c r="JSQ1" s="97"/>
      <c r="JSR1" s="97"/>
      <c r="JSS1" s="97"/>
      <c r="JST1" s="97"/>
      <c r="JSU1" s="97"/>
      <c r="JSV1" s="97"/>
      <c r="JSW1" s="97"/>
      <c r="JSX1" s="97"/>
      <c r="JSY1" s="97"/>
      <c r="JSZ1" s="97"/>
      <c r="JTA1" s="97"/>
      <c r="JTB1" s="97"/>
      <c r="JTC1" s="97"/>
      <c r="JTD1" s="97"/>
      <c r="JTE1" s="97"/>
      <c r="JTF1" s="97"/>
      <c r="JTG1" s="97"/>
      <c r="JTH1" s="97"/>
      <c r="JTI1" s="97"/>
      <c r="JTJ1" s="97"/>
      <c r="JTK1" s="97"/>
      <c r="JTL1" s="97"/>
      <c r="JTM1" s="97"/>
      <c r="JTN1" s="97"/>
      <c r="JTO1" s="97"/>
      <c r="JTP1" s="97"/>
      <c r="JTQ1" s="97"/>
      <c r="JTR1" s="97"/>
      <c r="JTS1" s="97"/>
      <c r="JTT1" s="97"/>
      <c r="JTU1" s="97"/>
      <c r="JTV1" s="97"/>
      <c r="JTW1" s="97"/>
      <c r="JTX1" s="97"/>
      <c r="JTY1" s="97"/>
      <c r="JTZ1" s="97"/>
      <c r="JUA1" s="97"/>
      <c r="JUB1" s="97"/>
      <c r="JUC1" s="97"/>
      <c r="JUD1" s="97"/>
      <c r="JUE1" s="97"/>
      <c r="JUF1" s="97"/>
      <c r="JUG1" s="97"/>
      <c r="JUH1" s="97"/>
      <c r="JUI1" s="97"/>
      <c r="JUJ1" s="97"/>
      <c r="JUK1" s="97"/>
      <c r="JUL1" s="97"/>
      <c r="JUM1" s="97"/>
      <c r="JUN1" s="97"/>
      <c r="JUO1" s="97"/>
      <c r="JUP1" s="97"/>
      <c r="JUQ1" s="97"/>
      <c r="JUR1" s="97"/>
      <c r="JUS1" s="97"/>
      <c r="JUT1" s="97"/>
      <c r="JUU1" s="97"/>
      <c r="JUV1" s="97"/>
      <c r="JUW1" s="97"/>
      <c r="JUX1" s="97"/>
      <c r="JUY1" s="97"/>
      <c r="JUZ1" s="97"/>
      <c r="JVA1" s="97"/>
      <c r="JVB1" s="97"/>
      <c r="JVC1" s="97"/>
      <c r="JVD1" s="97"/>
      <c r="JVE1" s="97"/>
      <c r="JVF1" s="97"/>
      <c r="JVG1" s="97"/>
      <c r="JVH1" s="97"/>
      <c r="JVI1" s="97"/>
      <c r="JVJ1" s="97"/>
      <c r="JVK1" s="97"/>
      <c r="JVL1" s="97"/>
      <c r="JVM1" s="97"/>
      <c r="JVN1" s="97"/>
      <c r="JVO1" s="97"/>
      <c r="JVP1" s="97"/>
      <c r="JVQ1" s="97"/>
      <c r="JVR1" s="97"/>
      <c r="JVS1" s="97"/>
      <c r="JVT1" s="97"/>
      <c r="JVU1" s="97"/>
      <c r="JVV1" s="97"/>
      <c r="JVW1" s="97"/>
      <c r="JVX1" s="97"/>
      <c r="JVY1" s="97"/>
      <c r="JVZ1" s="97"/>
      <c r="JWA1" s="97"/>
      <c r="JWB1" s="97"/>
      <c r="JWC1" s="97"/>
      <c r="JWD1" s="97"/>
      <c r="JWE1" s="97"/>
      <c r="JWF1" s="97"/>
      <c r="JWG1" s="97"/>
      <c r="JWH1" s="97"/>
      <c r="JWI1" s="97"/>
      <c r="JWJ1" s="97"/>
      <c r="JWK1" s="97"/>
      <c r="JWL1" s="97"/>
      <c r="JWM1" s="97"/>
      <c r="JWN1" s="97"/>
      <c r="JWO1" s="97"/>
      <c r="JWP1" s="97"/>
      <c r="JWQ1" s="97"/>
      <c r="JWR1" s="97"/>
      <c r="JWS1" s="97"/>
      <c r="JWT1" s="97"/>
      <c r="JWU1" s="97"/>
      <c r="JWV1" s="97"/>
      <c r="JWW1" s="97"/>
      <c r="JWX1" s="97"/>
      <c r="JWY1" s="97"/>
      <c r="JWZ1" s="97"/>
      <c r="JXA1" s="97"/>
      <c r="JXB1" s="97"/>
      <c r="JXC1" s="97"/>
      <c r="JXD1" s="97"/>
      <c r="JXE1" s="97"/>
      <c r="JXF1" s="97"/>
      <c r="JXG1" s="97"/>
      <c r="JXH1" s="97"/>
      <c r="JXI1" s="97"/>
      <c r="JXJ1" s="97"/>
      <c r="JXK1" s="97"/>
      <c r="JXL1" s="97"/>
      <c r="JXM1" s="97"/>
      <c r="JXN1" s="97"/>
      <c r="JXO1" s="97"/>
      <c r="JXP1" s="97"/>
      <c r="JXQ1" s="97"/>
      <c r="JXR1" s="97"/>
      <c r="JXS1" s="97"/>
      <c r="JXT1" s="97"/>
      <c r="JXU1" s="97"/>
      <c r="JXV1" s="97"/>
      <c r="JXW1" s="97"/>
      <c r="JXX1" s="97"/>
      <c r="JXY1" s="97"/>
      <c r="JXZ1" s="97"/>
      <c r="JYA1" s="97"/>
      <c r="JYB1" s="97"/>
      <c r="JYC1" s="97"/>
      <c r="JYD1" s="97"/>
      <c r="JYE1" s="97"/>
      <c r="JYF1" s="97"/>
      <c r="JYG1" s="97"/>
      <c r="JYH1" s="97"/>
      <c r="JYI1" s="97"/>
      <c r="JYJ1" s="97"/>
      <c r="JYK1" s="97"/>
      <c r="JYL1" s="97"/>
      <c r="JYM1" s="97"/>
      <c r="JYN1" s="97"/>
      <c r="JYO1" s="97"/>
      <c r="JYP1" s="97"/>
      <c r="JYQ1" s="97"/>
      <c r="JYR1" s="97"/>
      <c r="JYS1" s="97"/>
      <c r="JYT1" s="97"/>
      <c r="JYU1" s="97"/>
      <c r="JYV1" s="97"/>
      <c r="JYW1" s="97"/>
      <c r="JYX1" s="97"/>
      <c r="JYY1" s="97"/>
      <c r="JYZ1" s="97"/>
      <c r="JZA1" s="97"/>
      <c r="JZB1" s="97"/>
      <c r="JZC1" s="97"/>
      <c r="JZD1" s="97"/>
      <c r="JZE1" s="97"/>
      <c r="JZF1" s="97"/>
      <c r="JZG1" s="97"/>
      <c r="JZH1" s="97"/>
      <c r="JZI1" s="97"/>
      <c r="JZJ1" s="97"/>
      <c r="JZK1" s="97"/>
      <c r="JZL1" s="97"/>
      <c r="JZM1" s="97"/>
      <c r="JZN1" s="97"/>
      <c r="JZO1" s="97"/>
      <c r="JZP1" s="97"/>
      <c r="JZQ1" s="97"/>
      <c r="JZR1" s="97"/>
      <c r="JZS1" s="97"/>
      <c r="JZT1" s="97"/>
      <c r="JZU1" s="97"/>
      <c r="JZV1" s="97"/>
      <c r="JZW1" s="97"/>
      <c r="JZX1" s="97"/>
      <c r="JZY1" s="97"/>
      <c r="JZZ1" s="97"/>
      <c r="KAA1" s="97"/>
      <c r="KAB1" s="97"/>
      <c r="KAC1" s="97"/>
      <c r="KAD1" s="97"/>
      <c r="KAE1" s="97"/>
      <c r="KAF1" s="97"/>
      <c r="KAG1" s="97"/>
      <c r="KAH1" s="97"/>
      <c r="KAI1" s="97"/>
      <c r="KAJ1" s="97"/>
      <c r="KAK1" s="97"/>
      <c r="KAL1" s="97"/>
      <c r="KAM1" s="97"/>
      <c r="KAN1" s="97"/>
      <c r="KAO1" s="97"/>
      <c r="KAP1" s="97"/>
      <c r="KAQ1" s="97"/>
      <c r="KAR1" s="97"/>
      <c r="KAS1" s="97"/>
      <c r="KAT1" s="97"/>
      <c r="KAU1" s="97"/>
      <c r="KAV1" s="97"/>
      <c r="KAW1" s="97"/>
      <c r="KAX1" s="97"/>
      <c r="KAY1" s="97"/>
      <c r="KAZ1" s="97"/>
      <c r="KBA1" s="97"/>
      <c r="KBB1" s="97"/>
      <c r="KBC1" s="97"/>
      <c r="KBD1" s="97"/>
      <c r="KBE1" s="97"/>
      <c r="KBF1" s="97"/>
      <c r="KBG1" s="97"/>
      <c r="KBH1" s="97"/>
      <c r="KBI1" s="97"/>
      <c r="KBJ1" s="97"/>
      <c r="KBK1" s="97"/>
      <c r="KBL1" s="97"/>
      <c r="KBM1" s="97"/>
      <c r="KBN1" s="97"/>
      <c r="KBO1" s="97"/>
      <c r="KBP1" s="97"/>
      <c r="KBQ1" s="97"/>
      <c r="KBR1" s="97"/>
      <c r="KBS1" s="97"/>
      <c r="KBT1" s="97"/>
      <c r="KBU1" s="97"/>
      <c r="KBV1" s="97"/>
      <c r="KBW1" s="97"/>
      <c r="KBX1" s="97"/>
      <c r="KBY1" s="97"/>
      <c r="KBZ1" s="97"/>
      <c r="KCA1" s="97"/>
      <c r="KCB1" s="97"/>
      <c r="KCC1" s="97"/>
      <c r="KCD1" s="97"/>
      <c r="KCE1" s="97"/>
      <c r="KCF1" s="97"/>
      <c r="KCG1" s="97"/>
      <c r="KCH1" s="97"/>
      <c r="KCI1" s="97"/>
      <c r="KCJ1" s="97"/>
      <c r="KCK1" s="97"/>
      <c r="KCL1" s="97"/>
      <c r="KCM1" s="97"/>
      <c r="KCN1" s="97"/>
      <c r="KCO1" s="97"/>
      <c r="KCP1" s="97"/>
      <c r="KCQ1" s="97"/>
      <c r="KCR1" s="97"/>
      <c r="KCS1" s="97"/>
      <c r="KCT1" s="97"/>
      <c r="KCU1" s="97"/>
      <c r="KCV1" s="97"/>
      <c r="KCW1" s="97"/>
      <c r="KCX1" s="97"/>
      <c r="KCY1" s="97"/>
      <c r="KCZ1" s="97"/>
      <c r="KDA1" s="97"/>
      <c r="KDB1" s="97"/>
      <c r="KDC1" s="97"/>
      <c r="KDD1" s="97"/>
      <c r="KDE1" s="97"/>
      <c r="KDF1" s="97"/>
      <c r="KDG1" s="97"/>
      <c r="KDH1" s="97"/>
      <c r="KDI1" s="97"/>
      <c r="KDJ1" s="97"/>
      <c r="KDK1" s="97"/>
      <c r="KDL1" s="97"/>
      <c r="KDM1" s="97"/>
      <c r="KDN1" s="97"/>
      <c r="KDO1" s="97"/>
      <c r="KDP1" s="97"/>
      <c r="KDQ1" s="97"/>
      <c r="KDR1" s="97"/>
      <c r="KDS1" s="97"/>
      <c r="KDT1" s="97"/>
      <c r="KDU1" s="97"/>
      <c r="KDV1" s="97"/>
      <c r="KDW1" s="97"/>
      <c r="KDX1" s="97"/>
      <c r="KDY1" s="97"/>
      <c r="KDZ1" s="97"/>
      <c r="KEA1" s="97"/>
      <c r="KEB1" s="97"/>
      <c r="KEC1" s="97"/>
      <c r="KED1" s="97"/>
      <c r="KEE1" s="97"/>
      <c r="KEF1" s="97"/>
      <c r="KEG1" s="97"/>
      <c r="KEH1" s="97"/>
      <c r="KEI1" s="97"/>
      <c r="KEJ1" s="97"/>
      <c r="KEK1" s="97"/>
      <c r="KEL1" s="97"/>
      <c r="KEM1" s="97"/>
      <c r="KEN1" s="97"/>
      <c r="KEO1" s="97"/>
      <c r="KEP1" s="97"/>
      <c r="KEQ1" s="97"/>
      <c r="KER1" s="97"/>
      <c r="KES1" s="97"/>
      <c r="KET1" s="97"/>
      <c r="KEU1" s="97"/>
      <c r="KEV1" s="97"/>
      <c r="KEW1" s="97"/>
      <c r="KEX1" s="97"/>
      <c r="KEY1" s="97"/>
      <c r="KEZ1" s="97"/>
      <c r="KFA1" s="97"/>
      <c r="KFB1" s="97"/>
      <c r="KFC1" s="97"/>
      <c r="KFD1" s="97"/>
      <c r="KFE1" s="97"/>
      <c r="KFF1" s="97"/>
      <c r="KFG1" s="97"/>
      <c r="KFH1" s="97"/>
      <c r="KFI1" s="97"/>
      <c r="KFJ1" s="97"/>
      <c r="KFK1" s="97"/>
      <c r="KFL1" s="97"/>
      <c r="KFM1" s="97"/>
      <c r="KFN1" s="97"/>
      <c r="KFO1" s="97"/>
      <c r="KFP1" s="97"/>
      <c r="KFQ1" s="97"/>
      <c r="KFR1" s="97"/>
      <c r="KFS1" s="97"/>
      <c r="KFT1" s="97"/>
      <c r="KFU1" s="97"/>
      <c r="KFV1" s="97"/>
      <c r="KFW1" s="97"/>
      <c r="KFX1" s="97"/>
      <c r="KFY1" s="97"/>
      <c r="KFZ1" s="97"/>
      <c r="KGA1" s="97"/>
      <c r="KGB1" s="97"/>
      <c r="KGC1" s="97"/>
      <c r="KGD1" s="97"/>
      <c r="KGE1" s="97"/>
      <c r="KGF1" s="97"/>
      <c r="KGG1" s="97"/>
      <c r="KGH1" s="97"/>
      <c r="KGI1" s="97"/>
      <c r="KGJ1" s="97"/>
      <c r="KGK1" s="97"/>
      <c r="KGL1" s="97"/>
      <c r="KGM1" s="97"/>
      <c r="KGN1" s="97"/>
      <c r="KGO1" s="97"/>
      <c r="KGP1" s="97"/>
      <c r="KGQ1" s="97"/>
      <c r="KGR1" s="97"/>
      <c r="KGS1" s="97"/>
      <c r="KGT1" s="97"/>
      <c r="KGU1" s="97"/>
      <c r="KGV1" s="97"/>
      <c r="KGW1" s="97"/>
      <c r="KGX1" s="97"/>
      <c r="KGY1" s="97"/>
      <c r="KGZ1" s="97"/>
      <c r="KHA1" s="97"/>
      <c r="KHB1" s="97"/>
      <c r="KHC1" s="97"/>
      <c r="KHD1" s="97"/>
      <c r="KHE1" s="97"/>
      <c r="KHF1" s="97"/>
      <c r="KHG1" s="97"/>
      <c r="KHH1" s="97"/>
      <c r="KHI1" s="97"/>
      <c r="KHJ1" s="97"/>
      <c r="KHK1" s="97"/>
      <c r="KHL1" s="97"/>
      <c r="KHM1" s="97"/>
      <c r="KHN1" s="97"/>
      <c r="KHO1" s="97"/>
      <c r="KHP1" s="97"/>
      <c r="KHQ1" s="97"/>
      <c r="KHR1" s="97"/>
      <c r="KHS1" s="97"/>
      <c r="KHT1" s="97"/>
      <c r="KHU1" s="97"/>
      <c r="KHV1" s="97"/>
      <c r="KHW1" s="97"/>
      <c r="KHX1" s="97"/>
      <c r="KHY1" s="97"/>
      <c r="KHZ1" s="97"/>
      <c r="KIA1" s="97"/>
      <c r="KIB1" s="97"/>
      <c r="KIC1" s="97"/>
      <c r="KID1" s="97"/>
      <c r="KIE1" s="97"/>
      <c r="KIF1" s="97"/>
      <c r="KIG1" s="97"/>
      <c r="KIH1" s="97"/>
      <c r="KII1" s="97"/>
      <c r="KIJ1" s="97"/>
      <c r="KIK1" s="97"/>
      <c r="KIL1" s="97"/>
      <c r="KIM1" s="97"/>
      <c r="KIN1" s="97"/>
      <c r="KIO1" s="97"/>
      <c r="KIP1" s="97"/>
      <c r="KIQ1" s="97"/>
      <c r="KIR1" s="97"/>
      <c r="KIS1" s="97"/>
      <c r="KIT1" s="97"/>
      <c r="KIU1" s="97"/>
      <c r="KIV1" s="97"/>
      <c r="KIW1" s="97"/>
      <c r="KIX1" s="97"/>
      <c r="KIY1" s="97"/>
      <c r="KIZ1" s="97"/>
      <c r="KJA1" s="97"/>
      <c r="KJB1" s="97"/>
      <c r="KJC1" s="97"/>
      <c r="KJD1" s="97"/>
      <c r="KJE1" s="97"/>
      <c r="KJF1" s="97"/>
      <c r="KJG1" s="97"/>
      <c r="KJH1" s="97"/>
      <c r="KJI1" s="97"/>
      <c r="KJJ1" s="97"/>
      <c r="KJK1" s="97"/>
      <c r="KJL1" s="97"/>
      <c r="KJM1" s="97"/>
      <c r="KJN1" s="97"/>
      <c r="KJO1" s="97"/>
      <c r="KJP1" s="97"/>
      <c r="KJQ1" s="97"/>
      <c r="KJR1" s="97"/>
      <c r="KJS1" s="97"/>
      <c r="KJT1" s="97"/>
      <c r="KJU1" s="97"/>
      <c r="KJV1" s="97"/>
      <c r="KJW1" s="97"/>
      <c r="KJX1" s="97"/>
      <c r="KJY1" s="97"/>
      <c r="KJZ1" s="97"/>
      <c r="KKA1" s="97"/>
      <c r="KKB1" s="97"/>
      <c r="KKC1" s="97"/>
      <c r="KKD1" s="97"/>
      <c r="KKE1" s="97"/>
      <c r="KKF1" s="97"/>
      <c r="KKG1" s="97"/>
      <c r="KKH1" s="97"/>
      <c r="KKI1" s="97"/>
      <c r="KKJ1" s="97"/>
      <c r="KKK1" s="97"/>
      <c r="KKL1" s="97"/>
      <c r="KKM1" s="97"/>
      <c r="KKN1" s="97"/>
      <c r="KKO1" s="97"/>
      <c r="KKP1" s="97"/>
      <c r="KKQ1" s="97"/>
      <c r="KKR1" s="97"/>
      <c r="KKS1" s="97"/>
      <c r="KKT1" s="97"/>
      <c r="KKU1" s="97"/>
      <c r="KKV1" s="97"/>
      <c r="KKW1" s="97"/>
      <c r="KKX1" s="97"/>
      <c r="KKY1" s="97"/>
      <c r="KKZ1" s="97"/>
      <c r="KLA1" s="97"/>
      <c r="KLB1" s="97"/>
      <c r="KLC1" s="97"/>
      <c r="KLD1" s="97"/>
      <c r="KLE1" s="97"/>
      <c r="KLF1" s="97"/>
      <c r="KLG1" s="97"/>
      <c r="KLH1" s="97"/>
      <c r="KLI1" s="97"/>
      <c r="KLJ1" s="97"/>
      <c r="KLK1" s="97"/>
      <c r="KLL1" s="97"/>
      <c r="KLM1" s="97"/>
      <c r="KLN1" s="97"/>
      <c r="KLO1" s="97"/>
      <c r="KLP1" s="97"/>
      <c r="KLQ1" s="97"/>
      <c r="KLR1" s="97"/>
      <c r="KLS1" s="97"/>
      <c r="KLT1" s="97"/>
      <c r="KLU1" s="97"/>
      <c r="KLV1" s="97"/>
      <c r="KLW1" s="97"/>
      <c r="KLX1" s="97"/>
      <c r="KLY1" s="97"/>
      <c r="KLZ1" s="97"/>
      <c r="KMA1" s="97"/>
      <c r="KMB1" s="97"/>
      <c r="KMC1" s="97"/>
      <c r="KMD1" s="97"/>
      <c r="KME1" s="97"/>
      <c r="KMF1" s="97"/>
      <c r="KMG1" s="97"/>
      <c r="KMH1" s="97"/>
      <c r="KMI1" s="97"/>
      <c r="KMJ1" s="97"/>
      <c r="KMK1" s="97"/>
      <c r="KML1" s="97"/>
      <c r="KMM1" s="97"/>
      <c r="KMN1" s="97"/>
      <c r="KMO1" s="97"/>
      <c r="KMP1" s="97"/>
      <c r="KMQ1" s="97"/>
      <c r="KMR1" s="97"/>
      <c r="KMS1" s="97"/>
      <c r="KMT1" s="97"/>
      <c r="KMU1" s="97"/>
      <c r="KMV1" s="97"/>
      <c r="KMW1" s="97"/>
      <c r="KMX1" s="97"/>
      <c r="KMY1" s="97"/>
      <c r="KMZ1" s="97"/>
      <c r="KNA1" s="97"/>
      <c r="KNB1" s="97"/>
      <c r="KNC1" s="97"/>
      <c r="KND1" s="97"/>
      <c r="KNE1" s="97"/>
      <c r="KNF1" s="97"/>
      <c r="KNG1" s="97"/>
      <c r="KNH1" s="97"/>
      <c r="KNI1" s="97"/>
      <c r="KNJ1" s="97"/>
      <c r="KNK1" s="97"/>
      <c r="KNL1" s="97"/>
      <c r="KNM1" s="97"/>
      <c r="KNN1" s="97"/>
      <c r="KNO1" s="97"/>
      <c r="KNP1" s="97"/>
      <c r="KNQ1" s="97"/>
      <c r="KNR1" s="97"/>
      <c r="KNS1" s="97"/>
      <c r="KNT1" s="97"/>
      <c r="KNU1" s="97"/>
      <c r="KNV1" s="97"/>
      <c r="KNW1" s="97"/>
      <c r="KNX1" s="97"/>
      <c r="KNY1" s="97"/>
      <c r="KNZ1" s="97"/>
      <c r="KOA1" s="97"/>
      <c r="KOB1" s="97"/>
      <c r="KOC1" s="97"/>
      <c r="KOD1" s="97"/>
      <c r="KOE1" s="97"/>
      <c r="KOF1" s="97"/>
      <c r="KOG1" s="97"/>
      <c r="KOH1" s="97"/>
      <c r="KOI1" s="97"/>
      <c r="KOJ1" s="97"/>
      <c r="KOK1" s="97"/>
      <c r="KOL1" s="97"/>
      <c r="KOM1" s="97"/>
      <c r="KON1" s="97"/>
      <c r="KOO1" s="97"/>
      <c r="KOP1" s="97"/>
      <c r="KOQ1" s="97"/>
      <c r="KOR1" s="97"/>
      <c r="KOS1" s="97"/>
      <c r="KOT1" s="97"/>
      <c r="KOU1" s="97"/>
      <c r="KOV1" s="97"/>
      <c r="KOW1" s="97"/>
      <c r="KOX1" s="97"/>
      <c r="KOY1" s="97"/>
      <c r="KOZ1" s="97"/>
      <c r="KPA1" s="97"/>
      <c r="KPB1" s="97"/>
      <c r="KPC1" s="97"/>
      <c r="KPD1" s="97"/>
      <c r="KPE1" s="97"/>
      <c r="KPF1" s="97"/>
      <c r="KPG1" s="97"/>
      <c r="KPH1" s="97"/>
      <c r="KPI1" s="97"/>
      <c r="KPJ1" s="97"/>
      <c r="KPK1" s="97"/>
      <c r="KPL1" s="97"/>
      <c r="KPM1" s="97"/>
      <c r="KPN1" s="97"/>
      <c r="KPO1" s="97"/>
      <c r="KPP1" s="97"/>
      <c r="KPQ1" s="97"/>
      <c r="KPR1" s="97"/>
      <c r="KPS1" s="97"/>
      <c r="KPT1" s="97"/>
      <c r="KPU1" s="97"/>
      <c r="KPV1" s="97"/>
      <c r="KPW1" s="97"/>
      <c r="KPX1" s="97"/>
      <c r="KPY1" s="97"/>
      <c r="KPZ1" s="97"/>
      <c r="KQA1" s="97"/>
      <c r="KQB1" s="97"/>
      <c r="KQC1" s="97"/>
      <c r="KQD1" s="97"/>
      <c r="KQE1" s="97"/>
      <c r="KQF1" s="97"/>
      <c r="KQG1" s="97"/>
      <c r="KQH1" s="97"/>
      <c r="KQI1" s="97"/>
      <c r="KQJ1" s="97"/>
      <c r="KQK1" s="97"/>
      <c r="KQL1" s="97"/>
      <c r="KQM1" s="97"/>
      <c r="KQN1" s="97"/>
      <c r="KQO1" s="97"/>
      <c r="KQP1" s="97"/>
      <c r="KQQ1" s="97"/>
      <c r="KQR1" s="97"/>
      <c r="KQS1" s="97"/>
      <c r="KQT1" s="97"/>
      <c r="KQU1" s="97"/>
      <c r="KQV1" s="97"/>
      <c r="KQW1" s="97"/>
      <c r="KQX1" s="97"/>
      <c r="KQY1" s="97"/>
      <c r="KQZ1" s="97"/>
      <c r="KRA1" s="97"/>
      <c r="KRB1" s="97"/>
      <c r="KRC1" s="97"/>
      <c r="KRD1" s="97"/>
      <c r="KRE1" s="97"/>
      <c r="KRF1" s="97"/>
      <c r="KRG1" s="97"/>
      <c r="KRH1" s="97"/>
      <c r="KRI1" s="97"/>
      <c r="KRJ1" s="97"/>
      <c r="KRK1" s="97"/>
      <c r="KRL1" s="97"/>
      <c r="KRM1" s="97"/>
      <c r="KRN1" s="97"/>
      <c r="KRO1" s="97"/>
      <c r="KRP1" s="97"/>
      <c r="KRQ1" s="97"/>
      <c r="KRR1" s="97"/>
      <c r="KRS1" s="97"/>
      <c r="KRT1" s="97"/>
      <c r="KRU1" s="97"/>
      <c r="KRV1" s="97"/>
      <c r="KRW1" s="97"/>
      <c r="KRX1" s="97"/>
      <c r="KRY1" s="97"/>
      <c r="KRZ1" s="97"/>
      <c r="KSA1" s="97"/>
      <c r="KSB1" s="97"/>
      <c r="KSC1" s="97"/>
      <c r="KSD1" s="97"/>
      <c r="KSE1" s="97"/>
      <c r="KSF1" s="97"/>
      <c r="KSG1" s="97"/>
      <c r="KSH1" s="97"/>
      <c r="KSI1" s="97"/>
      <c r="KSJ1" s="97"/>
      <c r="KSK1" s="97"/>
      <c r="KSL1" s="97"/>
      <c r="KSM1" s="97"/>
      <c r="KSN1" s="97"/>
      <c r="KSO1" s="97"/>
      <c r="KSP1" s="97"/>
      <c r="KSQ1" s="97"/>
      <c r="KSR1" s="97"/>
      <c r="KSS1" s="97"/>
      <c r="KST1" s="97"/>
      <c r="KSU1" s="97"/>
      <c r="KSV1" s="97"/>
      <c r="KSW1" s="97"/>
      <c r="KSX1" s="97"/>
      <c r="KSY1" s="97"/>
      <c r="KSZ1" s="97"/>
      <c r="KTA1" s="97"/>
      <c r="KTB1" s="97"/>
      <c r="KTC1" s="97"/>
      <c r="KTD1" s="97"/>
      <c r="KTE1" s="97"/>
      <c r="KTF1" s="97"/>
      <c r="KTG1" s="97"/>
      <c r="KTH1" s="97"/>
      <c r="KTI1" s="97"/>
      <c r="KTJ1" s="97"/>
      <c r="KTK1" s="97"/>
      <c r="KTL1" s="97"/>
      <c r="KTM1" s="97"/>
      <c r="KTN1" s="97"/>
      <c r="KTO1" s="97"/>
      <c r="KTP1" s="97"/>
      <c r="KTQ1" s="97"/>
      <c r="KTR1" s="97"/>
      <c r="KTS1" s="97"/>
      <c r="KTT1" s="97"/>
      <c r="KTU1" s="97"/>
      <c r="KTV1" s="97"/>
      <c r="KTW1" s="97"/>
      <c r="KTX1" s="97"/>
      <c r="KTY1" s="97"/>
      <c r="KTZ1" s="97"/>
      <c r="KUA1" s="97"/>
      <c r="KUB1" s="97"/>
      <c r="KUC1" s="97"/>
      <c r="KUD1" s="97"/>
      <c r="KUE1" s="97"/>
      <c r="KUF1" s="97"/>
      <c r="KUG1" s="97"/>
      <c r="KUH1" s="97"/>
      <c r="KUI1" s="97"/>
      <c r="KUJ1" s="97"/>
      <c r="KUK1" s="97"/>
      <c r="KUL1" s="97"/>
      <c r="KUM1" s="97"/>
      <c r="KUN1" s="97"/>
      <c r="KUO1" s="97"/>
      <c r="KUP1" s="97"/>
      <c r="KUQ1" s="97"/>
      <c r="KUR1" s="97"/>
      <c r="KUS1" s="97"/>
      <c r="KUT1" s="97"/>
      <c r="KUU1" s="97"/>
      <c r="KUV1" s="97"/>
      <c r="KUW1" s="97"/>
      <c r="KUX1" s="97"/>
      <c r="KUY1" s="97"/>
      <c r="KUZ1" s="97"/>
      <c r="KVA1" s="97"/>
      <c r="KVB1" s="97"/>
      <c r="KVC1" s="97"/>
      <c r="KVD1" s="97"/>
      <c r="KVE1" s="97"/>
      <c r="KVF1" s="97"/>
      <c r="KVG1" s="97"/>
      <c r="KVH1" s="97"/>
      <c r="KVI1" s="97"/>
      <c r="KVJ1" s="97"/>
      <c r="KVK1" s="97"/>
      <c r="KVL1" s="97"/>
      <c r="KVM1" s="97"/>
      <c r="KVN1" s="97"/>
      <c r="KVO1" s="97"/>
      <c r="KVP1" s="97"/>
      <c r="KVQ1" s="97"/>
      <c r="KVR1" s="97"/>
      <c r="KVS1" s="97"/>
      <c r="KVT1" s="97"/>
      <c r="KVU1" s="97"/>
      <c r="KVV1" s="97"/>
      <c r="KVW1" s="97"/>
      <c r="KVX1" s="97"/>
      <c r="KVY1" s="97"/>
      <c r="KVZ1" s="97"/>
      <c r="KWA1" s="97"/>
      <c r="KWB1" s="97"/>
      <c r="KWC1" s="97"/>
      <c r="KWD1" s="97"/>
      <c r="KWE1" s="97"/>
      <c r="KWF1" s="97"/>
      <c r="KWG1" s="97"/>
      <c r="KWH1" s="97"/>
      <c r="KWI1" s="97"/>
      <c r="KWJ1" s="97"/>
      <c r="KWK1" s="97"/>
      <c r="KWL1" s="97"/>
      <c r="KWM1" s="97"/>
      <c r="KWN1" s="97"/>
      <c r="KWO1" s="97"/>
      <c r="KWP1" s="97"/>
      <c r="KWQ1" s="97"/>
      <c r="KWR1" s="97"/>
      <c r="KWS1" s="97"/>
      <c r="KWT1" s="97"/>
      <c r="KWU1" s="97"/>
      <c r="KWV1" s="97"/>
      <c r="KWW1" s="97"/>
      <c r="KWX1" s="97"/>
      <c r="KWY1" s="97"/>
      <c r="KWZ1" s="97"/>
      <c r="KXA1" s="97"/>
      <c r="KXB1" s="97"/>
      <c r="KXC1" s="97"/>
      <c r="KXD1" s="97"/>
      <c r="KXE1" s="97"/>
      <c r="KXF1" s="97"/>
      <c r="KXG1" s="97"/>
      <c r="KXH1" s="97"/>
      <c r="KXI1" s="97"/>
      <c r="KXJ1" s="97"/>
      <c r="KXK1" s="97"/>
      <c r="KXL1" s="97"/>
      <c r="KXM1" s="97"/>
      <c r="KXN1" s="97"/>
      <c r="KXO1" s="97"/>
      <c r="KXP1" s="97"/>
      <c r="KXQ1" s="97"/>
      <c r="KXR1" s="97"/>
      <c r="KXS1" s="97"/>
      <c r="KXT1" s="97"/>
      <c r="KXU1" s="97"/>
      <c r="KXV1" s="97"/>
      <c r="KXW1" s="97"/>
      <c r="KXX1" s="97"/>
      <c r="KXY1" s="97"/>
      <c r="KXZ1" s="97"/>
      <c r="KYA1" s="97"/>
      <c r="KYB1" s="97"/>
      <c r="KYC1" s="97"/>
      <c r="KYD1" s="97"/>
      <c r="KYE1" s="97"/>
      <c r="KYF1" s="97"/>
      <c r="KYG1" s="97"/>
      <c r="KYH1" s="97"/>
      <c r="KYI1" s="97"/>
      <c r="KYJ1" s="97"/>
      <c r="KYK1" s="97"/>
      <c r="KYL1" s="97"/>
      <c r="KYM1" s="97"/>
      <c r="KYN1" s="97"/>
      <c r="KYO1" s="97"/>
      <c r="KYP1" s="97"/>
      <c r="KYQ1" s="97"/>
      <c r="KYR1" s="97"/>
      <c r="KYS1" s="97"/>
      <c r="KYT1" s="97"/>
      <c r="KYU1" s="97"/>
      <c r="KYV1" s="97"/>
      <c r="KYW1" s="97"/>
      <c r="KYX1" s="97"/>
      <c r="KYY1" s="97"/>
      <c r="KYZ1" s="97"/>
      <c r="KZA1" s="97"/>
      <c r="KZB1" s="97"/>
      <c r="KZC1" s="97"/>
      <c r="KZD1" s="97"/>
      <c r="KZE1" s="97"/>
      <c r="KZF1" s="97"/>
      <c r="KZG1" s="97"/>
      <c r="KZH1" s="97"/>
      <c r="KZI1" s="97"/>
      <c r="KZJ1" s="97"/>
      <c r="KZK1" s="97"/>
      <c r="KZL1" s="97"/>
      <c r="KZM1" s="97"/>
      <c r="KZN1" s="97"/>
      <c r="KZO1" s="97"/>
      <c r="KZP1" s="97"/>
      <c r="KZQ1" s="97"/>
      <c r="KZR1" s="97"/>
      <c r="KZS1" s="97"/>
      <c r="KZT1" s="97"/>
      <c r="KZU1" s="97"/>
      <c r="KZV1" s="97"/>
      <c r="KZW1" s="97"/>
      <c r="KZX1" s="97"/>
      <c r="KZY1" s="97"/>
      <c r="KZZ1" s="97"/>
      <c r="LAA1" s="97"/>
      <c r="LAB1" s="97"/>
      <c r="LAC1" s="97"/>
      <c r="LAD1" s="97"/>
      <c r="LAE1" s="97"/>
      <c r="LAF1" s="97"/>
      <c r="LAG1" s="97"/>
      <c r="LAH1" s="97"/>
      <c r="LAI1" s="97"/>
      <c r="LAJ1" s="97"/>
      <c r="LAK1" s="97"/>
      <c r="LAL1" s="97"/>
      <c r="LAM1" s="97"/>
      <c r="LAN1" s="97"/>
      <c r="LAO1" s="97"/>
      <c r="LAP1" s="97"/>
      <c r="LAQ1" s="97"/>
      <c r="LAR1" s="97"/>
      <c r="LAS1" s="97"/>
      <c r="LAT1" s="97"/>
      <c r="LAU1" s="97"/>
      <c r="LAV1" s="97"/>
      <c r="LAW1" s="97"/>
      <c r="LAX1" s="97"/>
      <c r="LAY1" s="97"/>
      <c r="LAZ1" s="97"/>
      <c r="LBA1" s="97"/>
      <c r="LBB1" s="97"/>
      <c r="LBC1" s="97"/>
      <c r="LBD1" s="97"/>
      <c r="LBE1" s="97"/>
      <c r="LBF1" s="97"/>
      <c r="LBG1" s="97"/>
      <c r="LBH1" s="97"/>
      <c r="LBI1" s="97"/>
      <c r="LBJ1" s="97"/>
      <c r="LBK1" s="97"/>
      <c r="LBL1" s="97"/>
      <c r="LBM1" s="97"/>
      <c r="LBN1" s="97"/>
      <c r="LBO1" s="97"/>
      <c r="LBP1" s="97"/>
      <c r="LBQ1" s="97"/>
      <c r="LBR1" s="97"/>
      <c r="LBS1" s="97"/>
      <c r="LBT1" s="97"/>
      <c r="LBU1" s="97"/>
      <c r="LBV1" s="97"/>
      <c r="LBW1" s="97"/>
      <c r="LBX1" s="97"/>
      <c r="LBY1" s="97"/>
      <c r="LBZ1" s="97"/>
      <c r="LCA1" s="97"/>
      <c r="LCB1" s="97"/>
      <c r="LCC1" s="97"/>
      <c r="LCD1" s="97"/>
      <c r="LCE1" s="97"/>
      <c r="LCF1" s="97"/>
      <c r="LCG1" s="97"/>
      <c r="LCH1" s="97"/>
      <c r="LCI1" s="97"/>
      <c r="LCJ1" s="97"/>
      <c r="LCK1" s="97"/>
      <c r="LCL1" s="97"/>
      <c r="LCM1" s="97"/>
      <c r="LCN1" s="97"/>
      <c r="LCO1" s="97"/>
      <c r="LCP1" s="97"/>
      <c r="LCQ1" s="97"/>
      <c r="LCR1" s="97"/>
      <c r="LCS1" s="97"/>
      <c r="LCT1" s="97"/>
      <c r="LCU1" s="97"/>
      <c r="LCV1" s="97"/>
      <c r="LCW1" s="97"/>
      <c r="LCX1" s="97"/>
      <c r="LCY1" s="97"/>
      <c r="LCZ1" s="97"/>
      <c r="LDA1" s="97"/>
      <c r="LDB1" s="97"/>
      <c r="LDC1" s="97"/>
      <c r="LDD1" s="97"/>
      <c r="LDE1" s="97"/>
      <c r="LDF1" s="97"/>
      <c r="LDG1" s="97"/>
      <c r="LDH1" s="97"/>
      <c r="LDI1" s="97"/>
      <c r="LDJ1" s="97"/>
      <c r="LDK1" s="97"/>
      <c r="LDL1" s="97"/>
      <c r="LDM1" s="97"/>
      <c r="LDN1" s="97"/>
      <c r="LDO1" s="97"/>
      <c r="LDP1" s="97"/>
      <c r="LDQ1" s="97"/>
      <c r="LDR1" s="97"/>
      <c r="LDS1" s="97"/>
      <c r="LDT1" s="97"/>
      <c r="LDU1" s="97"/>
      <c r="LDV1" s="97"/>
      <c r="LDW1" s="97"/>
      <c r="LDX1" s="97"/>
      <c r="LDY1" s="97"/>
      <c r="LDZ1" s="97"/>
      <c r="LEA1" s="97"/>
      <c r="LEB1" s="97"/>
      <c r="LEC1" s="97"/>
      <c r="LED1" s="97"/>
      <c r="LEE1" s="97"/>
      <c r="LEF1" s="97"/>
      <c r="LEG1" s="97"/>
      <c r="LEH1" s="97"/>
      <c r="LEI1" s="97"/>
      <c r="LEJ1" s="97"/>
      <c r="LEK1" s="97"/>
      <c r="LEL1" s="97"/>
      <c r="LEM1" s="97"/>
      <c r="LEN1" s="97"/>
      <c r="LEO1" s="97"/>
      <c r="LEP1" s="97"/>
      <c r="LEQ1" s="97"/>
      <c r="LER1" s="97"/>
      <c r="LES1" s="97"/>
      <c r="LET1" s="97"/>
      <c r="LEU1" s="97"/>
      <c r="LEV1" s="97"/>
      <c r="LEW1" s="97"/>
      <c r="LEX1" s="97"/>
      <c r="LEY1" s="97"/>
      <c r="LEZ1" s="97"/>
      <c r="LFA1" s="97"/>
      <c r="LFB1" s="97"/>
      <c r="LFC1" s="97"/>
      <c r="LFD1" s="97"/>
      <c r="LFE1" s="97"/>
      <c r="LFF1" s="97"/>
      <c r="LFG1" s="97"/>
      <c r="LFH1" s="97"/>
      <c r="LFI1" s="97"/>
      <c r="LFJ1" s="97"/>
      <c r="LFK1" s="97"/>
      <c r="LFL1" s="97"/>
      <c r="LFM1" s="97"/>
      <c r="LFN1" s="97"/>
      <c r="LFO1" s="97"/>
      <c r="LFP1" s="97"/>
      <c r="LFQ1" s="97"/>
      <c r="LFR1" s="97"/>
      <c r="LFS1" s="97"/>
      <c r="LFT1" s="97"/>
      <c r="LFU1" s="97"/>
      <c r="LFV1" s="97"/>
      <c r="LFW1" s="97"/>
      <c r="LFX1" s="97"/>
      <c r="LFY1" s="97"/>
      <c r="LFZ1" s="97"/>
      <c r="LGA1" s="97"/>
      <c r="LGB1" s="97"/>
      <c r="LGC1" s="97"/>
      <c r="LGD1" s="97"/>
      <c r="LGE1" s="97"/>
      <c r="LGF1" s="97"/>
      <c r="LGG1" s="97"/>
      <c r="LGH1" s="97"/>
      <c r="LGI1" s="97"/>
      <c r="LGJ1" s="97"/>
      <c r="LGK1" s="97"/>
      <c r="LGL1" s="97"/>
      <c r="LGM1" s="97"/>
      <c r="LGN1" s="97"/>
      <c r="LGO1" s="97"/>
      <c r="LGP1" s="97"/>
      <c r="LGQ1" s="97"/>
      <c r="LGR1" s="97"/>
      <c r="LGS1" s="97"/>
      <c r="LGT1" s="97"/>
      <c r="LGU1" s="97"/>
      <c r="LGV1" s="97"/>
      <c r="LGW1" s="97"/>
      <c r="LGX1" s="97"/>
      <c r="LGY1" s="97"/>
      <c r="LGZ1" s="97"/>
      <c r="LHA1" s="97"/>
      <c r="LHB1" s="97"/>
      <c r="LHC1" s="97"/>
      <c r="LHD1" s="97"/>
      <c r="LHE1" s="97"/>
      <c r="LHF1" s="97"/>
      <c r="LHG1" s="97"/>
      <c r="LHH1" s="97"/>
      <c r="LHI1" s="97"/>
      <c r="LHJ1" s="97"/>
      <c r="LHK1" s="97"/>
      <c r="LHL1" s="97"/>
      <c r="LHM1" s="97"/>
      <c r="LHN1" s="97"/>
      <c r="LHO1" s="97"/>
      <c r="LHP1" s="97"/>
      <c r="LHQ1" s="97"/>
      <c r="LHR1" s="97"/>
      <c r="LHS1" s="97"/>
      <c r="LHT1" s="97"/>
      <c r="LHU1" s="97"/>
      <c r="LHV1" s="97"/>
      <c r="LHW1" s="97"/>
      <c r="LHX1" s="97"/>
      <c r="LHY1" s="97"/>
      <c r="LHZ1" s="97"/>
      <c r="LIA1" s="97"/>
      <c r="LIB1" s="97"/>
      <c r="LIC1" s="97"/>
      <c r="LID1" s="97"/>
      <c r="LIE1" s="97"/>
      <c r="LIF1" s="97"/>
      <c r="LIG1" s="97"/>
      <c r="LIH1" s="97"/>
      <c r="LII1" s="97"/>
      <c r="LIJ1" s="97"/>
      <c r="LIK1" s="97"/>
      <c r="LIL1" s="97"/>
      <c r="LIM1" s="97"/>
      <c r="LIN1" s="97"/>
      <c r="LIO1" s="97"/>
      <c r="LIP1" s="97"/>
      <c r="LIQ1" s="97"/>
      <c r="LIR1" s="97"/>
      <c r="LIS1" s="97"/>
      <c r="LIT1" s="97"/>
      <c r="LIU1" s="97"/>
      <c r="LIV1" s="97"/>
      <c r="LIW1" s="97"/>
      <c r="LIX1" s="97"/>
      <c r="LIY1" s="97"/>
      <c r="LIZ1" s="97"/>
      <c r="LJA1" s="97"/>
      <c r="LJB1" s="97"/>
      <c r="LJC1" s="97"/>
      <c r="LJD1" s="97"/>
      <c r="LJE1" s="97"/>
      <c r="LJF1" s="97"/>
      <c r="LJG1" s="97"/>
      <c r="LJH1" s="97"/>
      <c r="LJI1" s="97"/>
      <c r="LJJ1" s="97"/>
      <c r="LJK1" s="97"/>
      <c r="LJL1" s="97"/>
      <c r="LJM1" s="97"/>
      <c r="LJN1" s="97"/>
      <c r="LJO1" s="97"/>
      <c r="LJP1" s="97"/>
      <c r="LJQ1" s="97"/>
      <c r="LJR1" s="97"/>
      <c r="LJS1" s="97"/>
      <c r="LJT1" s="97"/>
      <c r="LJU1" s="97"/>
      <c r="LJV1" s="97"/>
      <c r="LJW1" s="97"/>
      <c r="LJX1" s="97"/>
      <c r="LJY1" s="97"/>
      <c r="LJZ1" s="97"/>
      <c r="LKA1" s="97"/>
      <c r="LKB1" s="97"/>
      <c r="LKC1" s="97"/>
      <c r="LKD1" s="97"/>
      <c r="LKE1" s="97"/>
      <c r="LKF1" s="97"/>
      <c r="LKG1" s="97"/>
      <c r="LKH1" s="97"/>
      <c r="LKI1" s="97"/>
      <c r="LKJ1" s="97"/>
      <c r="LKK1" s="97"/>
      <c r="LKL1" s="97"/>
      <c r="LKM1" s="97"/>
      <c r="LKN1" s="97"/>
      <c r="LKO1" s="97"/>
      <c r="LKP1" s="97"/>
      <c r="LKQ1" s="97"/>
      <c r="LKR1" s="97"/>
      <c r="LKS1" s="97"/>
      <c r="LKT1" s="97"/>
      <c r="LKU1" s="97"/>
      <c r="LKV1" s="97"/>
      <c r="LKW1" s="97"/>
      <c r="LKX1" s="97"/>
      <c r="LKY1" s="97"/>
      <c r="LKZ1" s="97"/>
      <c r="LLA1" s="97"/>
      <c r="LLB1" s="97"/>
      <c r="LLC1" s="97"/>
      <c r="LLD1" s="97"/>
      <c r="LLE1" s="97"/>
      <c r="LLF1" s="97"/>
      <c r="LLG1" s="97"/>
      <c r="LLH1" s="97"/>
      <c r="LLI1" s="97"/>
      <c r="LLJ1" s="97"/>
      <c r="LLK1" s="97"/>
      <c r="LLL1" s="97"/>
      <c r="LLM1" s="97"/>
      <c r="LLN1" s="97"/>
      <c r="LLO1" s="97"/>
      <c r="LLP1" s="97"/>
      <c r="LLQ1" s="97"/>
      <c r="LLR1" s="97"/>
      <c r="LLS1" s="97"/>
      <c r="LLT1" s="97"/>
      <c r="LLU1" s="97"/>
      <c r="LLV1" s="97"/>
      <c r="LLW1" s="97"/>
      <c r="LLX1" s="97"/>
      <c r="LLY1" s="97"/>
      <c r="LLZ1" s="97"/>
      <c r="LMA1" s="97"/>
      <c r="LMB1" s="97"/>
      <c r="LMC1" s="97"/>
      <c r="LMD1" s="97"/>
      <c r="LME1" s="97"/>
      <c r="LMF1" s="97"/>
      <c r="LMG1" s="97"/>
      <c r="LMH1" s="97"/>
      <c r="LMI1" s="97"/>
      <c r="LMJ1" s="97"/>
      <c r="LMK1" s="97"/>
      <c r="LML1" s="97"/>
      <c r="LMM1" s="97"/>
      <c r="LMN1" s="97"/>
      <c r="LMO1" s="97"/>
      <c r="LMP1" s="97"/>
      <c r="LMQ1" s="97"/>
      <c r="LMR1" s="97"/>
      <c r="LMS1" s="97"/>
      <c r="LMT1" s="97"/>
      <c r="LMU1" s="97"/>
      <c r="LMV1" s="97"/>
      <c r="LMW1" s="97"/>
      <c r="LMX1" s="97"/>
      <c r="LMY1" s="97"/>
      <c r="LMZ1" s="97"/>
      <c r="LNA1" s="97"/>
      <c r="LNB1" s="97"/>
      <c r="LNC1" s="97"/>
      <c r="LND1" s="97"/>
      <c r="LNE1" s="97"/>
      <c r="LNF1" s="97"/>
      <c r="LNG1" s="97"/>
      <c r="LNH1" s="97"/>
      <c r="LNI1" s="97"/>
      <c r="LNJ1" s="97"/>
      <c r="LNK1" s="97"/>
      <c r="LNL1" s="97"/>
      <c r="LNM1" s="97"/>
      <c r="LNN1" s="97"/>
      <c r="LNO1" s="97"/>
      <c r="LNP1" s="97"/>
      <c r="LNQ1" s="97"/>
      <c r="LNR1" s="97"/>
      <c r="LNS1" s="97"/>
      <c r="LNT1" s="97"/>
      <c r="LNU1" s="97"/>
      <c r="LNV1" s="97"/>
      <c r="LNW1" s="97"/>
      <c r="LNX1" s="97"/>
      <c r="LNY1" s="97"/>
      <c r="LNZ1" s="97"/>
      <c r="LOA1" s="97"/>
      <c r="LOB1" s="97"/>
      <c r="LOC1" s="97"/>
      <c r="LOD1" s="97"/>
      <c r="LOE1" s="97"/>
      <c r="LOF1" s="97"/>
      <c r="LOG1" s="97"/>
      <c r="LOH1" s="97"/>
      <c r="LOI1" s="97"/>
      <c r="LOJ1" s="97"/>
      <c r="LOK1" s="97"/>
      <c r="LOL1" s="97"/>
      <c r="LOM1" s="97"/>
      <c r="LON1" s="97"/>
      <c r="LOO1" s="97"/>
      <c r="LOP1" s="97"/>
      <c r="LOQ1" s="97"/>
      <c r="LOR1" s="97"/>
      <c r="LOS1" s="97"/>
      <c r="LOT1" s="97"/>
      <c r="LOU1" s="97"/>
      <c r="LOV1" s="97"/>
      <c r="LOW1" s="97"/>
      <c r="LOX1" s="97"/>
      <c r="LOY1" s="97"/>
      <c r="LOZ1" s="97"/>
      <c r="LPA1" s="97"/>
      <c r="LPB1" s="97"/>
      <c r="LPC1" s="97"/>
      <c r="LPD1" s="97"/>
      <c r="LPE1" s="97"/>
      <c r="LPF1" s="97"/>
      <c r="LPG1" s="97"/>
      <c r="LPH1" s="97"/>
      <c r="LPI1" s="97"/>
      <c r="LPJ1" s="97"/>
      <c r="LPK1" s="97"/>
      <c r="LPL1" s="97"/>
      <c r="LPM1" s="97"/>
      <c r="LPN1" s="97"/>
      <c r="LPO1" s="97"/>
      <c r="LPP1" s="97"/>
      <c r="LPQ1" s="97"/>
      <c r="LPR1" s="97"/>
      <c r="LPS1" s="97"/>
      <c r="LPT1" s="97"/>
      <c r="LPU1" s="97"/>
      <c r="LPV1" s="97"/>
      <c r="LPW1" s="97"/>
      <c r="LPX1" s="97"/>
      <c r="LPY1" s="97"/>
      <c r="LPZ1" s="97"/>
      <c r="LQA1" s="97"/>
      <c r="LQB1" s="97"/>
      <c r="LQC1" s="97"/>
      <c r="LQD1" s="97"/>
      <c r="LQE1" s="97"/>
      <c r="LQF1" s="97"/>
      <c r="LQG1" s="97"/>
      <c r="LQH1" s="97"/>
      <c r="LQI1" s="97"/>
      <c r="LQJ1" s="97"/>
      <c r="LQK1" s="97"/>
      <c r="LQL1" s="97"/>
      <c r="LQM1" s="97"/>
      <c r="LQN1" s="97"/>
      <c r="LQO1" s="97"/>
      <c r="LQP1" s="97"/>
      <c r="LQQ1" s="97"/>
      <c r="LQR1" s="97"/>
      <c r="LQS1" s="97"/>
      <c r="LQT1" s="97"/>
      <c r="LQU1" s="97"/>
      <c r="LQV1" s="97"/>
      <c r="LQW1" s="97"/>
      <c r="LQX1" s="97"/>
      <c r="LQY1" s="97"/>
      <c r="LQZ1" s="97"/>
      <c r="LRA1" s="97"/>
      <c r="LRB1" s="97"/>
      <c r="LRC1" s="97"/>
      <c r="LRD1" s="97"/>
      <c r="LRE1" s="97"/>
      <c r="LRF1" s="97"/>
      <c r="LRG1" s="97"/>
      <c r="LRH1" s="97"/>
      <c r="LRI1" s="97"/>
      <c r="LRJ1" s="97"/>
      <c r="LRK1" s="97"/>
      <c r="LRL1" s="97"/>
      <c r="LRM1" s="97"/>
      <c r="LRN1" s="97"/>
      <c r="LRO1" s="97"/>
      <c r="LRP1" s="97"/>
      <c r="LRQ1" s="97"/>
      <c r="LRR1" s="97"/>
      <c r="LRS1" s="97"/>
      <c r="LRT1" s="97"/>
      <c r="LRU1" s="97"/>
      <c r="LRV1" s="97"/>
      <c r="LRW1" s="97"/>
      <c r="LRX1" s="97"/>
      <c r="LRY1" s="97"/>
      <c r="LRZ1" s="97"/>
      <c r="LSA1" s="97"/>
      <c r="LSB1" s="97"/>
      <c r="LSC1" s="97"/>
      <c r="LSD1" s="97"/>
      <c r="LSE1" s="97"/>
      <c r="LSF1" s="97"/>
      <c r="LSG1" s="97"/>
      <c r="LSH1" s="97"/>
      <c r="LSI1" s="97"/>
      <c r="LSJ1" s="97"/>
      <c r="LSK1" s="97"/>
      <c r="LSL1" s="97"/>
      <c r="LSM1" s="97"/>
      <c r="LSN1" s="97"/>
      <c r="LSO1" s="97"/>
      <c r="LSP1" s="97"/>
      <c r="LSQ1" s="97"/>
      <c r="LSR1" s="97"/>
      <c r="LSS1" s="97"/>
      <c r="LST1" s="97"/>
      <c r="LSU1" s="97"/>
      <c r="LSV1" s="97"/>
      <c r="LSW1" s="97"/>
      <c r="LSX1" s="97"/>
      <c r="LSY1" s="97"/>
      <c r="LSZ1" s="97"/>
      <c r="LTA1" s="97"/>
      <c r="LTB1" s="97"/>
      <c r="LTC1" s="97"/>
      <c r="LTD1" s="97"/>
      <c r="LTE1" s="97"/>
      <c r="LTF1" s="97"/>
      <c r="LTG1" s="97"/>
      <c r="LTH1" s="97"/>
      <c r="LTI1" s="97"/>
      <c r="LTJ1" s="97"/>
      <c r="LTK1" s="97"/>
      <c r="LTL1" s="97"/>
      <c r="LTM1" s="97"/>
      <c r="LTN1" s="97"/>
      <c r="LTO1" s="97"/>
      <c r="LTP1" s="97"/>
      <c r="LTQ1" s="97"/>
      <c r="LTR1" s="97"/>
      <c r="LTS1" s="97"/>
      <c r="LTT1" s="97"/>
      <c r="LTU1" s="97"/>
      <c r="LTV1" s="97"/>
      <c r="LTW1" s="97"/>
      <c r="LTX1" s="97"/>
      <c r="LTY1" s="97"/>
      <c r="LTZ1" s="97"/>
      <c r="LUA1" s="97"/>
      <c r="LUB1" s="97"/>
      <c r="LUC1" s="97"/>
      <c r="LUD1" s="97"/>
      <c r="LUE1" s="97"/>
      <c r="LUF1" s="97"/>
      <c r="LUG1" s="97"/>
      <c r="LUH1" s="97"/>
      <c r="LUI1" s="97"/>
      <c r="LUJ1" s="97"/>
      <c r="LUK1" s="97"/>
      <c r="LUL1" s="97"/>
      <c r="LUM1" s="97"/>
      <c r="LUN1" s="97"/>
      <c r="LUO1" s="97"/>
      <c r="LUP1" s="97"/>
      <c r="LUQ1" s="97"/>
      <c r="LUR1" s="97"/>
      <c r="LUS1" s="97"/>
      <c r="LUT1" s="97"/>
      <c r="LUU1" s="97"/>
      <c r="LUV1" s="97"/>
      <c r="LUW1" s="97"/>
      <c r="LUX1" s="97"/>
      <c r="LUY1" s="97"/>
      <c r="LUZ1" s="97"/>
      <c r="LVA1" s="97"/>
      <c r="LVB1" s="97"/>
      <c r="LVC1" s="97"/>
      <c r="LVD1" s="97"/>
      <c r="LVE1" s="97"/>
      <c r="LVF1" s="97"/>
      <c r="LVG1" s="97"/>
      <c r="LVH1" s="97"/>
      <c r="LVI1" s="97"/>
      <c r="LVJ1" s="97"/>
      <c r="LVK1" s="97"/>
      <c r="LVL1" s="97"/>
      <c r="LVM1" s="97"/>
      <c r="LVN1" s="97"/>
      <c r="LVO1" s="97"/>
      <c r="LVP1" s="97"/>
      <c r="LVQ1" s="97"/>
      <c r="LVR1" s="97"/>
      <c r="LVS1" s="97"/>
      <c r="LVT1" s="97"/>
      <c r="LVU1" s="97"/>
      <c r="LVV1" s="97"/>
      <c r="LVW1" s="97"/>
      <c r="LVX1" s="97"/>
      <c r="LVY1" s="97"/>
      <c r="LVZ1" s="97"/>
      <c r="LWA1" s="97"/>
      <c r="LWB1" s="97"/>
      <c r="LWC1" s="97"/>
      <c r="LWD1" s="97"/>
      <c r="LWE1" s="97"/>
      <c r="LWF1" s="97"/>
      <c r="LWG1" s="97"/>
      <c r="LWH1" s="97"/>
      <c r="LWI1" s="97"/>
      <c r="LWJ1" s="97"/>
      <c r="LWK1" s="97"/>
      <c r="LWL1" s="97"/>
      <c r="LWM1" s="97"/>
      <c r="LWN1" s="97"/>
      <c r="LWO1" s="97"/>
      <c r="LWP1" s="97"/>
      <c r="LWQ1" s="97"/>
      <c r="LWR1" s="97"/>
      <c r="LWS1" s="97"/>
      <c r="LWT1" s="97"/>
      <c r="LWU1" s="97"/>
      <c r="LWV1" s="97"/>
      <c r="LWW1" s="97"/>
      <c r="LWX1" s="97"/>
      <c r="LWY1" s="97"/>
      <c r="LWZ1" s="97"/>
      <c r="LXA1" s="97"/>
      <c r="LXB1" s="97"/>
      <c r="LXC1" s="97"/>
      <c r="LXD1" s="97"/>
      <c r="LXE1" s="97"/>
      <c r="LXF1" s="97"/>
      <c r="LXG1" s="97"/>
      <c r="LXH1" s="97"/>
      <c r="LXI1" s="97"/>
      <c r="LXJ1" s="97"/>
      <c r="LXK1" s="97"/>
      <c r="LXL1" s="97"/>
      <c r="LXM1" s="97"/>
      <c r="LXN1" s="97"/>
      <c r="LXO1" s="97"/>
      <c r="LXP1" s="97"/>
      <c r="LXQ1" s="97"/>
      <c r="LXR1" s="97"/>
      <c r="LXS1" s="97"/>
      <c r="LXT1" s="97"/>
      <c r="LXU1" s="97"/>
      <c r="LXV1" s="97"/>
      <c r="LXW1" s="97"/>
      <c r="LXX1" s="97"/>
      <c r="LXY1" s="97"/>
      <c r="LXZ1" s="97"/>
      <c r="LYA1" s="97"/>
      <c r="LYB1" s="97"/>
      <c r="LYC1" s="97"/>
      <c r="LYD1" s="97"/>
      <c r="LYE1" s="97"/>
      <c r="LYF1" s="97"/>
      <c r="LYG1" s="97"/>
      <c r="LYH1" s="97"/>
      <c r="LYI1" s="97"/>
      <c r="LYJ1" s="97"/>
      <c r="LYK1" s="97"/>
      <c r="LYL1" s="97"/>
      <c r="LYM1" s="97"/>
      <c r="LYN1" s="97"/>
      <c r="LYO1" s="97"/>
      <c r="LYP1" s="97"/>
      <c r="LYQ1" s="97"/>
      <c r="LYR1" s="97"/>
      <c r="LYS1" s="97"/>
      <c r="LYT1" s="97"/>
      <c r="LYU1" s="97"/>
      <c r="LYV1" s="97"/>
      <c r="LYW1" s="97"/>
      <c r="LYX1" s="97"/>
      <c r="LYY1" s="97"/>
      <c r="LYZ1" s="97"/>
      <c r="LZA1" s="97"/>
      <c r="LZB1" s="97"/>
      <c r="LZC1" s="97"/>
      <c r="LZD1" s="97"/>
      <c r="LZE1" s="97"/>
      <c r="LZF1" s="97"/>
      <c r="LZG1" s="97"/>
      <c r="LZH1" s="97"/>
      <c r="LZI1" s="97"/>
      <c r="LZJ1" s="97"/>
      <c r="LZK1" s="97"/>
      <c r="LZL1" s="97"/>
      <c r="LZM1" s="97"/>
      <c r="LZN1" s="97"/>
      <c r="LZO1" s="97"/>
      <c r="LZP1" s="97"/>
      <c r="LZQ1" s="97"/>
      <c r="LZR1" s="97"/>
      <c r="LZS1" s="97"/>
      <c r="LZT1" s="97"/>
      <c r="LZU1" s="97"/>
      <c r="LZV1" s="97"/>
      <c r="LZW1" s="97"/>
      <c r="LZX1" s="97"/>
      <c r="LZY1" s="97"/>
      <c r="LZZ1" s="97"/>
      <c r="MAA1" s="97"/>
      <c r="MAB1" s="97"/>
      <c r="MAC1" s="97"/>
      <c r="MAD1" s="97"/>
      <c r="MAE1" s="97"/>
      <c r="MAF1" s="97"/>
      <c r="MAG1" s="97"/>
      <c r="MAH1" s="97"/>
      <c r="MAI1" s="97"/>
      <c r="MAJ1" s="97"/>
      <c r="MAK1" s="97"/>
      <c r="MAL1" s="97"/>
      <c r="MAM1" s="97"/>
      <c r="MAN1" s="97"/>
      <c r="MAO1" s="97"/>
      <c r="MAP1" s="97"/>
      <c r="MAQ1" s="97"/>
      <c r="MAR1" s="97"/>
      <c r="MAS1" s="97"/>
      <c r="MAT1" s="97"/>
      <c r="MAU1" s="97"/>
      <c r="MAV1" s="97"/>
      <c r="MAW1" s="97"/>
      <c r="MAX1" s="97"/>
      <c r="MAY1" s="97"/>
      <c r="MAZ1" s="97"/>
      <c r="MBA1" s="97"/>
      <c r="MBB1" s="97"/>
      <c r="MBC1" s="97"/>
      <c r="MBD1" s="97"/>
      <c r="MBE1" s="97"/>
      <c r="MBF1" s="97"/>
      <c r="MBG1" s="97"/>
      <c r="MBH1" s="97"/>
      <c r="MBI1" s="97"/>
      <c r="MBJ1" s="97"/>
      <c r="MBK1" s="97"/>
      <c r="MBL1" s="97"/>
      <c r="MBM1" s="97"/>
      <c r="MBN1" s="97"/>
      <c r="MBO1" s="97"/>
      <c r="MBP1" s="97"/>
      <c r="MBQ1" s="97"/>
      <c r="MBR1" s="97"/>
      <c r="MBS1" s="97"/>
      <c r="MBT1" s="97"/>
      <c r="MBU1" s="97"/>
      <c r="MBV1" s="97"/>
      <c r="MBW1" s="97"/>
      <c r="MBX1" s="97"/>
      <c r="MBY1" s="97"/>
      <c r="MBZ1" s="97"/>
      <c r="MCA1" s="97"/>
      <c r="MCB1" s="97"/>
      <c r="MCC1" s="97"/>
      <c r="MCD1" s="97"/>
      <c r="MCE1" s="97"/>
      <c r="MCF1" s="97"/>
      <c r="MCG1" s="97"/>
      <c r="MCH1" s="97"/>
      <c r="MCI1" s="97"/>
      <c r="MCJ1" s="97"/>
      <c r="MCK1" s="97"/>
      <c r="MCL1" s="97"/>
      <c r="MCM1" s="97"/>
      <c r="MCN1" s="97"/>
      <c r="MCO1" s="97"/>
      <c r="MCP1" s="97"/>
      <c r="MCQ1" s="97"/>
      <c r="MCR1" s="97"/>
      <c r="MCS1" s="97"/>
      <c r="MCT1" s="97"/>
      <c r="MCU1" s="97"/>
      <c r="MCV1" s="97"/>
      <c r="MCW1" s="97"/>
      <c r="MCX1" s="97"/>
      <c r="MCY1" s="97"/>
      <c r="MCZ1" s="97"/>
      <c r="MDA1" s="97"/>
      <c r="MDB1" s="97"/>
      <c r="MDC1" s="97"/>
      <c r="MDD1" s="97"/>
      <c r="MDE1" s="97"/>
      <c r="MDF1" s="97"/>
      <c r="MDG1" s="97"/>
      <c r="MDH1" s="97"/>
      <c r="MDI1" s="97"/>
      <c r="MDJ1" s="97"/>
      <c r="MDK1" s="97"/>
      <c r="MDL1" s="97"/>
      <c r="MDM1" s="97"/>
      <c r="MDN1" s="97"/>
      <c r="MDO1" s="97"/>
      <c r="MDP1" s="97"/>
      <c r="MDQ1" s="97"/>
      <c r="MDR1" s="97"/>
      <c r="MDS1" s="97"/>
      <c r="MDT1" s="97"/>
      <c r="MDU1" s="97"/>
      <c r="MDV1" s="97"/>
      <c r="MDW1" s="97"/>
      <c r="MDX1" s="97"/>
      <c r="MDY1" s="97"/>
      <c r="MDZ1" s="97"/>
      <c r="MEA1" s="97"/>
      <c r="MEB1" s="97"/>
      <c r="MEC1" s="97"/>
      <c r="MED1" s="97"/>
      <c r="MEE1" s="97"/>
      <c r="MEF1" s="97"/>
      <c r="MEG1" s="97"/>
      <c r="MEH1" s="97"/>
      <c r="MEI1" s="97"/>
      <c r="MEJ1" s="97"/>
      <c r="MEK1" s="97"/>
      <c r="MEL1" s="97"/>
      <c r="MEM1" s="97"/>
      <c r="MEN1" s="97"/>
      <c r="MEO1" s="97"/>
      <c r="MEP1" s="97"/>
      <c r="MEQ1" s="97"/>
      <c r="MER1" s="97"/>
      <c r="MES1" s="97"/>
      <c r="MET1" s="97"/>
      <c r="MEU1" s="97"/>
      <c r="MEV1" s="97"/>
      <c r="MEW1" s="97"/>
      <c r="MEX1" s="97"/>
      <c r="MEY1" s="97"/>
      <c r="MEZ1" s="97"/>
      <c r="MFA1" s="97"/>
      <c r="MFB1" s="97"/>
      <c r="MFC1" s="97"/>
      <c r="MFD1" s="97"/>
      <c r="MFE1" s="97"/>
      <c r="MFF1" s="97"/>
      <c r="MFG1" s="97"/>
      <c r="MFH1" s="97"/>
      <c r="MFI1" s="97"/>
      <c r="MFJ1" s="97"/>
      <c r="MFK1" s="97"/>
      <c r="MFL1" s="97"/>
      <c r="MFM1" s="97"/>
      <c r="MFN1" s="97"/>
      <c r="MFO1" s="97"/>
      <c r="MFP1" s="97"/>
      <c r="MFQ1" s="97"/>
      <c r="MFR1" s="97"/>
      <c r="MFS1" s="97"/>
      <c r="MFT1" s="97"/>
      <c r="MFU1" s="97"/>
      <c r="MFV1" s="97"/>
      <c r="MFW1" s="97"/>
      <c r="MFX1" s="97"/>
      <c r="MFY1" s="97"/>
      <c r="MFZ1" s="97"/>
      <c r="MGA1" s="97"/>
      <c r="MGB1" s="97"/>
      <c r="MGC1" s="97"/>
      <c r="MGD1" s="97"/>
      <c r="MGE1" s="97"/>
      <c r="MGF1" s="97"/>
      <c r="MGG1" s="97"/>
      <c r="MGH1" s="97"/>
      <c r="MGI1" s="97"/>
      <c r="MGJ1" s="97"/>
      <c r="MGK1" s="97"/>
      <c r="MGL1" s="97"/>
      <c r="MGM1" s="97"/>
      <c r="MGN1" s="97"/>
      <c r="MGO1" s="97"/>
      <c r="MGP1" s="97"/>
      <c r="MGQ1" s="97"/>
      <c r="MGR1" s="97"/>
      <c r="MGS1" s="97"/>
      <c r="MGT1" s="97"/>
      <c r="MGU1" s="97"/>
      <c r="MGV1" s="97"/>
      <c r="MGW1" s="97"/>
      <c r="MGX1" s="97"/>
      <c r="MGY1" s="97"/>
      <c r="MGZ1" s="97"/>
      <c r="MHA1" s="97"/>
      <c r="MHB1" s="97"/>
      <c r="MHC1" s="97"/>
      <c r="MHD1" s="97"/>
      <c r="MHE1" s="97"/>
      <c r="MHF1" s="97"/>
      <c r="MHG1" s="97"/>
      <c r="MHH1" s="97"/>
      <c r="MHI1" s="97"/>
      <c r="MHJ1" s="97"/>
      <c r="MHK1" s="97"/>
      <c r="MHL1" s="97"/>
      <c r="MHM1" s="97"/>
      <c r="MHN1" s="97"/>
      <c r="MHO1" s="97"/>
      <c r="MHP1" s="97"/>
      <c r="MHQ1" s="97"/>
      <c r="MHR1" s="97"/>
      <c r="MHS1" s="97"/>
      <c r="MHT1" s="97"/>
      <c r="MHU1" s="97"/>
      <c r="MHV1" s="97"/>
      <c r="MHW1" s="97"/>
      <c r="MHX1" s="97"/>
      <c r="MHY1" s="97"/>
      <c r="MHZ1" s="97"/>
      <c r="MIA1" s="97"/>
      <c r="MIB1" s="97"/>
      <c r="MIC1" s="97"/>
      <c r="MID1" s="97"/>
      <c r="MIE1" s="97"/>
      <c r="MIF1" s="97"/>
      <c r="MIG1" s="97"/>
      <c r="MIH1" s="97"/>
      <c r="MII1" s="97"/>
      <c r="MIJ1" s="97"/>
      <c r="MIK1" s="97"/>
      <c r="MIL1" s="97"/>
      <c r="MIM1" s="97"/>
      <c r="MIN1" s="97"/>
      <c r="MIO1" s="97"/>
      <c r="MIP1" s="97"/>
      <c r="MIQ1" s="97"/>
      <c r="MIR1" s="97"/>
      <c r="MIS1" s="97"/>
      <c r="MIT1" s="97"/>
      <c r="MIU1" s="97"/>
      <c r="MIV1" s="97"/>
      <c r="MIW1" s="97"/>
      <c r="MIX1" s="97"/>
      <c r="MIY1" s="97"/>
      <c r="MIZ1" s="97"/>
      <c r="MJA1" s="97"/>
      <c r="MJB1" s="97"/>
      <c r="MJC1" s="97"/>
      <c r="MJD1" s="97"/>
      <c r="MJE1" s="97"/>
      <c r="MJF1" s="97"/>
      <c r="MJG1" s="97"/>
      <c r="MJH1" s="97"/>
      <c r="MJI1" s="97"/>
      <c r="MJJ1" s="97"/>
      <c r="MJK1" s="97"/>
      <c r="MJL1" s="97"/>
      <c r="MJM1" s="97"/>
      <c r="MJN1" s="97"/>
      <c r="MJO1" s="97"/>
      <c r="MJP1" s="97"/>
      <c r="MJQ1" s="97"/>
      <c r="MJR1" s="97"/>
      <c r="MJS1" s="97"/>
      <c r="MJT1" s="97"/>
      <c r="MJU1" s="97"/>
      <c r="MJV1" s="97"/>
      <c r="MJW1" s="97"/>
      <c r="MJX1" s="97"/>
      <c r="MJY1" s="97"/>
      <c r="MJZ1" s="97"/>
      <c r="MKA1" s="97"/>
      <c r="MKB1" s="97"/>
      <c r="MKC1" s="97"/>
      <c r="MKD1" s="97"/>
      <c r="MKE1" s="97"/>
      <c r="MKF1" s="97"/>
      <c r="MKG1" s="97"/>
      <c r="MKH1" s="97"/>
      <c r="MKI1" s="97"/>
      <c r="MKJ1" s="97"/>
      <c r="MKK1" s="97"/>
      <c r="MKL1" s="97"/>
      <c r="MKM1" s="97"/>
      <c r="MKN1" s="97"/>
      <c r="MKO1" s="97"/>
      <c r="MKP1" s="97"/>
      <c r="MKQ1" s="97"/>
      <c r="MKR1" s="97"/>
      <c r="MKS1" s="97"/>
      <c r="MKT1" s="97"/>
      <c r="MKU1" s="97"/>
      <c r="MKV1" s="97"/>
      <c r="MKW1" s="97"/>
      <c r="MKX1" s="97"/>
      <c r="MKY1" s="97"/>
      <c r="MKZ1" s="97"/>
      <c r="MLA1" s="97"/>
      <c r="MLB1" s="97"/>
      <c r="MLC1" s="97"/>
      <c r="MLD1" s="97"/>
      <c r="MLE1" s="97"/>
      <c r="MLF1" s="97"/>
      <c r="MLG1" s="97"/>
      <c r="MLH1" s="97"/>
      <c r="MLI1" s="97"/>
      <c r="MLJ1" s="97"/>
      <c r="MLK1" s="97"/>
      <c r="MLL1" s="97"/>
      <c r="MLM1" s="97"/>
      <c r="MLN1" s="97"/>
      <c r="MLO1" s="97"/>
      <c r="MLP1" s="97"/>
      <c r="MLQ1" s="97"/>
      <c r="MLR1" s="97"/>
      <c r="MLS1" s="97"/>
      <c r="MLT1" s="97"/>
      <c r="MLU1" s="97"/>
      <c r="MLV1" s="97"/>
      <c r="MLW1" s="97"/>
      <c r="MLX1" s="97"/>
      <c r="MLY1" s="97"/>
      <c r="MLZ1" s="97"/>
      <c r="MMA1" s="97"/>
      <c r="MMB1" s="97"/>
      <c r="MMC1" s="97"/>
      <c r="MMD1" s="97"/>
      <c r="MME1" s="97"/>
      <c r="MMF1" s="97"/>
      <c r="MMG1" s="97"/>
      <c r="MMH1" s="97"/>
      <c r="MMI1" s="97"/>
      <c r="MMJ1" s="97"/>
      <c r="MMK1" s="97"/>
      <c r="MML1" s="97"/>
      <c r="MMM1" s="97"/>
      <c r="MMN1" s="97"/>
      <c r="MMO1" s="97"/>
      <c r="MMP1" s="97"/>
      <c r="MMQ1" s="97"/>
      <c r="MMR1" s="97"/>
      <c r="MMS1" s="97"/>
      <c r="MMT1" s="97"/>
      <c r="MMU1" s="97"/>
      <c r="MMV1" s="97"/>
      <c r="MMW1" s="97"/>
      <c r="MMX1" s="97"/>
      <c r="MMY1" s="97"/>
      <c r="MMZ1" s="97"/>
      <c r="MNA1" s="97"/>
      <c r="MNB1" s="97"/>
      <c r="MNC1" s="97"/>
      <c r="MND1" s="97"/>
      <c r="MNE1" s="97"/>
      <c r="MNF1" s="97"/>
      <c r="MNG1" s="97"/>
      <c r="MNH1" s="97"/>
      <c r="MNI1" s="97"/>
      <c r="MNJ1" s="97"/>
      <c r="MNK1" s="97"/>
      <c r="MNL1" s="97"/>
      <c r="MNM1" s="97"/>
      <c r="MNN1" s="97"/>
      <c r="MNO1" s="97"/>
      <c r="MNP1" s="97"/>
      <c r="MNQ1" s="97"/>
      <c r="MNR1" s="97"/>
      <c r="MNS1" s="97"/>
      <c r="MNT1" s="97"/>
      <c r="MNU1" s="97"/>
      <c r="MNV1" s="97"/>
      <c r="MNW1" s="97"/>
      <c r="MNX1" s="97"/>
      <c r="MNY1" s="97"/>
      <c r="MNZ1" s="97"/>
      <c r="MOA1" s="97"/>
      <c r="MOB1" s="97"/>
      <c r="MOC1" s="97"/>
      <c r="MOD1" s="97"/>
      <c r="MOE1" s="97"/>
      <c r="MOF1" s="97"/>
      <c r="MOG1" s="97"/>
      <c r="MOH1" s="97"/>
      <c r="MOI1" s="97"/>
      <c r="MOJ1" s="97"/>
      <c r="MOK1" s="97"/>
      <c r="MOL1" s="97"/>
      <c r="MOM1" s="97"/>
      <c r="MON1" s="97"/>
      <c r="MOO1" s="97"/>
      <c r="MOP1" s="97"/>
      <c r="MOQ1" s="97"/>
      <c r="MOR1" s="97"/>
      <c r="MOS1" s="97"/>
      <c r="MOT1" s="97"/>
      <c r="MOU1" s="97"/>
      <c r="MOV1" s="97"/>
      <c r="MOW1" s="97"/>
      <c r="MOX1" s="97"/>
      <c r="MOY1" s="97"/>
      <c r="MOZ1" s="97"/>
      <c r="MPA1" s="97"/>
      <c r="MPB1" s="97"/>
      <c r="MPC1" s="97"/>
      <c r="MPD1" s="97"/>
      <c r="MPE1" s="97"/>
      <c r="MPF1" s="97"/>
      <c r="MPG1" s="97"/>
      <c r="MPH1" s="97"/>
      <c r="MPI1" s="97"/>
      <c r="MPJ1" s="97"/>
      <c r="MPK1" s="97"/>
      <c r="MPL1" s="97"/>
      <c r="MPM1" s="97"/>
      <c r="MPN1" s="97"/>
      <c r="MPO1" s="97"/>
      <c r="MPP1" s="97"/>
      <c r="MPQ1" s="97"/>
      <c r="MPR1" s="97"/>
      <c r="MPS1" s="97"/>
      <c r="MPT1" s="97"/>
      <c r="MPU1" s="97"/>
      <c r="MPV1" s="97"/>
      <c r="MPW1" s="97"/>
      <c r="MPX1" s="97"/>
      <c r="MPY1" s="97"/>
      <c r="MPZ1" s="97"/>
      <c r="MQA1" s="97"/>
      <c r="MQB1" s="97"/>
      <c r="MQC1" s="97"/>
      <c r="MQD1" s="97"/>
      <c r="MQE1" s="97"/>
      <c r="MQF1" s="97"/>
      <c r="MQG1" s="97"/>
      <c r="MQH1" s="97"/>
      <c r="MQI1" s="97"/>
      <c r="MQJ1" s="97"/>
      <c r="MQK1" s="97"/>
      <c r="MQL1" s="97"/>
      <c r="MQM1" s="97"/>
      <c r="MQN1" s="97"/>
      <c r="MQO1" s="97"/>
      <c r="MQP1" s="97"/>
      <c r="MQQ1" s="97"/>
      <c r="MQR1" s="97"/>
      <c r="MQS1" s="97"/>
      <c r="MQT1" s="97"/>
      <c r="MQU1" s="97"/>
      <c r="MQV1" s="97"/>
      <c r="MQW1" s="97"/>
      <c r="MQX1" s="97"/>
      <c r="MQY1" s="97"/>
      <c r="MQZ1" s="97"/>
      <c r="MRA1" s="97"/>
      <c r="MRB1" s="97"/>
      <c r="MRC1" s="97"/>
      <c r="MRD1" s="97"/>
      <c r="MRE1" s="97"/>
      <c r="MRF1" s="97"/>
      <c r="MRG1" s="97"/>
      <c r="MRH1" s="97"/>
      <c r="MRI1" s="97"/>
      <c r="MRJ1" s="97"/>
      <c r="MRK1" s="97"/>
      <c r="MRL1" s="97"/>
      <c r="MRM1" s="97"/>
      <c r="MRN1" s="97"/>
      <c r="MRO1" s="97"/>
      <c r="MRP1" s="97"/>
      <c r="MRQ1" s="97"/>
      <c r="MRR1" s="97"/>
      <c r="MRS1" s="97"/>
      <c r="MRT1" s="97"/>
      <c r="MRU1" s="97"/>
      <c r="MRV1" s="97"/>
      <c r="MRW1" s="97"/>
      <c r="MRX1" s="97"/>
      <c r="MRY1" s="97"/>
      <c r="MRZ1" s="97"/>
      <c r="MSA1" s="97"/>
      <c r="MSB1" s="97"/>
      <c r="MSC1" s="97"/>
      <c r="MSD1" s="97"/>
      <c r="MSE1" s="97"/>
      <c r="MSF1" s="97"/>
      <c r="MSG1" s="97"/>
      <c r="MSH1" s="97"/>
      <c r="MSI1" s="97"/>
      <c r="MSJ1" s="97"/>
      <c r="MSK1" s="97"/>
      <c r="MSL1" s="97"/>
      <c r="MSM1" s="97"/>
      <c r="MSN1" s="97"/>
      <c r="MSO1" s="97"/>
      <c r="MSP1" s="97"/>
      <c r="MSQ1" s="97"/>
      <c r="MSR1" s="97"/>
      <c r="MSS1" s="97"/>
      <c r="MST1" s="97"/>
      <c r="MSU1" s="97"/>
      <c r="MSV1" s="97"/>
      <c r="MSW1" s="97"/>
      <c r="MSX1" s="97"/>
      <c r="MSY1" s="97"/>
      <c r="MSZ1" s="97"/>
      <c r="MTA1" s="97"/>
      <c r="MTB1" s="97"/>
      <c r="MTC1" s="97"/>
      <c r="MTD1" s="97"/>
      <c r="MTE1" s="97"/>
      <c r="MTF1" s="97"/>
      <c r="MTG1" s="97"/>
      <c r="MTH1" s="97"/>
      <c r="MTI1" s="97"/>
      <c r="MTJ1" s="97"/>
      <c r="MTK1" s="97"/>
      <c r="MTL1" s="97"/>
      <c r="MTM1" s="97"/>
      <c r="MTN1" s="97"/>
      <c r="MTO1" s="97"/>
      <c r="MTP1" s="97"/>
      <c r="MTQ1" s="97"/>
      <c r="MTR1" s="97"/>
      <c r="MTS1" s="97"/>
      <c r="MTT1" s="97"/>
      <c r="MTU1" s="97"/>
      <c r="MTV1" s="97"/>
      <c r="MTW1" s="97"/>
      <c r="MTX1" s="97"/>
      <c r="MTY1" s="97"/>
      <c r="MTZ1" s="97"/>
      <c r="MUA1" s="97"/>
      <c r="MUB1" s="97"/>
      <c r="MUC1" s="97"/>
      <c r="MUD1" s="97"/>
      <c r="MUE1" s="97"/>
      <c r="MUF1" s="97"/>
      <c r="MUG1" s="97"/>
      <c r="MUH1" s="97"/>
      <c r="MUI1" s="97"/>
      <c r="MUJ1" s="97"/>
      <c r="MUK1" s="97"/>
      <c r="MUL1" s="97"/>
      <c r="MUM1" s="97"/>
      <c r="MUN1" s="97"/>
      <c r="MUO1" s="97"/>
      <c r="MUP1" s="97"/>
      <c r="MUQ1" s="97"/>
      <c r="MUR1" s="97"/>
      <c r="MUS1" s="97"/>
      <c r="MUT1" s="97"/>
      <c r="MUU1" s="97"/>
      <c r="MUV1" s="97"/>
      <c r="MUW1" s="97"/>
      <c r="MUX1" s="97"/>
      <c r="MUY1" s="97"/>
      <c r="MUZ1" s="97"/>
      <c r="MVA1" s="97"/>
      <c r="MVB1" s="97"/>
      <c r="MVC1" s="97"/>
      <c r="MVD1" s="97"/>
      <c r="MVE1" s="97"/>
      <c r="MVF1" s="97"/>
      <c r="MVG1" s="97"/>
      <c r="MVH1" s="97"/>
      <c r="MVI1" s="97"/>
      <c r="MVJ1" s="97"/>
      <c r="MVK1" s="97"/>
      <c r="MVL1" s="97"/>
      <c r="MVM1" s="97"/>
      <c r="MVN1" s="97"/>
      <c r="MVO1" s="97"/>
      <c r="MVP1" s="97"/>
      <c r="MVQ1" s="97"/>
      <c r="MVR1" s="97"/>
      <c r="MVS1" s="97"/>
      <c r="MVT1" s="97"/>
      <c r="MVU1" s="97"/>
      <c r="MVV1" s="97"/>
      <c r="MVW1" s="97"/>
      <c r="MVX1" s="97"/>
      <c r="MVY1" s="97"/>
      <c r="MVZ1" s="97"/>
      <c r="MWA1" s="97"/>
      <c r="MWB1" s="97"/>
      <c r="MWC1" s="97"/>
      <c r="MWD1" s="97"/>
      <c r="MWE1" s="97"/>
      <c r="MWF1" s="97"/>
      <c r="MWG1" s="97"/>
      <c r="MWH1" s="97"/>
      <c r="MWI1" s="97"/>
      <c r="MWJ1" s="97"/>
      <c r="MWK1" s="97"/>
      <c r="MWL1" s="97"/>
      <c r="MWM1" s="97"/>
      <c r="MWN1" s="97"/>
      <c r="MWO1" s="97"/>
      <c r="MWP1" s="97"/>
      <c r="MWQ1" s="97"/>
      <c r="MWR1" s="97"/>
      <c r="MWS1" s="97"/>
      <c r="MWT1" s="97"/>
      <c r="MWU1" s="97"/>
      <c r="MWV1" s="97"/>
      <c r="MWW1" s="97"/>
      <c r="MWX1" s="97"/>
      <c r="MWY1" s="97"/>
      <c r="MWZ1" s="97"/>
      <c r="MXA1" s="97"/>
      <c r="MXB1" s="97"/>
      <c r="MXC1" s="97"/>
      <c r="MXD1" s="97"/>
      <c r="MXE1" s="97"/>
      <c r="MXF1" s="97"/>
      <c r="MXG1" s="97"/>
      <c r="MXH1" s="97"/>
      <c r="MXI1" s="97"/>
      <c r="MXJ1" s="97"/>
      <c r="MXK1" s="97"/>
      <c r="MXL1" s="97"/>
      <c r="MXM1" s="97"/>
      <c r="MXN1" s="97"/>
      <c r="MXO1" s="97"/>
      <c r="MXP1" s="97"/>
      <c r="MXQ1" s="97"/>
      <c r="MXR1" s="97"/>
      <c r="MXS1" s="97"/>
      <c r="MXT1" s="97"/>
      <c r="MXU1" s="97"/>
      <c r="MXV1" s="97"/>
      <c r="MXW1" s="97"/>
      <c r="MXX1" s="97"/>
      <c r="MXY1" s="97"/>
      <c r="MXZ1" s="97"/>
      <c r="MYA1" s="97"/>
      <c r="MYB1" s="97"/>
      <c r="MYC1" s="97"/>
      <c r="MYD1" s="97"/>
      <c r="MYE1" s="97"/>
      <c r="MYF1" s="97"/>
      <c r="MYG1" s="97"/>
      <c r="MYH1" s="97"/>
      <c r="MYI1" s="97"/>
      <c r="MYJ1" s="97"/>
      <c r="MYK1" s="97"/>
      <c r="MYL1" s="97"/>
      <c r="MYM1" s="97"/>
      <c r="MYN1" s="97"/>
      <c r="MYO1" s="97"/>
      <c r="MYP1" s="97"/>
      <c r="MYQ1" s="97"/>
      <c r="MYR1" s="97"/>
      <c r="MYS1" s="97"/>
      <c r="MYT1" s="97"/>
      <c r="MYU1" s="97"/>
      <c r="MYV1" s="97"/>
      <c r="MYW1" s="97"/>
      <c r="MYX1" s="97"/>
      <c r="MYY1" s="97"/>
      <c r="MYZ1" s="97"/>
      <c r="MZA1" s="97"/>
      <c r="MZB1" s="97"/>
      <c r="MZC1" s="97"/>
      <c r="MZD1" s="97"/>
      <c r="MZE1" s="97"/>
      <c r="MZF1" s="97"/>
      <c r="MZG1" s="97"/>
      <c r="MZH1" s="97"/>
      <c r="MZI1" s="97"/>
      <c r="MZJ1" s="97"/>
      <c r="MZK1" s="97"/>
      <c r="MZL1" s="97"/>
      <c r="MZM1" s="97"/>
      <c r="MZN1" s="97"/>
      <c r="MZO1" s="97"/>
      <c r="MZP1" s="97"/>
      <c r="MZQ1" s="97"/>
      <c r="MZR1" s="97"/>
      <c r="MZS1" s="97"/>
      <c r="MZT1" s="97"/>
      <c r="MZU1" s="97"/>
      <c r="MZV1" s="97"/>
      <c r="MZW1" s="97"/>
      <c r="MZX1" s="97"/>
      <c r="MZY1" s="97"/>
      <c r="MZZ1" s="97"/>
      <c r="NAA1" s="97"/>
      <c r="NAB1" s="97"/>
      <c r="NAC1" s="97"/>
      <c r="NAD1" s="97"/>
      <c r="NAE1" s="97"/>
      <c r="NAF1" s="97"/>
      <c r="NAG1" s="97"/>
      <c r="NAH1" s="97"/>
      <c r="NAI1" s="97"/>
      <c r="NAJ1" s="97"/>
      <c r="NAK1" s="97"/>
      <c r="NAL1" s="97"/>
      <c r="NAM1" s="97"/>
      <c r="NAN1" s="97"/>
      <c r="NAO1" s="97"/>
      <c r="NAP1" s="97"/>
      <c r="NAQ1" s="97"/>
      <c r="NAR1" s="97"/>
      <c r="NAS1" s="97"/>
      <c r="NAT1" s="97"/>
      <c r="NAU1" s="97"/>
      <c r="NAV1" s="97"/>
      <c r="NAW1" s="97"/>
      <c r="NAX1" s="97"/>
      <c r="NAY1" s="97"/>
      <c r="NAZ1" s="97"/>
      <c r="NBA1" s="97"/>
      <c r="NBB1" s="97"/>
      <c r="NBC1" s="97"/>
      <c r="NBD1" s="97"/>
      <c r="NBE1" s="97"/>
      <c r="NBF1" s="97"/>
      <c r="NBG1" s="97"/>
      <c r="NBH1" s="97"/>
      <c r="NBI1" s="97"/>
      <c r="NBJ1" s="97"/>
      <c r="NBK1" s="97"/>
      <c r="NBL1" s="97"/>
      <c r="NBM1" s="97"/>
      <c r="NBN1" s="97"/>
      <c r="NBO1" s="97"/>
      <c r="NBP1" s="97"/>
      <c r="NBQ1" s="97"/>
      <c r="NBR1" s="97"/>
      <c r="NBS1" s="97"/>
      <c r="NBT1" s="97"/>
      <c r="NBU1" s="97"/>
      <c r="NBV1" s="97"/>
      <c r="NBW1" s="97"/>
      <c r="NBX1" s="97"/>
      <c r="NBY1" s="97"/>
      <c r="NBZ1" s="97"/>
      <c r="NCA1" s="97"/>
      <c r="NCB1" s="97"/>
      <c r="NCC1" s="97"/>
      <c r="NCD1" s="97"/>
      <c r="NCE1" s="97"/>
      <c r="NCF1" s="97"/>
      <c r="NCG1" s="97"/>
      <c r="NCH1" s="97"/>
      <c r="NCI1" s="97"/>
      <c r="NCJ1" s="97"/>
      <c r="NCK1" s="97"/>
      <c r="NCL1" s="97"/>
      <c r="NCM1" s="97"/>
      <c r="NCN1" s="97"/>
      <c r="NCO1" s="97"/>
      <c r="NCP1" s="97"/>
      <c r="NCQ1" s="97"/>
      <c r="NCR1" s="97"/>
      <c r="NCS1" s="97"/>
      <c r="NCT1" s="97"/>
      <c r="NCU1" s="97"/>
      <c r="NCV1" s="97"/>
      <c r="NCW1" s="97"/>
      <c r="NCX1" s="97"/>
      <c r="NCY1" s="97"/>
      <c r="NCZ1" s="97"/>
      <c r="NDA1" s="97"/>
      <c r="NDB1" s="97"/>
      <c r="NDC1" s="97"/>
      <c r="NDD1" s="97"/>
      <c r="NDE1" s="97"/>
      <c r="NDF1" s="97"/>
      <c r="NDG1" s="97"/>
      <c r="NDH1" s="97"/>
      <c r="NDI1" s="97"/>
      <c r="NDJ1" s="97"/>
      <c r="NDK1" s="97"/>
      <c r="NDL1" s="97"/>
      <c r="NDM1" s="97"/>
      <c r="NDN1" s="97"/>
      <c r="NDO1" s="97"/>
      <c r="NDP1" s="97"/>
      <c r="NDQ1" s="97"/>
      <c r="NDR1" s="97"/>
      <c r="NDS1" s="97"/>
      <c r="NDT1" s="97"/>
      <c r="NDU1" s="97"/>
      <c r="NDV1" s="97"/>
      <c r="NDW1" s="97"/>
      <c r="NDX1" s="97"/>
      <c r="NDY1" s="97"/>
      <c r="NDZ1" s="97"/>
      <c r="NEA1" s="97"/>
      <c r="NEB1" s="97"/>
      <c r="NEC1" s="97"/>
      <c r="NED1" s="97"/>
      <c r="NEE1" s="97"/>
      <c r="NEF1" s="97"/>
      <c r="NEG1" s="97"/>
      <c r="NEH1" s="97"/>
      <c r="NEI1" s="97"/>
      <c r="NEJ1" s="97"/>
      <c r="NEK1" s="97"/>
      <c r="NEL1" s="97"/>
      <c r="NEM1" s="97"/>
      <c r="NEN1" s="97"/>
      <c r="NEO1" s="97"/>
      <c r="NEP1" s="97"/>
      <c r="NEQ1" s="97"/>
      <c r="NER1" s="97"/>
      <c r="NES1" s="97"/>
      <c r="NET1" s="97"/>
      <c r="NEU1" s="97"/>
      <c r="NEV1" s="97"/>
      <c r="NEW1" s="97"/>
      <c r="NEX1" s="97"/>
      <c r="NEY1" s="97"/>
      <c r="NEZ1" s="97"/>
      <c r="NFA1" s="97"/>
      <c r="NFB1" s="97"/>
      <c r="NFC1" s="97"/>
      <c r="NFD1" s="97"/>
      <c r="NFE1" s="97"/>
      <c r="NFF1" s="97"/>
      <c r="NFG1" s="97"/>
      <c r="NFH1" s="97"/>
      <c r="NFI1" s="97"/>
      <c r="NFJ1" s="97"/>
      <c r="NFK1" s="97"/>
      <c r="NFL1" s="97"/>
      <c r="NFM1" s="97"/>
      <c r="NFN1" s="97"/>
      <c r="NFO1" s="97"/>
      <c r="NFP1" s="97"/>
      <c r="NFQ1" s="97"/>
      <c r="NFR1" s="97"/>
      <c r="NFS1" s="97"/>
      <c r="NFT1" s="97"/>
      <c r="NFU1" s="97"/>
      <c r="NFV1" s="97"/>
      <c r="NFW1" s="97"/>
      <c r="NFX1" s="97"/>
      <c r="NFY1" s="97"/>
      <c r="NFZ1" s="97"/>
      <c r="NGA1" s="97"/>
      <c r="NGB1" s="97"/>
      <c r="NGC1" s="97"/>
      <c r="NGD1" s="97"/>
      <c r="NGE1" s="97"/>
      <c r="NGF1" s="97"/>
      <c r="NGG1" s="97"/>
      <c r="NGH1" s="97"/>
      <c r="NGI1" s="97"/>
      <c r="NGJ1" s="97"/>
      <c r="NGK1" s="97"/>
      <c r="NGL1" s="97"/>
      <c r="NGM1" s="97"/>
      <c r="NGN1" s="97"/>
      <c r="NGO1" s="97"/>
      <c r="NGP1" s="97"/>
      <c r="NGQ1" s="97"/>
      <c r="NGR1" s="97"/>
      <c r="NGS1" s="97"/>
      <c r="NGT1" s="97"/>
      <c r="NGU1" s="97"/>
      <c r="NGV1" s="97"/>
      <c r="NGW1" s="97"/>
      <c r="NGX1" s="97"/>
      <c r="NGY1" s="97"/>
      <c r="NGZ1" s="97"/>
      <c r="NHA1" s="97"/>
      <c r="NHB1" s="97"/>
      <c r="NHC1" s="97"/>
      <c r="NHD1" s="97"/>
      <c r="NHE1" s="97"/>
      <c r="NHF1" s="97"/>
      <c r="NHG1" s="97"/>
      <c r="NHH1" s="97"/>
      <c r="NHI1" s="97"/>
      <c r="NHJ1" s="97"/>
      <c r="NHK1" s="97"/>
      <c r="NHL1" s="97"/>
      <c r="NHM1" s="97"/>
      <c r="NHN1" s="97"/>
      <c r="NHO1" s="97"/>
      <c r="NHP1" s="97"/>
      <c r="NHQ1" s="97"/>
      <c r="NHR1" s="97"/>
      <c r="NHS1" s="97"/>
      <c r="NHT1" s="97"/>
      <c r="NHU1" s="97"/>
      <c r="NHV1" s="97"/>
      <c r="NHW1" s="97"/>
      <c r="NHX1" s="97"/>
      <c r="NHY1" s="97"/>
      <c r="NHZ1" s="97"/>
      <c r="NIA1" s="97"/>
      <c r="NIB1" s="97"/>
      <c r="NIC1" s="97"/>
      <c r="NID1" s="97"/>
      <c r="NIE1" s="97"/>
      <c r="NIF1" s="97"/>
      <c r="NIG1" s="97"/>
      <c r="NIH1" s="97"/>
      <c r="NII1" s="97"/>
      <c r="NIJ1" s="97"/>
      <c r="NIK1" s="97"/>
      <c r="NIL1" s="97"/>
      <c r="NIM1" s="97"/>
      <c r="NIN1" s="97"/>
      <c r="NIO1" s="97"/>
      <c r="NIP1" s="97"/>
      <c r="NIQ1" s="97"/>
      <c r="NIR1" s="97"/>
      <c r="NIS1" s="97"/>
      <c r="NIT1" s="97"/>
      <c r="NIU1" s="97"/>
      <c r="NIV1" s="97"/>
      <c r="NIW1" s="97"/>
      <c r="NIX1" s="97"/>
      <c r="NIY1" s="97"/>
      <c r="NIZ1" s="97"/>
      <c r="NJA1" s="97"/>
      <c r="NJB1" s="97"/>
      <c r="NJC1" s="97"/>
      <c r="NJD1" s="97"/>
      <c r="NJE1" s="97"/>
      <c r="NJF1" s="97"/>
      <c r="NJG1" s="97"/>
      <c r="NJH1" s="97"/>
      <c r="NJI1" s="97"/>
      <c r="NJJ1" s="97"/>
      <c r="NJK1" s="97"/>
      <c r="NJL1" s="97"/>
      <c r="NJM1" s="97"/>
      <c r="NJN1" s="97"/>
      <c r="NJO1" s="97"/>
      <c r="NJP1" s="97"/>
      <c r="NJQ1" s="97"/>
      <c r="NJR1" s="97"/>
      <c r="NJS1" s="97"/>
      <c r="NJT1" s="97"/>
      <c r="NJU1" s="97"/>
      <c r="NJV1" s="97"/>
      <c r="NJW1" s="97"/>
      <c r="NJX1" s="97"/>
      <c r="NJY1" s="97"/>
      <c r="NJZ1" s="97"/>
      <c r="NKA1" s="97"/>
      <c r="NKB1" s="97"/>
      <c r="NKC1" s="97"/>
      <c r="NKD1" s="97"/>
      <c r="NKE1" s="97"/>
      <c r="NKF1" s="97"/>
      <c r="NKG1" s="97"/>
      <c r="NKH1" s="97"/>
      <c r="NKI1" s="97"/>
      <c r="NKJ1" s="97"/>
      <c r="NKK1" s="97"/>
      <c r="NKL1" s="97"/>
      <c r="NKM1" s="97"/>
      <c r="NKN1" s="97"/>
      <c r="NKO1" s="97"/>
      <c r="NKP1" s="97"/>
      <c r="NKQ1" s="97"/>
      <c r="NKR1" s="97"/>
      <c r="NKS1" s="97"/>
      <c r="NKT1" s="97"/>
      <c r="NKU1" s="97"/>
      <c r="NKV1" s="97"/>
      <c r="NKW1" s="97"/>
      <c r="NKX1" s="97"/>
      <c r="NKY1" s="97"/>
      <c r="NKZ1" s="97"/>
      <c r="NLA1" s="97"/>
      <c r="NLB1" s="97"/>
      <c r="NLC1" s="97"/>
      <c r="NLD1" s="97"/>
      <c r="NLE1" s="97"/>
      <c r="NLF1" s="97"/>
      <c r="NLG1" s="97"/>
      <c r="NLH1" s="97"/>
      <c r="NLI1" s="97"/>
      <c r="NLJ1" s="97"/>
      <c r="NLK1" s="97"/>
      <c r="NLL1" s="97"/>
      <c r="NLM1" s="97"/>
      <c r="NLN1" s="97"/>
      <c r="NLO1" s="97"/>
      <c r="NLP1" s="97"/>
      <c r="NLQ1" s="97"/>
      <c r="NLR1" s="97"/>
      <c r="NLS1" s="97"/>
      <c r="NLT1" s="97"/>
      <c r="NLU1" s="97"/>
      <c r="NLV1" s="97"/>
      <c r="NLW1" s="97"/>
      <c r="NLX1" s="97"/>
      <c r="NLY1" s="97"/>
      <c r="NLZ1" s="97"/>
      <c r="NMA1" s="97"/>
      <c r="NMB1" s="97"/>
      <c r="NMC1" s="97"/>
      <c r="NMD1" s="97"/>
      <c r="NME1" s="97"/>
      <c r="NMF1" s="97"/>
      <c r="NMG1" s="97"/>
      <c r="NMH1" s="97"/>
      <c r="NMI1" s="97"/>
      <c r="NMJ1" s="97"/>
      <c r="NMK1" s="97"/>
      <c r="NML1" s="97"/>
      <c r="NMM1" s="97"/>
      <c r="NMN1" s="97"/>
      <c r="NMO1" s="97"/>
      <c r="NMP1" s="97"/>
      <c r="NMQ1" s="97"/>
      <c r="NMR1" s="97"/>
      <c r="NMS1" s="97"/>
      <c r="NMT1" s="97"/>
      <c r="NMU1" s="97"/>
      <c r="NMV1" s="97"/>
      <c r="NMW1" s="97"/>
      <c r="NMX1" s="97"/>
      <c r="NMY1" s="97"/>
      <c r="NMZ1" s="97"/>
      <c r="NNA1" s="97"/>
      <c r="NNB1" s="97"/>
      <c r="NNC1" s="97"/>
      <c r="NND1" s="97"/>
      <c r="NNE1" s="97"/>
      <c r="NNF1" s="97"/>
      <c r="NNG1" s="97"/>
      <c r="NNH1" s="97"/>
      <c r="NNI1" s="97"/>
      <c r="NNJ1" s="97"/>
      <c r="NNK1" s="97"/>
      <c r="NNL1" s="97"/>
      <c r="NNM1" s="97"/>
      <c r="NNN1" s="97"/>
      <c r="NNO1" s="97"/>
      <c r="NNP1" s="97"/>
      <c r="NNQ1" s="97"/>
      <c r="NNR1" s="97"/>
      <c r="NNS1" s="97"/>
      <c r="NNT1" s="97"/>
      <c r="NNU1" s="97"/>
      <c r="NNV1" s="97"/>
      <c r="NNW1" s="97"/>
      <c r="NNX1" s="97"/>
      <c r="NNY1" s="97"/>
      <c r="NNZ1" s="97"/>
      <c r="NOA1" s="97"/>
      <c r="NOB1" s="97"/>
      <c r="NOC1" s="97"/>
      <c r="NOD1" s="97"/>
      <c r="NOE1" s="97"/>
      <c r="NOF1" s="97"/>
      <c r="NOG1" s="97"/>
      <c r="NOH1" s="97"/>
      <c r="NOI1" s="97"/>
      <c r="NOJ1" s="97"/>
      <c r="NOK1" s="97"/>
      <c r="NOL1" s="97"/>
      <c r="NOM1" s="97"/>
      <c r="NON1" s="97"/>
      <c r="NOO1" s="97"/>
      <c r="NOP1" s="97"/>
      <c r="NOQ1" s="97"/>
      <c r="NOR1" s="97"/>
      <c r="NOS1" s="97"/>
      <c r="NOT1" s="97"/>
      <c r="NOU1" s="97"/>
      <c r="NOV1" s="97"/>
      <c r="NOW1" s="97"/>
      <c r="NOX1" s="97"/>
      <c r="NOY1" s="97"/>
      <c r="NOZ1" s="97"/>
      <c r="NPA1" s="97"/>
      <c r="NPB1" s="97"/>
      <c r="NPC1" s="97"/>
      <c r="NPD1" s="97"/>
      <c r="NPE1" s="97"/>
      <c r="NPF1" s="97"/>
      <c r="NPG1" s="97"/>
      <c r="NPH1" s="97"/>
      <c r="NPI1" s="97"/>
      <c r="NPJ1" s="97"/>
      <c r="NPK1" s="97"/>
      <c r="NPL1" s="97"/>
      <c r="NPM1" s="97"/>
      <c r="NPN1" s="97"/>
      <c r="NPO1" s="97"/>
      <c r="NPP1" s="97"/>
      <c r="NPQ1" s="97"/>
      <c r="NPR1" s="97"/>
      <c r="NPS1" s="97"/>
      <c r="NPT1" s="97"/>
      <c r="NPU1" s="97"/>
      <c r="NPV1" s="97"/>
      <c r="NPW1" s="97"/>
      <c r="NPX1" s="97"/>
      <c r="NPY1" s="97"/>
      <c r="NPZ1" s="97"/>
      <c r="NQA1" s="97"/>
      <c r="NQB1" s="97"/>
      <c r="NQC1" s="97"/>
      <c r="NQD1" s="97"/>
      <c r="NQE1" s="97"/>
      <c r="NQF1" s="97"/>
      <c r="NQG1" s="97"/>
      <c r="NQH1" s="97"/>
      <c r="NQI1" s="97"/>
      <c r="NQJ1" s="97"/>
      <c r="NQK1" s="97"/>
      <c r="NQL1" s="97"/>
      <c r="NQM1" s="97"/>
      <c r="NQN1" s="97"/>
      <c r="NQO1" s="97"/>
      <c r="NQP1" s="97"/>
      <c r="NQQ1" s="97"/>
      <c r="NQR1" s="97"/>
      <c r="NQS1" s="97"/>
      <c r="NQT1" s="97"/>
      <c r="NQU1" s="97"/>
      <c r="NQV1" s="97"/>
      <c r="NQW1" s="97"/>
      <c r="NQX1" s="97"/>
      <c r="NQY1" s="97"/>
      <c r="NQZ1" s="97"/>
      <c r="NRA1" s="97"/>
      <c r="NRB1" s="97"/>
      <c r="NRC1" s="97"/>
      <c r="NRD1" s="97"/>
      <c r="NRE1" s="97"/>
      <c r="NRF1" s="97"/>
      <c r="NRG1" s="97"/>
      <c r="NRH1" s="97"/>
      <c r="NRI1" s="97"/>
      <c r="NRJ1" s="97"/>
      <c r="NRK1" s="97"/>
      <c r="NRL1" s="97"/>
      <c r="NRM1" s="97"/>
      <c r="NRN1" s="97"/>
      <c r="NRO1" s="97"/>
      <c r="NRP1" s="97"/>
      <c r="NRQ1" s="97"/>
      <c r="NRR1" s="97"/>
      <c r="NRS1" s="97"/>
      <c r="NRT1" s="97"/>
      <c r="NRU1" s="97"/>
      <c r="NRV1" s="97"/>
      <c r="NRW1" s="97"/>
      <c r="NRX1" s="97"/>
      <c r="NRY1" s="97"/>
      <c r="NRZ1" s="97"/>
      <c r="NSA1" s="97"/>
      <c r="NSB1" s="97"/>
      <c r="NSC1" s="97"/>
      <c r="NSD1" s="97"/>
      <c r="NSE1" s="97"/>
      <c r="NSF1" s="97"/>
      <c r="NSG1" s="97"/>
      <c r="NSH1" s="97"/>
      <c r="NSI1" s="97"/>
      <c r="NSJ1" s="97"/>
      <c r="NSK1" s="97"/>
      <c r="NSL1" s="97"/>
      <c r="NSM1" s="97"/>
      <c r="NSN1" s="97"/>
      <c r="NSO1" s="97"/>
      <c r="NSP1" s="97"/>
      <c r="NSQ1" s="97"/>
      <c r="NSR1" s="97"/>
      <c r="NSS1" s="97"/>
      <c r="NST1" s="97"/>
      <c r="NSU1" s="97"/>
      <c r="NSV1" s="97"/>
      <c r="NSW1" s="97"/>
      <c r="NSX1" s="97"/>
      <c r="NSY1" s="97"/>
      <c r="NSZ1" s="97"/>
      <c r="NTA1" s="97"/>
      <c r="NTB1" s="97"/>
      <c r="NTC1" s="97"/>
      <c r="NTD1" s="97"/>
      <c r="NTE1" s="97"/>
      <c r="NTF1" s="97"/>
      <c r="NTG1" s="97"/>
      <c r="NTH1" s="97"/>
      <c r="NTI1" s="97"/>
      <c r="NTJ1" s="97"/>
      <c r="NTK1" s="97"/>
      <c r="NTL1" s="97"/>
      <c r="NTM1" s="97"/>
      <c r="NTN1" s="97"/>
      <c r="NTO1" s="97"/>
      <c r="NTP1" s="97"/>
      <c r="NTQ1" s="97"/>
      <c r="NTR1" s="97"/>
      <c r="NTS1" s="97"/>
      <c r="NTT1" s="97"/>
      <c r="NTU1" s="97"/>
      <c r="NTV1" s="97"/>
      <c r="NTW1" s="97"/>
      <c r="NTX1" s="97"/>
      <c r="NTY1" s="97"/>
      <c r="NTZ1" s="97"/>
      <c r="NUA1" s="97"/>
      <c r="NUB1" s="97"/>
      <c r="NUC1" s="97"/>
      <c r="NUD1" s="97"/>
      <c r="NUE1" s="97"/>
      <c r="NUF1" s="97"/>
      <c r="NUG1" s="97"/>
      <c r="NUH1" s="97"/>
      <c r="NUI1" s="97"/>
      <c r="NUJ1" s="97"/>
      <c r="NUK1" s="97"/>
      <c r="NUL1" s="97"/>
      <c r="NUM1" s="97"/>
      <c r="NUN1" s="97"/>
      <c r="NUO1" s="97"/>
      <c r="NUP1" s="97"/>
      <c r="NUQ1" s="97"/>
      <c r="NUR1" s="97"/>
      <c r="NUS1" s="97"/>
      <c r="NUT1" s="97"/>
      <c r="NUU1" s="97"/>
      <c r="NUV1" s="97"/>
      <c r="NUW1" s="97"/>
      <c r="NUX1" s="97"/>
      <c r="NUY1" s="97"/>
      <c r="NUZ1" s="97"/>
      <c r="NVA1" s="97"/>
      <c r="NVB1" s="97"/>
      <c r="NVC1" s="97"/>
      <c r="NVD1" s="97"/>
      <c r="NVE1" s="97"/>
      <c r="NVF1" s="97"/>
      <c r="NVG1" s="97"/>
      <c r="NVH1" s="97"/>
      <c r="NVI1" s="97"/>
      <c r="NVJ1" s="97"/>
      <c r="NVK1" s="97"/>
      <c r="NVL1" s="97"/>
      <c r="NVM1" s="97"/>
      <c r="NVN1" s="97"/>
      <c r="NVO1" s="97"/>
      <c r="NVP1" s="97"/>
      <c r="NVQ1" s="97"/>
      <c r="NVR1" s="97"/>
      <c r="NVS1" s="97"/>
      <c r="NVT1" s="97"/>
      <c r="NVU1" s="97"/>
      <c r="NVV1" s="97"/>
      <c r="NVW1" s="97"/>
      <c r="NVX1" s="97"/>
      <c r="NVY1" s="97"/>
      <c r="NVZ1" s="97"/>
      <c r="NWA1" s="97"/>
      <c r="NWB1" s="97"/>
      <c r="NWC1" s="97"/>
      <c r="NWD1" s="97"/>
      <c r="NWE1" s="97"/>
      <c r="NWF1" s="97"/>
      <c r="NWG1" s="97"/>
      <c r="NWH1" s="97"/>
      <c r="NWI1" s="97"/>
      <c r="NWJ1" s="97"/>
      <c r="NWK1" s="97"/>
      <c r="NWL1" s="97"/>
      <c r="NWM1" s="97"/>
      <c r="NWN1" s="97"/>
      <c r="NWO1" s="97"/>
      <c r="NWP1" s="97"/>
      <c r="NWQ1" s="97"/>
      <c r="NWR1" s="97"/>
      <c r="NWS1" s="97"/>
      <c r="NWT1" s="97"/>
      <c r="NWU1" s="97"/>
      <c r="NWV1" s="97"/>
      <c r="NWW1" s="97"/>
      <c r="NWX1" s="97"/>
      <c r="NWY1" s="97"/>
      <c r="NWZ1" s="97"/>
      <c r="NXA1" s="97"/>
      <c r="NXB1" s="97"/>
      <c r="NXC1" s="97"/>
      <c r="NXD1" s="97"/>
      <c r="NXE1" s="97"/>
      <c r="NXF1" s="97"/>
      <c r="NXG1" s="97"/>
      <c r="NXH1" s="97"/>
      <c r="NXI1" s="97"/>
      <c r="NXJ1" s="97"/>
      <c r="NXK1" s="97"/>
      <c r="NXL1" s="97"/>
      <c r="NXM1" s="97"/>
      <c r="NXN1" s="97"/>
      <c r="NXO1" s="97"/>
      <c r="NXP1" s="97"/>
      <c r="NXQ1" s="97"/>
      <c r="NXR1" s="97"/>
      <c r="NXS1" s="97"/>
      <c r="NXT1" s="97"/>
      <c r="NXU1" s="97"/>
      <c r="NXV1" s="97"/>
      <c r="NXW1" s="97"/>
      <c r="NXX1" s="97"/>
      <c r="NXY1" s="97"/>
      <c r="NXZ1" s="97"/>
      <c r="NYA1" s="97"/>
      <c r="NYB1" s="97"/>
      <c r="NYC1" s="97"/>
      <c r="NYD1" s="97"/>
      <c r="NYE1" s="97"/>
      <c r="NYF1" s="97"/>
      <c r="NYG1" s="97"/>
      <c r="NYH1" s="97"/>
      <c r="NYI1" s="97"/>
      <c r="NYJ1" s="97"/>
      <c r="NYK1" s="97"/>
      <c r="NYL1" s="97"/>
      <c r="NYM1" s="97"/>
      <c r="NYN1" s="97"/>
      <c r="NYO1" s="97"/>
      <c r="NYP1" s="97"/>
      <c r="NYQ1" s="97"/>
      <c r="NYR1" s="97"/>
      <c r="NYS1" s="97"/>
      <c r="NYT1" s="97"/>
      <c r="NYU1" s="97"/>
      <c r="NYV1" s="97"/>
      <c r="NYW1" s="97"/>
      <c r="NYX1" s="97"/>
      <c r="NYY1" s="97"/>
      <c r="NYZ1" s="97"/>
      <c r="NZA1" s="97"/>
      <c r="NZB1" s="97"/>
      <c r="NZC1" s="97"/>
      <c r="NZD1" s="97"/>
      <c r="NZE1" s="97"/>
      <c r="NZF1" s="97"/>
      <c r="NZG1" s="97"/>
      <c r="NZH1" s="97"/>
      <c r="NZI1" s="97"/>
      <c r="NZJ1" s="97"/>
      <c r="NZK1" s="97"/>
      <c r="NZL1" s="97"/>
      <c r="NZM1" s="97"/>
      <c r="NZN1" s="97"/>
      <c r="NZO1" s="97"/>
      <c r="NZP1" s="97"/>
      <c r="NZQ1" s="97"/>
      <c r="NZR1" s="97"/>
      <c r="NZS1" s="97"/>
      <c r="NZT1" s="97"/>
      <c r="NZU1" s="97"/>
      <c r="NZV1" s="97"/>
      <c r="NZW1" s="97"/>
      <c r="NZX1" s="97"/>
      <c r="NZY1" s="97"/>
      <c r="NZZ1" s="97"/>
      <c r="OAA1" s="97"/>
      <c r="OAB1" s="97"/>
      <c r="OAC1" s="97"/>
      <c r="OAD1" s="97"/>
      <c r="OAE1" s="97"/>
      <c r="OAF1" s="97"/>
      <c r="OAG1" s="97"/>
      <c r="OAH1" s="97"/>
      <c r="OAI1" s="97"/>
      <c r="OAJ1" s="97"/>
      <c r="OAK1" s="97"/>
      <c r="OAL1" s="97"/>
      <c r="OAM1" s="97"/>
      <c r="OAN1" s="97"/>
      <c r="OAO1" s="97"/>
      <c r="OAP1" s="97"/>
      <c r="OAQ1" s="97"/>
      <c r="OAR1" s="97"/>
      <c r="OAS1" s="97"/>
      <c r="OAT1" s="97"/>
      <c r="OAU1" s="97"/>
      <c r="OAV1" s="97"/>
      <c r="OAW1" s="97"/>
      <c r="OAX1" s="97"/>
      <c r="OAY1" s="97"/>
      <c r="OAZ1" s="97"/>
      <c r="OBA1" s="97"/>
      <c r="OBB1" s="97"/>
      <c r="OBC1" s="97"/>
      <c r="OBD1" s="97"/>
      <c r="OBE1" s="97"/>
      <c r="OBF1" s="97"/>
      <c r="OBG1" s="97"/>
      <c r="OBH1" s="97"/>
      <c r="OBI1" s="97"/>
      <c r="OBJ1" s="97"/>
      <c r="OBK1" s="97"/>
      <c r="OBL1" s="97"/>
      <c r="OBM1" s="97"/>
      <c r="OBN1" s="97"/>
      <c r="OBO1" s="97"/>
      <c r="OBP1" s="97"/>
      <c r="OBQ1" s="97"/>
      <c r="OBR1" s="97"/>
      <c r="OBS1" s="97"/>
      <c r="OBT1" s="97"/>
      <c r="OBU1" s="97"/>
      <c r="OBV1" s="97"/>
      <c r="OBW1" s="97"/>
      <c r="OBX1" s="97"/>
      <c r="OBY1" s="97"/>
      <c r="OBZ1" s="97"/>
      <c r="OCA1" s="97"/>
      <c r="OCB1" s="97"/>
      <c r="OCC1" s="97"/>
      <c r="OCD1" s="97"/>
      <c r="OCE1" s="97"/>
      <c r="OCF1" s="97"/>
      <c r="OCG1" s="97"/>
      <c r="OCH1" s="97"/>
      <c r="OCI1" s="97"/>
      <c r="OCJ1" s="97"/>
      <c r="OCK1" s="97"/>
      <c r="OCL1" s="97"/>
      <c r="OCM1" s="97"/>
      <c r="OCN1" s="97"/>
      <c r="OCO1" s="97"/>
      <c r="OCP1" s="97"/>
      <c r="OCQ1" s="97"/>
      <c r="OCR1" s="97"/>
      <c r="OCS1" s="97"/>
      <c r="OCT1" s="97"/>
      <c r="OCU1" s="97"/>
      <c r="OCV1" s="97"/>
      <c r="OCW1" s="97"/>
      <c r="OCX1" s="97"/>
      <c r="OCY1" s="97"/>
      <c r="OCZ1" s="97"/>
      <c r="ODA1" s="97"/>
      <c r="ODB1" s="97"/>
      <c r="ODC1" s="97"/>
      <c r="ODD1" s="97"/>
      <c r="ODE1" s="97"/>
      <c r="ODF1" s="97"/>
      <c r="ODG1" s="97"/>
      <c r="ODH1" s="97"/>
      <c r="ODI1" s="97"/>
      <c r="ODJ1" s="97"/>
      <c r="ODK1" s="97"/>
      <c r="ODL1" s="97"/>
      <c r="ODM1" s="97"/>
      <c r="ODN1" s="97"/>
      <c r="ODO1" s="97"/>
      <c r="ODP1" s="97"/>
      <c r="ODQ1" s="97"/>
      <c r="ODR1" s="97"/>
      <c r="ODS1" s="97"/>
      <c r="ODT1" s="97"/>
      <c r="ODU1" s="97"/>
      <c r="ODV1" s="97"/>
      <c r="ODW1" s="97"/>
      <c r="ODX1" s="97"/>
      <c r="ODY1" s="97"/>
      <c r="ODZ1" s="97"/>
      <c r="OEA1" s="97"/>
      <c r="OEB1" s="97"/>
      <c r="OEC1" s="97"/>
      <c r="OED1" s="97"/>
      <c r="OEE1" s="97"/>
      <c r="OEF1" s="97"/>
      <c r="OEG1" s="97"/>
      <c r="OEH1" s="97"/>
      <c r="OEI1" s="97"/>
      <c r="OEJ1" s="97"/>
      <c r="OEK1" s="97"/>
      <c r="OEL1" s="97"/>
      <c r="OEM1" s="97"/>
      <c r="OEN1" s="97"/>
      <c r="OEO1" s="97"/>
      <c r="OEP1" s="97"/>
      <c r="OEQ1" s="97"/>
      <c r="OER1" s="97"/>
      <c r="OES1" s="97"/>
      <c r="OET1" s="97"/>
      <c r="OEU1" s="97"/>
      <c r="OEV1" s="97"/>
      <c r="OEW1" s="97"/>
      <c r="OEX1" s="97"/>
      <c r="OEY1" s="97"/>
      <c r="OEZ1" s="97"/>
      <c r="OFA1" s="97"/>
      <c r="OFB1" s="97"/>
      <c r="OFC1" s="97"/>
      <c r="OFD1" s="97"/>
      <c r="OFE1" s="97"/>
      <c r="OFF1" s="97"/>
      <c r="OFG1" s="97"/>
      <c r="OFH1" s="97"/>
      <c r="OFI1" s="97"/>
      <c r="OFJ1" s="97"/>
      <c r="OFK1" s="97"/>
      <c r="OFL1" s="97"/>
      <c r="OFM1" s="97"/>
      <c r="OFN1" s="97"/>
      <c r="OFO1" s="97"/>
      <c r="OFP1" s="97"/>
      <c r="OFQ1" s="97"/>
      <c r="OFR1" s="97"/>
      <c r="OFS1" s="97"/>
      <c r="OFT1" s="97"/>
      <c r="OFU1" s="97"/>
      <c r="OFV1" s="97"/>
      <c r="OFW1" s="97"/>
      <c r="OFX1" s="97"/>
      <c r="OFY1" s="97"/>
      <c r="OFZ1" s="97"/>
      <c r="OGA1" s="97"/>
      <c r="OGB1" s="97"/>
      <c r="OGC1" s="97"/>
      <c r="OGD1" s="97"/>
      <c r="OGE1" s="97"/>
      <c r="OGF1" s="97"/>
      <c r="OGG1" s="97"/>
      <c r="OGH1" s="97"/>
      <c r="OGI1" s="97"/>
      <c r="OGJ1" s="97"/>
      <c r="OGK1" s="97"/>
      <c r="OGL1" s="97"/>
      <c r="OGM1" s="97"/>
      <c r="OGN1" s="97"/>
      <c r="OGO1" s="97"/>
      <c r="OGP1" s="97"/>
      <c r="OGQ1" s="97"/>
      <c r="OGR1" s="97"/>
      <c r="OGS1" s="97"/>
      <c r="OGT1" s="97"/>
      <c r="OGU1" s="97"/>
      <c r="OGV1" s="97"/>
      <c r="OGW1" s="97"/>
      <c r="OGX1" s="97"/>
      <c r="OGY1" s="97"/>
      <c r="OGZ1" s="97"/>
      <c r="OHA1" s="97"/>
      <c r="OHB1" s="97"/>
      <c r="OHC1" s="97"/>
      <c r="OHD1" s="97"/>
      <c r="OHE1" s="97"/>
      <c r="OHF1" s="97"/>
      <c r="OHG1" s="97"/>
      <c r="OHH1" s="97"/>
      <c r="OHI1" s="97"/>
      <c r="OHJ1" s="97"/>
      <c r="OHK1" s="97"/>
      <c r="OHL1" s="97"/>
      <c r="OHM1" s="97"/>
      <c r="OHN1" s="97"/>
      <c r="OHO1" s="97"/>
      <c r="OHP1" s="97"/>
      <c r="OHQ1" s="97"/>
      <c r="OHR1" s="97"/>
      <c r="OHS1" s="97"/>
      <c r="OHT1" s="97"/>
      <c r="OHU1" s="97"/>
      <c r="OHV1" s="97"/>
      <c r="OHW1" s="97"/>
      <c r="OHX1" s="97"/>
      <c r="OHY1" s="97"/>
      <c r="OHZ1" s="97"/>
      <c r="OIA1" s="97"/>
      <c r="OIB1" s="97"/>
      <c r="OIC1" s="97"/>
      <c r="OID1" s="97"/>
      <c r="OIE1" s="97"/>
      <c r="OIF1" s="97"/>
      <c r="OIG1" s="97"/>
      <c r="OIH1" s="97"/>
      <c r="OII1" s="97"/>
      <c r="OIJ1" s="97"/>
      <c r="OIK1" s="97"/>
      <c r="OIL1" s="97"/>
      <c r="OIM1" s="97"/>
      <c r="OIN1" s="97"/>
      <c r="OIO1" s="97"/>
      <c r="OIP1" s="97"/>
      <c r="OIQ1" s="97"/>
      <c r="OIR1" s="97"/>
      <c r="OIS1" s="97"/>
      <c r="OIT1" s="97"/>
      <c r="OIU1" s="97"/>
      <c r="OIV1" s="97"/>
      <c r="OIW1" s="97"/>
      <c r="OIX1" s="97"/>
      <c r="OIY1" s="97"/>
      <c r="OIZ1" s="97"/>
      <c r="OJA1" s="97"/>
      <c r="OJB1" s="97"/>
      <c r="OJC1" s="97"/>
      <c r="OJD1" s="97"/>
      <c r="OJE1" s="97"/>
      <c r="OJF1" s="97"/>
      <c r="OJG1" s="97"/>
      <c r="OJH1" s="97"/>
      <c r="OJI1" s="97"/>
      <c r="OJJ1" s="97"/>
      <c r="OJK1" s="97"/>
      <c r="OJL1" s="97"/>
      <c r="OJM1" s="97"/>
      <c r="OJN1" s="97"/>
      <c r="OJO1" s="97"/>
      <c r="OJP1" s="97"/>
      <c r="OJQ1" s="97"/>
      <c r="OJR1" s="97"/>
      <c r="OJS1" s="97"/>
      <c r="OJT1" s="97"/>
      <c r="OJU1" s="97"/>
      <c r="OJV1" s="97"/>
      <c r="OJW1" s="97"/>
      <c r="OJX1" s="97"/>
      <c r="OJY1" s="97"/>
      <c r="OJZ1" s="97"/>
      <c r="OKA1" s="97"/>
      <c r="OKB1" s="97"/>
      <c r="OKC1" s="97"/>
      <c r="OKD1" s="97"/>
      <c r="OKE1" s="97"/>
      <c r="OKF1" s="97"/>
      <c r="OKG1" s="97"/>
      <c r="OKH1" s="97"/>
      <c r="OKI1" s="97"/>
      <c r="OKJ1" s="97"/>
      <c r="OKK1" s="97"/>
      <c r="OKL1" s="97"/>
      <c r="OKM1" s="97"/>
      <c r="OKN1" s="97"/>
      <c r="OKO1" s="97"/>
      <c r="OKP1" s="97"/>
      <c r="OKQ1" s="97"/>
      <c r="OKR1" s="97"/>
      <c r="OKS1" s="97"/>
      <c r="OKT1" s="97"/>
      <c r="OKU1" s="97"/>
      <c r="OKV1" s="97"/>
      <c r="OKW1" s="97"/>
      <c r="OKX1" s="97"/>
      <c r="OKY1" s="97"/>
      <c r="OKZ1" s="97"/>
      <c r="OLA1" s="97"/>
      <c r="OLB1" s="97"/>
      <c r="OLC1" s="97"/>
      <c r="OLD1" s="97"/>
      <c r="OLE1" s="97"/>
      <c r="OLF1" s="97"/>
      <c r="OLG1" s="97"/>
      <c r="OLH1" s="97"/>
      <c r="OLI1" s="97"/>
      <c r="OLJ1" s="97"/>
      <c r="OLK1" s="97"/>
      <c r="OLL1" s="97"/>
      <c r="OLM1" s="97"/>
      <c r="OLN1" s="97"/>
      <c r="OLO1" s="97"/>
      <c r="OLP1" s="97"/>
      <c r="OLQ1" s="97"/>
      <c r="OLR1" s="97"/>
      <c r="OLS1" s="97"/>
      <c r="OLT1" s="97"/>
      <c r="OLU1" s="97"/>
      <c r="OLV1" s="97"/>
      <c r="OLW1" s="97"/>
      <c r="OLX1" s="97"/>
      <c r="OLY1" s="97"/>
      <c r="OLZ1" s="97"/>
      <c r="OMA1" s="97"/>
      <c r="OMB1" s="97"/>
      <c r="OMC1" s="97"/>
      <c r="OMD1" s="97"/>
      <c r="OME1" s="97"/>
      <c r="OMF1" s="97"/>
      <c r="OMG1" s="97"/>
      <c r="OMH1" s="97"/>
      <c r="OMI1" s="97"/>
      <c r="OMJ1" s="97"/>
      <c r="OMK1" s="97"/>
      <c r="OML1" s="97"/>
      <c r="OMM1" s="97"/>
      <c r="OMN1" s="97"/>
      <c r="OMO1" s="97"/>
      <c r="OMP1" s="97"/>
      <c r="OMQ1" s="97"/>
      <c r="OMR1" s="97"/>
      <c r="OMS1" s="97"/>
      <c r="OMT1" s="97"/>
      <c r="OMU1" s="97"/>
      <c r="OMV1" s="97"/>
      <c r="OMW1" s="97"/>
      <c r="OMX1" s="97"/>
      <c r="OMY1" s="97"/>
      <c r="OMZ1" s="97"/>
      <c r="ONA1" s="97"/>
      <c r="ONB1" s="97"/>
      <c r="ONC1" s="97"/>
      <c r="OND1" s="97"/>
      <c r="ONE1" s="97"/>
      <c r="ONF1" s="97"/>
      <c r="ONG1" s="97"/>
      <c r="ONH1" s="97"/>
      <c r="ONI1" s="97"/>
      <c r="ONJ1" s="97"/>
      <c r="ONK1" s="97"/>
      <c r="ONL1" s="97"/>
      <c r="ONM1" s="97"/>
      <c r="ONN1" s="97"/>
      <c r="ONO1" s="97"/>
      <c r="ONP1" s="97"/>
      <c r="ONQ1" s="97"/>
      <c r="ONR1" s="97"/>
      <c r="ONS1" s="97"/>
      <c r="ONT1" s="97"/>
      <c r="ONU1" s="97"/>
      <c r="ONV1" s="97"/>
      <c r="ONW1" s="97"/>
      <c r="ONX1" s="97"/>
      <c r="ONY1" s="97"/>
      <c r="ONZ1" s="97"/>
      <c r="OOA1" s="97"/>
      <c r="OOB1" s="97"/>
      <c r="OOC1" s="97"/>
      <c r="OOD1" s="97"/>
      <c r="OOE1" s="97"/>
      <c r="OOF1" s="97"/>
      <c r="OOG1" s="97"/>
      <c r="OOH1" s="97"/>
      <c r="OOI1" s="97"/>
      <c r="OOJ1" s="97"/>
      <c r="OOK1" s="97"/>
      <c r="OOL1" s="97"/>
      <c r="OOM1" s="97"/>
      <c r="OON1" s="97"/>
      <c r="OOO1" s="97"/>
      <c r="OOP1" s="97"/>
      <c r="OOQ1" s="97"/>
      <c r="OOR1" s="97"/>
      <c r="OOS1" s="97"/>
      <c r="OOT1" s="97"/>
      <c r="OOU1" s="97"/>
      <c r="OOV1" s="97"/>
      <c r="OOW1" s="97"/>
      <c r="OOX1" s="97"/>
      <c r="OOY1" s="97"/>
      <c r="OOZ1" s="97"/>
      <c r="OPA1" s="97"/>
      <c r="OPB1" s="97"/>
      <c r="OPC1" s="97"/>
      <c r="OPD1" s="97"/>
      <c r="OPE1" s="97"/>
      <c r="OPF1" s="97"/>
      <c r="OPG1" s="97"/>
      <c r="OPH1" s="97"/>
      <c r="OPI1" s="97"/>
      <c r="OPJ1" s="97"/>
      <c r="OPK1" s="97"/>
      <c r="OPL1" s="97"/>
      <c r="OPM1" s="97"/>
      <c r="OPN1" s="97"/>
      <c r="OPO1" s="97"/>
      <c r="OPP1" s="97"/>
      <c r="OPQ1" s="97"/>
      <c r="OPR1" s="97"/>
      <c r="OPS1" s="97"/>
      <c r="OPT1" s="97"/>
      <c r="OPU1" s="97"/>
      <c r="OPV1" s="97"/>
      <c r="OPW1" s="97"/>
      <c r="OPX1" s="97"/>
      <c r="OPY1" s="97"/>
      <c r="OPZ1" s="97"/>
      <c r="OQA1" s="97"/>
      <c r="OQB1" s="97"/>
      <c r="OQC1" s="97"/>
      <c r="OQD1" s="97"/>
      <c r="OQE1" s="97"/>
      <c r="OQF1" s="97"/>
      <c r="OQG1" s="97"/>
      <c r="OQH1" s="97"/>
      <c r="OQI1" s="97"/>
      <c r="OQJ1" s="97"/>
      <c r="OQK1" s="97"/>
      <c r="OQL1" s="97"/>
      <c r="OQM1" s="97"/>
      <c r="OQN1" s="97"/>
      <c r="OQO1" s="97"/>
      <c r="OQP1" s="97"/>
      <c r="OQQ1" s="97"/>
      <c r="OQR1" s="97"/>
      <c r="OQS1" s="97"/>
      <c r="OQT1" s="97"/>
      <c r="OQU1" s="97"/>
      <c r="OQV1" s="97"/>
      <c r="OQW1" s="97"/>
      <c r="OQX1" s="97"/>
      <c r="OQY1" s="97"/>
      <c r="OQZ1" s="97"/>
      <c r="ORA1" s="97"/>
      <c r="ORB1" s="97"/>
      <c r="ORC1" s="97"/>
      <c r="ORD1" s="97"/>
      <c r="ORE1" s="97"/>
      <c r="ORF1" s="97"/>
      <c r="ORG1" s="97"/>
      <c r="ORH1" s="97"/>
      <c r="ORI1" s="97"/>
      <c r="ORJ1" s="97"/>
      <c r="ORK1" s="97"/>
      <c r="ORL1" s="97"/>
      <c r="ORM1" s="97"/>
      <c r="ORN1" s="97"/>
      <c r="ORO1" s="97"/>
      <c r="ORP1" s="97"/>
      <c r="ORQ1" s="97"/>
      <c r="ORR1" s="97"/>
      <c r="ORS1" s="97"/>
      <c r="ORT1" s="97"/>
      <c r="ORU1" s="97"/>
      <c r="ORV1" s="97"/>
      <c r="ORW1" s="97"/>
      <c r="ORX1" s="97"/>
      <c r="ORY1" s="97"/>
      <c r="ORZ1" s="97"/>
      <c r="OSA1" s="97"/>
      <c r="OSB1" s="97"/>
      <c r="OSC1" s="97"/>
      <c r="OSD1" s="97"/>
      <c r="OSE1" s="97"/>
      <c r="OSF1" s="97"/>
      <c r="OSG1" s="97"/>
      <c r="OSH1" s="97"/>
      <c r="OSI1" s="97"/>
      <c r="OSJ1" s="97"/>
      <c r="OSK1" s="97"/>
      <c r="OSL1" s="97"/>
      <c r="OSM1" s="97"/>
      <c r="OSN1" s="97"/>
      <c r="OSO1" s="97"/>
      <c r="OSP1" s="97"/>
      <c r="OSQ1" s="97"/>
      <c r="OSR1" s="97"/>
      <c r="OSS1" s="97"/>
      <c r="OST1" s="97"/>
      <c r="OSU1" s="97"/>
      <c r="OSV1" s="97"/>
      <c r="OSW1" s="97"/>
      <c r="OSX1" s="97"/>
      <c r="OSY1" s="97"/>
      <c r="OSZ1" s="97"/>
      <c r="OTA1" s="97"/>
      <c r="OTB1" s="97"/>
      <c r="OTC1" s="97"/>
      <c r="OTD1" s="97"/>
      <c r="OTE1" s="97"/>
      <c r="OTF1" s="97"/>
      <c r="OTG1" s="97"/>
      <c r="OTH1" s="97"/>
      <c r="OTI1" s="97"/>
      <c r="OTJ1" s="97"/>
      <c r="OTK1" s="97"/>
      <c r="OTL1" s="97"/>
      <c r="OTM1" s="97"/>
      <c r="OTN1" s="97"/>
      <c r="OTO1" s="97"/>
      <c r="OTP1" s="97"/>
      <c r="OTQ1" s="97"/>
      <c r="OTR1" s="97"/>
      <c r="OTS1" s="97"/>
      <c r="OTT1" s="97"/>
      <c r="OTU1" s="97"/>
      <c r="OTV1" s="97"/>
      <c r="OTW1" s="97"/>
      <c r="OTX1" s="97"/>
      <c r="OTY1" s="97"/>
      <c r="OTZ1" s="97"/>
      <c r="OUA1" s="97"/>
      <c r="OUB1" s="97"/>
      <c r="OUC1" s="97"/>
      <c r="OUD1" s="97"/>
      <c r="OUE1" s="97"/>
      <c r="OUF1" s="97"/>
      <c r="OUG1" s="97"/>
      <c r="OUH1" s="97"/>
      <c r="OUI1" s="97"/>
      <c r="OUJ1" s="97"/>
      <c r="OUK1" s="97"/>
      <c r="OUL1" s="97"/>
      <c r="OUM1" s="97"/>
      <c r="OUN1" s="97"/>
      <c r="OUO1" s="97"/>
      <c r="OUP1" s="97"/>
      <c r="OUQ1" s="97"/>
      <c r="OUR1" s="97"/>
      <c r="OUS1" s="97"/>
      <c r="OUT1" s="97"/>
      <c r="OUU1" s="97"/>
      <c r="OUV1" s="97"/>
      <c r="OUW1" s="97"/>
      <c r="OUX1" s="97"/>
      <c r="OUY1" s="97"/>
      <c r="OUZ1" s="97"/>
      <c r="OVA1" s="97"/>
      <c r="OVB1" s="97"/>
      <c r="OVC1" s="97"/>
      <c r="OVD1" s="97"/>
      <c r="OVE1" s="97"/>
      <c r="OVF1" s="97"/>
      <c r="OVG1" s="97"/>
      <c r="OVH1" s="97"/>
      <c r="OVI1" s="97"/>
      <c r="OVJ1" s="97"/>
      <c r="OVK1" s="97"/>
      <c r="OVL1" s="97"/>
      <c r="OVM1" s="97"/>
      <c r="OVN1" s="97"/>
      <c r="OVO1" s="97"/>
      <c r="OVP1" s="97"/>
      <c r="OVQ1" s="97"/>
      <c r="OVR1" s="97"/>
      <c r="OVS1" s="97"/>
      <c r="OVT1" s="97"/>
      <c r="OVU1" s="97"/>
      <c r="OVV1" s="97"/>
      <c r="OVW1" s="97"/>
      <c r="OVX1" s="97"/>
      <c r="OVY1" s="97"/>
      <c r="OVZ1" s="97"/>
      <c r="OWA1" s="97"/>
      <c r="OWB1" s="97"/>
      <c r="OWC1" s="97"/>
      <c r="OWD1" s="97"/>
      <c r="OWE1" s="97"/>
      <c r="OWF1" s="97"/>
      <c r="OWG1" s="97"/>
      <c r="OWH1" s="97"/>
      <c r="OWI1" s="97"/>
      <c r="OWJ1" s="97"/>
      <c r="OWK1" s="97"/>
      <c r="OWL1" s="97"/>
      <c r="OWM1" s="97"/>
      <c r="OWN1" s="97"/>
      <c r="OWO1" s="97"/>
      <c r="OWP1" s="97"/>
      <c r="OWQ1" s="97"/>
      <c r="OWR1" s="97"/>
      <c r="OWS1" s="97"/>
      <c r="OWT1" s="97"/>
      <c r="OWU1" s="97"/>
      <c r="OWV1" s="97"/>
      <c r="OWW1" s="97"/>
      <c r="OWX1" s="97"/>
      <c r="OWY1" s="97"/>
      <c r="OWZ1" s="97"/>
      <c r="OXA1" s="97"/>
      <c r="OXB1" s="97"/>
      <c r="OXC1" s="97"/>
      <c r="OXD1" s="97"/>
      <c r="OXE1" s="97"/>
      <c r="OXF1" s="97"/>
      <c r="OXG1" s="97"/>
      <c r="OXH1" s="97"/>
      <c r="OXI1" s="97"/>
      <c r="OXJ1" s="97"/>
      <c r="OXK1" s="97"/>
      <c r="OXL1" s="97"/>
      <c r="OXM1" s="97"/>
      <c r="OXN1" s="97"/>
      <c r="OXO1" s="97"/>
      <c r="OXP1" s="97"/>
      <c r="OXQ1" s="97"/>
      <c r="OXR1" s="97"/>
      <c r="OXS1" s="97"/>
      <c r="OXT1" s="97"/>
      <c r="OXU1" s="97"/>
      <c r="OXV1" s="97"/>
      <c r="OXW1" s="97"/>
      <c r="OXX1" s="97"/>
      <c r="OXY1" s="97"/>
      <c r="OXZ1" s="97"/>
      <c r="OYA1" s="97"/>
      <c r="OYB1" s="97"/>
      <c r="OYC1" s="97"/>
      <c r="OYD1" s="97"/>
      <c r="OYE1" s="97"/>
      <c r="OYF1" s="97"/>
      <c r="OYG1" s="97"/>
      <c r="OYH1" s="97"/>
      <c r="OYI1" s="97"/>
      <c r="OYJ1" s="97"/>
      <c r="OYK1" s="97"/>
      <c r="OYL1" s="97"/>
      <c r="OYM1" s="97"/>
      <c r="OYN1" s="97"/>
      <c r="OYO1" s="97"/>
      <c r="OYP1" s="97"/>
      <c r="OYQ1" s="97"/>
      <c r="OYR1" s="97"/>
      <c r="OYS1" s="97"/>
      <c r="OYT1" s="97"/>
      <c r="OYU1" s="97"/>
      <c r="OYV1" s="97"/>
      <c r="OYW1" s="97"/>
      <c r="OYX1" s="97"/>
      <c r="OYY1" s="97"/>
      <c r="OYZ1" s="97"/>
      <c r="OZA1" s="97"/>
      <c r="OZB1" s="97"/>
      <c r="OZC1" s="97"/>
      <c r="OZD1" s="97"/>
      <c r="OZE1" s="97"/>
      <c r="OZF1" s="97"/>
      <c r="OZG1" s="97"/>
      <c r="OZH1" s="97"/>
      <c r="OZI1" s="97"/>
      <c r="OZJ1" s="97"/>
      <c r="OZK1" s="97"/>
      <c r="OZL1" s="97"/>
      <c r="OZM1" s="97"/>
      <c r="OZN1" s="97"/>
      <c r="OZO1" s="97"/>
      <c r="OZP1" s="97"/>
      <c r="OZQ1" s="97"/>
      <c r="OZR1" s="97"/>
      <c r="OZS1" s="97"/>
      <c r="OZT1" s="97"/>
      <c r="OZU1" s="97"/>
      <c r="OZV1" s="97"/>
      <c r="OZW1" s="97"/>
      <c r="OZX1" s="97"/>
      <c r="OZY1" s="97"/>
      <c r="OZZ1" s="97"/>
      <c r="PAA1" s="97"/>
      <c r="PAB1" s="97"/>
      <c r="PAC1" s="97"/>
      <c r="PAD1" s="97"/>
      <c r="PAE1" s="97"/>
      <c r="PAF1" s="97"/>
      <c r="PAG1" s="97"/>
      <c r="PAH1" s="97"/>
      <c r="PAI1" s="97"/>
      <c r="PAJ1" s="97"/>
      <c r="PAK1" s="97"/>
      <c r="PAL1" s="97"/>
      <c r="PAM1" s="97"/>
      <c r="PAN1" s="97"/>
      <c r="PAO1" s="97"/>
      <c r="PAP1" s="97"/>
      <c r="PAQ1" s="97"/>
      <c r="PAR1" s="97"/>
      <c r="PAS1" s="97"/>
      <c r="PAT1" s="97"/>
      <c r="PAU1" s="97"/>
      <c r="PAV1" s="97"/>
      <c r="PAW1" s="97"/>
      <c r="PAX1" s="97"/>
      <c r="PAY1" s="97"/>
      <c r="PAZ1" s="97"/>
      <c r="PBA1" s="97"/>
      <c r="PBB1" s="97"/>
      <c r="PBC1" s="97"/>
      <c r="PBD1" s="97"/>
      <c r="PBE1" s="97"/>
      <c r="PBF1" s="97"/>
      <c r="PBG1" s="97"/>
      <c r="PBH1" s="97"/>
      <c r="PBI1" s="97"/>
      <c r="PBJ1" s="97"/>
      <c r="PBK1" s="97"/>
      <c r="PBL1" s="97"/>
      <c r="PBM1" s="97"/>
      <c r="PBN1" s="97"/>
      <c r="PBO1" s="97"/>
      <c r="PBP1" s="97"/>
      <c r="PBQ1" s="97"/>
      <c r="PBR1" s="97"/>
      <c r="PBS1" s="97"/>
      <c r="PBT1" s="97"/>
      <c r="PBU1" s="97"/>
      <c r="PBV1" s="97"/>
      <c r="PBW1" s="97"/>
      <c r="PBX1" s="97"/>
      <c r="PBY1" s="97"/>
      <c r="PBZ1" s="97"/>
      <c r="PCA1" s="97"/>
      <c r="PCB1" s="97"/>
      <c r="PCC1" s="97"/>
      <c r="PCD1" s="97"/>
      <c r="PCE1" s="97"/>
      <c r="PCF1" s="97"/>
      <c r="PCG1" s="97"/>
      <c r="PCH1" s="97"/>
      <c r="PCI1" s="97"/>
      <c r="PCJ1" s="97"/>
      <c r="PCK1" s="97"/>
      <c r="PCL1" s="97"/>
      <c r="PCM1" s="97"/>
      <c r="PCN1" s="97"/>
      <c r="PCO1" s="97"/>
      <c r="PCP1" s="97"/>
      <c r="PCQ1" s="97"/>
      <c r="PCR1" s="97"/>
      <c r="PCS1" s="97"/>
      <c r="PCT1" s="97"/>
      <c r="PCU1" s="97"/>
      <c r="PCV1" s="97"/>
      <c r="PCW1" s="97"/>
      <c r="PCX1" s="97"/>
      <c r="PCY1" s="97"/>
      <c r="PCZ1" s="97"/>
      <c r="PDA1" s="97"/>
      <c r="PDB1" s="97"/>
      <c r="PDC1" s="97"/>
      <c r="PDD1" s="97"/>
      <c r="PDE1" s="97"/>
      <c r="PDF1" s="97"/>
      <c r="PDG1" s="97"/>
      <c r="PDH1" s="97"/>
      <c r="PDI1" s="97"/>
      <c r="PDJ1" s="97"/>
      <c r="PDK1" s="97"/>
      <c r="PDL1" s="97"/>
      <c r="PDM1" s="97"/>
      <c r="PDN1" s="97"/>
      <c r="PDO1" s="97"/>
      <c r="PDP1" s="97"/>
      <c r="PDQ1" s="97"/>
      <c r="PDR1" s="97"/>
      <c r="PDS1" s="97"/>
      <c r="PDT1" s="97"/>
      <c r="PDU1" s="97"/>
      <c r="PDV1" s="97"/>
      <c r="PDW1" s="97"/>
      <c r="PDX1" s="97"/>
      <c r="PDY1" s="97"/>
      <c r="PDZ1" s="97"/>
      <c r="PEA1" s="97"/>
      <c r="PEB1" s="97"/>
      <c r="PEC1" s="97"/>
      <c r="PED1" s="97"/>
      <c r="PEE1" s="97"/>
      <c r="PEF1" s="97"/>
      <c r="PEG1" s="97"/>
      <c r="PEH1" s="97"/>
      <c r="PEI1" s="97"/>
      <c r="PEJ1" s="97"/>
      <c r="PEK1" s="97"/>
      <c r="PEL1" s="97"/>
      <c r="PEM1" s="97"/>
      <c r="PEN1" s="97"/>
      <c r="PEO1" s="97"/>
      <c r="PEP1" s="97"/>
      <c r="PEQ1" s="97"/>
      <c r="PER1" s="97"/>
      <c r="PES1" s="97"/>
      <c r="PET1" s="97"/>
      <c r="PEU1" s="97"/>
      <c r="PEV1" s="97"/>
      <c r="PEW1" s="97"/>
      <c r="PEX1" s="97"/>
      <c r="PEY1" s="97"/>
      <c r="PEZ1" s="97"/>
      <c r="PFA1" s="97"/>
      <c r="PFB1" s="97"/>
      <c r="PFC1" s="97"/>
      <c r="PFD1" s="97"/>
      <c r="PFE1" s="97"/>
      <c r="PFF1" s="97"/>
      <c r="PFG1" s="97"/>
      <c r="PFH1" s="97"/>
      <c r="PFI1" s="97"/>
      <c r="PFJ1" s="97"/>
      <c r="PFK1" s="97"/>
      <c r="PFL1" s="97"/>
      <c r="PFM1" s="97"/>
      <c r="PFN1" s="97"/>
      <c r="PFO1" s="97"/>
      <c r="PFP1" s="97"/>
      <c r="PFQ1" s="97"/>
      <c r="PFR1" s="97"/>
      <c r="PFS1" s="97"/>
      <c r="PFT1" s="97"/>
      <c r="PFU1" s="97"/>
      <c r="PFV1" s="97"/>
      <c r="PFW1" s="97"/>
      <c r="PFX1" s="97"/>
      <c r="PFY1" s="97"/>
      <c r="PFZ1" s="97"/>
      <c r="PGA1" s="97"/>
      <c r="PGB1" s="97"/>
      <c r="PGC1" s="97"/>
      <c r="PGD1" s="97"/>
      <c r="PGE1" s="97"/>
      <c r="PGF1" s="97"/>
      <c r="PGG1" s="97"/>
      <c r="PGH1" s="97"/>
      <c r="PGI1" s="97"/>
      <c r="PGJ1" s="97"/>
      <c r="PGK1" s="97"/>
      <c r="PGL1" s="97"/>
      <c r="PGM1" s="97"/>
      <c r="PGN1" s="97"/>
      <c r="PGO1" s="97"/>
      <c r="PGP1" s="97"/>
      <c r="PGQ1" s="97"/>
      <c r="PGR1" s="97"/>
      <c r="PGS1" s="97"/>
      <c r="PGT1" s="97"/>
      <c r="PGU1" s="97"/>
      <c r="PGV1" s="97"/>
      <c r="PGW1" s="97"/>
      <c r="PGX1" s="97"/>
      <c r="PGY1" s="97"/>
      <c r="PGZ1" s="97"/>
      <c r="PHA1" s="97"/>
      <c r="PHB1" s="97"/>
      <c r="PHC1" s="97"/>
      <c r="PHD1" s="97"/>
      <c r="PHE1" s="97"/>
      <c r="PHF1" s="97"/>
      <c r="PHG1" s="97"/>
      <c r="PHH1" s="97"/>
      <c r="PHI1" s="97"/>
      <c r="PHJ1" s="97"/>
      <c r="PHK1" s="97"/>
      <c r="PHL1" s="97"/>
      <c r="PHM1" s="97"/>
      <c r="PHN1" s="97"/>
      <c r="PHO1" s="97"/>
      <c r="PHP1" s="97"/>
      <c r="PHQ1" s="97"/>
      <c r="PHR1" s="97"/>
      <c r="PHS1" s="97"/>
      <c r="PHT1" s="97"/>
      <c r="PHU1" s="97"/>
      <c r="PHV1" s="97"/>
      <c r="PHW1" s="97"/>
      <c r="PHX1" s="97"/>
      <c r="PHY1" s="97"/>
      <c r="PHZ1" s="97"/>
      <c r="PIA1" s="97"/>
      <c r="PIB1" s="97"/>
      <c r="PIC1" s="97"/>
      <c r="PID1" s="97"/>
      <c r="PIE1" s="97"/>
      <c r="PIF1" s="97"/>
      <c r="PIG1" s="97"/>
      <c r="PIH1" s="97"/>
      <c r="PII1" s="97"/>
      <c r="PIJ1" s="97"/>
      <c r="PIK1" s="97"/>
      <c r="PIL1" s="97"/>
      <c r="PIM1" s="97"/>
      <c r="PIN1" s="97"/>
      <c r="PIO1" s="97"/>
      <c r="PIP1" s="97"/>
      <c r="PIQ1" s="97"/>
      <c r="PIR1" s="97"/>
      <c r="PIS1" s="97"/>
      <c r="PIT1" s="97"/>
      <c r="PIU1" s="97"/>
      <c r="PIV1" s="97"/>
      <c r="PIW1" s="97"/>
      <c r="PIX1" s="97"/>
      <c r="PIY1" s="97"/>
      <c r="PIZ1" s="97"/>
      <c r="PJA1" s="97"/>
      <c r="PJB1" s="97"/>
      <c r="PJC1" s="97"/>
      <c r="PJD1" s="97"/>
      <c r="PJE1" s="97"/>
      <c r="PJF1" s="97"/>
      <c r="PJG1" s="97"/>
      <c r="PJH1" s="97"/>
      <c r="PJI1" s="97"/>
      <c r="PJJ1" s="97"/>
      <c r="PJK1" s="97"/>
      <c r="PJL1" s="97"/>
      <c r="PJM1" s="97"/>
      <c r="PJN1" s="97"/>
      <c r="PJO1" s="97"/>
      <c r="PJP1" s="97"/>
      <c r="PJQ1" s="97"/>
      <c r="PJR1" s="97"/>
      <c r="PJS1" s="97"/>
      <c r="PJT1" s="97"/>
      <c r="PJU1" s="97"/>
      <c r="PJV1" s="97"/>
      <c r="PJW1" s="97"/>
      <c r="PJX1" s="97"/>
      <c r="PJY1" s="97"/>
      <c r="PJZ1" s="97"/>
      <c r="PKA1" s="97"/>
      <c r="PKB1" s="97"/>
      <c r="PKC1" s="97"/>
      <c r="PKD1" s="97"/>
      <c r="PKE1" s="97"/>
      <c r="PKF1" s="97"/>
      <c r="PKG1" s="97"/>
      <c r="PKH1" s="97"/>
      <c r="PKI1" s="97"/>
      <c r="PKJ1" s="97"/>
      <c r="PKK1" s="97"/>
      <c r="PKL1" s="97"/>
      <c r="PKM1" s="97"/>
      <c r="PKN1" s="97"/>
      <c r="PKO1" s="97"/>
      <c r="PKP1" s="97"/>
      <c r="PKQ1" s="97"/>
      <c r="PKR1" s="97"/>
      <c r="PKS1" s="97"/>
      <c r="PKT1" s="97"/>
      <c r="PKU1" s="97"/>
      <c r="PKV1" s="97"/>
      <c r="PKW1" s="97"/>
      <c r="PKX1" s="97"/>
      <c r="PKY1" s="97"/>
      <c r="PKZ1" s="97"/>
      <c r="PLA1" s="97"/>
      <c r="PLB1" s="97"/>
      <c r="PLC1" s="97"/>
      <c r="PLD1" s="97"/>
      <c r="PLE1" s="97"/>
      <c r="PLF1" s="97"/>
      <c r="PLG1" s="97"/>
      <c r="PLH1" s="97"/>
      <c r="PLI1" s="97"/>
      <c r="PLJ1" s="97"/>
      <c r="PLK1" s="97"/>
      <c r="PLL1" s="97"/>
      <c r="PLM1" s="97"/>
      <c r="PLN1" s="97"/>
      <c r="PLO1" s="97"/>
      <c r="PLP1" s="97"/>
      <c r="PLQ1" s="97"/>
      <c r="PLR1" s="97"/>
      <c r="PLS1" s="97"/>
      <c r="PLT1" s="97"/>
      <c r="PLU1" s="97"/>
      <c r="PLV1" s="97"/>
      <c r="PLW1" s="97"/>
      <c r="PLX1" s="97"/>
      <c r="PLY1" s="97"/>
      <c r="PLZ1" s="97"/>
      <c r="PMA1" s="97"/>
      <c r="PMB1" s="97"/>
      <c r="PMC1" s="97"/>
      <c r="PMD1" s="97"/>
      <c r="PME1" s="97"/>
      <c r="PMF1" s="97"/>
      <c r="PMG1" s="97"/>
      <c r="PMH1" s="97"/>
      <c r="PMI1" s="97"/>
      <c r="PMJ1" s="97"/>
      <c r="PMK1" s="97"/>
      <c r="PML1" s="97"/>
      <c r="PMM1" s="97"/>
      <c r="PMN1" s="97"/>
      <c r="PMO1" s="97"/>
      <c r="PMP1" s="97"/>
      <c r="PMQ1" s="97"/>
      <c r="PMR1" s="97"/>
      <c r="PMS1" s="97"/>
      <c r="PMT1" s="97"/>
      <c r="PMU1" s="97"/>
      <c r="PMV1" s="97"/>
      <c r="PMW1" s="97"/>
      <c r="PMX1" s="97"/>
      <c r="PMY1" s="97"/>
      <c r="PMZ1" s="97"/>
      <c r="PNA1" s="97"/>
      <c r="PNB1" s="97"/>
      <c r="PNC1" s="97"/>
      <c r="PND1" s="97"/>
      <c r="PNE1" s="97"/>
      <c r="PNF1" s="97"/>
      <c r="PNG1" s="97"/>
      <c r="PNH1" s="97"/>
      <c r="PNI1" s="97"/>
      <c r="PNJ1" s="97"/>
      <c r="PNK1" s="97"/>
      <c r="PNL1" s="97"/>
      <c r="PNM1" s="97"/>
      <c r="PNN1" s="97"/>
      <c r="PNO1" s="97"/>
      <c r="PNP1" s="97"/>
      <c r="PNQ1" s="97"/>
      <c r="PNR1" s="97"/>
      <c r="PNS1" s="97"/>
      <c r="PNT1" s="97"/>
      <c r="PNU1" s="97"/>
      <c r="PNV1" s="97"/>
      <c r="PNW1" s="97"/>
      <c r="PNX1" s="97"/>
      <c r="PNY1" s="97"/>
      <c r="PNZ1" s="97"/>
      <c r="POA1" s="97"/>
      <c r="POB1" s="97"/>
      <c r="POC1" s="97"/>
      <c r="POD1" s="97"/>
      <c r="POE1" s="97"/>
      <c r="POF1" s="97"/>
      <c r="POG1" s="97"/>
      <c r="POH1" s="97"/>
      <c r="POI1" s="97"/>
      <c r="POJ1" s="97"/>
      <c r="POK1" s="97"/>
      <c r="POL1" s="97"/>
      <c r="POM1" s="97"/>
      <c r="PON1" s="97"/>
      <c r="POO1" s="97"/>
      <c r="POP1" s="97"/>
      <c r="POQ1" s="97"/>
      <c r="POR1" s="97"/>
      <c r="POS1" s="97"/>
      <c r="POT1" s="97"/>
      <c r="POU1" s="97"/>
      <c r="POV1" s="97"/>
      <c r="POW1" s="97"/>
      <c r="POX1" s="97"/>
      <c r="POY1" s="97"/>
      <c r="POZ1" s="97"/>
      <c r="PPA1" s="97"/>
      <c r="PPB1" s="97"/>
      <c r="PPC1" s="97"/>
      <c r="PPD1" s="97"/>
      <c r="PPE1" s="97"/>
      <c r="PPF1" s="97"/>
      <c r="PPG1" s="97"/>
      <c r="PPH1" s="97"/>
      <c r="PPI1" s="97"/>
      <c r="PPJ1" s="97"/>
      <c r="PPK1" s="97"/>
      <c r="PPL1" s="97"/>
      <c r="PPM1" s="97"/>
      <c r="PPN1" s="97"/>
      <c r="PPO1" s="97"/>
      <c r="PPP1" s="97"/>
      <c r="PPQ1" s="97"/>
      <c r="PPR1" s="97"/>
      <c r="PPS1" s="97"/>
      <c r="PPT1" s="97"/>
      <c r="PPU1" s="97"/>
      <c r="PPV1" s="97"/>
      <c r="PPW1" s="97"/>
      <c r="PPX1" s="97"/>
      <c r="PPY1" s="97"/>
      <c r="PPZ1" s="97"/>
      <c r="PQA1" s="97"/>
      <c r="PQB1" s="97"/>
      <c r="PQC1" s="97"/>
      <c r="PQD1" s="97"/>
      <c r="PQE1" s="97"/>
      <c r="PQF1" s="97"/>
      <c r="PQG1" s="97"/>
      <c r="PQH1" s="97"/>
      <c r="PQI1" s="97"/>
      <c r="PQJ1" s="97"/>
      <c r="PQK1" s="97"/>
      <c r="PQL1" s="97"/>
      <c r="PQM1" s="97"/>
      <c r="PQN1" s="97"/>
      <c r="PQO1" s="97"/>
      <c r="PQP1" s="97"/>
      <c r="PQQ1" s="97"/>
      <c r="PQR1" s="97"/>
      <c r="PQS1" s="97"/>
      <c r="PQT1" s="97"/>
      <c r="PQU1" s="97"/>
      <c r="PQV1" s="97"/>
      <c r="PQW1" s="97"/>
      <c r="PQX1" s="97"/>
      <c r="PQY1" s="97"/>
      <c r="PQZ1" s="97"/>
      <c r="PRA1" s="97"/>
      <c r="PRB1" s="97"/>
      <c r="PRC1" s="97"/>
      <c r="PRD1" s="97"/>
      <c r="PRE1" s="97"/>
      <c r="PRF1" s="97"/>
      <c r="PRG1" s="97"/>
      <c r="PRH1" s="97"/>
      <c r="PRI1" s="97"/>
      <c r="PRJ1" s="97"/>
      <c r="PRK1" s="97"/>
      <c r="PRL1" s="97"/>
      <c r="PRM1" s="97"/>
      <c r="PRN1" s="97"/>
      <c r="PRO1" s="97"/>
      <c r="PRP1" s="97"/>
      <c r="PRQ1" s="97"/>
      <c r="PRR1" s="97"/>
      <c r="PRS1" s="97"/>
      <c r="PRT1" s="97"/>
      <c r="PRU1" s="97"/>
      <c r="PRV1" s="97"/>
      <c r="PRW1" s="97"/>
      <c r="PRX1" s="97"/>
      <c r="PRY1" s="97"/>
      <c r="PRZ1" s="97"/>
      <c r="PSA1" s="97"/>
      <c r="PSB1" s="97"/>
      <c r="PSC1" s="97"/>
      <c r="PSD1" s="97"/>
      <c r="PSE1" s="97"/>
      <c r="PSF1" s="97"/>
      <c r="PSG1" s="97"/>
      <c r="PSH1" s="97"/>
      <c r="PSI1" s="97"/>
      <c r="PSJ1" s="97"/>
      <c r="PSK1" s="97"/>
      <c r="PSL1" s="97"/>
      <c r="PSM1" s="97"/>
      <c r="PSN1" s="97"/>
      <c r="PSO1" s="97"/>
      <c r="PSP1" s="97"/>
      <c r="PSQ1" s="97"/>
      <c r="PSR1" s="97"/>
      <c r="PSS1" s="97"/>
      <c r="PST1" s="97"/>
      <c r="PSU1" s="97"/>
      <c r="PSV1" s="97"/>
      <c r="PSW1" s="97"/>
      <c r="PSX1" s="97"/>
      <c r="PSY1" s="97"/>
      <c r="PSZ1" s="97"/>
      <c r="PTA1" s="97"/>
      <c r="PTB1" s="97"/>
      <c r="PTC1" s="97"/>
      <c r="PTD1" s="97"/>
      <c r="PTE1" s="97"/>
      <c r="PTF1" s="97"/>
      <c r="PTG1" s="97"/>
      <c r="PTH1" s="97"/>
      <c r="PTI1" s="97"/>
      <c r="PTJ1" s="97"/>
      <c r="PTK1" s="97"/>
      <c r="PTL1" s="97"/>
      <c r="PTM1" s="97"/>
      <c r="PTN1" s="97"/>
      <c r="PTO1" s="97"/>
      <c r="PTP1" s="97"/>
      <c r="PTQ1" s="97"/>
      <c r="PTR1" s="97"/>
      <c r="PTS1" s="97"/>
      <c r="PTT1" s="97"/>
      <c r="PTU1" s="97"/>
      <c r="PTV1" s="97"/>
      <c r="PTW1" s="97"/>
      <c r="PTX1" s="97"/>
      <c r="PTY1" s="97"/>
      <c r="PTZ1" s="97"/>
      <c r="PUA1" s="97"/>
      <c r="PUB1" s="97"/>
      <c r="PUC1" s="97"/>
      <c r="PUD1" s="97"/>
      <c r="PUE1" s="97"/>
      <c r="PUF1" s="97"/>
      <c r="PUG1" s="97"/>
      <c r="PUH1" s="97"/>
      <c r="PUI1" s="97"/>
      <c r="PUJ1" s="97"/>
      <c r="PUK1" s="97"/>
      <c r="PUL1" s="97"/>
      <c r="PUM1" s="97"/>
      <c r="PUN1" s="97"/>
      <c r="PUO1" s="97"/>
      <c r="PUP1" s="97"/>
      <c r="PUQ1" s="97"/>
      <c r="PUR1" s="97"/>
      <c r="PUS1" s="97"/>
      <c r="PUT1" s="97"/>
      <c r="PUU1" s="97"/>
      <c r="PUV1" s="97"/>
      <c r="PUW1" s="97"/>
      <c r="PUX1" s="97"/>
      <c r="PUY1" s="97"/>
      <c r="PUZ1" s="97"/>
      <c r="PVA1" s="97"/>
      <c r="PVB1" s="97"/>
      <c r="PVC1" s="97"/>
      <c r="PVD1" s="97"/>
      <c r="PVE1" s="97"/>
      <c r="PVF1" s="97"/>
      <c r="PVG1" s="97"/>
      <c r="PVH1" s="97"/>
      <c r="PVI1" s="97"/>
      <c r="PVJ1" s="97"/>
      <c r="PVK1" s="97"/>
      <c r="PVL1" s="97"/>
      <c r="PVM1" s="97"/>
      <c r="PVN1" s="97"/>
      <c r="PVO1" s="97"/>
      <c r="PVP1" s="97"/>
      <c r="PVQ1" s="97"/>
      <c r="PVR1" s="97"/>
      <c r="PVS1" s="97"/>
      <c r="PVT1" s="97"/>
      <c r="PVU1" s="97"/>
      <c r="PVV1" s="97"/>
      <c r="PVW1" s="97"/>
      <c r="PVX1" s="97"/>
      <c r="PVY1" s="97"/>
      <c r="PVZ1" s="97"/>
      <c r="PWA1" s="97"/>
      <c r="PWB1" s="97"/>
      <c r="PWC1" s="97"/>
      <c r="PWD1" s="97"/>
      <c r="PWE1" s="97"/>
      <c r="PWF1" s="97"/>
      <c r="PWG1" s="97"/>
      <c r="PWH1" s="97"/>
      <c r="PWI1" s="97"/>
      <c r="PWJ1" s="97"/>
      <c r="PWK1" s="97"/>
      <c r="PWL1" s="97"/>
      <c r="PWM1" s="97"/>
      <c r="PWN1" s="97"/>
      <c r="PWO1" s="97"/>
      <c r="PWP1" s="97"/>
      <c r="PWQ1" s="97"/>
      <c r="PWR1" s="97"/>
      <c r="PWS1" s="97"/>
      <c r="PWT1" s="97"/>
      <c r="PWU1" s="97"/>
      <c r="PWV1" s="97"/>
      <c r="PWW1" s="97"/>
      <c r="PWX1" s="97"/>
      <c r="PWY1" s="97"/>
      <c r="PWZ1" s="97"/>
      <c r="PXA1" s="97"/>
      <c r="PXB1" s="97"/>
      <c r="PXC1" s="97"/>
      <c r="PXD1" s="97"/>
      <c r="PXE1" s="97"/>
      <c r="PXF1" s="97"/>
      <c r="PXG1" s="97"/>
      <c r="PXH1" s="97"/>
      <c r="PXI1" s="97"/>
      <c r="PXJ1" s="97"/>
      <c r="PXK1" s="97"/>
      <c r="PXL1" s="97"/>
      <c r="PXM1" s="97"/>
      <c r="PXN1" s="97"/>
      <c r="PXO1" s="97"/>
      <c r="PXP1" s="97"/>
      <c r="PXQ1" s="97"/>
      <c r="PXR1" s="97"/>
      <c r="PXS1" s="97"/>
      <c r="PXT1" s="97"/>
      <c r="PXU1" s="97"/>
      <c r="PXV1" s="97"/>
      <c r="PXW1" s="97"/>
      <c r="PXX1" s="97"/>
      <c r="PXY1" s="97"/>
      <c r="PXZ1" s="97"/>
      <c r="PYA1" s="97"/>
      <c r="PYB1" s="97"/>
      <c r="PYC1" s="97"/>
      <c r="PYD1" s="97"/>
      <c r="PYE1" s="97"/>
      <c r="PYF1" s="97"/>
      <c r="PYG1" s="97"/>
      <c r="PYH1" s="97"/>
      <c r="PYI1" s="97"/>
      <c r="PYJ1" s="97"/>
      <c r="PYK1" s="97"/>
      <c r="PYL1" s="97"/>
      <c r="PYM1" s="97"/>
      <c r="PYN1" s="97"/>
      <c r="PYO1" s="97"/>
      <c r="PYP1" s="97"/>
      <c r="PYQ1" s="97"/>
      <c r="PYR1" s="97"/>
      <c r="PYS1" s="97"/>
      <c r="PYT1" s="97"/>
      <c r="PYU1" s="97"/>
      <c r="PYV1" s="97"/>
      <c r="PYW1" s="97"/>
      <c r="PYX1" s="97"/>
      <c r="PYY1" s="97"/>
      <c r="PYZ1" s="97"/>
      <c r="PZA1" s="97"/>
      <c r="PZB1" s="97"/>
      <c r="PZC1" s="97"/>
      <c r="PZD1" s="97"/>
      <c r="PZE1" s="97"/>
      <c r="PZF1" s="97"/>
      <c r="PZG1" s="97"/>
      <c r="PZH1" s="97"/>
      <c r="PZI1" s="97"/>
      <c r="PZJ1" s="97"/>
      <c r="PZK1" s="97"/>
      <c r="PZL1" s="97"/>
      <c r="PZM1" s="97"/>
      <c r="PZN1" s="97"/>
      <c r="PZO1" s="97"/>
      <c r="PZP1" s="97"/>
      <c r="PZQ1" s="97"/>
      <c r="PZR1" s="97"/>
      <c r="PZS1" s="97"/>
      <c r="PZT1" s="97"/>
      <c r="PZU1" s="97"/>
      <c r="PZV1" s="97"/>
      <c r="PZW1" s="97"/>
      <c r="PZX1" s="97"/>
      <c r="PZY1" s="97"/>
      <c r="PZZ1" s="97"/>
      <c r="QAA1" s="97"/>
      <c r="QAB1" s="97"/>
      <c r="QAC1" s="97"/>
      <c r="QAD1" s="97"/>
      <c r="QAE1" s="97"/>
      <c r="QAF1" s="97"/>
      <c r="QAG1" s="97"/>
      <c r="QAH1" s="97"/>
      <c r="QAI1" s="97"/>
      <c r="QAJ1" s="97"/>
      <c r="QAK1" s="97"/>
      <c r="QAL1" s="97"/>
      <c r="QAM1" s="97"/>
      <c r="QAN1" s="97"/>
      <c r="QAO1" s="97"/>
      <c r="QAP1" s="97"/>
      <c r="QAQ1" s="97"/>
      <c r="QAR1" s="97"/>
      <c r="QAS1" s="97"/>
      <c r="QAT1" s="97"/>
      <c r="QAU1" s="97"/>
      <c r="QAV1" s="97"/>
      <c r="QAW1" s="97"/>
      <c r="QAX1" s="97"/>
      <c r="QAY1" s="97"/>
      <c r="QAZ1" s="97"/>
      <c r="QBA1" s="97"/>
      <c r="QBB1" s="97"/>
      <c r="QBC1" s="97"/>
      <c r="QBD1" s="97"/>
      <c r="QBE1" s="97"/>
      <c r="QBF1" s="97"/>
      <c r="QBG1" s="97"/>
      <c r="QBH1" s="97"/>
      <c r="QBI1" s="97"/>
      <c r="QBJ1" s="97"/>
      <c r="QBK1" s="97"/>
      <c r="QBL1" s="97"/>
      <c r="QBM1" s="97"/>
      <c r="QBN1" s="97"/>
      <c r="QBO1" s="97"/>
      <c r="QBP1" s="97"/>
      <c r="QBQ1" s="97"/>
      <c r="QBR1" s="97"/>
      <c r="QBS1" s="97"/>
      <c r="QBT1" s="97"/>
      <c r="QBU1" s="97"/>
      <c r="QBV1" s="97"/>
      <c r="QBW1" s="97"/>
      <c r="QBX1" s="97"/>
      <c r="QBY1" s="97"/>
      <c r="QBZ1" s="97"/>
      <c r="QCA1" s="97"/>
      <c r="QCB1" s="97"/>
      <c r="QCC1" s="97"/>
      <c r="QCD1" s="97"/>
      <c r="QCE1" s="97"/>
      <c r="QCF1" s="97"/>
      <c r="QCG1" s="97"/>
      <c r="QCH1" s="97"/>
      <c r="QCI1" s="97"/>
      <c r="QCJ1" s="97"/>
      <c r="QCK1" s="97"/>
      <c r="QCL1" s="97"/>
      <c r="QCM1" s="97"/>
      <c r="QCN1" s="97"/>
      <c r="QCO1" s="97"/>
      <c r="QCP1" s="97"/>
      <c r="QCQ1" s="97"/>
      <c r="QCR1" s="97"/>
      <c r="QCS1" s="97"/>
      <c r="QCT1" s="97"/>
      <c r="QCU1" s="97"/>
      <c r="QCV1" s="97"/>
      <c r="QCW1" s="97"/>
      <c r="QCX1" s="97"/>
      <c r="QCY1" s="97"/>
      <c r="QCZ1" s="97"/>
      <c r="QDA1" s="97"/>
      <c r="QDB1" s="97"/>
      <c r="QDC1" s="97"/>
      <c r="QDD1" s="97"/>
      <c r="QDE1" s="97"/>
      <c r="QDF1" s="97"/>
      <c r="QDG1" s="97"/>
      <c r="QDH1" s="97"/>
      <c r="QDI1" s="97"/>
      <c r="QDJ1" s="97"/>
      <c r="QDK1" s="97"/>
      <c r="QDL1" s="97"/>
      <c r="QDM1" s="97"/>
      <c r="QDN1" s="97"/>
      <c r="QDO1" s="97"/>
      <c r="QDP1" s="97"/>
      <c r="QDQ1" s="97"/>
      <c r="QDR1" s="97"/>
      <c r="QDS1" s="97"/>
      <c r="QDT1" s="97"/>
      <c r="QDU1" s="97"/>
      <c r="QDV1" s="97"/>
      <c r="QDW1" s="97"/>
      <c r="QDX1" s="97"/>
      <c r="QDY1" s="97"/>
      <c r="QDZ1" s="97"/>
      <c r="QEA1" s="97"/>
      <c r="QEB1" s="97"/>
      <c r="QEC1" s="97"/>
      <c r="QED1" s="97"/>
      <c r="QEE1" s="97"/>
      <c r="QEF1" s="97"/>
      <c r="QEG1" s="97"/>
      <c r="QEH1" s="97"/>
      <c r="QEI1" s="97"/>
      <c r="QEJ1" s="97"/>
      <c r="QEK1" s="97"/>
      <c r="QEL1" s="97"/>
      <c r="QEM1" s="97"/>
      <c r="QEN1" s="97"/>
      <c r="QEO1" s="97"/>
      <c r="QEP1" s="97"/>
      <c r="QEQ1" s="97"/>
      <c r="QER1" s="97"/>
      <c r="QES1" s="97"/>
      <c r="QET1" s="97"/>
      <c r="QEU1" s="97"/>
      <c r="QEV1" s="97"/>
      <c r="QEW1" s="97"/>
      <c r="QEX1" s="97"/>
      <c r="QEY1" s="97"/>
      <c r="QEZ1" s="97"/>
      <c r="QFA1" s="97"/>
      <c r="QFB1" s="97"/>
      <c r="QFC1" s="97"/>
      <c r="QFD1" s="97"/>
      <c r="QFE1" s="97"/>
      <c r="QFF1" s="97"/>
      <c r="QFG1" s="97"/>
      <c r="QFH1" s="97"/>
      <c r="QFI1" s="97"/>
      <c r="QFJ1" s="97"/>
      <c r="QFK1" s="97"/>
      <c r="QFL1" s="97"/>
      <c r="QFM1" s="97"/>
      <c r="QFN1" s="97"/>
      <c r="QFO1" s="97"/>
      <c r="QFP1" s="97"/>
      <c r="QFQ1" s="97"/>
      <c r="QFR1" s="97"/>
      <c r="QFS1" s="97"/>
      <c r="QFT1" s="97"/>
      <c r="QFU1" s="97"/>
      <c r="QFV1" s="97"/>
      <c r="QFW1" s="97"/>
      <c r="QFX1" s="97"/>
      <c r="QFY1" s="97"/>
      <c r="QFZ1" s="97"/>
      <c r="QGA1" s="97"/>
      <c r="QGB1" s="97"/>
      <c r="QGC1" s="97"/>
      <c r="QGD1" s="97"/>
      <c r="QGE1" s="97"/>
      <c r="QGF1" s="97"/>
      <c r="QGG1" s="97"/>
      <c r="QGH1" s="97"/>
      <c r="QGI1" s="97"/>
      <c r="QGJ1" s="97"/>
      <c r="QGK1" s="97"/>
      <c r="QGL1" s="97"/>
      <c r="QGM1" s="97"/>
      <c r="QGN1" s="97"/>
      <c r="QGO1" s="97"/>
      <c r="QGP1" s="97"/>
      <c r="QGQ1" s="97"/>
      <c r="QGR1" s="97"/>
      <c r="QGS1" s="97"/>
      <c r="QGT1" s="97"/>
      <c r="QGU1" s="97"/>
      <c r="QGV1" s="97"/>
      <c r="QGW1" s="97"/>
      <c r="QGX1" s="97"/>
      <c r="QGY1" s="97"/>
      <c r="QGZ1" s="97"/>
      <c r="QHA1" s="97"/>
      <c r="QHB1" s="97"/>
      <c r="QHC1" s="97"/>
      <c r="QHD1" s="97"/>
      <c r="QHE1" s="97"/>
      <c r="QHF1" s="97"/>
      <c r="QHG1" s="97"/>
      <c r="QHH1" s="97"/>
      <c r="QHI1" s="97"/>
      <c r="QHJ1" s="97"/>
      <c r="QHK1" s="97"/>
      <c r="QHL1" s="97"/>
      <c r="QHM1" s="97"/>
      <c r="QHN1" s="97"/>
      <c r="QHO1" s="97"/>
      <c r="QHP1" s="97"/>
      <c r="QHQ1" s="97"/>
      <c r="QHR1" s="97"/>
      <c r="QHS1" s="97"/>
      <c r="QHT1" s="97"/>
      <c r="QHU1" s="97"/>
      <c r="QHV1" s="97"/>
      <c r="QHW1" s="97"/>
      <c r="QHX1" s="97"/>
      <c r="QHY1" s="97"/>
      <c r="QHZ1" s="97"/>
      <c r="QIA1" s="97"/>
      <c r="QIB1" s="97"/>
      <c r="QIC1" s="97"/>
      <c r="QID1" s="97"/>
      <c r="QIE1" s="97"/>
      <c r="QIF1" s="97"/>
      <c r="QIG1" s="97"/>
      <c r="QIH1" s="97"/>
      <c r="QII1" s="97"/>
      <c r="QIJ1" s="97"/>
      <c r="QIK1" s="97"/>
      <c r="QIL1" s="97"/>
      <c r="QIM1" s="97"/>
      <c r="QIN1" s="97"/>
      <c r="QIO1" s="97"/>
      <c r="QIP1" s="97"/>
      <c r="QIQ1" s="97"/>
      <c r="QIR1" s="97"/>
      <c r="QIS1" s="97"/>
      <c r="QIT1" s="97"/>
      <c r="QIU1" s="97"/>
      <c r="QIV1" s="97"/>
      <c r="QIW1" s="97"/>
      <c r="QIX1" s="97"/>
      <c r="QIY1" s="97"/>
      <c r="QIZ1" s="97"/>
      <c r="QJA1" s="97"/>
      <c r="QJB1" s="97"/>
      <c r="QJC1" s="97"/>
      <c r="QJD1" s="97"/>
      <c r="QJE1" s="97"/>
      <c r="QJF1" s="97"/>
      <c r="QJG1" s="97"/>
      <c r="QJH1" s="97"/>
      <c r="QJI1" s="97"/>
      <c r="QJJ1" s="97"/>
      <c r="QJK1" s="97"/>
      <c r="QJL1" s="97"/>
      <c r="QJM1" s="97"/>
      <c r="QJN1" s="97"/>
      <c r="QJO1" s="97"/>
      <c r="QJP1" s="97"/>
      <c r="QJQ1" s="97"/>
      <c r="QJR1" s="97"/>
      <c r="QJS1" s="97"/>
      <c r="QJT1" s="97"/>
      <c r="QJU1" s="97"/>
      <c r="QJV1" s="97"/>
      <c r="QJW1" s="97"/>
      <c r="QJX1" s="97"/>
      <c r="QJY1" s="97"/>
      <c r="QJZ1" s="97"/>
      <c r="QKA1" s="97"/>
      <c r="QKB1" s="97"/>
      <c r="QKC1" s="97"/>
      <c r="QKD1" s="97"/>
      <c r="QKE1" s="97"/>
      <c r="QKF1" s="97"/>
      <c r="QKG1" s="97"/>
      <c r="QKH1" s="97"/>
      <c r="QKI1" s="97"/>
      <c r="QKJ1" s="97"/>
      <c r="QKK1" s="97"/>
      <c r="QKL1" s="97"/>
      <c r="QKM1" s="97"/>
      <c r="QKN1" s="97"/>
      <c r="QKO1" s="97"/>
      <c r="QKP1" s="97"/>
      <c r="QKQ1" s="97"/>
      <c r="QKR1" s="97"/>
      <c r="QKS1" s="97"/>
      <c r="QKT1" s="97"/>
      <c r="QKU1" s="97"/>
      <c r="QKV1" s="97"/>
      <c r="QKW1" s="97"/>
      <c r="QKX1" s="97"/>
      <c r="QKY1" s="97"/>
      <c r="QKZ1" s="97"/>
      <c r="QLA1" s="97"/>
      <c r="QLB1" s="97"/>
      <c r="QLC1" s="97"/>
      <c r="QLD1" s="97"/>
      <c r="QLE1" s="97"/>
      <c r="QLF1" s="97"/>
      <c r="QLG1" s="97"/>
      <c r="QLH1" s="97"/>
      <c r="QLI1" s="97"/>
      <c r="QLJ1" s="97"/>
      <c r="QLK1" s="97"/>
      <c r="QLL1" s="97"/>
      <c r="QLM1" s="97"/>
      <c r="QLN1" s="97"/>
      <c r="QLO1" s="97"/>
      <c r="QLP1" s="97"/>
      <c r="QLQ1" s="97"/>
      <c r="QLR1" s="97"/>
      <c r="QLS1" s="97"/>
      <c r="QLT1" s="97"/>
      <c r="QLU1" s="97"/>
      <c r="QLV1" s="97"/>
      <c r="QLW1" s="97"/>
      <c r="QLX1" s="97"/>
      <c r="QLY1" s="97"/>
      <c r="QLZ1" s="97"/>
      <c r="QMA1" s="97"/>
      <c r="QMB1" s="97"/>
      <c r="QMC1" s="97"/>
      <c r="QMD1" s="97"/>
      <c r="QME1" s="97"/>
      <c r="QMF1" s="97"/>
      <c r="QMG1" s="97"/>
      <c r="QMH1" s="97"/>
      <c r="QMI1" s="97"/>
      <c r="QMJ1" s="97"/>
      <c r="QMK1" s="97"/>
      <c r="QML1" s="97"/>
      <c r="QMM1" s="97"/>
      <c r="QMN1" s="97"/>
      <c r="QMO1" s="97"/>
      <c r="QMP1" s="97"/>
      <c r="QMQ1" s="97"/>
      <c r="QMR1" s="97"/>
      <c r="QMS1" s="97"/>
      <c r="QMT1" s="97"/>
      <c r="QMU1" s="97"/>
      <c r="QMV1" s="97"/>
      <c r="QMW1" s="97"/>
      <c r="QMX1" s="97"/>
      <c r="QMY1" s="97"/>
      <c r="QMZ1" s="97"/>
      <c r="QNA1" s="97"/>
      <c r="QNB1" s="97"/>
      <c r="QNC1" s="97"/>
      <c r="QND1" s="97"/>
      <c r="QNE1" s="97"/>
      <c r="QNF1" s="97"/>
      <c r="QNG1" s="97"/>
      <c r="QNH1" s="97"/>
      <c r="QNI1" s="97"/>
      <c r="QNJ1" s="97"/>
      <c r="QNK1" s="97"/>
      <c r="QNL1" s="97"/>
      <c r="QNM1" s="97"/>
      <c r="QNN1" s="97"/>
      <c r="QNO1" s="97"/>
      <c r="QNP1" s="97"/>
      <c r="QNQ1" s="97"/>
      <c r="QNR1" s="97"/>
      <c r="QNS1" s="97"/>
      <c r="QNT1" s="97"/>
      <c r="QNU1" s="97"/>
      <c r="QNV1" s="97"/>
      <c r="QNW1" s="97"/>
      <c r="QNX1" s="97"/>
      <c r="QNY1" s="97"/>
      <c r="QNZ1" s="97"/>
      <c r="QOA1" s="97"/>
      <c r="QOB1" s="97"/>
      <c r="QOC1" s="97"/>
      <c r="QOD1" s="97"/>
      <c r="QOE1" s="97"/>
      <c r="QOF1" s="97"/>
      <c r="QOG1" s="97"/>
      <c r="QOH1" s="97"/>
      <c r="QOI1" s="97"/>
      <c r="QOJ1" s="97"/>
      <c r="QOK1" s="97"/>
      <c r="QOL1" s="97"/>
      <c r="QOM1" s="97"/>
      <c r="QON1" s="97"/>
      <c r="QOO1" s="97"/>
      <c r="QOP1" s="97"/>
      <c r="QOQ1" s="97"/>
      <c r="QOR1" s="97"/>
      <c r="QOS1" s="97"/>
      <c r="QOT1" s="97"/>
      <c r="QOU1" s="97"/>
      <c r="QOV1" s="97"/>
      <c r="QOW1" s="97"/>
      <c r="QOX1" s="97"/>
      <c r="QOY1" s="97"/>
      <c r="QOZ1" s="97"/>
      <c r="QPA1" s="97"/>
      <c r="QPB1" s="97"/>
      <c r="QPC1" s="97"/>
      <c r="QPD1" s="97"/>
      <c r="QPE1" s="97"/>
      <c r="QPF1" s="97"/>
      <c r="QPG1" s="97"/>
      <c r="QPH1" s="97"/>
      <c r="QPI1" s="97"/>
      <c r="QPJ1" s="97"/>
      <c r="QPK1" s="97"/>
      <c r="QPL1" s="97"/>
      <c r="QPM1" s="97"/>
      <c r="QPN1" s="97"/>
      <c r="QPO1" s="97"/>
      <c r="QPP1" s="97"/>
      <c r="QPQ1" s="97"/>
      <c r="QPR1" s="97"/>
      <c r="QPS1" s="97"/>
      <c r="QPT1" s="97"/>
      <c r="QPU1" s="97"/>
      <c r="QPV1" s="97"/>
      <c r="QPW1" s="97"/>
      <c r="QPX1" s="97"/>
      <c r="QPY1" s="97"/>
      <c r="QPZ1" s="97"/>
      <c r="QQA1" s="97"/>
      <c r="QQB1" s="97"/>
      <c r="QQC1" s="97"/>
      <c r="QQD1" s="97"/>
      <c r="QQE1" s="97"/>
      <c r="QQF1" s="97"/>
      <c r="QQG1" s="97"/>
      <c r="QQH1" s="97"/>
      <c r="QQI1" s="97"/>
      <c r="QQJ1" s="97"/>
      <c r="QQK1" s="97"/>
      <c r="QQL1" s="97"/>
      <c r="QQM1" s="97"/>
      <c r="QQN1" s="97"/>
      <c r="QQO1" s="97"/>
      <c r="QQP1" s="97"/>
      <c r="QQQ1" s="97"/>
      <c r="QQR1" s="97"/>
      <c r="QQS1" s="97"/>
      <c r="QQT1" s="97"/>
      <c r="QQU1" s="97"/>
      <c r="QQV1" s="97"/>
      <c r="QQW1" s="97"/>
      <c r="QQX1" s="97"/>
      <c r="QQY1" s="97"/>
      <c r="QQZ1" s="97"/>
      <c r="QRA1" s="97"/>
      <c r="QRB1" s="97"/>
      <c r="QRC1" s="97"/>
      <c r="QRD1" s="97"/>
      <c r="QRE1" s="97"/>
      <c r="QRF1" s="97"/>
      <c r="QRG1" s="97"/>
      <c r="QRH1" s="97"/>
      <c r="QRI1" s="97"/>
      <c r="QRJ1" s="97"/>
      <c r="QRK1" s="97"/>
      <c r="QRL1" s="97"/>
      <c r="QRM1" s="97"/>
      <c r="QRN1" s="97"/>
      <c r="QRO1" s="97"/>
      <c r="QRP1" s="97"/>
      <c r="QRQ1" s="97"/>
      <c r="QRR1" s="97"/>
      <c r="QRS1" s="97"/>
      <c r="QRT1" s="97"/>
      <c r="QRU1" s="97"/>
      <c r="QRV1" s="97"/>
      <c r="QRW1" s="97"/>
      <c r="QRX1" s="97"/>
      <c r="QRY1" s="97"/>
      <c r="QRZ1" s="97"/>
      <c r="QSA1" s="97"/>
      <c r="QSB1" s="97"/>
      <c r="QSC1" s="97"/>
      <c r="QSD1" s="97"/>
      <c r="QSE1" s="97"/>
      <c r="QSF1" s="97"/>
      <c r="QSG1" s="97"/>
      <c r="QSH1" s="97"/>
      <c r="QSI1" s="97"/>
      <c r="QSJ1" s="97"/>
      <c r="QSK1" s="97"/>
      <c r="QSL1" s="97"/>
      <c r="QSM1" s="97"/>
      <c r="QSN1" s="97"/>
      <c r="QSO1" s="97"/>
      <c r="QSP1" s="97"/>
      <c r="QSQ1" s="97"/>
      <c r="QSR1" s="97"/>
      <c r="QSS1" s="97"/>
      <c r="QST1" s="97"/>
      <c r="QSU1" s="97"/>
      <c r="QSV1" s="97"/>
      <c r="QSW1" s="97"/>
      <c r="QSX1" s="97"/>
      <c r="QSY1" s="97"/>
      <c r="QSZ1" s="97"/>
      <c r="QTA1" s="97"/>
      <c r="QTB1" s="97"/>
      <c r="QTC1" s="97"/>
      <c r="QTD1" s="97"/>
      <c r="QTE1" s="97"/>
      <c r="QTF1" s="97"/>
      <c r="QTG1" s="97"/>
      <c r="QTH1" s="97"/>
      <c r="QTI1" s="97"/>
      <c r="QTJ1" s="97"/>
      <c r="QTK1" s="97"/>
      <c r="QTL1" s="97"/>
      <c r="QTM1" s="97"/>
      <c r="QTN1" s="97"/>
      <c r="QTO1" s="97"/>
      <c r="QTP1" s="97"/>
      <c r="QTQ1" s="97"/>
      <c r="QTR1" s="97"/>
      <c r="QTS1" s="97"/>
      <c r="QTT1" s="97"/>
      <c r="QTU1" s="97"/>
      <c r="QTV1" s="97"/>
      <c r="QTW1" s="97"/>
      <c r="QTX1" s="97"/>
      <c r="QTY1" s="97"/>
      <c r="QTZ1" s="97"/>
      <c r="QUA1" s="97"/>
      <c r="QUB1" s="97"/>
      <c r="QUC1" s="97"/>
      <c r="QUD1" s="97"/>
      <c r="QUE1" s="97"/>
      <c r="QUF1" s="97"/>
      <c r="QUG1" s="97"/>
      <c r="QUH1" s="97"/>
      <c r="QUI1" s="97"/>
      <c r="QUJ1" s="97"/>
      <c r="QUK1" s="97"/>
      <c r="QUL1" s="97"/>
      <c r="QUM1" s="97"/>
      <c r="QUN1" s="97"/>
      <c r="QUO1" s="97"/>
      <c r="QUP1" s="97"/>
      <c r="QUQ1" s="97"/>
      <c r="QUR1" s="97"/>
      <c r="QUS1" s="97"/>
      <c r="QUT1" s="97"/>
      <c r="QUU1" s="97"/>
      <c r="QUV1" s="97"/>
      <c r="QUW1" s="97"/>
      <c r="QUX1" s="97"/>
      <c r="QUY1" s="97"/>
      <c r="QUZ1" s="97"/>
      <c r="QVA1" s="97"/>
      <c r="QVB1" s="97"/>
      <c r="QVC1" s="97"/>
      <c r="QVD1" s="97"/>
      <c r="QVE1" s="97"/>
      <c r="QVF1" s="97"/>
      <c r="QVG1" s="97"/>
      <c r="QVH1" s="97"/>
      <c r="QVI1" s="97"/>
      <c r="QVJ1" s="97"/>
      <c r="QVK1" s="97"/>
      <c r="QVL1" s="97"/>
      <c r="QVM1" s="97"/>
      <c r="QVN1" s="97"/>
      <c r="QVO1" s="97"/>
      <c r="QVP1" s="97"/>
      <c r="QVQ1" s="97"/>
      <c r="QVR1" s="97"/>
      <c r="QVS1" s="97"/>
      <c r="QVT1" s="97"/>
      <c r="QVU1" s="97"/>
      <c r="QVV1" s="97"/>
      <c r="QVW1" s="97"/>
      <c r="QVX1" s="97"/>
      <c r="QVY1" s="97"/>
      <c r="QVZ1" s="97"/>
      <c r="QWA1" s="97"/>
      <c r="QWB1" s="97"/>
      <c r="QWC1" s="97"/>
      <c r="QWD1" s="97"/>
      <c r="QWE1" s="97"/>
      <c r="QWF1" s="97"/>
      <c r="QWG1" s="97"/>
      <c r="QWH1" s="97"/>
      <c r="QWI1" s="97"/>
      <c r="QWJ1" s="97"/>
      <c r="QWK1" s="97"/>
      <c r="QWL1" s="97"/>
      <c r="QWM1" s="97"/>
      <c r="QWN1" s="97"/>
      <c r="QWO1" s="97"/>
      <c r="QWP1" s="97"/>
      <c r="QWQ1" s="97"/>
      <c r="QWR1" s="97"/>
      <c r="QWS1" s="97"/>
      <c r="QWT1" s="97"/>
      <c r="QWU1" s="97"/>
      <c r="QWV1" s="97"/>
      <c r="QWW1" s="97"/>
      <c r="QWX1" s="97"/>
      <c r="QWY1" s="97"/>
      <c r="QWZ1" s="97"/>
      <c r="QXA1" s="97"/>
      <c r="QXB1" s="97"/>
      <c r="QXC1" s="97"/>
      <c r="QXD1" s="97"/>
      <c r="QXE1" s="97"/>
      <c r="QXF1" s="97"/>
      <c r="QXG1" s="97"/>
      <c r="QXH1" s="97"/>
      <c r="QXI1" s="97"/>
      <c r="QXJ1" s="97"/>
      <c r="QXK1" s="97"/>
      <c r="QXL1" s="97"/>
      <c r="QXM1" s="97"/>
      <c r="QXN1" s="97"/>
      <c r="QXO1" s="97"/>
      <c r="QXP1" s="97"/>
      <c r="QXQ1" s="97"/>
      <c r="QXR1" s="97"/>
      <c r="QXS1" s="97"/>
      <c r="QXT1" s="97"/>
      <c r="QXU1" s="97"/>
      <c r="QXV1" s="97"/>
      <c r="QXW1" s="97"/>
      <c r="QXX1" s="97"/>
      <c r="QXY1" s="97"/>
      <c r="QXZ1" s="97"/>
      <c r="QYA1" s="97"/>
      <c r="QYB1" s="97"/>
      <c r="QYC1" s="97"/>
      <c r="QYD1" s="97"/>
      <c r="QYE1" s="97"/>
      <c r="QYF1" s="97"/>
      <c r="QYG1" s="97"/>
      <c r="QYH1" s="97"/>
      <c r="QYI1" s="97"/>
      <c r="QYJ1" s="97"/>
      <c r="QYK1" s="97"/>
      <c r="QYL1" s="97"/>
      <c r="QYM1" s="97"/>
      <c r="QYN1" s="97"/>
      <c r="QYO1" s="97"/>
      <c r="QYP1" s="97"/>
      <c r="QYQ1" s="97"/>
      <c r="QYR1" s="97"/>
      <c r="QYS1" s="97"/>
      <c r="QYT1" s="97"/>
      <c r="QYU1" s="97"/>
      <c r="QYV1" s="97"/>
      <c r="QYW1" s="97"/>
      <c r="QYX1" s="97"/>
      <c r="QYY1" s="97"/>
      <c r="QYZ1" s="97"/>
      <c r="QZA1" s="97"/>
      <c r="QZB1" s="97"/>
      <c r="QZC1" s="97"/>
      <c r="QZD1" s="97"/>
      <c r="QZE1" s="97"/>
      <c r="QZF1" s="97"/>
      <c r="QZG1" s="97"/>
      <c r="QZH1" s="97"/>
      <c r="QZI1" s="97"/>
      <c r="QZJ1" s="97"/>
      <c r="QZK1" s="97"/>
      <c r="QZL1" s="97"/>
      <c r="QZM1" s="97"/>
      <c r="QZN1" s="97"/>
      <c r="QZO1" s="97"/>
      <c r="QZP1" s="97"/>
      <c r="QZQ1" s="97"/>
      <c r="QZR1" s="97"/>
      <c r="QZS1" s="97"/>
      <c r="QZT1" s="97"/>
      <c r="QZU1" s="97"/>
      <c r="QZV1" s="97"/>
      <c r="QZW1" s="97"/>
      <c r="QZX1" s="97"/>
      <c r="QZY1" s="97"/>
      <c r="QZZ1" s="97"/>
      <c r="RAA1" s="97"/>
      <c r="RAB1" s="97"/>
      <c r="RAC1" s="97"/>
      <c r="RAD1" s="97"/>
      <c r="RAE1" s="97"/>
      <c r="RAF1" s="97"/>
      <c r="RAG1" s="97"/>
      <c r="RAH1" s="97"/>
      <c r="RAI1" s="97"/>
      <c r="RAJ1" s="97"/>
      <c r="RAK1" s="97"/>
      <c r="RAL1" s="97"/>
      <c r="RAM1" s="97"/>
      <c r="RAN1" s="97"/>
      <c r="RAO1" s="97"/>
      <c r="RAP1" s="97"/>
      <c r="RAQ1" s="97"/>
      <c r="RAR1" s="97"/>
      <c r="RAS1" s="97"/>
      <c r="RAT1" s="97"/>
      <c r="RAU1" s="97"/>
      <c r="RAV1" s="97"/>
      <c r="RAW1" s="97"/>
      <c r="RAX1" s="97"/>
      <c r="RAY1" s="97"/>
      <c r="RAZ1" s="97"/>
      <c r="RBA1" s="97"/>
      <c r="RBB1" s="97"/>
      <c r="RBC1" s="97"/>
      <c r="RBD1" s="97"/>
      <c r="RBE1" s="97"/>
      <c r="RBF1" s="97"/>
      <c r="RBG1" s="97"/>
      <c r="RBH1" s="97"/>
      <c r="RBI1" s="97"/>
      <c r="RBJ1" s="97"/>
      <c r="RBK1" s="97"/>
      <c r="RBL1" s="97"/>
      <c r="RBM1" s="97"/>
      <c r="RBN1" s="97"/>
      <c r="RBO1" s="97"/>
      <c r="RBP1" s="97"/>
      <c r="RBQ1" s="97"/>
      <c r="RBR1" s="97"/>
      <c r="RBS1" s="97"/>
      <c r="RBT1" s="97"/>
      <c r="RBU1" s="97"/>
      <c r="RBV1" s="97"/>
      <c r="RBW1" s="97"/>
      <c r="RBX1" s="97"/>
      <c r="RBY1" s="97"/>
      <c r="RBZ1" s="97"/>
      <c r="RCA1" s="97"/>
      <c r="RCB1" s="97"/>
      <c r="RCC1" s="97"/>
      <c r="RCD1" s="97"/>
      <c r="RCE1" s="97"/>
      <c r="RCF1" s="97"/>
      <c r="RCG1" s="97"/>
      <c r="RCH1" s="97"/>
      <c r="RCI1" s="97"/>
      <c r="RCJ1" s="97"/>
      <c r="RCK1" s="97"/>
      <c r="RCL1" s="97"/>
      <c r="RCM1" s="97"/>
      <c r="RCN1" s="97"/>
      <c r="RCO1" s="97"/>
      <c r="RCP1" s="97"/>
      <c r="RCQ1" s="97"/>
      <c r="RCR1" s="97"/>
      <c r="RCS1" s="97"/>
      <c r="RCT1" s="97"/>
      <c r="RCU1" s="97"/>
      <c r="RCV1" s="97"/>
      <c r="RCW1" s="97"/>
      <c r="RCX1" s="97"/>
      <c r="RCY1" s="97"/>
      <c r="RCZ1" s="97"/>
      <c r="RDA1" s="97"/>
      <c r="RDB1" s="97"/>
      <c r="RDC1" s="97"/>
      <c r="RDD1" s="97"/>
      <c r="RDE1" s="97"/>
      <c r="RDF1" s="97"/>
      <c r="RDG1" s="97"/>
      <c r="RDH1" s="97"/>
      <c r="RDI1" s="97"/>
      <c r="RDJ1" s="97"/>
      <c r="RDK1" s="97"/>
      <c r="RDL1" s="97"/>
      <c r="RDM1" s="97"/>
      <c r="RDN1" s="97"/>
      <c r="RDO1" s="97"/>
      <c r="RDP1" s="97"/>
      <c r="RDQ1" s="97"/>
      <c r="RDR1" s="97"/>
      <c r="RDS1" s="97"/>
      <c r="RDT1" s="97"/>
      <c r="RDU1" s="97"/>
      <c r="RDV1" s="97"/>
      <c r="RDW1" s="97"/>
      <c r="RDX1" s="97"/>
      <c r="RDY1" s="97"/>
      <c r="RDZ1" s="97"/>
      <c r="REA1" s="97"/>
      <c r="REB1" s="97"/>
      <c r="REC1" s="97"/>
      <c r="RED1" s="97"/>
      <c r="REE1" s="97"/>
      <c r="REF1" s="97"/>
      <c r="REG1" s="97"/>
      <c r="REH1" s="97"/>
      <c r="REI1" s="97"/>
      <c r="REJ1" s="97"/>
      <c r="REK1" s="97"/>
      <c r="REL1" s="97"/>
      <c r="REM1" s="97"/>
      <c r="REN1" s="97"/>
      <c r="REO1" s="97"/>
      <c r="REP1" s="97"/>
      <c r="REQ1" s="97"/>
      <c r="RER1" s="97"/>
      <c r="RES1" s="97"/>
      <c r="RET1" s="97"/>
      <c r="REU1" s="97"/>
      <c r="REV1" s="97"/>
      <c r="REW1" s="97"/>
      <c r="REX1" s="97"/>
      <c r="REY1" s="97"/>
      <c r="REZ1" s="97"/>
      <c r="RFA1" s="97"/>
      <c r="RFB1" s="97"/>
      <c r="RFC1" s="97"/>
      <c r="RFD1" s="97"/>
      <c r="RFE1" s="97"/>
      <c r="RFF1" s="97"/>
      <c r="RFG1" s="97"/>
      <c r="RFH1" s="97"/>
      <c r="RFI1" s="97"/>
      <c r="RFJ1" s="97"/>
      <c r="RFK1" s="97"/>
      <c r="RFL1" s="97"/>
      <c r="RFM1" s="97"/>
      <c r="RFN1" s="97"/>
      <c r="RFO1" s="97"/>
      <c r="RFP1" s="97"/>
      <c r="RFQ1" s="97"/>
      <c r="RFR1" s="97"/>
      <c r="RFS1" s="97"/>
      <c r="RFT1" s="97"/>
      <c r="RFU1" s="97"/>
      <c r="RFV1" s="97"/>
      <c r="RFW1" s="97"/>
      <c r="RFX1" s="97"/>
      <c r="RFY1" s="97"/>
      <c r="RFZ1" s="97"/>
      <c r="RGA1" s="97"/>
      <c r="RGB1" s="97"/>
      <c r="RGC1" s="97"/>
      <c r="RGD1" s="97"/>
      <c r="RGE1" s="97"/>
      <c r="RGF1" s="97"/>
      <c r="RGG1" s="97"/>
      <c r="RGH1" s="97"/>
      <c r="RGI1" s="97"/>
      <c r="RGJ1" s="97"/>
      <c r="RGK1" s="97"/>
      <c r="RGL1" s="97"/>
      <c r="RGM1" s="97"/>
      <c r="RGN1" s="97"/>
      <c r="RGO1" s="97"/>
      <c r="RGP1" s="97"/>
      <c r="RGQ1" s="97"/>
      <c r="RGR1" s="97"/>
      <c r="RGS1" s="97"/>
      <c r="RGT1" s="97"/>
      <c r="RGU1" s="97"/>
      <c r="RGV1" s="97"/>
      <c r="RGW1" s="97"/>
      <c r="RGX1" s="97"/>
      <c r="RGY1" s="97"/>
      <c r="RGZ1" s="97"/>
      <c r="RHA1" s="97"/>
      <c r="RHB1" s="97"/>
      <c r="RHC1" s="97"/>
      <c r="RHD1" s="97"/>
      <c r="RHE1" s="97"/>
      <c r="RHF1" s="97"/>
      <c r="RHG1" s="97"/>
      <c r="RHH1" s="97"/>
      <c r="RHI1" s="97"/>
      <c r="RHJ1" s="97"/>
      <c r="RHK1" s="97"/>
      <c r="RHL1" s="97"/>
      <c r="RHM1" s="97"/>
      <c r="RHN1" s="97"/>
      <c r="RHO1" s="97"/>
      <c r="RHP1" s="97"/>
      <c r="RHQ1" s="97"/>
      <c r="RHR1" s="97"/>
      <c r="RHS1" s="97"/>
      <c r="RHT1" s="97"/>
      <c r="RHU1" s="97"/>
      <c r="RHV1" s="97"/>
      <c r="RHW1" s="97"/>
      <c r="RHX1" s="97"/>
      <c r="RHY1" s="97"/>
      <c r="RHZ1" s="97"/>
      <c r="RIA1" s="97"/>
      <c r="RIB1" s="97"/>
      <c r="RIC1" s="97"/>
      <c r="RID1" s="97"/>
      <c r="RIE1" s="97"/>
      <c r="RIF1" s="97"/>
      <c r="RIG1" s="97"/>
      <c r="RIH1" s="97"/>
      <c r="RII1" s="97"/>
      <c r="RIJ1" s="97"/>
      <c r="RIK1" s="97"/>
      <c r="RIL1" s="97"/>
      <c r="RIM1" s="97"/>
      <c r="RIN1" s="97"/>
      <c r="RIO1" s="97"/>
      <c r="RIP1" s="97"/>
      <c r="RIQ1" s="97"/>
      <c r="RIR1" s="97"/>
      <c r="RIS1" s="97"/>
      <c r="RIT1" s="97"/>
      <c r="RIU1" s="97"/>
      <c r="RIV1" s="97"/>
      <c r="RIW1" s="97"/>
      <c r="RIX1" s="97"/>
      <c r="RIY1" s="97"/>
      <c r="RIZ1" s="97"/>
      <c r="RJA1" s="97"/>
      <c r="RJB1" s="97"/>
      <c r="RJC1" s="97"/>
      <c r="RJD1" s="97"/>
      <c r="RJE1" s="97"/>
      <c r="RJF1" s="97"/>
      <c r="RJG1" s="97"/>
      <c r="RJH1" s="97"/>
      <c r="RJI1" s="97"/>
      <c r="RJJ1" s="97"/>
      <c r="RJK1" s="97"/>
      <c r="RJL1" s="97"/>
      <c r="RJM1" s="97"/>
      <c r="RJN1" s="97"/>
      <c r="RJO1" s="97"/>
      <c r="RJP1" s="97"/>
      <c r="RJQ1" s="97"/>
      <c r="RJR1" s="97"/>
      <c r="RJS1" s="97"/>
      <c r="RJT1" s="97"/>
      <c r="RJU1" s="97"/>
      <c r="RJV1" s="97"/>
      <c r="RJW1" s="97"/>
      <c r="RJX1" s="97"/>
      <c r="RJY1" s="97"/>
      <c r="RJZ1" s="97"/>
      <c r="RKA1" s="97"/>
      <c r="RKB1" s="97"/>
      <c r="RKC1" s="97"/>
      <c r="RKD1" s="97"/>
      <c r="RKE1" s="97"/>
      <c r="RKF1" s="97"/>
      <c r="RKG1" s="97"/>
      <c r="RKH1" s="97"/>
      <c r="RKI1" s="97"/>
      <c r="RKJ1" s="97"/>
      <c r="RKK1" s="97"/>
      <c r="RKL1" s="97"/>
      <c r="RKM1" s="97"/>
      <c r="RKN1" s="97"/>
      <c r="RKO1" s="97"/>
      <c r="RKP1" s="97"/>
      <c r="RKQ1" s="97"/>
      <c r="RKR1" s="97"/>
      <c r="RKS1" s="97"/>
      <c r="RKT1" s="97"/>
      <c r="RKU1" s="97"/>
      <c r="RKV1" s="97"/>
      <c r="RKW1" s="97"/>
      <c r="RKX1" s="97"/>
      <c r="RKY1" s="97"/>
      <c r="RKZ1" s="97"/>
      <c r="RLA1" s="97"/>
      <c r="RLB1" s="97"/>
      <c r="RLC1" s="97"/>
      <c r="RLD1" s="97"/>
      <c r="RLE1" s="97"/>
      <c r="RLF1" s="97"/>
      <c r="RLG1" s="97"/>
      <c r="RLH1" s="97"/>
      <c r="RLI1" s="97"/>
      <c r="RLJ1" s="97"/>
      <c r="RLK1" s="97"/>
      <c r="RLL1" s="97"/>
      <c r="RLM1" s="97"/>
      <c r="RLN1" s="97"/>
      <c r="RLO1" s="97"/>
      <c r="RLP1" s="97"/>
      <c r="RLQ1" s="97"/>
      <c r="RLR1" s="97"/>
      <c r="RLS1" s="97"/>
      <c r="RLT1" s="97"/>
      <c r="RLU1" s="97"/>
      <c r="RLV1" s="97"/>
      <c r="RLW1" s="97"/>
      <c r="RLX1" s="97"/>
      <c r="RLY1" s="97"/>
      <c r="RLZ1" s="97"/>
      <c r="RMA1" s="97"/>
      <c r="RMB1" s="97"/>
      <c r="RMC1" s="97"/>
      <c r="RMD1" s="97"/>
      <c r="RME1" s="97"/>
      <c r="RMF1" s="97"/>
      <c r="RMG1" s="97"/>
      <c r="RMH1" s="97"/>
      <c r="RMI1" s="97"/>
      <c r="RMJ1" s="97"/>
      <c r="RMK1" s="97"/>
      <c r="RML1" s="97"/>
      <c r="RMM1" s="97"/>
      <c r="RMN1" s="97"/>
      <c r="RMO1" s="97"/>
      <c r="RMP1" s="97"/>
      <c r="RMQ1" s="97"/>
      <c r="RMR1" s="97"/>
      <c r="RMS1" s="97"/>
      <c r="RMT1" s="97"/>
      <c r="RMU1" s="97"/>
      <c r="RMV1" s="97"/>
      <c r="RMW1" s="97"/>
      <c r="RMX1" s="97"/>
      <c r="RMY1" s="97"/>
      <c r="RMZ1" s="97"/>
      <c r="RNA1" s="97"/>
      <c r="RNB1" s="97"/>
      <c r="RNC1" s="97"/>
      <c r="RND1" s="97"/>
      <c r="RNE1" s="97"/>
      <c r="RNF1" s="97"/>
      <c r="RNG1" s="97"/>
      <c r="RNH1" s="97"/>
      <c r="RNI1" s="97"/>
      <c r="RNJ1" s="97"/>
      <c r="RNK1" s="97"/>
      <c r="RNL1" s="97"/>
      <c r="RNM1" s="97"/>
      <c r="RNN1" s="97"/>
      <c r="RNO1" s="97"/>
      <c r="RNP1" s="97"/>
      <c r="RNQ1" s="97"/>
      <c r="RNR1" s="97"/>
      <c r="RNS1" s="97"/>
      <c r="RNT1" s="97"/>
      <c r="RNU1" s="97"/>
      <c r="RNV1" s="97"/>
      <c r="RNW1" s="97"/>
      <c r="RNX1" s="97"/>
      <c r="RNY1" s="97"/>
      <c r="RNZ1" s="97"/>
      <c r="ROA1" s="97"/>
      <c r="ROB1" s="97"/>
      <c r="ROC1" s="97"/>
      <c r="ROD1" s="97"/>
      <c r="ROE1" s="97"/>
      <c r="ROF1" s="97"/>
      <c r="ROG1" s="97"/>
      <c r="ROH1" s="97"/>
      <c r="ROI1" s="97"/>
      <c r="ROJ1" s="97"/>
      <c r="ROK1" s="97"/>
      <c r="ROL1" s="97"/>
      <c r="ROM1" s="97"/>
      <c r="RON1" s="97"/>
      <c r="ROO1" s="97"/>
      <c r="ROP1" s="97"/>
      <c r="ROQ1" s="97"/>
      <c r="ROR1" s="97"/>
      <c r="ROS1" s="97"/>
      <c r="ROT1" s="97"/>
      <c r="ROU1" s="97"/>
      <c r="ROV1" s="97"/>
      <c r="ROW1" s="97"/>
      <c r="ROX1" s="97"/>
      <c r="ROY1" s="97"/>
      <c r="ROZ1" s="97"/>
      <c r="RPA1" s="97"/>
      <c r="RPB1" s="97"/>
      <c r="RPC1" s="97"/>
      <c r="RPD1" s="97"/>
      <c r="RPE1" s="97"/>
      <c r="RPF1" s="97"/>
      <c r="RPG1" s="97"/>
      <c r="RPH1" s="97"/>
      <c r="RPI1" s="97"/>
      <c r="RPJ1" s="97"/>
      <c r="RPK1" s="97"/>
      <c r="RPL1" s="97"/>
      <c r="RPM1" s="97"/>
      <c r="RPN1" s="97"/>
      <c r="RPO1" s="97"/>
      <c r="RPP1" s="97"/>
      <c r="RPQ1" s="97"/>
      <c r="RPR1" s="97"/>
      <c r="RPS1" s="97"/>
      <c r="RPT1" s="97"/>
      <c r="RPU1" s="97"/>
      <c r="RPV1" s="97"/>
      <c r="RPW1" s="97"/>
      <c r="RPX1" s="97"/>
      <c r="RPY1" s="97"/>
      <c r="RPZ1" s="97"/>
      <c r="RQA1" s="97"/>
      <c r="RQB1" s="97"/>
      <c r="RQC1" s="97"/>
      <c r="RQD1" s="97"/>
      <c r="RQE1" s="97"/>
      <c r="RQF1" s="97"/>
      <c r="RQG1" s="97"/>
      <c r="RQH1" s="97"/>
      <c r="RQI1" s="97"/>
      <c r="RQJ1" s="97"/>
      <c r="RQK1" s="97"/>
      <c r="RQL1" s="97"/>
      <c r="RQM1" s="97"/>
      <c r="RQN1" s="97"/>
      <c r="RQO1" s="97"/>
      <c r="RQP1" s="97"/>
      <c r="RQQ1" s="97"/>
      <c r="RQR1" s="97"/>
      <c r="RQS1" s="97"/>
      <c r="RQT1" s="97"/>
      <c r="RQU1" s="97"/>
      <c r="RQV1" s="97"/>
      <c r="RQW1" s="97"/>
      <c r="RQX1" s="97"/>
      <c r="RQY1" s="97"/>
      <c r="RQZ1" s="97"/>
      <c r="RRA1" s="97"/>
      <c r="RRB1" s="97"/>
      <c r="RRC1" s="97"/>
      <c r="RRD1" s="97"/>
      <c r="RRE1" s="97"/>
      <c r="RRF1" s="97"/>
      <c r="RRG1" s="97"/>
      <c r="RRH1" s="97"/>
      <c r="RRI1" s="97"/>
      <c r="RRJ1" s="97"/>
      <c r="RRK1" s="97"/>
      <c r="RRL1" s="97"/>
      <c r="RRM1" s="97"/>
      <c r="RRN1" s="97"/>
      <c r="RRO1" s="97"/>
      <c r="RRP1" s="97"/>
      <c r="RRQ1" s="97"/>
      <c r="RRR1" s="97"/>
      <c r="RRS1" s="97"/>
      <c r="RRT1" s="97"/>
      <c r="RRU1" s="97"/>
      <c r="RRV1" s="97"/>
      <c r="RRW1" s="97"/>
      <c r="RRX1" s="97"/>
      <c r="RRY1" s="97"/>
      <c r="RRZ1" s="97"/>
      <c r="RSA1" s="97"/>
      <c r="RSB1" s="97"/>
      <c r="RSC1" s="97"/>
      <c r="RSD1" s="97"/>
      <c r="RSE1" s="97"/>
      <c r="RSF1" s="97"/>
      <c r="RSG1" s="97"/>
      <c r="RSH1" s="97"/>
      <c r="RSI1" s="97"/>
      <c r="RSJ1" s="97"/>
      <c r="RSK1" s="97"/>
      <c r="RSL1" s="97"/>
      <c r="RSM1" s="97"/>
      <c r="RSN1" s="97"/>
      <c r="RSO1" s="97"/>
      <c r="RSP1" s="97"/>
      <c r="RSQ1" s="97"/>
      <c r="RSR1" s="97"/>
      <c r="RSS1" s="97"/>
      <c r="RST1" s="97"/>
      <c r="RSU1" s="97"/>
      <c r="RSV1" s="97"/>
      <c r="RSW1" s="97"/>
      <c r="RSX1" s="97"/>
      <c r="RSY1" s="97"/>
      <c r="RSZ1" s="97"/>
      <c r="RTA1" s="97"/>
      <c r="RTB1" s="97"/>
      <c r="RTC1" s="97"/>
      <c r="RTD1" s="97"/>
      <c r="RTE1" s="97"/>
      <c r="RTF1" s="97"/>
      <c r="RTG1" s="97"/>
      <c r="RTH1" s="97"/>
      <c r="RTI1" s="97"/>
      <c r="RTJ1" s="97"/>
      <c r="RTK1" s="97"/>
      <c r="RTL1" s="97"/>
      <c r="RTM1" s="97"/>
      <c r="RTN1" s="97"/>
      <c r="RTO1" s="97"/>
      <c r="RTP1" s="97"/>
      <c r="RTQ1" s="97"/>
      <c r="RTR1" s="97"/>
      <c r="RTS1" s="97"/>
      <c r="RTT1" s="97"/>
      <c r="RTU1" s="97"/>
      <c r="RTV1" s="97"/>
      <c r="RTW1" s="97"/>
      <c r="RTX1" s="97"/>
      <c r="RTY1" s="97"/>
      <c r="RTZ1" s="97"/>
      <c r="RUA1" s="97"/>
      <c r="RUB1" s="97"/>
      <c r="RUC1" s="97"/>
      <c r="RUD1" s="97"/>
      <c r="RUE1" s="97"/>
      <c r="RUF1" s="97"/>
      <c r="RUG1" s="97"/>
      <c r="RUH1" s="97"/>
      <c r="RUI1" s="97"/>
      <c r="RUJ1" s="97"/>
      <c r="RUK1" s="97"/>
      <c r="RUL1" s="97"/>
      <c r="RUM1" s="97"/>
      <c r="RUN1" s="97"/>
      <c r="RUO1" s="97"/>
      <c r="RUP1" s="97"/>
      <c r="RUQ1" s="97"/>
      <c r="RUR1" s="97"/>
      <c r="RUS1" s="97"/>
      <c r="RUT1" s="97"/>
      <c r="RUU1" s="97"/>
      <c r="RUV1" s="97"/>
      <c r="RUW1" s="97"/>
      <c r="RUX1" s="97"/>
      <c r="RUY1" s="97"/>
      <c r="RUZ1" s="97"/>
      <c r="RVA1" s="97"/>
      <c r="RVB1" s="97"/>
      <c r="RVC1" s="97"/>
      <c r="RVD1" s="97"/>
      <c r="RVE1" s="97"/>
      <c r="RVF1" s="97"/>
      <c r="RVG1" s="97"/>
      <c r="RVH1" s="97"/>
      <c r="RVI1" s="97"/>
      <c r="RVJ1" s="97"/>
      <c r="RVK1" s="97"/>
      <c r="RVL1" s="97"/>
      <c r="RVM1" s="97"/>
      <c r="RVN1" s="97"/>
      <c r="RVO1" s="97"/>
      <c r="RVP1" s="97"/>
      <c r="RVQ1" s="97"/>
      <c r="RVR1" s="97"/>
      <c r="RVS1" s="97"/>
      <c r="RVT1" s="97"/>
      <c r="RVU1" s="97"/>
      <c r="RVV1" s="97"/>
      <c r="RVW1" s="97"/>
      <c r="RVX1" s="97"/>
      <c r="RVY1" s="97"/>
      <c r="RVZ1" s="97"/>
      <c r="RWA1" s="97"/>
      <c r="RWB1" s="97"/>
      <c r="RWC1" s="97"/>
      <c r="RWD1" s="97"/>
      <c r="RWE1" s="97"/>
      <c r="RWF1" s="97"/>
      <c r="RWG1" s="97"/>
      <c r="RWH1" s="97"/>
      <c r="RWI1" s="97"/>
      <c r="RWJ1" s="97"/>
      <c r="RWK1" s="97"/>
      <c r="RWL1" s="97"/>
      <c r="RWM1" s="97"/>
      <c r="RWN1" s="97"/>
      <c r="RWO1" s="97"/>
      <c r="RWP1" s="97"/>
      <c r="RWQ1" s="97"/>
      <c r="RWR1" s="97"/>
      <c r="RWS1" s="97"/>
      <c r="RWT1" s="97"/>
      <c r="RWU1" s="97"/>
      <c r="RWV1" s="97"/>
      <c r="RWW1" s="97"/>
      <c r="RWX1" s="97"/>
      <c r="RWY1" s="97"/>
      <c r="RWZ1" s="97"/>
      <c r="RXA1" s="97"/>
      <c r="RXB1" s="97"/>
      <c r="RXC1" s="97"/>
      <c r="RXD1" s="97"/>
      <c r="RXE1" s="97"/>
      <c r="RXF1" s="97"/>
      <c r="RXG1" s="97"/>
      <c r="RXH1" s="97"/>
      <c r="RXI1" s="97"/>
      <c r="RXJ1" s="97"/>
      <c r="RXK1" s="97"/>
      <c r="RXL1" s="97"/>
      <c r="RXM1" s="97"/>
      <c r="RXN1" s="97"/>
      <c r="RXO1" s="97"/>
      <c r="RXP1" s="97"/>
      <c r="RXQ1" s="97"/>
      <c r="RXR1" s="97"/>
      <c r="RXS1" s="97"/>
      <c r="RXT1" s="97"/>
      <c r="RXU1" s="97"/>
      <c r="RXV1" s="97"/>
      <c r="RXW1" s="97"/>
      <c r="RXX1" s="97"/>
      <c r="RXY1" s="97"/>
      <c r="RXZ1" s="97"/>
      <c r="RYA1" s="97"/>
      <c r="RYB1" s="97"/>
      <c r="RYC1" s="97"/>
      <c r="RYD1" s="97"/>
      <c r="RYE1" s="97"/>
      <c r="RYF1" s="97"/>
      <c r="RYG1" s="97"/>
      <c r="RYH1" s="97"/>
      <c r="RYI1" s="97"/>
      <c r="RYJ1" s="97"/>
      <c r="RYK1" s="97"/>
      <c r="RYL1" s="97"/>
      <c r="RYM1" s="97"/>
      <c r="RYN1" s="97"/>
      <c r="RYO1" s="97"/>
      <c r="RYP1" s="97"/>
      <c r="RYQ1" s="97"/>
      <c r="RYR1" s="97"/>
      <c r="RYS1" s="97"/>
      <c r="RYT1" s="97"/>
      <c r="RYU1" s="97"/>
      <c r="RYV1" s="97"/>
      <c r="RYW1" s="97"/>
      <c r="RYX1" s="97"/>
      <c r="RYY1" s="97"/>
      <c r="RYZ1" s="97"/>
      <c r="RZA1" s="97"/>
      <c r="RZB1" s="97"/>
      <c r="RZC1" s="97"/>
      <c r="RZD1" s="97"/>
      <c r="RZE1" s="97"/>
      <c r="RZF1" s="97"/>
      <c r="RZG1" s="97"/>
      <c r="RZH1" s="97"/>
      <c r="RZI1" s="97"/>
      <c r="RZJ1" s="97"/>
      <c r="RZK1" s="97"/>
      <c r="RZL1" s="97"/>
      <c r="RZM1" s="97"/>
      <c r="RZN1" s="97"/>
      <c r="RZO1" s="97"/>
      <c r="RZP1" s="97"/>
      <c r="RZQ1" s="97"/>
      <c r="RZR1" s="97"/>
      <c r="RZS1" s="97"/>
      <c r="RZT1" s="97"/>
      <c r="RZU1" s="97"/>
      <c r="RZV1" s="97"/>
      <c r="RZW1" s="97"/>
      <c r="RZX1" s="97"/>
      <c r="RZY1" s="97"/>
      <c r="RZZ1" s="97"/>
      <c r="SAA1" s="97"/>
      <c r="SAB1" s="97"/>
      <c r="SAC1" s="97"/>
      <c r="SAD1" s="97"/>
      <c r="SAE1" s="97"/>
      <c r="SAF1" s="97"/>
      <c r="SAG1" s="97"/>
      <c r="SAH1" s="97"/>
      <c r="SAI1" s="97"/>
      <c r="SAJ1" s="97"/>
      <c r="SAK1" s="97"/>
      <c r="SAL1" s="97"/>
      <c r="SAM1" s="97"/>
      <c r="SAN1" s="97"/>
      <c r="SAO1" s="97"/>
      <c r="SAP1" s="97"/>
      <c r="SAQ1" s="97"/>
      <c r="SAR1" s="97"/>
      <c r="SAS1" s="97"/>
      <c r="SAT1" s="97"/>
      <c r="SAU1" s="97"/>
      <c r="SAV1" s="97"/>
      <c r="SAW1" s="97"/>
      <c r="SAX1" s="97"/>
      <c r="SAY1" s="97"/>
      <c r="SAZ1" s="97"/>
      <c r="SBA1" s="97"/>
      <c r="SBB1" s="97"/>
      <c r="SBC1" s="97"/>
      <c r="SBD1" s="97"/>
      <c r="SBE1" s="97"/>
      <c r="SBF1" s="97"/>
      <c r="SBG1" s="97"/>
      <c r="SBH1" s="97"/>
      <c r="SBI1" s="97"/>
      <c r="SBJ1" s="97"/>
      <c r="SBK1" s="97"/>
      <c r="SBL1" s="97"/>
      <c r="SBM1" s="97"/>
      <c r="SBN1" s="97"/>
      <c r="SBO1" s="97"/>
      <c r="SBP1" s="97"/>
      <c r="SBQ1" s="97"/>
      <c r="SBR1" s="97"/>
      <c r="SBS1" s="97"/>
      <c r="SBT1" s="97"/>
      <c r="SBU1" s="97"/>
      <c r="SBV1" s="97"/>
      <c r="SBW1" s="97"/>
      <c r="SBX1" s="97"/>
      <c r="SBY1" s="97"/>
      <c r="SBZ1" s="97"/>
      <c r="SCA1" s="97"/>
      <c r="SCB1" s="97"/>
      <c r="SCC1" s="97"/>
      <c r="SCD1" s="97"/>
      <c r="SCE1" s="97"/>
      <c r="SCF1" s="97"/>
      <c r="SCG1" s="97"/>
      <c r="SCH1" s="97"/>
      <c r="SCI1" s="97"/>
      <c r="SCJ1" s="97"/>
      <c r="SCK1" s="97"/>
      <c r="SCL1" s="97"/>
      <c r="SCM1" s="97"/>
      <c r="SCN1" s="97"/>
      <c r="SCO1" s="97"/>
      <c r="SCP1" s="97"/>
      <c r="SCQ1" s="97"/>
      <c r="SCR1" s="97"/>
      <c r="SCS1" s="97"/>
      <c r="SCT1" s="97"/>
      <c r="SCU1" s="97"/>
      <c r="SCV1" s="97"/>
      <c r="SCW1" s="97"/>
      <c r="SCX1" s="97"/>
      <c r="SCY1" s="97"/>
      <c r="SCZ1" s="97"/>
      <c r="SDA1" s="97"/>
      <c r="SDB1" s="97"/>
      <c r="SDC1" s="97"/>
      <c r="SDD1" s="97"/>
      <c r="SDE1" s="97"/>
      <c r="SDF1" s="97"/>
      <c r="SDG1" s="97"/>
      <c r="SDH1" s="97"/>
      <c r="SDI1" s="97"/>
      <c r="SDJ1" s="97"/>
      <c r="SDK1" s="97"/>
      <c r="SDL1" s="97"/>
      <c r="SDM1" s="97"/>
      <c r="SDN1" s="97"/>
      <c r="SDO1" s="97"/>
      <c r="SDP1" s="97"/>
      <c r="SDQ1" s="97"/>
      <c r="SDR1" s="97"/>
      <c r="SDS1" s="97"/>
      <c r="SDT1" s="97"/>
      <c r="SDU1" s="97"/>
      <c r="SDV1" s="97"/>
      <c r="SDW1" s="97"/>
      <c r="SDX1" s="97"/>
      <c r="SDY1" s="97"/>
      <c r="SDZ1" s="97"/>
      <c r="SEA1" s="97"/>
      <c r="SEB1" s="97"/>
      <c r="SEC1" s="97"/>
      <c r="SED1" s="97"/>
      <c r="SEE1" s="97"/>
      <c r="SEF1" s="97"/>
      <c r="SEG1" s="97"/>
      <c r="SEH1" s="97"/>
      <c r="SEI1" s="97"/>
      <c r="SEJ1" s="97"/>
      <c r="SEK1" s="97"/>
      <c r="SEL1" s="97"/>
      <c r="SEM1" s="97"/>
      <c r="SEN1" s="97"/>
      <c r="SEO1" s="97"/>
      <c r="SEP1" s="97"/>
      <c r="SEQ1" s="97"/>
      <c r="SER1" s="97"/>
      <c r="SES1" s="97"/>
      <c r="SET1" s="97"/>
      <c r="SEU1" s="97"/>
      <c r="SEV1" s="97"/>
      <c r="SEW1" s="97"/>
      <c r="SEX1" s="97"/>
      <c r="SEY1" s="97"/>
      <c r="SEZ1" s="97"/>
      <c r="SFA1" s="97"/>
      <c r="SFB1" s="97"/>
      <c r="SFC1" s="97"/>
      <c r="SFD1" s="97"/>
      <c r="SFE1" s="97"/>
      <c r="SFF1" s="97"/>
      <c r="SFG1" s="97"/>
      <c r="SFH1" s="97"/>
      <c r="SFI1" s="97"/>
      <c r="SFJ1" s="97"/>
      <c r="SFK1" s="97"/>
      <c r="SFL1" s="97"/>
      <c r="SFM1" s="97"/>
      <c r="SFN1" s="97"/>
      <c r="SFO1" s="97"/>
      <c r="SFP1" s="97"/>
      <c r="SFQ1" s="97"/>
      <c r="SFR1" s="97"/>
      <c r="SFS1" s="97"/>
      <c r="SFT1" s="97"/>
      <c r="SFU1" s="97"/>
      <c r="SFV1" s="97"/>
      <c r="SFW1" s="97"/>
      <c r="SFX1" s="97"/>
      <c r="SFY1" s="97"/>
      <c r="SFZ1" s="97"/>
      <c r="SGA1" s="97"/>
      <c r="SGB1" s="97"/>
      <c r="SGC1" s="97"/>
      <c r="SGD1" s="97"/>
      <c r="SGE1" s="97"/>
      <c r="SGF1" s="97"/>
      <c r="SGG1" s="97"/>
      <c r="SGH1" s="97"/>
      <c r="SGI1" s="97"/>
      <c r="SGJ1" s="97"/>
      <c r="SGK1" s="97"/>
      <c r="SGL1" s="97"/>
      <c r="SGM1" s="97"/>
      <c r="SGN1" s="97"/>
      <c r="SGO1" s="97"/>
      <c r="SGP1" s="97"/>
      <c r="SGQ1" s="97"/>
      <c r="SGR1" s="97"/>
      <c r="SGS1" s="97"/>
      <c r="SGT1" s="97"/>
      <c r="SGU1" s="97"/>
      <c r="SGV1" s="97"/>
      <c r="SGW1" s="97"/>
      <c r="SGX1" s="97"/>
      <c r="SGY1" s="97"/>
      <c r="SGZ1" s="97"/>
      <c r="SHA1" s="97"/>
      <c r="SHB1" s="97"/>
      <c r="SHC1" s="97"/>
      <c r="SHD1" s="97"/>
      <c r="SHE1" s="97"/>
      <c r="SHF1" s="97"/>
      <c r="SHG1" s="97"/>
      <c r="SHH1" s="97"/>
      <c r="SHI1" s="97"/>
      <c r="SHJ1" s="97"/>
      <c r="SHK1" s="97"/>
      <c r="SHL1" s="97"/>
      <c r="SHM1" s="97"/>
      <c r="SHN1" s="97"/>
      <c r="SHO1" s="97"/>
      <c r="SHP1" s="97"/>
      <c r="SHQ1" s="97"/>
      <c r="SHR1" s="97"/>
      <c r="SHS1" s="97"/>
      <c r="SHT1" s="97"/>
      <c r="SHU1" s="97"/>
      <c r="SHV1" s="97"/>
      <c r="SHW1" s="97"/>
      <c r="SHX1" s="97"/>
      <c r="SHY1" s="97"/>
      <c r="SHZ1" s="97"/>
      <c r="SIA1" s="97"/>
      <c r="SIB1" s="97"/>
      <c r="SIC1" s="97"/>
      <c r="SID1" s="97"/>
      <c r="SIE1" s="97"/>
      <c r="SIF1" s="97"/>
      <c r="SIG1" s="97"/>
      <c r="SIH1" s="97"/>
      <c r="SII1" s="97"/>
      <c r="SIJ1" s="97"/>
      <c r="SIK1" s="97"/>
      <c r="SIL1" s="97"/>
      <c r="SIM1" s="97"/>
      <c r="SIN1" s="97"/>
      <c r="SIO1" s="97"/>
      <c r="SIP1" s="97"/>
      <c r="SIQ1" s="97"/>
      <c r="SIR1" s="97"/>
      <c r="SIS1" s="97"/>
      <c r="SIT1" s="97"/>
      <c r="SIU1" s="97"/>
      <c r="SIV1" s="97"/>
      <c r="SIW1" s="97"/>
      <c r="SIX1" s="97"/>
      <c r="SIY1" s="97"/>
      <c r="SIZ1" s="97"/>
      <c r="SJA1" s="97"/>
      <c r="SJB1" s="97"/>
      <c r="SJC1" s="97"/>
      <c r="SJD1" s="97"/>
      <c r="SJE1" s="97"/>
      <c r="SJF1" s="97"/>
      <c r="SJG1" s="97"/>
      <c r="SJH1" s="97"/>
      <c r="SJI1" s="97"/>
      <c r="SJJ1" s="97"/>
      <c r="SJK1" s="97"/>
      <c r="SJL1" s="97"/>
      <c r="SJM1" s="97"/>
      <c r="SJN1" s="97"/>
      <c r="SJO1" s="97"/>
      <c r="SJP1" s="97"/>
      <c r="SJQ1" s="97"/>
      <c r="SJR1" s="97"/>
      <c r="SJS1" s="97"/>
      <c r="SJT1" s="97"/>
      <c r="SJU1" s="97"/>
      <c r="SJV1" s="97"/>
      <c r="SJW1" s="97"/>
      <c r="SJX1" s="97"/>
      <c r="SJY1" s="97"/>
      <c r="SJZ1" s="97"/>
      <c r="SKA1" s="97"/>
      <c r="SKB1" s="97"/>
      <c r="SKC1" s="97"/>
      <c r="SKD1" s="97"/>
      <c r="SKE1" s="97"/>
      <c r="SKF1" s="97"/>
      <c r="SKG1" s="97"/>
      <c r="SKH1" s="97"/>
      <c r="SKI1" s="97"/>
      <c r="SKJ1" s="97"/>
      <c r="SKK1" s="97"/>
      <c r="SKL1" s="97"/>
      <c r="SKM1" s="97"/>
      <c r="SKN1" s="97"/>
      <c r="SKO1" s="97"/>
      <c r="SKP1" s="97"/>
      <c r="SKQ1" s="97"/>
      <c r="SKR1" s="97"/>
      <c r="SKS1" s="97"/>
      <c r="SKT1" s="97"/>
      <c r="SKU1" s="97"/>
      <c r="SKV1" s="97"/>
      <c r="SKW1" s="97"/>
      <c r="SKX1" s="97"/>
      <c r="SKY1" s="97"/>
      <c r="SKZ1" s="97"/>
      <c r="SLA1" s="97"/>
      <c r="SLB1" s="97"/>
      <c r="SLC1" s="97"/>
      <c r="SLD1" s="97"/>
      <c r="SLE1" s="97"/>
      <c r="SLF1" s="97"/>
      <c r="SLG1" s="97"/>
      <c r="SLH1" s="97"/>
      <c r="SLI1" s="97"/>
      <c r="SLJ1" s="97"/>
      <c r="SLK1" s="97"/>
      <c r="SLL1" s="97"/>
      <c r="SLM1" s="97"/>
      <c r="SLN1" s="97"/>
      <c r="SLO1" s="97"/>
      <c r="SLP1" s="97"/>
      <c r="SLQ1" s="97"/>
      <c r="SLR1" s="97"/>
      <c r="SLS1" s="97"/>
      <c r="SLT1" s="97"/>
      <c r="SLU1" s="97"/>
      <c r="SLV1" s="97"/>
      <c r="SLW1" s="97"/>
      <c r="SLX1" s="97"/>
      <c r="SLY1" s="97"/>
      <c r="SLZ1" s="97"/>
      <c r="SMA1" s="97"/>
      <c r="SMB1" s="97"/>
      <c r="SMC1" s="97"/>
      <c r="SMD1" s="97"/>
      <c r="SME1" s="97"/>
      <c r="SMF1" s="97"/>
      <c r="SMG1" s="97"/>
      <c r="SMH1" s="97"/>
      <c r="SMI1" s="97"/>
      <c r="SMJ1" s="97"/>
      <c r="SMK1" s="97"/>
      <c r="SML1" s="97"/>
      <c r="SMM1" s="97"/>
      <c r="SMN1" s="97"/>
      <c r="SMO1" s="97"/>
      <c r="SMP1" s="97"/>
      <c r="SMQ1" s="97"/>
      <c r="SMR1" s="97"/>
      <c r="SMS1" s="97"/>
      <c r="SMT1" s="97"/>
      <c r="SMU1" s="97"/>
      <c r="SMV1" s="97"/>
      <c r="SMW1" s="97"/>
      <c r="SMX1" s="97"/>
      <c r="SMY1" s="97"/>
      <c r="SMZ1" s="97"/>
      <c r="SNA1" s="97"/>
      <c r="SNB1" s="97"/>
      <c r="SNC1" s="97"/>
      <c r="SND1" s="97"/>
      <c r="SNE1" s="97"/>
      <c r="SNF1" s="97"/>
      <c r="SNG1" s="97"/>
      <c r="SNH1" s="97"/>
      <c r="SNI1" s="97"/>
      <c r="SNJ1" s="97"/>
      <c r="SNK1" s="97"/>
      <c r="SNL1" s="97"/>
      <c r="SNM1" s="97"/>
      <c r="SNN1" s="97"/>
      <c r="SNO1" s="97"/>
      <c r="SNP1" s="97"/>
      <c r="SNQ1" s="97"/>
      <c r="SNR1" s="97"/>
      <c r="SNS1" s="97"/>
      <c r="SNT1" s="97"/>
      <c r="SNU1" s="97"/>
      <c r="SNV1" s="97"/>
      <c r="SNW1" s="97"/>
      <c r="SNX1" s="97"/>
      <c r="SNY1" s="97"/>
      <c r="SNZ1" s="97"/>
      <c r="SOA1" s="97"/>
      <c r="SOB1" s="97"/>
      <c r="SOC1" s="97"/>
      <c r="SOD1" s="97"/>
      <c r="SOE1" s="97"/>
      <c r="SOF1" s="97"/>
      <c r="SOG1" s="97"/>
      <c r="SOH1" s="97"/>
      <c r="SOI1" s="97"/>
      <c r="SOJ1" s="97"/>
      <c r="SOK1" s="97"/>
      <c r="SOL1" s="97"/>
      <c r="SOM1" s="97"/>
      <c r="SON1" s="97"/>
      <c r="SOO1" s="97"/>
      <c r="SOP1" s="97"/>
      <c r="SOQ1" s="97"/>
      <c r="SOR1" s="97"/>
      <c r="SOS1" s="97"/>
      <c r="SOT1" s="97"/>
      <c r="SOU1" s="97"/>
      <c r="SOV1" s="97"/>
      <c r="SOW1" s="97"/>
      <c r="SOX1" s="97"/>
      <c r="SOY1" s="97"/>
      <c r="SOZ1" s="97"/>
      <c r="SPA1" s="97"/>
      <c r="SPB1" s="97"/>
      <c r="SPC1" s="97"/>
      <c r="SPD1" s="97"/>
      <c r="SPE1" s="97"/>
      <c r="SPF1" s="97"/>
      <c r="SPG1" s="97"/>
      <c r="SPH1" s="97"/>
      <c r="SPI1" s="97"/>
      <c r="SPJ1" s="97"/>
      <c r="SPK1" s="97"/>
      <c r="SPL1" s="97"/>
      <c r="SPM1" s="97"/>
      <c r="SPN1" s="97"/>
      <c r="SPO1" s="97"/>
      <c r="SPP1" s="97"/>
      <c r="SPQ1" s="97"/>
      <c r="SPR1" s="97"/>
      <c r="SPS1" s="97"/>
      <c r="SPT1" s="97"/>
      <c r="SPU1" s="97"/>
      <c r="SPV1" s="97"/>
      <c r="SPW1" s="97"/>
      <c r="SPX1" s="97"/>
      <c r="SPY1" s="97"/>
      <c r="SPZ1" s="97"/>
      <c r="SQA1" s="97"/>
      <c r="SQB1" s="97"/>
      <c r="SQC1" s="97"/>
      <c r="SQD1" s="97"/>
      <c r="SQE1" s="97"/>
      <c r="SQF1" s="97"/>
      <c r="SQG1" s="97"/>
      <c r="SQH1" s="97"/>
      <c r="SQI1" s="97"/>
      <c r="SQJ1" s="97"/>
      <c r="SQK1" s="97"/>
      <c r="SQL1" s="97"/>
      <c r="SQM1" s="97"/>
      <c r="SQN1" s="97"/>
      <c r="SQO1" s="97"/>
      <c r="SQP1" s="97"/>
      <c r="SQQ1" s="97"/>
      <c r="SQR1" s="97"/>
      <c r="SQS1" s="97"/>
      <c r="SQT1" s="97"/>
      <c r="SQU1" s="97"/>
      <c r="SQV1" s="97"/>
      <c r="SQW1" s="97"/>
      <c r="SQX1" s="97"/>
      <c r="SQY1" s="97"/>
      <c r="SQZ1" s="97"/>
      <c r="SRA1" s="97"/>
      <c r="SRB1" s="97"/>
      <c r="SRC1" s="97"/>
      <c r="SRD1" s="97"/>
      <c r="SRE1" s="97"/>
      <c r="SRF1" s="97"/>
      <c r="SRG1" s="97"/>
      <c r="SRH1" s="97"/>
      <c r="SRI1" s="97"/>
      <c r="SRJ1" s="97"/>
      <c r="SRK1" s="97"/>
      <c r="SRL1" s="97"/>
      <c r="SRM1" s="97"/>
      <c r="SRN1" s="97"/>
      <c r="SRO1" s="97"/>
      <c r="SRP1" s="97"/>
      <c r="SRQ1" s="97"/>
      <c r="SRR1" s="97"/>
      <c r="SRS1" s="97"/>
      <c r="SRT1" s="97"/>
      <c r="SRU1" s="97"/>
      <c r="SRV1" s="97"/>
      <c r="SRW1" s="97"/>
      <c r="SRX1" s="97"/>
      <c r="SRY1" s="97"/>
      <c r="SRZ1" s="97"/>
      <c r="SSA1" s="97"/>
      <c r="SSB1" s="97"/>
      <c r="SSC1" s="97"/>
      <c r="SSD1" s="97"/>
      <c r="SSE1" s="97"/>
      <c r="SSF1" s="97"/>
      <c r="SSG1" s="97"/>
      <c r="SSH1" s="97"/>
      <c r="SSI1" s="97"/>
      <c r="SSJ1" s="97"/>
      <c r="SSK1" s="97"/>
      <c r="SSL1" s="97"/>
      <c r="SSM1" s="97"/>
      <c r="SSN1" s="97"/>
      <c r="SSO1" s="97"/>
      <c r="SSP1" s="97"/>
      <c r="SSQ1" s="97"/>
      <c r="SSR1" s="97"/>
      <c r="SSS1" s="97"/>
      <c r="SST1" s="97"/>
      <c r="SSU1" s="97"/>
      <c r="SSV1" s="97"/>
      <c r="SSW1" s="97"/>
      <c r="SSX1" s="97"/>
      <c r="SSY1" s="97"/>
      <c r="SSZ1" s="97"/>
      <c r="STA1" s="97"/>
      <c r="STB1" s="97"/>
      <c r="STC1" s="97"/>
      <c r="STD1" s="97"/>
      <c r="STE1" s="97"/>
      <c r="STF1" s="97"/>
      <c r="STG1" s="97"/>
      <c r="STH1" s="97"/>
      <c r="STI1" s="97"/>
      <c r="STJ1" s="97"/>
      <c r="STK1" s="97"/>
      <c r="STL1" s="97"/>
      <c r="STM1" s="97"/>
      <c r="STN1" s="97"/>
      <c r="STO1" s="97"/>
      <c r="STP1" s="97"/>
      <c r="STQ1" s="97"/>
      <c r="STR1" s="97"/>
      <c r="STS1" s="97"/>
      <c r="STT1" s="97"/>
      <c r="STU1" s="97"/>
      <c r="STV1" s="97"/>
      <c r="STW1" s="97"/>
      <c r="STX1" s="97"/>
      <c r="STY1" s="97"/>
      <c r="STZ1" s="97"/>
      <c r="SUA1" s="97"/>
      <c r="SUB1" s="97"/>
      <c r="SUC1" s="97"/>
      <c r="SUD1" s="97"/>
      <c r="SUE1" s="97"/>
      <c r="SUF1" s="97"/>
      <c r="SUG1" s="97"/>
      <c r="SUH1" s="97"/>
      <c r="SUI1" s="97"/>
      <c r="SUJ1" s="97"/>
      <c r="SUK1" s="97"/>
      <c r="SUL1" s="97"/>
      <c r="SUM1" s="97"/>
      <c r="SUN1" s="97"/>
      <c r="SUO1" s="97"/>
      <c r="SUP1" s="97"/>
      <c r="SUQ1" s="97"/>
      <c r="SUR1" s="97"/>
      <c r="SUS1" s="97"/>
      <c r="SUT1" s="97"/>
      <c r="SUU1" s="97"/>
      <c r="SUV1" s="97"/>
      <c r="SUW1" s="97"/>
      <c r="SUX1" s="97"/>
      <c r="SUY1" s="97"/>
      <c r="SUZ1" s="97"/>
      <c r="SVA1" s="97"/>
      <c r="SVB1" s="97"/>
      <c r="SVC1" s="97"/>
      <c r="SVD1" s="97"/>
      <c r="SVE1" s="97"/>
      <c r="SVF1" s="97"/>
      <c r="SVG1" s="97"/>
      <c r="SVH1" s="97"/>
      <c r="SVI1" s="97"/>
      <c r="SVJ1" s="97"/>
      <c r="SVK1" s="97"/>
      <c r="SVL1" s="97"/>
      <c r="SVM1" s="97"/>
      <c r="SVN1" s="97"/>
      <c r="SVO1" s="97"/>
      <c r="SVP1" s="97"/>
      <c r="SVQ1" s="97"/>
      <c r="SVR1" s="97"/>
      <c r="SVS1" s="97"/>
      <c r="SVT1" s="97"/>
      <c r="SVU1" s="97"/>
      <c r="SVV1" s="97"/>
      <c r="SVW1" s="97"/>
      <c r="SVX1" s="97"/>
      <c r="SVY1" s="97"/>
      <c r="SVZ1" s="97"/>
      <c r="SWA1" s="97"/>
      <c r="SWB1" s="97"/>
      <c r="SWC1" s="97"/>
      <c r="SWD1" s="97"/>
      <c r="SWE1" s="97"/>
      <c r="SWF1" s="97"/>
      <c r="SWG1" s="97"/>
      <c r="SWH1" s="97"/>
      <c r="SWI1" s="97"/>
      <c r="SWJ1" s="97"/>
      <c r="SWK1" s="97"/>
      <c r="SWL1" s="97"/>
      <c r="SWM1" s="97"/>
      <c r="SWN1" s="97"/>
      <c r="SWO1" s="97"/>
      <c r="SWP1" s="97"/>
      <c r="SWQ1" s="97"/>
      <c r="SWR1" s="97"/>
      <c r="SWS1" s="97"/>
      <c r="SWT1" s="97"/>
      <c r="SWU1" s="97"/>
      <c r="SWV1" s="97"/>
      <c r="SWW1" s="97"/>
      <c r="SWX1" s="97"/>
      <c r="SWY1" s="97"/>
      <c r="SWZ1" s="97"/>
      <c r="SXA1" s="97"/>
      <c r="SXB1" s="97"/>
      <c r="SXC1" s="97"/>
      <c r="SXD1" s="97"/>
      <c r="SXE1" s="97"/>
      <c r="SXF1" s="97"/>
      <c r="SXG1" s="97"/>
      <c r="SXH1" s="97"/>
      <c r="SXI1" s="97"/>
      <c r="SXJ1" s="97"/>
      <c r="SXK1" s="97"/>
      <c r="SXL1" s="97"/>
      <c r="SXM1" s="97"/>
      <c r="SXN1" s="97"/>
      <c r="SXO1" s="97"/>
      <c r="SXP1" s="97"/>
      <c r="SXQ1" s="97"/>
      <c r="SXR1" s="97"/>
      <c r="SXS1" s="97"/>
      <c r="SXT1" s="97"/>
      <c r="SXU1" s="97"/>
      <c r="SXV1" s="97"/>
      <c r="SXW1" s="97"/>
      <c r="SXX1" s="97"/>
      <c r="SXY1" s="97"/>
      <c r="SXZ1" s="97"/>
      <c r="SYA1" s="97"/>
      <c r="SYB1" s="97"/>
      <c r="SYC1" s="97"/>
      <c r="SYD1" s="97"/>
      <c r="SYE1" s="97"/>
      <c r="SYF1" s="97"/>
      <c r="SYG1" s="97"/>
      <c r="SYH1" s="97"/>
      <c r="SYI1" s="97"/>
      <c r="SYJ1" s="97"/>
      <c r="SYK1" s="97"/>
      <c r="SYL1" s="97"/>
      <c r="SYM1" s="97"/>
      <c r="SYN1" s="97"/>
      <c r="SYO1" s="97"/>
      <c r="SYP1" s="97"/>
      <c r="SYQ1" s="97"/>
      <c r="SYR1" s="97"/>
      <c r="SYS1" s="97"/>
      <c r="SYT1" s="97"/>
      <c r="SYU1" s="97"/>
      <c r="SYV1" s="97"/>
      <c r="SYW1" s="97"/>
      <c r="SYX1" s="97"/>
      <c r="SYY1" s="97"/>
      <c r="SYZ1" s="97"/>
      <c r="SZA1" s="97"/>
      <c r="SZB1" s="97"/>
      <c r="SZC1" s="97"/>
      <c r="SZD1" s="97"/>
      <c r="SZE1" s="97"/>
      <c r="SZF1" s="97"/>
      <c r="SZG1" s="97"/>
      <c r="SZH1" s="97"/>
      <c r="SZI1" s="97"/>
      <c r="SZJ1" s="97"/>
      <c r="SZK1" s="97"/>
      <c r="SZL1" s="97"/>
      <c r="SZM1" s="97"/>
      <c r="SZN1" s="97"/>
      <c r="SZO1" s="97"/>
      <c r="SZP1" s="97"/>
      <c r="SZQ1" s="97"/>
      <c r="SZR1" s="97"/>
      <c r="SZS1" s="97"/>
      <c r="SZT1" s="97"/>
      <c r="SZU1" s="97"/>
      <c r="SZV1" s="97"/>
      <c r="SZW1" s="97"/>
      <c r="SZX1" s="97"/>
      <c r="SZY1" s="97"/>
      <c r="SZZ1" s="97"/>
      <c r="TAA1" s="97"/>
      <c r="TAB1" s="97"/>
      <c r="TAC1" s="97"/>
      <c r="TAD1" s="97"/>
      <c r="TAE1" s="97"/>
      <c r="TAF1" s="97"/>
      <c r="TAG1" s="97"/>
      <c r="TAH1" s="97"/>
      <c r="TAI1" s="97"/>
      <c r="TAJ1" s="97"/>
      <c r="TAK1" s="97"/>
      <c r="TAL1" s="97"/>
      <c r="TAM1" s="97"/>
      <c r="TAN1" s="97"/>
      <c r="TAO1" s="97"/>
      <c r="TAP1" s="97"/>
      <c r="TAQ1" s="97"/>
      <c r="TAR1" s="97"/>
      <c r="TAS1" s="97"/>
      <c r="TAT1" s="97"/>
      <c r="TAU1" s="97"/>
      <c r="TAV1" s="97"/>
      <c r="TAW1" s="97"/>
      <c r="TAX1" s="97"/>
      <c r="TAY1" s="97"/>
      <c r="TAZ1" s="97"/>
      <c r="TBA1" s="97"/>
      <c r="TBB1" s="97"/>
      <c r="TBC1" s="97"/>
      <c r="TBD1" s="97"/>
      <c r="TBE1" s="97"/>
      <c r="TBF1" s="97"/>
      <c r="TBG1" s="97"/>
      <c r="TBH1" s="97"/>
      <c r="TBI1" s="97"/>
      <c r="TBJ1" s="97"/>
      <c r="TBK1" s="97"/>
      <c r="TBL1" s="97"/>
      <c r="TBM1" s="97"/>
      <c r="TBN1" s="97"/>
      <c r="TBO1" s="97"/>
      <c r="TBP1" s="97"/>
      <c r="TBQ1" s="97"/>
      <c r="TBR1" s="97"/>
      <c r="TBS1" s="97"/>
      <c r="TBT1" s="97"/>
      <c r="TBU1" s="97"/>
      <c r="TBV1" s="97"/>
      <c r="TBW1" s="97"/>
      <c r="TBX1" s="97"/>
      <c r="TBY1" s="97"/>
      <c r="TBZ1" s="97"/>
      <c r="TCA1" s="97"/>
      <c r="TCB1" s="97"/>
      <c r="TCC1" s="97"/>
      <c r="TCD1" s="97"/>
      <c r="TCE1" s="97"/>
      <c r="TCF1" s="97"/>
      <c r="TCG1" s="97"/>
      <c r="TCH1" s="97"/>
      <c r="TCI1" s="97"/>
      <c r="TCJ1" s="97"/>
      <c r="TCK1" s="97"/>
      <c r="TCL1" s="97"/>
      <c r="TCM1" s="97"/>
      <c r="TCN1" s="97"/>
      <c r="TCO1" s="97"/>
      <c r="TCP1" s="97"/>
      <c r="TCQ1" s="97"/>
      <c r="TCR1" s="97"/>
      <c r="TCS1" s="97"/>
      <c r="TCT1" s="97"/>
      <c r="TCU1" s="97"/>
      <c r="TCV1" s="97"/>
      <c r="TCW1" s="97"/>
      <c r="TCX1" s="97"/>
      <c r="TCY1" s="97"/>
      <c r="TCZ1" s="97"/>
      <c r="TDA1" s="97"/>
      <c r="TDB1" s="97"/>
      <c r="TDC1" s="97"/>
      <c r="TDD1" s="97"/>
      <c r="TDE1" s="97"/>
      <c r="TDF1" s="97"/>
      <c r="TDG1" s="97"/>
      <c r="TDH1" s="97"/>
      <c r="TDI1" s="97"/>
      <c r="TDJ1" s="97"/>
      <c r="TDK1" s="97"/>
      <c r="TDL1" s="97"/>
      <c r="TDM1" s="97"/>
      <c r="TDN1" s="97"/>
      <c r="TDO1" s="97"/>
      <c r="TDP1" s="97"/>
      <c r="TDQ1" s="97"/>
      <c r="TDR1" s="97"/>
      <c r="TDS1" s="97"/>
      <c r="TDT1" s="97"/>
      <c r="TDU1" s="97"/>
      <c r="TDV1" s="97"/>
      <c r="TDW1" s="97"/>
      <c r="TDX1" s="97"/>
      <c r="TDY1" s="97"/>
      <c r="TDZ1" s="97"/>
      <c r="TEA1" s="97"/>
      <c r="TEB1" s="97"/>
      <c r="TEC1" s="97"/>
      <c r="TED1" s="97"/>
      <c r="TEE1" s="97"/>
      <c r="TEF1" s="97"/>
      <c r="TEG1" s="97"/>
      <c r="TEH1" s="97"/>
      <c r="TEI1" s="97"/>
      <c r="TEJ1" s="97"/>
      <c r="TEK1" s="97"/>
      <c r="TEL1" s="97"/>
      <c r="TEM1" s="97"/>
      <c r="TEN1" s="97"/>
      <c r="TEO1" s="97"/>
      <c r="TEP1" s="97"/>
      <c r="TEQ1" s="97"/>
      <c r="TER1" s="97"/>
      <c r="TES1" s="97"/>
      <c r="TET1" s="97"/>
      <c r="TEU1" s="97"/>
      <c r="TEV1" s="97"/>
      <c r="TEW1" s="97"/>
      <c r="TEX1" s="97"/>
      <c r="TEY1" s="97"/>
      <c r="TEZ1" s="97"/>
      <c r="TFA1" s="97"/>
      <c r="TFB1" s="97"/>
      <c r="TFC1" s="97"/>
      <c r="TFD1" s="97"/>
      <c r="TFE1" s="97"/>
      <c r="TFF1" s="97"/>
      <c r="TFG1" s="97"/>
      <c r="TFH1" s="97"/>
      <c r="TFI1" s="97"/>
      <c r="TFJ1" s="97"/>
      <c r="TFK1" s="97"/>
      <c r="TFL1" s="97"/>
      <c r="TFM1" s="97"/>
      <c r="TFN1" s="97"/>
      <c r="TFO1" s="97"/>
      <c r="TFP1" s="97"/>
      <c r="TFQ1" s="97"/>
      <c r="TFR1" s="97"/>
      <c r="TFS1" s="97"/>
      <c r="TFT1" s="97"/>
      <c r="TFU1" s="97"/>
      <c r="TFV1" s="97"/>
      <c r="TFW1" s="97"/>
      <c r="TFX1" s="97"/>
      <c r="TFY1" s="97"/>
      <c r="TFZ1" s="97"/>
      <c r="TGA1" s="97"/>
      <c r="TGB1" s="97"/>
      <c r="TGC1" s="97"/>
      <c r="TGD1" s="97"/>
      <c r="TGE1" s="97"/>
      <c r="TGF1" s="97"/>
      <c r="TGG1" s="97"/>
      <c r="TGH1" s="97"/>
      <c r="TGI1" s="97"/>
      <c r="TGJ1" s="97"/>
      <c r="TGK1" s="97"/>
      <c r="TGL1" s="97"/>
      <c r="TGM1" s="97"/>
      <c r="TGN1" s="97"/>
      <c r="TGO1" s="97"/>
      <c r="TGP1" s="97"/>
      <c r="TGQ1" s="97"/>
      <c r="TGR1" s="97"/>
      <c r="TGS1" s="97"/>
      <c r="TGT1" s="97"/>
      <c r="TGU1" s="97"/>
      <c r="TGV1" s="97"/>
      <c r="TGW1" s="97"/>
      <c r="TGX1" s="97"/>
      <c r="TGY1" s="97"/>
      <c r="TGZ1" s="97"/>
      <c r="THA1" s="97"/>
      <c r="THB1" s="97"/>
      <c r="THC1" s="97"/>
      <c r="THD1" s="97"/>
      <c r="THE1" s="97"/>
      <c r="THF1" s="97"/>
      <c r="THG1" s="97"/>
      <c r="THH1" s="97"/>
      <c r="THI1" s="97"/>
      <c r="THJ1" s="97"/>
      <c r="THK1" s="97"/>
      <c r="THL1" s="97"/>
      <c r="THM1" s="97"/>
      <c r="THN1" s="97"/>
      <c r="THO1" s="97"/>
      <c r="THP1" s="97"/>
      <c r="THQ1" s="97"/>
      <c r="THR1" s="97"/>
      <c r="THS1" s="97"/>
      <c r="THT1" s="97"/>
      <c r="THU1" s="97"/>
      <c r="THV1" s="97"/>
      <c r="THW1" s="97"/>
      <c r="THX1" s="97"/>
      <c r="THY1" s="97"/>
      <c r="THZ1" s="97"/>
      <c r="TIA1" s="97"/>
      <c r="TIB1" s="97"/>
      <c r="TIC1" s="97"/>
      <c r="TID1" s="97"/>
      <c r="TIE1" s="97"/>
      <c r="TIF1" s="97"/>
      <c r="TIG1" s="97"/>
      <c r="TIH1" s="97"/>
      <c r="TII1" s="97"/>
      <c r="TIJ1" s="97"/>
      <c r="TIK1" s="97"/>
      <c r="TIL1" s="97"/>
      <c r="TIM1" s="97"/>
      <c r="TIN1" s="97"/>
      <c r="TIO1" s="97"/>
      <c r="TIP1" s="97"/>
      <c r="TIQ1" s="97"/>
      <c r="TIR1" s="97"/>
      <c r="TIS1" s="97"/>
      <c r="TIT1" s="97"/>
      <c r="TIU1" s="97"/>
      <c r="TIV1" s="97"/>
      <c r="TIW1" s="97"/>
      <c r="TIX1" s="97"/>
      <c r="TIY1" s="97"/>
      <c r="TIZ1" s="97"/>
      <c r="TJA1" s="97"/>
      <c r="TJB1" s="97"/>
      <c r="TJC1" s="97"/>
      <c r="TJD1" s="97"/>
      <c r="TJE1" s="97"/>
      <c r="TJF1" s="97"/>
      <c r="TJG1" s="97"/>
      <c r="TJH1" s="97"/>
      <c r="TJI1" s="97"/>
      <c r="TJJ1" s="97"/>
      <c r="TJK1" s="97"/>
      <c r="TJL1" s="97"/>
      <c r="TJM1" s="97"/>
      <c r="TJN1" s="97"/>
      <c r="TJO1" s="97"/>
      <c r="TJP1" s="97"/>
      <c r="TJQ1" s="97"/>
      <c r="TJR1" s="97"/>
      <c r="TJS1" s="97"/>
      <c r="TJT1" s="97"/>
      <c r="TJU1" s="97"/>
      <c r="TJV1" s="97"/>
      <c r="TJW1" s="97"/>
      <c r="TJX1" s="97"/>
      <c r="TJY1" s="97"/>
      <c r="TJZ1" s="97"/>
      <c r="TKA1" s="97"/>
      <c r="TKB1" s="97"/>
      <c r="TKC1" s="97"/>
      <c r="TKD1" s="97"/>
      <c r="TKE1" s="97"/>
      <c r="TKF1" s="97"/>
      <c r="TKG1" s="97"/>
      <c r="TKH1" s="97"/>
      <c r="TKI1" s="97"/>
      <c r="TKJ1" s="97"/>
      <c r="TKK1" s="97"/>
      <c r="TKL1" s="97"/>
      <c r="TKM1" s="97"/>
      <c r="TKN1" s="97"/>
      <c r="TKO1" s="97"/>
      <c r="TKP1" s="97"/>
      <c r="TKQ1" s="97"/>
      <c r="TKR1" s="97"/>
      <c r="TKS1" s="97"/>
      <c r="TKT1" s="97"/>
      <c r="TKU1" s="97"/>
      <c r="TKV1" s="97"/>
      <c r="TKW1" s="97"/>
      <c r="TKX1" s="97"/>
      <c r="TKY1" s="97"/>
      <c r="TKZ1" s="97"/>
      <c r="TLA1" s="97"/>
      <c r="TLB1" s="97"/>
      <c r="TLC1" s="97"/>
      <c r="TLD1" s="97"/>
      <c r="TLE1" s="97"/>
      <c r="TLF1" s="97"/>
      <c r="TLG1" s="97"/>
      <c r="TLH1" s="97"/>
      <c r="TLI1" s="97"/>
      <c r="TLJ1" s="97"/>
      <c r="TLK1" s="97"/>
      <c r="TLL1" s="97"/>
      <c r="TLM1" s="97"/>
      <c r="TLN1" s="97"/>
      <c r="TLO1" s="97"/>
      <c r="TLP1" s="97"/>
      <c r="TLQ1" s="97"/>
      <c r="TLR1" s="97"/>
      <c r="TLS1" s="97"/>
      <c r="TLT1" s="97"/>
      <c r="TLU1" s="97"/>
      <c r="TLV1" s="97"/>
      <c r="TLW1" s="97"/>
      <c r="TLX1" s="97"/>
      <c r="TLY1" s="97"/>
      <c r="TLZ1" s="97"/>
      <c r="TMA1" s="97"/>
      <c r="TMB1" s="97"/>
      <c r="TMC1" s="97"/>
      <c r="TMD1" s="97"/>
      <c r="TME1" s="97"/>
      <c r="TMF1" s="97"/>
      <c r="TMG1" s="97"/>
      <c r="TMH1" s="97"/>
      <c r="TMI1" s="97"/>
      <c r="TMJ1" s="97"/>
      <c r="TMK1" s="97"/>
      <c r="TML1" s="97"/>
      <c r="TMM1" s="97"/>
      <c r="TMN1" s="97"/>
      <c r="TMO1" s="97"/>
      <c r="TMP1" s="97"/>
      <c r="TMQ1" s="97"/>
      <c r="TMR1" s="97"/>
      <c r="TMS1" s="97"/>
      <c r="TMT1" s="97"/>
      <c r="TMU1" s="97"/>
      <c r="TMV1" s="97"/>
      <c r="TMW1" s="97"/>
      <c r="TMX1" s="97"/>
      <c r="TMY1" s="97"/>
      <c r="TMZ1" s="97"/>
      <c r="TNA1" s="97"/>
      <c r="TNB1" s="97"/>
      <c r="TNC1" s="97"/>
      <c r="TND1" s="97"/>
      <c r="TNE1" s="97"/>
      <c r="TNF1" s="97"/>
      <c r="TNG1" s="97"/>
      <c r="TNH1" s="97"/>
      <c r="TNI1" s="97"/>
      <c r="TNJ1" s="97"/>
      <c r="TNK1" s="97"/>
      <c r="TNL1" s="97"/>
      <c r="TNM1" s="97"/>
      <c r="TNN1" s="97"/>
      <c r="TNO1" s="97"/>
      <c r="TNP1" s="97"/>
      <c r="TNQ1" s="97"/>
      <c r="TNR1" s="97"/>
      <c r="TNS1" s="97"/>
      <c r="TNT1" s="97"/>
      <c r="TNU1" s="97"/>
      <c r="TNV1" s="97"/>
      <c r="TNW1" s="97"/>
      <c r="TNX1" s="97"/>
      <c r="TNY1" s="97"/>
      <c r="TNZ1" s="97"/>
      <c r="TOA1" s="97"/>
      <c r="TOB1" s="97"/>
      <c r="TOC1" s="97"/>
      <c r="TOD1" s="97"/>
      <c r="TOE1" s="97"/>
      <c r="TOF1" s="97"/>
      <c r="TOG1" s="97"/>
      <c r="TOH1" s="97"/>
      <c r="TOI1" s="97"/>
      <c r="TOJ1" s="97"/>
      <c r="TOK1" s="97"/>
      <c r="TOL1" s="97"/>
      <c r="TOM1" s="97"/>
      <c r="TON1" s="97"/>
      <c r="TOO1" s="97"/>
      <c r="TOP1" s="97"/>
      <c r="TOQ1" s="97"/>
      <c r="TOR1" s="97"/>
      <c r="TOS1" s="97"/>
      <c r="TOT1" s="97"/>
      <c r="TOU1" s="97"/>
      <c r="TOV1" s="97"/>
      <c r="TOW1" s="97"/>
      <c r="TOX1" s="97"/>
      <c r="TOY1" s="97"/>
      <c r="TOZ1" s="97"/>
      <c r="TPA1" s="97"/>
      <c r="TPB1" s="97"/>
      <c r="TPC1" s="97"/>
      <c r="TPD1" s="97"/>
      <c r="TPE1" s="97"/>
      <c r="TPF1" s="97"/>
      <c r="TPG1" s="97"/>
      <c r="TPH1" s="97"/>
      <c r="TPI1" s="97"/>
      <c r="TPJ1" s="97"/>
      <c r="TPK1" s="97"/>
      <c r="TPL1" s="97"/>
      <c r="TPM1" s="97"/>
      <c r="TPN1" s="97"/>
      <c r="TPO1" s="97"/>
      <c r="TPP1" s="97"/>
      <c r="TPQ1" s="97"/>
      <c r="TPR1" s="97"/>
      <c r="TPS1" s="97"/>
      <c r="TPT1" s="97"/>
      <c r="TPU1" s="97"/>
      <c r="TPV1" s="97"/>
      <c r="TPW1" s="97"/>
      <c r="TPX1" s="97"/>
      <c r="TPY1" s="97"/>
      <c r="TPZ1" s="97"/>
      <c r="TQA1" s="97"/>
      <c r="TQB1" s="97"/>
      <c r="TQC1" s="97"/>
      <c r="TQD1" s="97"/>
      <c r="TQE1" s="97"/>
      <c r="TQF1" s="97"/>
      <c r="TQG1" s="97"/>
      <c r="TQH1" s="97"/>
      <c r="TQI1" s="97"/>
      <c r="TQJ1" s="97"/>
      <c r="TQK1" s="97"/>
      <c r="TQL1" s="97"/>
      <c r="TQM1" s="97"/>
      <c r="TQN1" s="97"/>
      <c r="TQO1" s="97"/>
      <c r="TQP1" s="97"/>
      <c r="TQQ1" s="97"/>
      <c r="TQR1" s="97"/>
      <c r="TQS1" s="97"/>
      <c r="TQT1" s="97"/>
      <c r="TQU1" s="97"/>
      <c r="TQV1" s="97"/>
      <c r="TQW1" s="97"/>
      <c r="TQX1" s="97"/>
      <c r="TQY1" s="97"/>
      <c r="TQZ1" s="97"/>
      <c r="TRA1" s="97"/>
      <c r="TRB1" s="97"/>
      <c r="TRC1" s="97"/>
      <c r="TRD1" s="97"/>
      <c r="TRE1" s="97"/>
      <c r="TRF1" s="97"/>
      <c r="TRG1" s="97"/>
      <c r="TRH1" s="97"/>
      <c r="TRI1" s="97"/>
      <c r="TRJ1" s="97"/>
      <c r="TRK1" s="97"/>
      <c r="TRL1" s="97"/>
      <c r="TRM1" s="97"/>
      <c r="TRN1" s="97"/>
      <c r="TRO1" s="97"/>
      <c r="TRP1" s="97"/>
      <c r="TRQ1" s="97"/>
      <c r="TRR1" s="97"/>
      <c r="TRS1" s="97"/>
      <c r="TRT1" s="97"/>
      <c r="TRU1" s="97"/>
      <c r="TRV1" s="97"/>
      <c r="TRW1" s="97"/>
      <c r="TRX1" s="97"/>
      <c r="TRY1" s="97"/>
      <c r="TRZ1" s="97"/>
      <c r="TSA1" s="97"/>
      <c r="TSB1" s="97"/>
      <c r="TSC1" s="97"/>
      <c r="TSD1" s="97"/>
      <c r="TSE1" s="97"/>
      <c r="TSF1" s="97"/>
      <c r="TSG1" s="97"/>
      <c r="TSH1" s="97"/>
      <c r="TSI1" s="97"/>
      <c r="TSJ1" s="97"/>
      <c r="TSK1" s="97"/>
      <c r="TSL1" s="97"/>
      <c r="TSM1" s="97"/>
      <c r="TSN1" s="97"/>
      <c r="TSO1" s="97"/>
      <c r="TSP1" s="97"/>
      <c r="TSQ1" s="97"/>
      <c r="TSR1" s="97"/>
      <c r="TSS1" s="97"/>
      <c r="TST1" s="97"/>
      <c r="TSU1" s="97"/>
      <c r="TSV1" s="97"/>
      <c r="TSW1" s="97"/>
      <c r="TSX1" s="97"/>
      <c r="TSY1" s="97"/>
      <c r="TSZ1" s="97"/>
      <c r="TTA1" s="97"/>
      <c r="TTB1" s="97"/>
      <c r="TTC1" s="97"/>
      <c r="TTD1" s="97"/>
      <c r="TTE1" s="97"/>
      <c r="TTF1" s="97"/>
      <c r="TTG1" s="97"/>
      <c r="TTH1" s="97"/>
      <c r="TTI1" s="97"/>
      <c r="TTJ1" s="97"/>
      <c r="TTK1" s="97"/>
      <c r="TTL1" s="97"/>
      <c r="TTM1" s="97"/>
      <c r="TTN1" s="97"/>
      <c r="TTO1" s="97"/>
      <c r="TTP1" s="97"/>
      <c r="TTQ1" s="97"/>
      <c r="TTR1" s="97"/>
      <c r="TTS1" s="97"/>
      <c r="TTT1" s="97"/>
      <c r="TTU1" s="97"/>
      <c r="TTV1" s="97"/>
      <c r="TTW1" s="97"/>
      <c r="TTX1" s="97"/>
      <c r="TTY1" s="97"/>
      <c r="TTZ1" s="97"/>
      <c r="TUA1" s="97"/>
      <c r="TUB1" s="97"/>
      <c r="TUC1" s="97"/>
      <c r="TUD1" s="97"/>
      <c r="TUE1" s="97"/>
      <c r="TUF1" s="97"/>
      <c r="TUG1" s="97"/>
      <c r="TUH1" s="97"/>
      <c r="TUI1" s="97"/>
      <c r="TUJ1" s="97"/>
      <c r="TUK1" s="97"/>
      <c r="TUL1" s="97"/>
      <c r="TUM1" s="97"/>
      <c r="TUN1" s="97"/>
      <c r="TUO1" s="97"/>
      <c r="TUP1" s="97"/>
      <c r="TUQ1" s="97"/>
      <c r="TUR1" s="97"/>
      <c r="TUS1" s="97"/>
      <c r="TUT1" s="97"/>
      <c r="TUU1" s="97"/>
      <c r="TUV1" s="97"/>
      <c r="TUW1" s="97"/>
      <c r="TUX1" s="97"/>
      <c r="TUY1" s="97"/>
      <c r="TUZ1" s="97"/>
      <c r="TVA1" s="97"/>
      <c r="TVB1" s="97"/>
      <c r="TVC1" s="97"/>
      <c r="TVD1" s="97"/>
      <c r="TVE1" s="97"/>
      <c r="TVF1" s="97"/>
      <c r="TVG1" s="97"/>
      <c r="TVH1" s="97"/>
      <c r="TVI1" s="97"/>
      <c r="TVJ1" s="97"/>
      <c r="TVK1" s="97"/>
      <c r="TVL1" s="97"/>
      <c r="TVM1" s="97"/>
      <c r="TVN1" s="97"/>
      <c r="TVO1" s="97"/>
      <c r="TVP1" s="97"/>
      <c r="TVQ1" s="97"/>
      <c r="TVR1" s="97"/>
      <c r="TVS1" s="97"/>
      <c r="TVT1" s="97"/>
      <c r="TVU1" s="97"/>
      <c r="TVV1" s="97"/>
      <c r="TVW1" s="97"/>
      <c r="TVX1" s="97"/>
      <c r="TVY1" s="97"/>
      <c r="TVZ1" s="97"/>
      <c r="TWA1" s="97"/>
      <c r="TWB1" s="97"/>
      <c r="TWC1" s="97"/>
      <c r="TWD1" s="97"/>
      <c r="TWE1" s="97"/>
      <c r="TWF1" s="97"/>
      <c r="TWG1" s="97"/>
      <c r="TWH1" s="97"/>
      <c r="TWI1" s="97"/>
      <c r="TWJ1" s="97"/>
      <c r="TWK1" s="97"/>
      <c r="TWL1" s="97"/>
      <c r="TWM1" s="97"/>
      <c r="TWN1" s="97"/>
      <c r="TWO1" s="97"/>
      <c r="TWP1" s="97"/>
      <c r="TWQ1" s="97"/>
      <c r="TWR1" s="97"/>
      <c r="TWS1" s="97"/>
      <c r="TWT1" s="97"/>
      <c r="TWU1" s="97"/>
      <c r="TWV1" s="97"/>
      <c r="TWW1" s="97"/>
      <c r="TWX1" s="97"/>
      <c r="TWY1" s="97"/>
      <c r="TWZ1" s="97"/>
      <c r="TXA1" s="97"/>
      <c r="TXB1" s="97"/>
      <c r="TXC1" s="97"/>
      <c r="TXD1" s="97"/>
      <c r="TXE1" s="97"/>
      <c r="TXF1" s="97"/>
      <c r="TXG1" s="97"/>
      <c r="TXH1" s="97"/>
      <c r="TXI1" s="97"/>
      <c r="TXJ1" s="97"/>
      <c r="TXK1" s="97"/>
      <c r="TXL1" s="97"/>
      <c r="TXM1" s="97"/>
      <c r="TXN1" s="97"/>
      <c r="TXO1" s="97"/>
      <c r="TXP1" s="97"/>
      <c r="TXQ1" s="97"/>
      <c r="TXR1" s="97"/>
      <c r="TXS1" s="97"/>
      <c r="TXT1" s="97"/>
      <c r="TXU1" s="97"/>
      <c r="TXV1" s="97"/>
      <c r="TXW1" s="97"/>
      <c r="TXX1" s="97"/>
      <c r="TXY1" s="97"/>
      <c r="TXZ1" s="97"/>
      <c r="TYA1" s="97"/>
      <c r="TYB1" s="97"/>
      <c r="TYC1" s="97"/>
      <c r="TYD1" s="97"/>
      <c r="TYE1" s="97"/>
      <c r="TYF1" s="97"/>
      <c r="TYG1" s="97"/>
      <c r="TYH1" s="97"/>
      <c r="TYI1" s="97"/>
      <c r="TYJ1" s="97"/>
      <c r="TYK1" s="97"/>
      <c r="TYL1" s="97"/>
      <c r="TYM1" s="97"/>
      <c r="TYN1" s="97"/>
      <c r="TYO1" s="97"/>
      <c r="TYP1" s="97"/>
      <c r="TYQ1" s="97"/>
      <c r="TYR1" s="97"/>
      <c r="TYS1" s="97"/>
      <c r="TYT1" s="97"/>
      <c r="TYU1" s="97"/>
      <c r="TYV1" s="97"/>
      <c r="TYW1" s="97"/>
      <c r="TYX1" s="97"/>
      <c r="TYY1" s="97"/>
      <c r="TYZ1" s="97"/>
      <c r="TZA1" s="97"/>
      <c r="TZB1" s="97"/>
      <c r="TZC1" s="97"/>
      <c r="TZD1" s="97"/>
      <c r="TZE1" s="97"/>
      <c r="TZF1" s="97"/>
      <c r="TZG1" s="97"/>
      <c r="TZH1" s="97"/>
      <c r="TZI1" s="97"/>
      <c r="TZJ1" s="97"/>
      <c r="TZK1" s="97"/>
      <c r="TZL1" s="97"/>
      <c r="TZM1" s="97"/>
      <c r="TZN1" s="97"/>
      <c r="TZO1" s="97"/>
      <c r="TZP1" s="97"/>
      <c r="TZQ1" s="97"/>
      <c r="TZR1" s="97"/>
      <c r="TZS1" s="97"/>
      <c r="TZT1" s="97"/>
      <c r="TZU1" s="97"/>
      <c r="TZV1" s="97"/>
      <c r="TZW1" s="97"/>
      <c r="TZX1" s="97"/>
      <c r="TZY1" s="97"/>
      <c r="TZZ1" s="97"/>
      <c r="UAA1" s="97"/>
      <c r="UAB1" s="97"/>
      <c r="UAC1" s="97"/>
      <c r="UAD1" s="97"/>
      <c r="UAE1" s="97"/>
      <c r="UAF1" s="97"/>
      <c r="UAG1" s="97"/>
      <c r="UAH1" s="97"/>
      <c r="UAI1" s="97"/>
      <c r="UAJ1" s="97"/>
      <c r="UAK1" s="97"/>
      <c r="UAL1" s="97"/>
      <c r="UAM1" s="97"/>
      <c r="UAN1" s="97"/>
      <c r="UAO1" s="97"/>
      <c r="UAP1" s="97"/>
      <c r="UAQ1" s="97"/>
      <c r="UAR1" s="97"/>
      <c r="UAS1" s="97"/>
      <c r="UAT1" s="97"/>
      <c r="UAU1" s="97"/>
      <c r="UAV1" s="97"/>
      <c r="UAW1" s="97"/>
      <c r="UAX1" s="97"/>
      <c r="UAY1" s="97"/>
      <c r="UAZ1" s="97"/>
      <c r="UBA1" s="97"/>
      <c r="UBB1" s="97"/>
      <c r="UBC1" s="97"/>
      <c r="UBD1" s="97"/>
      <c r="UBE1" s="97"/>
      <c r="UBF1" s="97"/>
      <c r="UBG1" s="97"/>
      <c r="UBH1" s="97"/>
      <c r="UBI1" s="97"/>
      <c r="UBJ1" s="97"/>
      <c r="UBK1" s="97"/>
      <c r="UBL1" s="97"/>
      <c r="UBM1" s="97"/>
      <c r="UBN1" s="97"/>
      <c r="UBO1" s="97"/>
      <c r="UBP1" s="97"/>
      <c r="UBQ1" s="97"/>
      <c r="UBR1" s="97"/>
      <c r="UBS1" s="97"/>
      <c r="UBT1" s="97"/>
      <c r="UBU1" s="97"/>
      <c r="UBV1" s="97"/>
      <c r="UBW1" s="97"/>
      <c r="UBX1" s="97"/>
      <c r="UBY1" s="97"/>
      <c r="UBZ1" s="97"/>
      <c r="UCA1" s="97"/>
      <c r="UCB1" s="97"/>
      <c r="UCC1" s="97"/>
      <c r="UCD1" s="97"/>
      <c r="UCE1" s="97"/>
      <c r="UCF1" s="97"/>
      <c r="UCG1" s="97"/>
      <c r="UCH1" s="97"/>
      <c r="UCI1" s="97"/>
      <c r="UCJ1" s="97"/>
      <c r="UCK1" s="97"/>
      <c r="UCL1" s="97"/>
      <c r="UCM1" s="97"/>
      <c r="UCN1" s="97"/>
      <c r="UCO1" s="97"/>
      <c r="UCP1" s="97"/>
      <c r="UCQ1" s="97"/>
      <c r="UCR1" s="97"/>
      <c r="UCS1" s="97"/>
      <c r="UCT1" s="97"/>
      <c r="UCU1" s="97"/>
      <c r="UCV1" s="97"/>
      <c r="UCW1" s="97"/>
      <c r="UCX1" s="97"/>
      <c r="UCY1" s="97"/>
      <c r="UCZ1" s="97"/>
      <c r="UDA1" s="97"/>
      <c r="UDB1" s="97"/>
      <c r="UDC1" s="97"/>
      <c r="UDD1" s="97"/>
      <c r="UDE1" s="97"/>
      <c r="UDF1" s="97"/>
      <c r="UDG1" s="97"/>
      <c r="UDH1" s="97"/>
      <c r="UDI1" s="97"/>
      <c r="UDJ1" s="97"/>
      <c r="UDK1" s="97"/>
      <c r="UDL1" s="97"/>
      <c r="UDM1" s="97"/>
      <c r="UDN1" s="97"/>
      <c r="UDO1" s="97"/>
      <c r="UDP1" s="97"/>
      <c r="UDQ1" s="97"/>
      <c r="UDR1" s="97"/>
      <c r="UDS1" s="97"/>
      <c r="UDT1" s="97"/>
      <c r="UDU1" s="97"/>
      <c r="UDV1" s="97"/>
      <c r="UDW1" s="97"/>
      <c r="UDX1" s="97"/>
      <c r="UDY1" s="97"/>
      <c r="UDZ1" s="97"/>
      <c r="UEA1" s="97"/>
      <c r="UEB1" s="97"/>
      <c r="UEC1" s="97"/>
      <c r="UED1" s="97"/>
      <c r="UEE1" s="97"/>
      <c r="UEF1" s="97"/>
      <c r="UEG1" s="97"/>
      <c r="UEH1" s="97"/>
      <c r="UEI1" s="97"/>
      <c r="UEJ1" s="97"/>
      <c r="UEK1" s="97"/>
      <c r="UEL1" s="97"/>
      <c r="UEM1" s="97"/>
      <c r="UEN1" s="97"/>
      <c r="UEO1" s="97"/>
      <c r="UEP1" s="97"/>
      <c r="UEQ1" s="97"/>
      <c r="UER1" s="97"/>
      <c r="UES1" s="97"/>
      <c r="UET1" s="97"/>
      <c r="UEU1" s="97"/>
      <c r="UEV1" s="97"/>
      <c r="UEW1" s="97"/>
      <c r="UEX1" s="97"/>
      <c r="UEY1" s="97"/>
      <c r="UEZ1" s="97"/>
      <c r="UFA1" s="97"/>
      <c r="UFB1" s="97"/>
      <c r="UFC1" s="97"/>
      <c r="UFD1" s="97"/>
      <c r="UFE1" s="97"/>
      <c r="UFF1" s="97"/>
      <c r="UFG1" s="97"/>
      <c r="UFH1" s="97"/>
      <c r="UFI1" s="97"/>
      <c r="UFJ1" s="97"/>
      <c r="UFK1" s="97"/>
      <c r="UFL1" s="97"/>
      <c r="UFM1" s="97"/>
      <c r="UFN1" s="97"/>
      <c r="UFO1" s="97"/>
      <c r="UFP1" s="97"/>
      <c r="UFQ1" s="97"/>
      <c r="UFR1" s="97"/>
      <c r="UFS1" s="97"/>
      <c r="UFT1" s="97"/>
      <c r="UFU1" s="97"/>
      <c r="UFV1" s="97"/>
      <c r="UFW1" s="97"/>
      <c r="UFX1" s="97"/>
      <c r="UFY1" s="97"/>
      <c r="UFZ1" s="97"/>
      <c r="UGA1" s="97"/>
      <c r="UGB1" s="97"/>
      <c r="UGC1" s="97"/>
      <c r="UGD1" s="97"/>
      <c r="UGE1" s="97"/>
      <c r="UGF1" s="97"/>
      <c r="UGG1" s="97"/>
      <c r="UGH1" s="97"/>
      <c r="UGI1" s="97"/>
      <c r="UGJ1" s="97"/>
      <c r="UGK1" s="97"/>
      <c r="UGL1" s="97"/>
      <c r="UGM1" s="97"/>
      <c r="UGN1" s="97"/>
      <c r="UGO1" s="97"/>
      <c r="UGP1" s="97"/>
      <c r="UGQ1" s="97"/>
      <c r="UGR1" s="97"/>
      <c r="UGS1" s="97"/>
      <c r="UGT1" s="97"/>
      <c r="UGU1" s="97"/>
      <c r="UGV1" s="97"/>
      <c r="UGW1" s="97"/>
      <c r="UGX1" s="97"/>
      <c r="UGY1" s="97"/>
      <c r="UGZ1" s="97"/>
      <c r="UHA1" s="97"/>
      <c r="UHB1" s="97"/>
      <c r="UHC1" s="97"/>
      <c r="UHD1" s="97"/>
      <c r="UHE1" s="97"/>
      <c r="UHF1" s="97"/>
      <c r="UHG1" s="97"/>
      <c r="UHH1" s="97"/>
      <c r="UHI1" s="97"/>
      <c r="UHJ1" s="97"/>
      <c r="UHK1" s="97"/>
      <c r="UHL1" s="97"/>
      <c r="UHM1" s="97"/>
      <c r="UHN1" s="97"/>
      <c r="UHO1" s="97"/>
      <c r="UHP1" s="97"/>
      <c r="UHQ1" s="97"/>
      <c r="UHR1" s="97"/>
      <c r="UHS1" s="97"/>
      <c r="UHT1" s="97"/>
      <c r="UHU1" s="97"/>
      <c r="UHV1" s="97"/>
      <c r="UHW1" s="97"/>
      <c r="UHX1" s="97"/>
      <c r="UHY1" s="97"/>
      <c r="UHZ1" s="97"/>
      <c r="UIA1" s="97"/>
      <c r="UIB1" s="97"/>
      <c r="UIC1" s="97"/>
      <c r="UID1" s="97"/>
      <c r="UIE1" s="97"/>
      <c r="UIF1" s="97"/>
      <c r="UIG1" s="97"/>
      <c r="UIH1" s="97"/>
      <c r="UII1" s="97"/>
      <c r="UIJ1" s="97"/>
      <c r="UIK1" s="97"/>
      <c r="UIL1" s="97"/>
      <c r="UIM1" s="97"/>
      <c r="UIN1" s="97"/>
      <c r="UIO1" s="97"/>
      <c r="UIP1" s="97"/>
      <c r="UIQ1" s="97"/>
      <c r="UIR1" s="97"/>
      <c r="UIS1" s="97"/>
      <c r="UIT1" s="97"/>
      <c r="UIU1" s="97"/>
      <c r="UIV1" s="97"/>
      <c r="UIW1" s="97"/>
      <c r="UIX1" s="97"/>
      <c r="UIY1" s="97"/>
      <c r="UIZ1" s="97"/>
      <c r="UJA1" s="97"/>
      <c r="UJB1" s="97"/>
      <c r="UJC1" s="97"/>
      <c r="UJD1" s="97"/>
      <c r="UJE1" s="97"/>
      <c r="UJF1" s="97"/>
      <c r="UJG1" s="97"/>
      <c r="UJH1" s="97"/>
      <c r="UJI1" s="97"/>
      <c r="UJJ1" s="97"/>
      <c r="UJK1" s="97"/>
      <c r="UJL1" s="97"/>
      <c r="UJM1" s="97"/>
      <c r="UJN1" s="97"/>
      <c r="UJO1" s="97"/>
      <c r="UJP1" s="97"/>
      <c r="UJQ1" s="97"/>
      <c r="UJR1" s="97"/>
      <c r="UJS1" s="97"/>
      <c r="UJT1" s="97"/>
      <c r="UJU1" s="97"/>
      <c r="UJV1" s="97"/>
      <c r="UJW1" s="97"/>
      <c r="UJX1" s="97"/>
      <c r="UJY1" s="97"/>
      <c r="UJZ1" s="97"/>
      <c r="UKA1" s="97"/>
      <c r="UKB1" s="97"/>
      <c r="UKC1" s="97"/>
      <c r="UKD1" s="97"/>
      <c r="UKE1" s="97"/>
      <c r="UKF1" s="97"/>
      <c r="UKG1" s="97"/>
      <c r="UKH1" s="97"/>
      <c r="UKI1" s="97"/>
      <c r="UKJ1" s="97"/>
      <c r="UKK1" s="97"/>
      <c r="UKL1" s="97"/>
      <c r="UKM1" s="97"/>
      <c r="UKN1" s="97"/>
      <c r="UKO1" s="97"/>
      <c r="UKP1" s="97"/>
      <c r="UKQ1" s="97"/>
      <c r="UKR1" s="97"/>
      <c r="UKS1" s="97"/>
      <c r="UKT1" s="97"/>
      <c r="UKU1" s="97"/>
      <c r="UKV1" s="97"/>
      <c r="UKW1" s="97"/>
      <c r="UKX1" s="97"/>
      <c r="UKY1" s="97"/>
      <c r="UKZ1" s="97"/>
      <c r="ULA1" s="97"/>
      <c r="ULB1" s="97"/>
      <c r="ULC1" s="97"/>
      <c r="ULD1" s="97"/>
      <c r="ULE1" s="97"/>
      <c r="ULF1" s="97"/>
      <c r="ULG1" s="97"/>
      <c r="ULH1" s="97"/>
      <c r="ULI1" s="97"/>
      <c r="ULJ1" s="97"/>
      <c r="ULK1" s="97"/>
      <c r="ULL1" s="97"/>
      <c r="ULM1" s="97"/>
      <c r="ULN1" s="97"/>
      <c r="ULO1" s="97"/>
      <c r="ULP1" s="97"/>
      <c r="ULQ1" s="97"/>
      <c r="ULR1" s="97"/>
      <c r="ULS1" s="97"/>
      <c r="ULT1" s="97"/>
      <c r="ULU1" s="97"/>
      <c r="ULV1" s="97"/>
      <c r="ULW1" s="97"/>
      <c r="ULX1" s="97"/>
      <c r="ULY1" s="97"/>
      <c r="ULZ1" s="97"/>
      <c r="UMA1" s="97"/>
      <c r="UMB1" s="97"/>
      <c r="UMC1" s="97"/>
      <c r="UMD1" s="97"/>
      <c r="UME1" s="97"/>
      <c r="UMF1" s="97"/>
      <c r="UMG1" s="97"/>
      <c r="UMH1" s="97"/>
      <c r="UMI1" s="97"/>
      <c r="UMJ1" s="97"/>
      <c r="UMK1" s="97"/>
      <c r="UML1" s="97"/>
      <c r="UMM1" s="97"/>
      <c r="UMN1" s="97"/>
      <c r="UMO1" s="97"/>
      <c r="UMP1" s="97"/>
      <c r="UMQ1" s="97"/>
      <c r="UMR1" s="97"/>
      <c r="UMS1" s="97"/>
      <c r="UMT1" s="97"/>
      <c r="UMU1" s="97"/>
      <c r="UMV1" s="97"/>
      <c r="UMW1" s="97"/>
      <c r="UMX1" s="97"/>
      <c r="UMY1" s="97"/>
      <c r="UMZ1" s="97"/>
      <c r="UNA1" s="97"/>
      <c r="UNB1" s="97"/>
      <c r="UNC1" s="97"/>
      <c r="UND1" s="97"/>
      <c r="UNE1" s="97"/>
      <c r="UNF1" s="97"/>
      <c r="UNG1" s="97"/>
      <c r="UNH1" s="97"/>
      <c r="UNI1" s="97"/>
      <c r="UNJ1" s="97"/>
      <c r="UNK1" s="97"/>
      <c r="UNL1" s="97"/>
      <c r="UNM1" s="97"/>
      <c r="UNN1" s="97"/>
      <c r="UNO1" s="97"/>
      <c r="UNP1" s="97"/>
      <c r="UNQ1" s="97"/>
      <c r="UNR1" s="97"/>
      <c r="UNS1" s="97"/>
      <c r="UNT1" s="97"/>
      <c r="UNU1" s="97"/>
      <c r="UNV1" s="97"/>
      <c r="UNW1" s="97"/>
      <c r="UNX1" s="97"/>
      <c r="UNY1" s="97"/>
      <c r="UNZ1" s="97"/>
      <c r="UOA1" s="97"/>
      <c r="UOB1" s="97"/>
      <c r="UOC1" s="97"/>
      <c r="UOD1" s="97"/>
      <c r="UOE1" s="97"/>
      <c r="UOF1" s="97"/>
      <c r="UOG1" s="97"/>
      <c r="UOH1" s="97"/>
      <c r="UOI1" s="97"/>
      <c r="UOJ1" s="97"/>
      <c r="UOK1" s="97"/>
      <c r="UOL1" s="97"/>
      <c r="UOM1" s="97"/>
      <c r="UON1" s="97"/>
      <c r="UOO1" s="97"/>
      <c r="UOP1" s="97"/>
      <c r="UOQ1" s="97"/>
      <c r="UOR1" s="97"/>
      <c r="UOS1" s="97"/>
      <c r="UOT1" s="97"/>
      <c r="UOU1" s="97"/>
      <c r="UOV1" s="97"/>
      <c r="UOW1" s="97"/>
      <c r="UOX1" s="97"/>
      <c r="UOY1" s="97"/>
      <c r="UOZ1" s="97"/>
      <c r="UPA1" s="97"/>
      <c r="UPB1" s="97"/>
      <c r="UPC1" s="97"/>
      <c r="UPD1" s="97"/>
      <c r="UPE1" s="97"/>
      <c r="UPF1" s="97"/>
      <c r="UPG1" s="97"/>
      <c r="UPH1" s="97"/>
      <c r="UPI1" s="97"/>
      <c r="UPJ1" s="97"/>
      <c r="UPK1" s="97"/>
      <c r="UPL1" s="97"/>
      <c r="UPM1" s="97"/>
      <c r="UPN1" s="97"/>
      <c r="UPO1" s="97"/>
      <c r="UPP1" s="97"/>
      <c r="UPQ1" s="97"/>
      <c r="UPR1" s="97"/>
      <c r="UPS1" s="97"/>
      <c r="UPT1" s="97"/>
      <c r="UPU1" s="97"/>
      <c r="UPV1" s="97"/>
      <c r="UPW1" s="97"/>
      <c r="UPX1" s="97"/>
      <c r="UPY1" s="97"/>
      <c r="UPZ1" s="97"/>
      <c r="UQA1" s="97"/>
      <c r="UQB1" s="97"/>
      <c r="UQC1" s="97"/>
      <c r="UQD1" s="97"/>
      <c r="UQE1" s="97"/>
      <c r="UQF1" s="97"/>
      <c r="UQG1" s="97"/>
      <c r="UQH1" s="97"/>
      <c r="UQI1" s="97"/>
      <c r="UQJ1" s="97"/>
      <c r="UQK1" s="97"/>
      <c r="UQL1" s="97"/>
      <c r="UQM1" s="97"/>
      <c r="UQN1" s="97"/>
      <c r="UQO1" s="97"/>
      <c r="UQP1" s="97"/>
      <c r="UQQ1" s="97"/>
      <c r="UQR1" s="97"/>
      <c r="UQS1" s="97"/>
      <c r="UQT1" s="97"/>
      <c r="UQU1" s="97"/>
      <c r="UQV1" s="97"/>
      <c r="UQW1" s="97"/>
      <c r="UQX1" s="97"/>
      <c r="UQY1" s="97"/>
      <c r="UQZ1" s="97"/>
      <c r="URA1" s="97"/>
      <c r="URB1" s="97"/>
      <c r="URC1" s="97"/>
      <c r="URD1" s="97"/>
      <c r="URE1" s="97"/>
      <c r="URF1" s="97"/>
      <c r="URG1" s="97"/>
      <c r="URH1" s="97"/>
      <c r="URI1" s="97"/>
      <c r="URJ1" s="97"/>
      <c r="URK1" s="97"/>
      <c r="URL1" s="97"/>
      <c r="URM1" s="97"/>
      <c r="URN1" s="97"/>
      <c r="URO1" s="97"/>
      <c r="URP1" s="97"/>
      <c r="URQ1" s="97"/>
      <c r="URR1" s="97"/>
      <c r="URS1" s="97"/>
      <c r="URT1" s="97"/>
      <c r="URU1" s="97"/>
      <c r="URV1" s="97"/>
      <c r="URW1" s="97"/>
      <c r="URX1" s="97"/>
      <c r="URY1" s="97"/>
      <c r="URZ1" s="97"/>
      <c r="USA1" s="97"/>
      <c r="USB1" s="97"/>
      <c r="USC1" s="97"/>
      <c r="USD1" s="97"/>
      <c r="USE1" s="97"/>
      <c r="USF1" s="97"/>
      <c r="USG1" s="97"/>
      <c r="USH1" s="97"/>
      <c r="USI1" s="97"/>
      <c r="USJ1" s="97"/>
      <c r="USK1" s="97"/>
      <c r="USL1" s="97"/>
      <c r="USM1" s="97"/>
      <c r="USN1" s="97"/>
      <c r="USO1" s="97"/>
      <c r="USP1" s="97"/>
      <c r="USQ1" s="97"/>
      <c r="USR1" s="97"/>
      <c r="USS1" s="97"/>
      <c r="UST1" s="97"/>
      <c r="USU1" s="97"/>
      <c r="USV1" s="97"/>
      <c r="USW1" s="97"/>
      <c r="USX1" s="97"/>
      <c r="USY1" s="97"/>
      <c r="USZ1" s="97"/>
      <c r="UTA1" s="97"/>
      <c r="UTB1" s="97"/>
      <c r="UTC1" s="97"/>
      <c r="UTD1" s="97"/>
      <c r="UTE1" s="97"/>
      <c r="UTF1" s="97"/>
      <c r="UTG1" s="97"/>
      <c r="UTH1" s="97"/>
      <c r="UTI1" s="97"/>
      <c r="UTJ1" s="97"/>
      <c r="UTK1" s="97"/>
      <c r="UTL1" s="97"/>
      <c r="UTM1" s="97"/>
      <c r="UTN1" s="97"/>
      <c r="UTO1" s="97"/>
      <c r="UTP1" s="97"/>
      <c r="UTQ1" s="97"/>
      <c r="UTR1" s="97"/>
      <c r="UTS1" s="97"/>
      <c r="UTT1" s="97"/>
      <c r="UTU1" s="97"/>
      <c r="UTV1" s="97"/>
      <c r="UTW1" s="97"/>
      <c r="UTX1" s="97"/>
      <c r="UTY1" s="97"/>
      <c r="UTZ1" s="97"/>
      <c r="UUA1" s="97"/>
      <c r="UUB1" s="97"/>
      <c r="UUC1" s="97"/>
      <c r="UUD1" s="97"/>
      <c r="UUE1" s="97"/>
      <c r="UUF1" s="97"/>
      <c r="UUG1" s="97"/>
      <c r="UUH1" s="97"/>
      <c r="UUI1" s="97"/>
      <c r="UUJ1" s="97"/>
      <c r="UUK1" s="97"/>
      <c r="UUL1" s="97"/>
      <c r="UUM1" s="97"/>
      <c r="UUN1" s="97"/>
      <c r="UUO1" s="97"/>
      <c r="UUP1" s="97"/>
      <c r="UUQ1" s="97"/>
      <c r="UUR1" s="97"/>
      <c r="UUS1" s="97"/>
      <c r="UUT1" s="97"/>
      <c r="UUU1" s="97"/>
      <c r="UUV1" s="97"/>
      <c r="UUW1" s="97"/>
      <c r="UUX1" s="97"/>
      <c r="UUY1" s="97"/>
      <c r="UUZ1" s="97"/>
      <c r="UVA1" s="97"/>
      <c r="UVB1" s="97"/>
      <c r="UVC1" s="97"/>
      <c r="UVD1" s="97"/>
      <c r="UVE1" s="97"/>
      <c r="UVF1" s="97"/>
      <c r="UVG1" s="97"/>
      <c r="UVH1" s="97"/>
      <c r="UVI1" s="97"/>
      <c r="UVJ1" s="97"/>
      <c r="UVK1" s="97"/>
      <c r="UVL1" s="97"/>
      <c r="UVM1" s="97"/>
      <c r="UVN1" s="97"/>
      <c r="UVO1" s="97"/>
      <c r="UVP1" s="97"/>
      <c r="UVQ1" s="97"/>
      <c r="UVR1" s="97"/>
      <c r="UVS1" s="97"/>
      <c r="UVT1" s="97"/>
      <c r="UVU1" s="97"/>
      <c r="UVV1" s="97"/>
      <c r="UVW1" s="97"/>
      <c r="UVX1" s="97"/>
      <c r="UVY1" s="97"/>
      <c r="UVZ1" s="97"/>
      <c r="UWA1" s="97"/>
      <c r="UWB1" s="97"/>
      <c r="UWC1" s="97"/>
      <c r="UWD1" s="97"/>
      <c r="UWE1" s="97"/>
      <c r="UWF1" s="97"/>
      <c r="UWG1" s="97"/>
      <c r="UWH1" s="97"/>
      <c r="UWI1" s="97"/>
      <c r="UWJ1" s="97"/>
      <c r="UWK1" s="97"/>
      <c r="UWL1" s="97"/>
      <c r="UWM1" s="97"/>
      <c r="UWN1" s="97"/>
      <c r="UWO1" s="97"/>
      <c r="UWP1" s="97"/>
      <c r="UWQ1" s="97"/>
      <c r="UWR1" s="97"/>
      <c r="UWS1" s="97"/>
      <c r="UWT1" s="97"/>
      <c r="UWU1" s="97"/>
      <c r="UWV1" s="97"/>
      <c r="UWW1" s="97"/>
      <c r="UWX1" s="97"/>
      <c r="UWY1" s="97"/>
      <c r="UWZ1" s="97"/>
      <c r="UXA1" s="97"/>
      <c r="UXB1" s="97"/>
      <c r="UXC1" s="97"/>
      <c r="UXD1" s="97"/>
      <c r="UXE1" s="97"/>
      <c r="UXF1" s="97"/>
      <c r="UXG1" s="97"/>
      <c r="UXH1" s="97"/>
      <c r="UXI1" s="97"/>
      <c r="UXJ1" s="97"/>
      <c r="UXK1" s="97"/>
      <c r="UXL1" s="97"/>
      <c r="UXM1" s="97"/>
      <c r="UXN1" s="97"/>
      <c r="UXO1" s="97"/>
      <c r="UXP1" s="97"/>
      <c r="UXQ1" s="97"/>
      <c r="UXR1" s="97"/>
      <c r="UXS1" s="97"/>
      <c r="UXT1" s="97"/>
      <c r="UXU1" s="97"/>
      <c r="UXV1" s="97"/>
      <c r="UXW1" s="97"/>
      <c r="UXX1" s="97"/>
      <c r="UXY1" s="97"/>
      <c r="UXZ1" s="97"/>
      <c r="UYA1" s="97"/>
      <c r="UYB1" s="97"/>
      <c r="UYC1" s="97"/>
      <c r="UYD1" s="97"/>
      <c r="UYE1" s="97"/>
      <c r="UYF1" s="97"/>
      <c r="UYG1" s="97"/>
      <c r="UYH1" s="97"/>
      <c r="UYI1" s="97"/>
      <c r="UYJ1" s="97"/>
      <c r="UYK1" s="97"/>
      <c r="UYL1" s="97"/>
      <c r="UYM1" s="97"/>
      <c r="UYN1" s="97"/>
      <c r="UYO1" s="97"/>
      <c r="UYP1" s="97"/>
      <c r="UYQ1" s="97"/>
      <c r="UYR1" s="97"/>
      <c r="UYS1" s="97"/>
      <c r="UYT1" s="97"/>
      <c r="UYU1" s="97"/>
      <c r="UYV1" s="97"/>
      <c r="UYW1" s="97"/>
      <c r="UYX1" s="97"/>
      <c r="UYY1" s="97"/>
      <c r="UYZ1" s="97"/>
      <c r="UZA1" s="97"/>
      <c r="UZB1" s="97"/>
      <c r="UZC1" s="97"/>
      <c r="UZD1" s="97"/>
      <c r="UZE1" s="97"/>
      <c r="UZF1" s="97"/>
      <c r="UZG1" s="97"/>
      <c r="UZH1" s="97"/>
      <c r="UZI1" s="97"/>
      <c r="UZJ1" s="97"/>
      <c r="UZK1" s="97"/>
      <c r="UZL1" s="97"/>
      <c r="UZM1" s="97"/>
      <c r="UZN1" s="97"/>
      <c r="UZO1" s="97"/>
      <c r="UZP1" s="97"/>
      <c r="UZQ1" s="97"/>
      <c r="UZR1" s="97"/>
      <c r="UZS1" s="97"/>
      <c r="UZT1" s="97"/>
      <c r="UZU1" s="97"/>
      <c r="UZV1" s="97"/>
      <c r="UZW1" s="97"/>
      <c r="UZX1" s="97"/>
      <c r="UZY1" s="97"/>
      <c r="UZZ1" s="97"/>
      <c r="VAA1" s="97"/>
      <c r="VAB1" s="97"/>
      <c r="VAC1" s="97"/>
      <c r="VAD1" s="97"/>
      <c r="VAE1" s="97"/>
      <c r="VAF1" s="97"/>
      <c r="VAG1" s="97"/>
      <c r="VAH1" s="97"/>
      <c r="VAI1" s="97"/>
      <c r="VAJ1" s="97"/>
      <c r="VAK1" s="97"/>
      <c r="VAL1" s="97"/>
      <c r="VAM1" s="97"/>
      <c r="VAN1" s="97"/>
      <c r="VAO1" s="97"/>
      <c r="VAP1" s="97"/>
      <c r="VAQ1" s="97"/>
      <c r="VAR1" s="97"/>
      <c r="VAS1" s="97"/>
      <c r="VAT1" s="97"/>
      <c r="VAU1" s="97"/>
      <c r="VAV1" s="97"/>
      <c r="VAW1" s="97"/>
      <c r="VAX1" s="97"/>
      <c r="VAY1" s="97"/>
      <c r="VAZ1" s="97"/>
      <c r="VBA1" s="97"/>
      <c r="VBB1" s="97"/>
      <c r="VBC1" s="97"/>
      <c r="VBD1" s="97"/>
      <c r="VBE1" s="97"/>
      <c r="VBF1" s="97"/>
      <c r="VBG1" s="97"/>
      <c r="VBH1" s="97"/>
      <c r="VBI1" s="97"/>
      <c r="VBJ1" s="97"/>
      <c r="VBK1" s="97"/>
      <c r="VBL1" s="97"/>
      <c r="VBM1" s="97"/>
      <c r="VBN1" s="97"/>
      <c r="VBO1" s="97"/>
      <c r="VBP1" s="97"/>
      <c r="VBQ1" s="97"/>
      <c r="VBR1" s="97"/>
      <c r="VBS1" s="97"/>
      <c r="VBT1" s="97"/>
      <c r="VBU1" s="97"/>
      <c r="VBV1" s="97"/>
      <c r="VBW1" s="97"/>
      <c r="VBX1" s="97"/>
      <c r="VBY1" s="97"/>
      <c r="VBZ1" s="97"/>
      <c r="VCA1" s="97"/>
      <c r="VCB1" s="97"/>
      <c r="VCC1" s="97"/>
      <c r="VCD1" s="97"/>
      <c r="VCE1" s="97"/>
      <c r="VCF1" s="97"/>
      <c r="VCG1" s="97"/>
      <c r="VCH1" s="97"/>
      <c r="VCI1" s="97"/>
      <c r="VCJ1" s="97"/>
      <c r="VCK1" s="97"/>
      <c r="VCL1" s="97"/>
      <c r="VCM1" s="97"/>
      <c r="VCN1" s="97"/>
      <c r="VCO1" s="97"/>
      <c r="VCP1" s="97"/>
      <c r="VCQ1" s="97"/>
      <c r="VCR1" s="97"/>
      <c r="VCS1" s="97"/>
      <c r="VCT1" s="97"/>
      <c r="VCU1" s="97"/>
      <c r="VCV1" s="97"/>
      <c r="VCW1" s="97"/>
      <c r="VCX1" s="97"/>
      <c r="VCY1" s="97"/>
      <c r="VCZ1" s="97"/>
      <c r="VDA1" s="97"/>
      <c r="VDB1" s="97"/>
      <c r="VDC1" s="97"/>
      <c r="VDD1" s="97"/>
      <c r="VDE1" s="97"/>
      <c r="VDF1" s="97"/>
      <c r="VDG1" s="97"/>
      <c r="VDH1" s="97"/>
      <c r="VDI1" s="97"/>
      <c r="VDJ1" s="97"/>
      <c r="VDK1" s="97"/>
      <c r="VDL1" s="97"/>
      <c r="VDM1" s="97"/>
      <c r="VDN1" s="97"/>
      <c r="VDO1" s="97"/>
      <c r="VDP1" s="97"/>
      <c r="VDQ1" s="97"/>
      <c r="VDR1" s="97"/>
      <c r="VDS1" s="97"/>
      <c r="VDT1" s="97"/>
      <c r="VDU1" s="97"/>
      <c r="VDV1" s="97"/>
      <c r="VDW1" s="97"/>
      <c r="VDX1" s="97"/>
      <c r="VDY1" s="97"/>
      <c r="VDZ1" s="97"/>
      <c r="VEA1" s="97"/>
      <c r="VEB1" s="97"/>
      <c r="VEC1" s="97"/>
      <c r="VED1" s="97"/>
      <c r="VEE1" s="97"/>
      <c r="VEF1" s="97"/>
      <c r="VEG1" s="97"/>
      <c r="VEH1" s="97"/>
      <c r="VEI1" s="97"/>
      <c r="VEJ1" s="97"/>
      <c r="VEK1" s="97"/>
      <c r="VEL1" s="97"/>
      <c r="VEM1" s="97"/>
      <c r="VEN1" s="97"/>
      <c r="VEO1" s="97"/>
      <c r="VEP1" s="97"/>
      <c r="VEQ1" s="97"/>
      <c r="VER1" s="97"/>
      <c r="VES1" s="97"/>
      <c r="VET1" s="97"/>
      <c r="VEU1" s="97"/>
      <c r="VEV1" s="97"/>
      <c r="VEW1" s="97"/>
      <c r="VEX1" s="97"/>
      <c r="VEY1" s="97"/>
      <c r="VEZ1" s="97"/>
      <c r="VFA1" s="97"/>
      <c r="VFB1" s="97"/>
      <c r="VFC1" s="97"/>
      <c r="VFD1" s="97"/>
      <c r="VFE1" s="97"/>
      <c r="VFF1" s="97"/>
      <c r="VFG1" s="97"/>
      <c r="VFH1" s="97"/>
      <c r="VFI1" s="97"/>
      <c r="VFJ1" s="97"/>
      <c r="VFK1" s="97"/>
      <c r="VFL1" s="97"/>
      <c r="VFM1" s="97"/>
      <c r="VFN1" s="97"/>
      <c r="VFO1" s="97"/>
      <c r="VFP1" s="97"/>
      <c r="VFQ1" s="97"/>
      <c r="VFR1" s="97"/>
      <c r="VFS1" s="97"/>
      <c r="VFT1" s="97"/>
      <c r="VFU1" s="97"/>
      <c r="VFV1" s="97"/>
      <c r="VFW1" s="97"/>
      <c r="VFX1" s="97"/>
      <c r="VFY1" s="97"/>
      <c r="VFZ1" s="97"/>
      <c r="VGA1" s="97"/>
      <c r="VGB1" s="97"/>
      <c r="VGC1" s="97"/>
      <c r="VGD1" s="97"/>
      <c r="VGE1" s="97"/>
      <c r="VGF1" s="97"/>
      <c r="VGG1" s="97"/>
      <c r="VGH1" s="97"/>
      <c r="VGI1" s="97"/>
      <c r="VGJ1" s="97"/>
      <c r="VGK1" s="97"/>
      <c r="VGL1" s="97"/>
      <c r="VGM1" s="97"/>
      <c r="VGN1" s="97"/>
      <c r="VGO1" s="97"/>
      <c r="VGP1" s="97"/>
      <c r="VGQ1" s="97"/>
      <c r="VGR1" s="97"/>
      <c r="VGS1" s="97"/>
      <c r="VGT1" s="97"/>
      <c r="VGU1" s="97"/>
      <c r="VGV1" s="97"/>
      <c r="VGW1" s="97"/>
      <c r="VGX1" s="97"/>
      <c r="VGY1" s="97"/>
      <c r="VGZ1" s="97"/>
      <c r="VHA1" s="97"/>
      <c r="VHB1" s="97"/>
      <c r="VHC1" s="97"/>
      <c r="VHD1" s="97"/>
      <c r="VHE1" s="97"/>
      <c r="VHF1" s="97"/>
      <c r="VHG1" s="97"/>
      <c r="VHH1" s="97"/>
      <c r="VHI1" s="97"/>
      <c r="VHJ1" s="97"/>
      <c r="VHK1" s="97"/>
      <c r="VHL1" s="97"/>
      <c r="VHM1" s="97"/>
      <c r="VHN1" s="97"/>
      <c r="VHO1" s="97"/>
      <c r="VHP1" s="97"/>
      <c r="VHQ1" s="97"/>
      <c r="VHR1" s="97"/>
      <c r="VHS1" s="97"/>
      <c r="VHT1" s="97"/>
      <c r="VHU1" s="97"/>
      <c r="VHV1" s="97"/>
      <c r="VHW1" s="97"/>
      <c r="VHX1" s="97"/>
      <c r="VHY1" s="97"/>
      <c r="VHZ1" s="97"/>
      <c r="VIA1" s="97"/>
      <c r="VIB1" s="97"/>
      <c r="VIC1" s="97"/>
      <c r="VID1" s="97"/>
      <c r="VIE1" s="97"/>
      <c r="VIF1" s="97"/>
      <c r="VIG1" s="97"/>
      <c r="VIH1" s="97"/>
      <c r="VII1" s="97"/>
      <c r="VIJ1" s="97"/>
      <c r="VIK1" s="97"/>
      <c r="VIL1" s="97"/>
      <c r="VIM1" s="97"/>
      <c r="VIN1" s="97"/>
      <c r="VIO1" s="97"/>
      <c r="VIP1" s="97"/>
      <c r="VIQ1" s="97"/>
      <c r="VIR1" s="97"/>
      <c r="VIS1" s="97"/>
      <c r="VIT1" s="97"/>
      <c r="VIU1" s="97"/>
      <c r="VIV1" s="97"/>
      <c r="VIW1" s="97"/>
      <c r="VIX1" s="97"/>
      <c r="VIY1" s="97"/>
      <c r="VIZ1" s="97"/>
      <c r="VJA1" s="97"/>
      <c r="VJB1" s="97"/>
      <c r="VJC1" s="97"/>
      <c r="VJD1" s="97"/>
      <c r="VJE1" s="97"/>
      <c r="VJF1" s="97"/>
      <c r="VJG1" s="97"/>
      <c r="VJH1" s="97"/>
      <c r="VJI1" s="97"/>
      <c r="VJJ1" s="97"/>
      <c r="VJK1" s="97"/>
      <c r="VJL1" s="97"/>
      <c r="VJM1" s="97"/>
      <c r="VJN1" s="97"/>
      <c r="VJO1" s="97"/>
      <c r="VJP1" s="97"/>
      <c r="VJQ1" s="97"/>
      <c r="VJR1" s="97"/>
      <c r="VJS1" s="97"/>
      <c r="VJT1" s="97"/>
      <c r="VJU1" s="97"/>
      <c r="VJV1" s="97"/>
      <c r="VJW1" s="97"/>
      <c r="VJX1" s="97"/>
      <c r="VJY1" s="97"/>
      <c r="VJZ1" s="97"/>
      <c r="VKA1" s="97"/>
      <c r="VKB1" s="97"/>
      <c r="VKC1" s="97"/>
      <c r="VKD1" s="97"/>
      <c r="VKE1" s="97"/>
      <c r="VKF1" s="97"/>
      <c r="VKG1" s="97"/>
      <c r="VKH1" s="97"/>
      <c r="VKI1" s="97"/>
      <c r="VKJ1" s="97"/>
      <c r="VKK1" s="97"/>
      <c r="VKL1" s="97"/>
      <c r="VKM1" s="97"/>
      <c r="VKN1" s="97"/>
      <c r="VKO1" s="97"/>
      <c r="VKP1" s="97"/>
      <c r="VKQ1" s="97"/>
      <c r="VKR1" s="97"/>
      <c r="VKS1" s="97"/>
      <c r="VKT1" s="97"/>
      <c r="VKU1" s="97"/>
      <c r="VKV1" s="97"/>
      <c r="VKW1" s="97"/>
      <c r="VKX1" s="97"/>
      <c r="VKY1" s="97"/>
      <c r="VKZ1" s="97"/>
      <c r="VLA1" s="97"/>
      <c r="VLB1" s="97"/>
      <c r="VLC1" s="97"/>
      <c r="VLD1" s="97"/>
      <c r="VLE1" s="97"/>
      <c r="VLF1" s="97"/>
      <c r="VLG1" s="97"/>
      <c r="VLH1" s="97"/>
      <c r="VLI1" s="97"/>
      <c r="VLJ1" s="97"/>
      <c r="VLK1" s="97"/>
      <c r="VLL1" s="97"/>
      <c r="VLM1" s="97"/>
      <c r="VLN1" s="97"/>
      <c r="VLO1" s="97"/>
      <c r="VLP1" s="97"/>
      <c r="VLQ1" s="97"/>
      <c r="VLR1" s="97"/>
      <c r="VLS1" s="97"/>
      <c r="VLT1" s="97"/>
      <c r="VLU1" s="97"/>
      <c r="VLV1" s="97"/>
      <c r="VLW1" s="97"/>
      <c r="VLX1" s="97"/>
      <c r="VLY1" s="97"/>
      <c r="VLZ1" s="97"/>
      <c r="VMA1" s="97"/>
      <c r="VMB1" s="97"/>
      <c r="VMC1" s="97"/>
      <c r="VMD1" s="97"/>
      <c r="VME1" s="97"/>
      <c r="VMF1" s="97"/>
      <c r="VMG1" s="97"/>
      <c r="VMH1" s="97"/>
      <c r="VMI1" s="97"/>
      <c r="VMJ1" s="97"/>
      <c r="VMK1" s="97"/>
      <c r="VML1" s="97"/>
      <c r="VMM1" s="97"/>
      <c r="VMN1" s="97"/>
      <c r="VMO1" s="97"/>
      <c r="VMP1" s="97"/>
      <c r="VMQ1" s="97"/>
      <c r="VMR1" s="97"/>
      <c r="VMS1" s="97"/>
      <c r="VMT1" s="97"/>
      <c r="VMU1" s="97"/>
      <c r="VMV1" s="97"/>
      <c r="VMW1" s="97"/>
      <c r="VMX1" s="97"/>
      <c r="VMY1" s="97"/>
      <c r="VMZ1" s="97"/>
      <c r="VNA1" s="97"/>
      <c r="VNB1" s="97"/>
      <c r="VNC1" s="97"/>
      <c r="VND1" s="97"/>
      <c r="VNE1" s="97"/>
      <c r="VNF1" s="97"/>
      <c r="VNG1" s="97"/>
      <c r="VNH1" s="97"/>
      <c r="VNI1" s="97"/>
      <c r="VNJ1" s="97"/>
      <c r="VNK1" s="97"/>
      <c r="VNL1" s="97"/>
      <c r="VNM1" s="97"/>
      <c r="VNN1" s="97"/>
      <c r="VNO1" s="97"/>
      <c r="VNP1" s="97"/>
      <c r="VNQ1" s="97"/>
      <c r="VNR1" s="97"/>
      <c r="VNS1" s="97"/>
      <c r="VNT1" s="97"/>
      <c r="VNU1" s="97"/>
      <c r="VNV1" s="97"/>
      <c r="VNW1" s="97"/>
      <c r="VNX1" s="97"/>
      <c r="VNY1" s="97"/>
      <c r="VNZ1" s="97"/>
      <c r="VOA1" s="97"/>
      <c r="VOB1" s="97"/>
      <c r="VOC1" s="97"/>
      <c r="VOD1" s="97"/>
      <c r="VOE1" s="97"/>
      <c r="VOF1" s="97"/>
      <c r="VOG1" s="97"/>
      <c r="VOH1" s="97"/>
      <c r="VOI1" s="97"/>
      <c r="VOJ1" s="97"/>
      <c r="VOK1" s="97"/>
      <c r="VOL1" s="97"/>
      <c r="VOM1" s="97"/>
      <c r="VON1" s="97"/>
      <c r="VOO1" s="97"/>
      <c r="VOP1" s="97"/>
      <c r="VOQ1" s="97"/>
      <c r="VOR1" s="97"/>
      <c r="VOS1" s="97"/>
      <c r="VOT1" s="97"/>
      <c r="VOU1" s="97"/>
      <c r="VOV1" s="97"/>
      <c r="VOW1" s="97"/>
      <c r="VOX1" s="97"/>
      <c r="VOY1" s="97"/>
      <c r="VOZ1" s="97"/>
      <c r="VPA1" s="97"/>
      <c r="VPB1" s="97"/>
      <c r="VPC1" s="97"/>
      <c r="VPD1" s="97"/>
      <c r="VPE1" s="97"/>
      <c r="VPF1" s="97"/>
      <c r="VPG1" s="97"/>
      <c r="VPH1" s="97"/>
      <c r="VPI1" s="97"/>
      <c r="VPJ1" s="97"/>
      <c r="VPK1" s="97"/>
      <c r="VPL1" s="97"/>
      <c r="VPM1" s="97"/>
      <c r="VPN1" s="97"/>
      <c r="VPO1" s="97"/>
      <c r="VPP1" s="97"/>
      <c r="VPQ1" s="97"/>
      <c r="VPR1" s="97"/>
      <c r="VPS1" s="97"/>
      <c r="VPT1" s="97"/>
      <c r="VPU1" s="97"/>
      <c r="VPV1" s="97"/>
      <c r="VPW1" s="97"/>
      <c r="VPX1" s="97"/>
      <c r="VPY1" s="97"/>
      <c r="VPZ1" s="97"/>
      <c r="VQA1" s="97"/>
      <c r="VQB1" s="97"/>
      <c r="VQC1" s="97"/>
      <c r="VQD1" s="97"/>
      <c r="VQE1" s="97"/>
      <c r="VQF1" s="97"/>
      <c r="VQG1" s="97"/>
      <c r="VQH1" s="97"/>
      <c r="VQI1" s="97"/>
      <c r="VQJ1" s="97"/>
      <c r="VQK1" s="97"/>
      <c r="VQL1" s="97"/>
      <c r="VQM1" s="97"/>
      <c r="VQN1" s="97"/>
      <c r="VQO1" s="97"/>
      <c r="VQP1" s="97"/>
      <c r="VQQ1" s="97"/>
      <c r="VQR1" s="97"/>
      <c r="VQS1" s="97"/>
      <c r="VQT1" s="97"/>
      <c r="VQU1" s="97"/>
      <c r="VQV1" s="97"/>
      <c r="VQW1" s="97"/>
      <c r="VQX1" s="97"/>
      <c r="VQY1" s="97"/>
      <c r="VQZ1" s="97"/>
      <c r="VRA1" s="97"/>
      <c r="VRB1" s="97"/>
      <c r="VRC1" s="97"/>
      <c r="VRD1" s="97"/>
      <c r="VRE1" s="97"/>
      <c r="VRF1" s="97"/>
      <c r="VRG1" s="97"/>
      <c r="VRH1" s="97"/>
      <c r="VRI1" s="97"/>
      <c r="VRJ1" s="97"/>
      <c r="VRK1" s="97"/>
      <c r="VRL1" s="97"/>
      <c r="VRM1" s="97"/>
      <c r="VRN1" s="97"/>
      <c r="VRO1" s="97"/>
      <c r="VRP1" s="97"/>
      <c r="VRQ1" s="97"/>
      <c r="VRR1" s="97"/>
      <c r="VRS1" s="97"/>
      <c r="VRT1" s="97"/>
      <c r="VRU1" s="97"/>
      <c r="VRV1" s="97"/>
      <c r="VRW1" s="97"/>
      <c r="VRX1" s="97"/>
      <c r="VRY1" s="97"/>
      <c r="VRZ1" s="97"/>
      <c r="VSA1" s="97"/>
      <c r="VSB1" s="97"/>
      <c r="VSC1" s="97"/>
      <c r="VSD1" s="97"/>
      <c r="VSE1" s="97"/>
      <c r="VSF1" s="97"/>
      <c r="VSG1" s="97"/>
      <c r="VSH1" s="97"/>
      <c r="VSI1" s="97"/>
      <c r="VSJ1" s="97"/>
      <c r="VSK1" s="97"/>
      <c r="VSL1" s="97"/>
      <c r="VSM1" s="97"/>
      <c r="VSN1" s="97"/>
      <c r="VSO1" s="97"/>
      <c r="VSP1" s="97"/>
      <c r="VSQ1" s="97"/>
      <c r="VSR1" s="97"/>
      <c r="VSS1" s="97"/>
      <c r="VST1" s="97"/>
      <c r="VSU1" s="97"/>
      <c r="VSV1" s="97"/>
      <c r="VSW1" s="97"/>
      <c r="VSX1" s="97"/>
      <c r="VSY1" s="97"/>
      <c r="VSZ1" s="97"/>
      <c r="VTA1" s="97"/>
      <c r="VTB1" s="97"/>
      <c r="VTC1" s="97"/>
      <c r="VTD1" s="97"/>
      <c r="VTE1" s="97"/>
      <c r="VTF1" s="97"/>
      <c r="VTG1" s="97"/>
      <c r="VTH1" s="97"/>
      <c r="VTI1" s="97"/>
      <c r="VTJ1" s="97"/>
      <c r="VTK1" s="97"/>
      <c r="VTL1" s="97"/>
      <c r="VTM1" s="97"/>
      <c r="VTN1" s="97"/>
      <c r="VTO1" s="97"/>
      <c r="VTP1" s="97"/>
      <c r="VTQ1" s="97"/>
      <c r="VTR1" s="97"/>
      <c r="VTS1" s="97"/>
      <c r="VTT1" s="97"/>
      <c r="VTU1" s="97"/>
      <c r="VTV1" s="97"/>
      <c r="VTW1" s="97"/>
      <c r="VTX1" s="97"/>
      <c r="VTY1" s="97"/>
      <c r="VTZ1" s="97"/>
      <c r="VUA1" s="97"/>
      <c r="VUB1" s="97"/>
      <c r="VUC1" s="97"/>
      <c r="VUD1" s="97"/>
      <c r="VUE1" s="97"/>
      <c r="VUF1" s="97"/>
      <c r="VUG1" s="97"/>
      <c r="VUH1" s="97"/>
      <c r="VUI1" s="97"/>
      <c r="VUJ1" s="97"/>
      <c r="VUK1" s="97"/>
      <c r="VUL1" s="97"/>
      <c r="VUM1" s="97"/>
      <c r="VUN1" s="97"/>
      <c r="VUO1" s="97"/>
      <c r="VUP1" s="97"/>
      <c r="VUQ1" s="97"/>
      <c r="VUR1" s="97"/>
      <c r="VUS1" s="97"/>
      <c r="VUT1" s="97"/>
      <c r="VUU1" s="97"/>
      <c r="VUV1" s="97"/>
      <c r="VUW1" s="97"/>
      <c r="VUX1" s="97"/>
      <c r="VUY1" s="97"/>
      <c r="VUZ1" s="97"/>
      <c r="VVA1" s="97"/>
      <c r="VVB1" s="97"/>
      <c r="VVC1" s="97"/>
      <c r="VVD1" s="97"/>
      <c r="VVE1" s="97"/>
      <c r="VVF1" s="97"/>
      <c r="VVG1" s="97"/>
      <c r="VVH1" s="97"/>
      <c r="VVI1" s="97"/>
      <c r="VVJ1" s="97"/>
      <c r="VVK1" s="97"/>
      <c r="VVL1" s="97"/>
      <c r="VVM1" s="97"/>
      <c r="VVN1" s="97"/>
      <c r="VVO1" s="97"/>
      <c r="VVP1" s="97"/>
      <c r="VVQ1" s="97"/>
      <c r="VVR1" s="97"/>
      <c r="VVS1" s="97"/>
      <c r="VVT1" s="97"/>
      <c r="VVU1" s="97"/>
      <c r="VVV1" s="97"/>
      <c r="VVW1" s="97"/>
      <c r="VVX1" s="97"/>
      <c r="VVY1" s="97"/>
      <c r="VVZ1" s="97"/>
      <c r="VWA1" s="97"/>
      <c r="VWB1" s="97"/>
      <c r="VWC1" s="97"/>
      <c r="VWD1" s="97"/>
      <c r="VWE1" s="97"/>
      <c r="VWF1" s="97"/>
      <c r="VWG1" s="97"/>
      <c r="VWH1" s="97"/>
      <c r="VWI1" s="97"/>
      <c r="VWJ1" s="97"/>
      <c r="VWK1" s="97"/>
      <c r="VWL1" s="97"/>
      <c r="VWM1" s="97"/>
      <c r="VWN1" s="97"/>
      <c r="VWO1" s="97"/>
      <c r="VWP1" s="97"/>
      <c r="VWQ1" s="97"/>
      <c r="VWR1" s="97"/>
      <c r="VWS1" s="97"/>
      <c r="VWT1" s="97"/>
      <c r="VWU1" s="97"/>
      <c r="VWV1" s="97"/>
      <c r="VWW1" s="97"/>
      <c r="VWX1" s="97"/>
      <c r="VWY1" s="97"/>
      <c r="VWZ1" s="97"/>
      <c r="VXA1" s="97"/>
      <c r="VXB1" s="97"/>
      <c r="VXC1" s="97"/>
      <c r="VXD1" s="97"/>
      <c r="VXE1" s="97"/>
      <c r="VXF1" s="97"/>
      <c r="VXG1" s="97"/>
      <c r="VXH1" s="97"/>
      <c r="VXI1" s="97"/>
      <c r="VXJ1" s="97"/>
      <c r="VXK1" s="97"/>
      <c r="VXL1" s="97"/>
      <c r="VXM1" s="97"/>
      <c r="VXN1" s="97"/>
      <c r="VXO1" s="97"/>
      <c r="VXP1" s="97"/>
      <c r="VXQ1" s="97"/>
      <c r="VXR1" s="97"/>
      <c r="VXS1" s="97"/>
      <c r="VXT1" s="97"/>
      <c r="VXU1" s="97"/>
      <c r="VXV1" s="97"/>
      <c r="VXW1" s="97"/>
      <c r="VXX1" s="97"/>
      <c r="VXY1" s="97"/>
      <c r="VXZ1" s="97"/>
      <c r="VYA1" s="97"/>
      <c r="VYB1" s="97"/>
      <c r="VYC1" s="97"/>
      <c r="VYD1" s="97"/>
      <c r="VYE1" s="97"/>
      <c r="VYF1" s="97"/>
      <c r="VYG1" s="97"/>
      <c r="VYH1" s="97"/>
      <c r="VYI1" s="97"/>
      <c r="VYJ1" s="97"/>
      <c r="VYK1" s="97"/>
      <c r="VYL1" s="97"/>
      <c r="VYM1" s="97"/>
      <c r="VYN1" s="97"/>
      <c r="VYO1" s="97"/>
      <c r="VYP1" s="97"/>
      <c r="VYQ1" s="97"/>
      <c r="VYR1" s="97"/>
      <c r="VYS1" s="97"/>
      <c r="VYT1" s="97"/>
      <c r="VYU1" s="97"/>
      <c r="VYV1" s="97"/>
      <c r="VYW1" s="97"/>
      <c r="VYX1" s="97"/>
      <c r="VYY1" s="97"/>
      <c r="VYZ1" s="97"/>
      <c r="VZA1" s="97"/>
      <c r="VZB1" s="97"/>
      <c r="VZC1" s="97"/>
      <c r="VZD1" s="97"/>
      <c r="VZE1" s="97"/>
      <c r="VZF1" s="97"/>
      <c r="VZG1" s="97"/>
      <c r="VZH1" s="97"/>
      <c r="VZI1" s="97"/>
      <c r="VZJ1" s="97"/>
      <c r="VZK1" s="97"/>
      <c r="VZL1" s="97"/>
      <c r="VZM1" s="97"/>
      <c r="VZN1" s="97"/>
      <c r="VZO1" s="97"/>
      <c r="VZP1" s="97"/>
      <c r="VZQ1" s="97"/>
      <c r="VZR1" s="97"/>
      <c r="VZS1" s="97"/>
      <c r="VZT1" s="97"/>
      <c r="VZU1" s="97"/>
      <c r="VZV1" s="97"/>
      <c r="VZW1" s="97"/>
      <c r="VZX1" s="97"/>
      <c r="VZY1" s="97"/>
      <c r="VZZ1" s="97"/>
      <c r="WAA1" s="97"/>
      <c r="WAB1" s="97"/>
      <c r="WAC1" s="97"/>
      <c r="WAD1" s="97"/>
      <c r="WAE1" s="97"/>
      <c r="WAF1" s="97"/>
      <c r="WAG1" s="97"/>
      <c r="WAH1" s="97"/>
      <c r="WAI1" s="97"/>
      <c r="WAJ1" s="97"/>
      <c r="WAK1" s="97"/>
      <c r="WAL1" s="97"/>
      <c r="WAM1" s="97"/>
      <c r="WAN1" s="97"/>
      <c r="WAO1" s="97"/>
      <c r="WAP1" s="97"/>
      <c r="WAQ1" s="97"/>
      <c r="WAR1" s="97"/>
      <c r="WAS1" s="97"/>
      <c r="WAT1" s="97"/>
      <c r="WAU1" s="97"/>
      <c r="WAV1" s="97"/>
      <c r="WAW1" s="97"/>
      <c r="WAX1" s="97"/>
      <c r="WAY1" s="97"/>
      <c r="WAZ1" s="97"/>
      <c r="WBA1" s="97"/>
      <c r="WBB1" s="97"/>
      <c r="WBC1" s="97"/>
      <c r="WBD1" s="97"/>
      <c r="WBE1" s="97"/>
      <c r="WBF1" s="97"/>
      <c r="WBG1" s="97"/>
      <c r="WBH1" s="97"/>
      <c r="WBI1" s="97"/>
      <c r="WBJ1" s="97"/>
      <c r="WBK1" s="97"/>
      <c r="WBL1" s="97"/>
      <c r="WBM1" s="97"/>
      <c r="WBN1" s="97"/>
      <c r="WBO1" s="97"/>
      <c r="WBP1" s="97"/>
      <c r="WBQ1" s="97"/>
      <c r="WBR1" s="97"/>
      <c r="WBS1" s="97"/>
      <c r="WBT1" s="97"/>
      <c r="WBU1" s="97"/>
      <c r="WBV1" s="97"/>
      <c r="WBW1" s="97"/>
      <c r="WBX1" s="97"/>
      <c r="WBY1" s="97"/>
      <c r="WBZ1" s="97"/>
      <c r="WCA1" s="97"/>
      <c r="WCB1" s="97"/>
      <c r="WCC1" s="97"/>
      <c r="WCD1" s="97"/>
      <c r="WCE1" s="97"/>
      <c r="WCF1" s="97"/>
      <c r="WCG1" s="97"/>
      <c r="WCH1" s="97"/>
      <c r="WCI1" s="97"/>
      <c r="WCJ1" s="97"/>
      <c r="WCK1" s="97"/>
      <c r="WCL1" s="97"/>
      <c r="WCM1" s="97"/>
      <c r="WCN1" s="97"/>
      <c r="WCO1" s="97"/>
      <c r="WCP1" s="97"/>
      <c r="WCQ1" s="97"/>
      <c r="WCR1" s="97"/>
      <c r="WCS1" s="97"/>
      <c r="WCT1" s="97"/>
      <c r="WCU1" s="97"/>
      <c r="WCV1" s="97"/>
      <c r="WCW1" s="97"/>
      <c r="WCX1" s="97"/>
      <c r="WCY1" s="97"/>
      <c r="WCZ1" s="97"/>
      <c r="WDA1" s="97"/>
      <c r="WDB1" s="97"/>
      <c r="WDC1" s="97"/>
      <c r="WDD1" s="97"/>
      <c r="WDE1" s="97"/>
      <c r="WDF1" s="97"/>
      <c r="WDG1" s="97"/>
      <c r="WDH1" s="97"/>
      <c r="WDI1" s="97"/>
      <c r="WDJ1" s="97"/>
      <c r="WDK1" s="97"/>
      <c r="WDL1" s="97"/>
      <c r="WDM1" s="97"/>
      <c r="WDN1" s="97"/>
      <c r="WDO1" s="97"/>
      <c r="WDP1" s="97"/>
      <c r="WDQ1" s="97"/>
      <c r="WDR1" s="97"/>
      <c r="WDS1" s="97"/>
      <c r="WDT1" s="97"/>
      <c r="WDU1" s="97"/>
      <c r="WDV1" s="97"/>
      <c r="WDW1" s="97"/>
      <c r="WDX1" s="97"/>
      <c r="WDY1" s="97"/>
      <c r="WDZ1" s="97"/>
      <c r="WEA1" s="97"/>
      <c r="WEB1" s="97"/>
      <c r="WEC1" s="97"/>
      <c r="WED1" s="97"/>
      <c r="WEE1" s="97"/>
      <c r="WEF1" s="97"/>
      <c r="WEG1" s="97"/>
      <c r="WEH1" s="97"/>
      <c r="WEI1" s="97"/>
      <c r="WEJ1" s="97"/>
      <c r="WEK1" s="97"/>
      <c r="WEL1" s="97"/>
      <c r="WEM1" s="97"/>
      <c r="WEN1" s="97"/>
      <c r="WEO1" s="97"/>
      <c r="WEP1" s="97"/>
      <c r="WEQ1" s="97"/>
      <c r="WER1" s="97"/>
      <c r="WES1" s="97"/>
      <c r="WET1" s="97"/>
      <c r="WEU1" s="97"/>
      <c r="WEV1" s="97"/>
      <c r="WEW1" s="97"/>
      <c r="WEX1" s="97"/>
      <c r="WEY1" s="97"/>
      <c r="WEZ1" s="97"/>
      <c r="WFA1" s="97"/>
      <c r="WFB1" s="97"/>
      <c r="WFC1" s="97"/>
      <c r="WFD1" s="97"/>
      <c r="WFE1" s="97"/>
      <c r="WFF1" s="97"/>
      <c r="WFG1" s="97"/>
      <c r="WFH1" s="97"/>
      <c r="WFI1" s="97"/>
      <c r="WFJ1" s="97"/>
      <c r="WFK1" s="97"/>
      <c r="WFL1" s="97"/>
      <c r="WFM1" s="97"/>
      <c r="WFN1" s="97"/>
      <c r="WFO1" s="97"/>
      <c r="WFP1" s="97"/>
      <c r="WFQ1" s="97"/>
      <c r="WFR1" s="97"/>
      <c r="WFS1" s="97"/>
      <c r="WFT1" s="97"/>
      <c r="WFU1" s="97"/>
      <c r="WFV1" s="97"/>
      <c r="WFW1" s="97"/>
      <c r="WFX1" s="97"/>
      <c r="WFY1" s="97"/>
      <c r="WFZ1" s="97"/>
      <c r="WGA1" s="97"/>
      <c r="WGB1" s="97"/>
      <c r="WGC1" s="97"/>
      <c r="WGD1" s="97"/>
      <c r="WGE1" s="97"/>
      <c r="WGF1" s="97"/>
      <c r="WGG1" s="97"/>
      <c r="WGH1" s="97"/>
      <c r="WGI1" s="97"/>
      <c r="WGJ1" s="97"/>
      <c r="WGK1" s="97"/>
      <c r="WGL1" s="97"/>
      <c r="WGM1" s="97"/>
      <c r="WGN1" s="97"/>
      <c r="WGO1" s="97"/>
      <c r="WGP1" s="97"/>
      <c r="WGQ1" s="97"/>
      <c r="WGR1" s="97"/>
      <c r="WGS1" s="97"/>
      <c r="WGT1" s="97"/>
      <c r="WGU1" s="97"/>
      <c r="WGV1" s="97"/>
      <c r="WGW1" s="97"/>
      <c r="WGX1" s="97"/>
      <c r="WGY1" s="97"/>
      <c r="WGZ1" s="97"/>
      <c r="WHA1" s="97"/>
      <c r="WHB1" s="97"/>
      <c r="WHC1" s="97"/>
      <c r="WHD1" s="97"/>
      <c r="WHE1" s="97"/>
      <c r="WHF1" s="97"/>
      <c r="WHG1" s="97"/>
      <c r="WHH1" s="97"/>
      <c r="WHI1" s="97"/>
      <c r="WHJ1" s="97"/>
      <c r="WHK1" s="97"/>
      <c r="WHL1" s="97"/>
      <c r="WHM1" s="97"/>
      <c r="WHN1" s="97"/>
      <c r="WHO1" s="97"/>
      <c r="WHP1" s="97"/>
      <c r="WHQ1" s="97"/>
      <c r="WHR1" s="97"/>
      <c r="WHS1" s="97"/>
      <c r="WHT1" s="97"/>
      <c r="WHU1" s="97"/>
      <c r="WHV1" s="97"/>
      <c r="WHW1" s="97"/>
      <c r="WHX1" s="97"/>
      <c r="WHY1" s="97"/>
      <c r="WHZ1" s="97"/>
      <c r="WIA1" s="97"/>
      <c r="WIB1" s="97"/>
      <c r="WIC1" s="97"/>
      <c r="WID1" s="97"/>
      <c r="WIE1" s="97"/>
      <c r="WIF1" s="97"/>
      <c r="WIG1" s="97"/>
      <c r="WIH1" s="97"/>
      <c r="WII1" s="97"/>
      <c r="WIJ1" s="97"/>
      <c r="WIK1" s="97"/>
      <c r="WIL1" s="97"/>
      <c r="WIM1" s="97"/>
      <c r="WIN1" s="97"/>
      <c r="WIO1" s="97"/>
      <c r="WIP1" s="97"/>
      <c r="WIQ1" s="97"/>
      <c r="WIR1" s="97"/>
      <c r="WIS1" s="97"/>
      <c r="WIT1" s="97"/>
      <c r="WIU1" s="97"/>
      <c r="WIV1" s="97"/>
      <c r="WIW1" s="97"/>
      <c r="WIX1" s="97"/>
      <c r="WIY1" s="97"/>
      <c r="WIZ1" s="97"/>
      <c r="WJA1" s="97"/>
      <c r="WJB1" s="97"/>
      <c r="WJC1" s="97"/>
      <c r="WJD1" s="97"/>
      <c r="WJE1" s="97"/>
      <c r="WJF1" s="97"/>
      <c r="WJG1" s="97"/>
      <c r="WJH1" s="97"/>
      <c r="WJI1" s="97"/>
      <c r="WJJ1" s="97"/>
      <c r="WJK1" s="97"/>
      <c r="WJL1" s="97"/>
      <c r="WJM1" s="97"/>
      <c r="WJN1" s="97"/>
      <c r="WJO1" s="97"/>
      <c r="WJP1" s="97"/>
      <c r="WJQ1" s="97"/>
      <c r="WJR1" s="97"/>
      <c r="WJS1" s="97"/>
      <c r="WJT1" s="97"/>
      <c r="WJU1" s="97"/>
      <c r="WJV1" s="97"/>
      <c r="WJW1" s="97"/>
      <c r="WJX1" s="97"/>
      <c r="WJY1" s="97"/>
      <c r="WJZ1" s="97"/>
      <c r="WKA1" s="97"/>
      <c r="WKB1" s="97"/>
      <c r="WKC1" s="97"/>
      <c r="WKD1" s="97"/>
      <c r="WKE1" s="97"/>
      <c r="WKF1" s="97"/>
      <c r="WKG1" s="97"/>
      <c r="WKH1" s="97"/>
      <c r="WKI1" s="97"/>
      <c r="WKJ1" s="97"/>
      <c r="WKK1" s="97"/>
      <c r="WKL1" s="97"/>
      <c r="WKM1" s="97"/>
      <c r="WKN1" s="97"/>
      <c r="WKO1" s="97"/>
      <c r="WKP1" s="97"/>
      <c r="WKQ1" s="97"/>
      <c r="WKR1" s="97"/>
      <c r="WKS1" s="97"/>
      <c r="WKT1" s="97"/>
      <c r="WKU1" s="97"/>
      <c r="WKV1" s="97"/>
      <c r="WKW1" s="97"/>
      <c r="WKX1" s="97"/>
      <c r="WKY1" s="97"/>
      <c r="WKZ1" s="97"/>
      <c r="WLA1" s="97"/>
      <c r="WLB1" s="97"/>
      <c r="WLC1" s="97"/>
      <c r="WLD1" s="97"/>
      <c r="WLE1" s="97"/>
      <c r="WLF1" s="97"/>
      <c r="WLG1" s="97"/>
      <c r="WLH1" s="97"/>
      <c r="WLI1" s="97"/>
      <c r="WLJ1" s="97"/>
      <c r="WLK1" s="97"/>
      <c r="WLL1" s="97"/>
      <c r="WLM1" s="97"/>
      <c r="WLN1" s="97"/>
      <c r="WLO1" s="97"/>
      <c r="WLP1" s="97"/>
      <c r="WLQ1" s="97"/>
      <c r="WLR1" s="97"/>
      <c r="WLS1" s="97"/>
      <c r="WLT1" s="97"/>
      <c r="WLU1" s="97"/>
      <c r="WLV1" s="97"/>
      <c r="WLW1" s="97"/>
      <c r="WLX1" s="97"/>
      <c r="WLY1" s="97"/>
      <c r="WLZ1" s="97"/>
      <c r="WMA1" s="97"/>
      <c r="WMB1" s="97"/>
      <c r="WMC1" s="97"/>
      <c r="WMD1" s="97"/>
      <c r="WME1" s="97"/>
      <c r="WMF1" s="97"/>
      <c r="WMG1" s="97"/>
      <c r="WMH1" s="97"/>
      <c r="WMI1" s="97"/>
      <c r="WMJ1" s="97"/>
      <c r="WMK1" s="97"/>
      <c r="WML1" s="97"/>
      <c r="WMM1" s="97"/>
      <c r="WMN1" s="97"/>
      <c r="WMO1" s="97"/>
      <c r="WMP1" s="97"/>
      <c r="WMQ1" s="97"/>
      <c r="WMR1" s="97"/>
      <c r="WMS1" s="97"/>
      <c r="WMT1" s="97"/>
      <c r="WMU1" s="97"/>
      <c r="WMV1" s="97"/>
      <c r="WMW1" s="97"/>
      <c r="WMX1" s="97"/>
      <c r="WMY1" s="97"/>
      <c r="WMZ1" s="97"/>
      <c r="WNA1" s="97"/>
      <c r="WNB1" s="97"/>
      <c r="WNC1" s="97"/>
      <c r="WND1" s="97"/>
      <c r="WNE1" s="97"/>
      <c r="WNF1" s="97"/>
      <c r="WNG1" s="97"/>
      <c r="WNH1" s="97"/>
      <c r="WNI1" s="97"/>
      <c r="WNJ1" s="97"/>
      <c r="WNK1" s="97"/>
      <c r="WNL1" s="97"/>
      <c r="WNM1" s="97"/>
      <c r="WNN1" s="97"/>
      <c r="WNO1" s="97"/>
      <c r="WNP1" s="97"/>
      <c r="WNQ1" s="97"/>
      <c r="WNR1" s="97"/>
      <c r="WNS1" s="97"/>
      <c r="WNT1" s="97"/>
      <c r="WNU1" s="97"/>
      <c r="WNV1" s="97"/>
      <c r="WNW1" s="97"/>
      <c r="WNX1" s="97"/>
      <c r="WNY1" s="97"/>
      <c r="WNZ1" s="97"/>
      <c r="WOA1" s="97"/>
      <c r="WOB1" s="97"/>
      <c r="WOC1" s="97"/>
      <c r="WOD1" s="97"/>
      <c r="WOE1" s="97"/>
      <c r="WOF1" s="97"/>
      <c r="WOG1" s="97"/>
      <c r="WOH1" s="97"/>
      <c r="WOI1" s="97"/>
      <c r="WOJ1" s="97"/>
      <c r="WOK1" s="97"/>
      <c r="WOL1" s="97"/>
      <c r="WOM1" s="97"/>
      <c r="WON1" s="97"/>
      <c r="WOO1" s="97"/>
      <c r="WOP1" s="97"/>
      <c r="WOQ1" s="97"/>
      <c r="WOR1" s="97"/>
      <c r="WOS1" s="97"/>
      <c r="WOT1" s="97"/>
      <c r="WOU1" s="97"/>
      <c r="WOV1" s="97"/>
      <c r="WOW1" s="97"/>
      <c r="WOX1" s="97"/>
      <c r="WOY1" s="97"/>
      <c r="WOZ1" s="97"/>
      <c r="WPA1" s="97"/>
      <c r="WPB1" s="97"/>
      <c r="WPC1" s="97"/>
      <c r="WPD1" s="97"/>
      <c r="WPE1" s="97"/>
      <c r="WPF1" s="97"/>
      <c r="WPG1" s="97"/>
      <c r="WPH1" s="97"/>
      <c r="WPI1" s="97"/>
      <c r="WPJ1" s="97"/>
      <c r="WPK1" s="97"/>
      <c r="WPL1" s="97"/>
      <c r="WPM1" s="97"/>
      <c r="WPN1" s="97"/>
      <c r="WPO1" s="97"/>
      <c r="WPP1" s="97"/>
      <c r="WPQ1" s="97"/>
      <c r="WPR1" s="97"/>
      <c r="WPS1" s="97"/>
      <c r="WPT1" s="97"/>
      <c r="WPU1" s="97"/>
      <c r="WPV1" s="97"/>
      <c r="WPW1" s="97"/>
      <c r="WPX1" s="97"/>
      <c r="WPY1" s="97"/>
      <c r="WPZ1" s="97"/>
      <c r="WQA1" s="97"/>
      <c r="WQB1" s="97"/>
      <c r="WQC1" s="97"/>
      <c r="WQD1" s="97"/>
      <c r="WQE1" s="97"/>
      <c r="WQF1" s="97"/>
      <c r="WQG1" s="97"/>
      <c r="WQH1" s="97"/>
      <c r="WQI1" s="97"/>
      <c r="WQJ1" s="97"/>
      <c r="WQK1" s="97"/>
      <c r="WQL1" s="97"/>
      <c r="WQM1" s="97"/>
      <c r="WQN1" s="97"/>
      <c r="WQO1" s="97"/>
      <c r="WQP1" s="97"/>
      <c r="WQQ1" s="97"/>
      <c r="WQR1" s="97"/>
      <c r="WQS1" s="97"/>
      <c r="WQT1" s="97"/>
      <c r="WQU1" s="97"/>
      <c r="WQV1" s="97"/>
      <c r="WQW1" s="97"/>
      <c r="WQX1" s="97"/>
      <c r="WQY1" s="97"/>
      <c r="WQZ1" s="97"/>
      <c r="WRA1" s="97"/>
      <c r="WRB1" s="97"/>
      <c r="WRC1" s="97"/>
      <c r="WRD1" s="97"/>
      <c r="WRE1" s="97"/>
      <c r="WRF1" s="97"/>
      <c r="WRG1" s="97"/>
      <c r="WRH1" s="97"/>
      <c r="WRI1" s="97"/>
      <c r="WRJ1" s="97"/>
      <c r="WRK1" s="97"/>
      <c r="WRL1" s="97"/>
      <c r="WRM1" s="97"/>
      <c r="WRN1" s="97"/>
      <c r="WRO1" s="97"/>
      <c r="WRP1" s="97"/>
      <c r="WRQ1" s="97"/>
      <c r="WRR1" s="97"/>
      <c r="WRS1" s="97"/>
      <c r="WRT1" s="97"/>
      <c r="WRU1" s="97"/>
      <c r="WRV1" s="97"/>
      <c r="WRW1" s="97"/>
      <c r="WRX1" s="97"/>
      <c r="WRY1" s="97"/>
      <c r="WRZ1" s="97"/>
      <c r="WSA1" s="97"/>
      <c r="WSB1" s="97"/>
      <c r="WSC1" s="97"/>
      <c r="WSD1" s="97"/>
      <c r="WSE1" s="97"/>
      <c r="WSF1" s="97"/>
      <c r="WSG1" s="97"/>
      <c r="WSH1" s="97"/>
      <c r="WSI1" s="97"/>
      <c r="WSJ1" s="97"/>
      <c r="WSK1" s="97"/>
      <c r="WSL1" s="97"/>
      <c r="WSM1" s="97"/>
      <c r="WSN1" s="97"/>
      <c r="WSO1" s="97"/>
      <c r="WSP1" s="97"/>
      <c r="WSQ1" s="97"/>
      <c r="WSR1" s="97"/>
      <c r="WSS1" s="97"/>
      <c r="WST1" s="97"/>
      <c r="WSU1" s="97"/>
      <c r="WSV1" s="97"/>
      <c r="WSW1" s="97"/>
      <c r="WSX1" s="97"/>
      <c r="WSY1" s="97"/>
      <c r="WSZ1" s="97"/>
      <c r="WTA1" s="97"/>
      <c r="WTB1" s="97"/>
      <c r="WTC1" s="97"/>
      <c r="WTD1" s="97"/>
      <c r="WTE1" s="97"/>
      <c r="WTF1" s="97"/>
      <c r="WTG1" s="97"/>
      <c r="WTH1" s="97"/>
      <c r="WTI1" s="97"/>
      <c r="WTJ1" s="97"/>
      <c r="WTK1" s="97"/>
      <c r="WTL1" s="97"/>
      <c r="WTM1" s="97"/>
      <c r="WTN1" s="97"/>
      <c r="WTO1" s="97"/>
      <c r="WTP1" s="97"/>
      <c r="WTQ1" s="97"/>
      <c r="WTR1" s="97"/>
      <c r="WTS1" s="97"/>
      <c r="WTT1" s="97"/>
      <c r="WTU1" s="97"/>
      <c r="WTV1" s="97"/>
      <c r="WTW1" s="97"/>
      <c r="WTX1" s="97"/>
      <c r="WTY1" s="97"/>
      <c r="WTZ1" s="97"/>
      <c r="WUA1" s="97"/>
      <c r="WUB1" s="97"/>
      <c r="WUC1" s="97"/>
      <c r="WUD1" s="97"/>
      <c r="WUE1" s="97"/>
      <c r="WUF1" s="97"/>
      <c r="WUG1" s="97"/>
      <c r="WUH1" s="97"/>
      <c r="WUI1" s="97"/>
      <c r="WUJ1" s="97"/>
      <c r="WUK1" s="97"/>
      <c r="WUL1" s="97"/>
      <c r="WUM1" s="97"/>
      <c r="WUN1" s="97"/>
      <c r="WUO1" s="97"/>
      <c r="WUP1" s="97"/>
      <c r="WUQ1" s="97"/>
      <c r="WUR1" s="97"/>
      <c r="WUS1" s="97"/>
      <c r="WUT1" s="97"/>
      <c r="WUU1" s="97"/>
      <c r="WUV1" s="97"/>
      <c r="WUW1" s="97"/>
      <c r="WUX1" s="97"/>
      <c r="WUY1" s="97"/>
      <c r="WUZ1" s="97"/>
      <c r="WVA1" s="97"/>
      <c r="WVB1" s="97"/>
      <c r="WVC1" s="97"/>
      <c r="WVD1" s="97"/>
      <c r="WVE1" s="97"/>
      <c r="WVF1" s="97"/>
      <c r="WVG1" s="97"/>
      <c r="WVH1" s="97"/>
      <c r="WVI1" s="97"/>
      <c r="WVJ1" s="97"/>
      <c r="WVK1" s="97"/>
      <c r="WVL1" s="97"/>
      <c r="WVM1" s="97"/>
      <c r="WVN1" s="97"/>
      <c r="WVO1" s="97"/>
      <c r="WVP1" s="97"/>
      <c r="WVQ1" s="97"/>
      <c r="WVR1" s="97"/>
      <c r="WVS1" s="97"/>
      <c r="WVT1" s="97"/>
      <c r="WVU1" s="97"/>
      <c r="WVV1" s="97"/>
      <c r="WVW1" s="97"/>
      <c r="WVX1" s="97"/>
      <c r="WVY1" s="97"/>
      <c r="WVZ1" s="97"/>
      <c r="WWA1" s="97"/>
      <c r="WWB1" s="97"/>
      <c r="WWC1" s="97"/>
      <c r="WWD1" s="97"/>
      <c r="WWE1" s="97"/>
      <c r="WWF1" s="97"/>
      <c r="WWG1" s="97"/>
      <c r="WWH1" s="97"/>
      <c r="WWI1" s="97"/>
      <c r="WWJ1" s="97"/>
      <c r="WWK1" s="97"/>
      <c r="WWL1" s="97"/>
      <c r="WWM1" s="97"/>
      <c r="WWN1" s="97"/>
      <c r="WWO1" s="97"/>
      <c r="WWP1" s="97"/>
      <c r="WWQ1" s="97"/>
      <c r="WWR1" s="97"/>
      <c r="WWS1" s="97"/>
      <c r="WWT1" s="97"/>
      <c r="WWU1" s="97"/>
      <c r="WWV1" s="97"/>
      <c r="WWW1" s="97"/>
      <c r="WWX1" s="97"/>
      <c r="WWY1" s="97"/>
      <c r="WWZ1" s="97"/>
      <c r="WXA1" s="97"/>
      <c r="WXB1" s="97"/>
      <c r="WXC1" s="97"/>
      <c r="WXD1" s="97"/>
      <c r="WXE1" s="97"/>
      <c r="WXF1" s="97"/>
      <c r="WXG1" s="97"/>
      <c r="WXH1" s="97"/>
      <c r="WXI1" s="97"/>
      <c r="WXJ1" s="97"/>
      <c r="WXK1" s="97"/>
      <c r="WXL1" s="97"/>
      <c r="WXM1" s="97"/>
      <c r="WXN1" s="97"/>
      <c r="WXO1" s="97"/>
      <c r="WXP1" s="97"/>
      <c r="WXQ1" s="97"/>
      <c r="WXR1" s="97"/>
      <c r="WXS1" s="97"/>
      <c r="WXT1" s="97"/>
      <c r="WXU1" s="97"/>
      <c r="WXV1" s="97"/>
      <c r="WXW1" s="97"/>
      <c r="WXX1" s="97"/>
      <c r="WXY1" s="97"/>
      <c r="WXZ1" s="97"/>
      <c r="WYA1" s="97"/>
      <c r="WYB1" s="97"/>
      <c r="WYC1" s="97"/>
      <c r="WYD1" s="97"/>
      <c r="WYE1" s="97"/>
      <c r="WYF1" s="97"/>
      <c r="WYG1" s="97"/>
      <c r="WYH1" s="97"/>
      <c r="WYI1" s="97"/>
      <c r="WYJ1" s="97"/>
      <c r="WYK1" s="97"/>
      <c r="WYL1" s="97"/>
      <c r="WYM1" s="97"/>
      <c r="WYN1" s="97"/>
      <c r="WYO1" s="97"/>
      <c r="WYP1" s="97"/>
      <c r="WYQ1" s="97"/>
      <c r="WYR1" s="97"/>
      <c r="WYS1" s="97"/>
      <c r="WYT1" s="97"/>
      <c r="WYU1" s="97"/>
      <c r="WYV1" s="97"/>
      <c r="WYW1" s="97"/>
      <c r="WYX1" s="97"/>
      <c r="WYY1" s="97"/>
      <c r="WYZ1" s="97"/>
      <c r="WZA1" s="97"/>
      <c r="WZB1" s="97"/>
      <c r="WZC1" s="97"/>
      <c r="WZD1" s="97"/>
      <c r="WZE1" s="97"/>
      <c r="WZF1" s="97"/>
      <c r="WZG1" s="97"/>
      <c r="WZH1" s="97"/>
      <c r="WZI1" s="97"/>
      <c r="WZJ1" s="97"/>
      <c r="WZK1" s="97"/>
      <c r="WZL1" s="97"/>
      <c r="WZM1" s="97"/>
      <c r="WZN1" s="97"/>
      <c r="WZO1" s="97"/>
      <c r="WZP1" s="97"/>
      <c r="WZQ1" s="97"/>
      <c r="WZR1" s="97"/>
      <c r="WZS1" s="97"/>
      <c r="WZT1" s="97"/>
      <c r="WZU1" s="97"/>
      <c r="WZV1" s="97"/>
      <c r="WZW1" s="97"/>
      <c r="WZX1" s="97"/>
      <c r="WZY1" s="97"/>
      <c r="WZZ1" s="97"/>
      <c r="XAA1" s="97"/>
      <c r="XAB1" s="97"/>
      <c r="XAC1" s="97"/>
      <c r="XAD1" s="97"/>
      <c r="XAE1" s="97"/>
      <c r="XAF1" s="97"/>
      <c r="XAG1" s="97"/>
      <c r="XAH1" s="97"/>
      <c r="XAI1" s="97"/>
      <c r="XAJ1" s="97"/>
      <c r="XAK1" s="97"/>
      <c r="XAL1" s="97"/>
      <c r="XAM1" s="97"/>
      <c r="XAN1" s="97"/>
      <c r="XAO1" s="97"/>
      <c r="XAP1" s="97"/>
      <c r="XAQ1" s="97"/>
      <c r="XAR1" s="97"/>
      <c r="XAS1" s="97"/>
      <c r="XAT1" s="97"/>
      <c r="XAU1" s="97"/>
      <c r="XAV1" s="97"/>
      <c r="XAW1" s="97"/>
      <c r="XAX1" s="97"/>
      <c r="XAY1" s="97"/>
      <c r="XAZ1" s="97"/>
      <c r="XBA1" s="97"/>
      <c r="XBB1" s="97"/>
      <c r="XBC1" s="97"/>
      <c r="XBD1" s="97"/>
      <c r="XBE1" s="97"/>
      <c r="XBF1" s="97"/>
      <c r="XBG1" s="97"/>
      <c r="XBH1" s="97"/>
      <c r="XBI1" s="97"/>
      <c r="XBJ1" s="97"/>
      <c r="XBK1" s="97"/>
      <c r="XBL1" s="97"/>
      <c r="XBM1" s="97"/>
      <c r="XBN1" s="97"/>
      <c r="XBO1" s="97"/>
      <c r="XBP1" s="97"/>
      <c r="XBQ1" s="97"/>
      <c r="XBR1" s="97"/>
      <c r="XBS1" s="97"/>
      <c r="XBT1" s="97"/>
      <c r="XBU1" s="97"/>
      <c r="XBV1" s="97"/>
      <c r="XBW1" s="97"/>
      <c r="XBX1" s="97"/>
      <c r="XBY1" s="97"/>
      <c r="XBZ1" s="97"/>
      <c r="XCA1" s="97"/>
      <c r="XCB1" s="97"/>
      <c r="XCC1" s="97"/>
      <c r="XCD1" s="97"/>
      <c r="XCE1" s="97"/>
      <c r="XCF1" s="97"/>
      <c r="XCG1" s="97"/>
      <c r="XCH1" s="97"/>
      <c r="XCI1" s="97"/>
      <c r="XCJ1" s="97"/>
      <c r="XCK1" s="97"/>
      <c r="XCL1" s="97"/>
      <c r="XCM1" s="97"/>
      <c r="XCN1" s="97"/>
      <c r="XCO1" s="97"/>
      <c r="XCP1" s="97"/>
      <c r="XCQ1" s="97"/>
      <c r="XCR1" s="97"/>
      <c r="XCS1" s="97"/>
      <c r="XCT1" s="97"/>
      <c r="XCU1" s="97"/>
      <c r="XCV1" s="97"/>
      <c r="XCW1" s="97"/>
      <c r="XCX1" s="97"/>
      <c r="XCY1" s="97"/>
      <c r="XCZ1" s="97"/>
      <c r="XDA1" s="97"/>
    </row>
    <row r="2" spans="1:16329" ht="31.5" customHeight="1" thickBot="1">
      <c r="B2" s="260" t="s">
        <v>27</v>
      </c>
      <c r="C2" s="90"/>
      <c r="D2" s="90"/>
      <c r="E2" s="261"/>
      <c r="F2" s="112" t="s">
        <v>289</v>
      </c>
    </row>
    <row r="3" spans="1:16329" ht="57" customHeight="1" thickBot="1">
      <c r="B3" s="98" t="s">
        <v>28</v>
      </c>
      <c r="C3" s="835" t="s">
        <v>618</v>
      </c>
      <c r="D3" s="836"/>
      <c r="E3" s="837"/>
      <c r="F3" s="831" t="s">
        <v>361</v>
      </c>
    </row>
    <row r="4" spans="1:16329" ht="50.25" customHeight="1" thickBot="1">
      <c r="B4" s="84" t="s">
        <v>319</v>
      </c>
      <c r="C4" s="851">
        <v>33678</v>
      </c>
      <c r="D4" s="836"/>
      <c r="E4" s="837"/>
      <c r="F4" s="832"/>
    </row>
    <row r="5" spans="1:16329" ht="53.25" customHeight="1" thickBot="1">
      <c r="B5" s="84" t="s">
        <v>320</v>
      </c>
      <c r="C5" s="835">
        <v>8457290460</v>
      </c>
      <c r="D5" s="836"/>
      <c r="E5" s="837"/>
      <c r="F5" s="832"/>
    </row>
    <row r="6" spans="1:16329" ht="33" customHeight="1" thickBot="1">
      <c r="B6" s="84" t="s">
        <v>29</v>
      </c>
      <c r="C6" s="835" t="s">
        <v>639</v>
      </c>
      <c r="D6" s="836"/>
      <c r="E6" s="837"/>
      <c r="F6" s="832"/>
    </row>
    <row r="7" spans="1:16329" ht="33" customHeight="1" thickBot="1">
      <c r="B7" s="84" t="s">
        <v>30</v>
      </c>
      <c r="C7" s="852" t="s">
        <v>640</v>
      </c>
      <c r="D7" s="836"/>
      <c r="E7" s="837"/>
      <c r="F7" s="832"/>
    </row>
    <row r="8" spans="1:16329" ht="33" customHeight="1" thickBot="1">
      <c r="B8" s="84" t="s">
        <v>31</v>
      </c>
      <c r="C8" s="835" t="s">
        <v>641</v>
      </c>
      <c r="D8" s="836"/>
      <c r="E8" s="837"/>
      <c r="F8" s="93"/>
    </row>
    <row r="9" spans="1:16329" ht="54.75" customHeight="1" thickBot="1">
      <c r="B9" s="84" t="s">
        <v>32</v>
      </c>
      <c r="C9" s="835" t="s">
        <v>783</v>
      </c>
      <c r="D9" s="836"/>
      <c r="E9" s="837"/>
      <c r="F9" s="93"/>
    </row>
    <row r="10" spans="1:16329" ht="9" customHeight="1" thickBot="1">
      <c r="B10" s="248"/>
      <c r="C10" s="233"/>
      <c r="D10" s="233"/>
      <c r="E10" s="234"/>
      <c r="F10" s="93"/>
    </row>
    <row r="11" spans="1:16329" ht="36" customHeight="1" thickBot="1">
      <c r="B11" s="260" t="s">
        <v>33</v>
      </c>
      <c r="C11" s="90"/>
      <c r="D11" s="90"/>
      <c r="E11" s="261"/>
      <c r="F11" s="93"/>
    </row>
    <row r="12" spans="1:16329" ht="36" customHeight="1" thickBot="1">
      <c r="B12" s="84" t="s">
        <v>28</v>
      </c>
      <c r="C12" s="835" t="str">
        <f>C3</f>
        <v>Cseh Lóránt</v>
      </c>
      <c r="D12" s="836"/>
      <c r="E12" s="837"/>
      <c r="F12" s="143" t="s">
        <v>215</v>
      </c>
    </row>
    <row r="13" spans="1:16329" ht="18" customHeight="1" thickBot="1">
      <c r="B13" s="249"/>
      <c r="C13" s="70"/>
      <c r="D13" s="70"/>
      <c r="E13" s="247"/>
      <c r="F13" s="93"/>
    </row>
    <row r="14" spans="1:16329" ht="32.25" customHeight="1" thickBot="1">
      <c r="A14" s="239">
        <v>250</v>
      </c>
      <c r="B14" s="46" t="s">
        <v>1</v>
      </c>
      <c r="C14" s="188">
        <f>LEN(C15)</f>
        <v>173</v>
      </c>
      <c r="D14" s="833" t="str">
        <f>IF(C14&gt;A14,CONCATENATE("Karaktertúllépés! Kérjük, válaszát maximum ",A14," karakterben foglalja össze!"),CONCATENATE("Még beírható karakterek száma:   ",A14-C14))</f>
        <v>Még beírható karakterek száma:   77</v>
      </c>
      <c r="E14" s="834"/>
      <c r="F14" s="93"/>
    </row>
    <row r="15" spans="1:16329" ht="84" customHeight="1" thickBot="1">
      <c r="B15" s="84" t="s">
        <v>274</v>
      </c>
      <c r="C15" s="835" t="s">
        <v>642</v>
      </c>
      <c r="D15" s="836"/>
      <c r="E15" s="837"/>
      <c r="F15" s="93"/>
    </row>
    <row r="16" spans="1:16329" ht="18" customHeight="1" thickBot="1">
      <c r="B16" s="243"/>
      <c r="C16" s="70"/>
      <c r="D16" s="70"/>
      <c r="E16" s="247"/>
      <c r="F16" s="93"/>
    </row>
    <row r="17" spans="1:6" ht="32.25" customHeight="1" thickBot="1">
      <c r="A17" s="239">
        <v>250</v>
      </c>
      <c r="B17" s="46" t="s">
        <v>1</v>
      </c>
      <c r="C17" s="188">
        <f>LEN(C18)</f>
        <v>187</v>
      </c>
      <c r="D17" s="833" t="str">
        <f>IF(C17&gt;A17,CONCATENATE("Karaktertúllépés! Kérjük, válaszát maximum ",A17," karakterben foglalja össze!"),CONCATENATE("Még beírható karakterek száma:   ",A17-C17))</f>
        <v>Még beírható karakterek száma:   63</v>
      </c>
      <c r="E17" s="834"/>
      <c r="F17" s="93"/>
    </row>
    <row r="18" spans="1:6" ht="101.25" customHeight="1" thickBot="1">
      <c r="B18" s="98" t="s">
        <v>38</v>
      </c>
      <c r="C18" s="835" t="s">
        <v>643</v>
      </c>
      <c r="D18" s="836"/>
      <c r="E18" s="837"/>
      <c r="F18" s="93"/>
    </row>
    <row r="19" spans="1:6" ht="13.5" customHeight="1" thickBot="1">
      <c r="B19" s="243"/>
      <c r="C19" s="70"/>
      <c r="D19" s="70"/>
      <c r="E19" s="247"/>
      <c r="F19" s="93"/>
    </row>
    <row r="20" spans="1:6" ht="42" customHeight="1">
      <c r="B20" s="843" t="s">
        <v>34</v>
      </c>
      <c r="C20" s="230" t="s">
        <v>235</v>
      </c>
      <c r="D20" s="755" t="s">
        <v>759</v>
      </c>
      <c r="E20" s="756"/>
      <c r="F20" s="93"/>
    </row>
    <row r="21" spans="1:6" ht="42" customHeight="1" thickBot="1">
      <c r="B21" s="844"/>
      <c r="C21" s="717" t="s">
        <v>784</v>
      </c>
      <c r="D21" s="838" t="s">
        <v>790</v>
      </c>
      <c r="E21" s="839"/>
      <c r="F21" s="93"/>
    </row>
    <row r="22" spans="1:6" ht="27" customHeight="1" thickBot="1">
      <c r="B22" s="243"/>
      <c r="C22" s="70"/>
      <c r="D22" s="70"/>
      <c r="E22" s="247"/>
      <c r="F22" s="93"/>
    </row>
    <row r="23" spans="1:6" ht="25.5" customHeight="1" thickBot="1">
      <c r="B23" s="260" t="s">
        <v>35</v>
      </c>
      <c r="C23" s="90"/>
      <c r="D23" s="90"/>
      <c r="E23" s="261"/>
      <c r="F23" s="848" t="s">
        <v>276</v>
      </c>
    </row>
    <row r="24" spans="1:6" ht="45" customHeight="1" thickBot="1">
      <c r="B24" s="102"/>
      <c r="C24" s="116" t="s">
        <v>36</v>
      </c>
      <c r="D24" s="846" t="s">
        <v>37</v>
      </c>
      <c r="E24" s="847"/>
      <c r="F24" s="849"/>
    </row>
    <row r="25" spans="1:6" ht="45" customHeight="1" thickBot="1">
      <c r="A25" s="239">
        <v>500</v>
      </c>
      <c r="B25" s="46" t="s">
        <v>1</v>
      </c>
      <c r="C25" s="188">
        <f>LEN(C26)+LEN(D26)</f>
        <v>353</v>
      </c>
      <c r="D25" s="833" t="str">
        <f>IF(C25&gt;A25,CONCATENATE("Karaktertúllépés! Kérjük, válaszát maximum ",A25," karakterben foglalja össze!"),CONCATENATE("Még beírható karakterek száma:   ",A25-C25))</f>
        <v>Még beírható karakterek száma:   147</v>
      </c>
      <c r="E25" s="834"/>
      <c r="F25" s="286" t="s">
        <v>265</v>
      </c>
    </row>
    <row r="26" spans="1:6" s="69" customFormat="1" ht="157.5" customHeight="1" thickBot="1">
      <c r="B26" s="103" t="s">
        <v>231</v>
      </c>
      <c r="C26" s="231" t="s">
        <v>741</v>
      </c>
      <c r="D26" s="835" t="s">
        <v>645</v>
      </c>
      <c r="E26" s="837"/>
      <c r="F26" s="258" t="s">
        <v>266</v>
      </c>
    </row>
    <row r="27" spans="1:6" ht="27.75" customHeight="1" thickBot="1">
      <c r="A27" s="239">
        <v>500</v>
      </c>
      <c r="B27" s="46" t="s">
        <v>1</v>
      </c>
      <c r="C27" s="188">
        <f>LEN(C28)+LEN(D28)</f>
        <v>391</v>
      </c>
      <c r="D27" s="833" t="str">
        <f>IF(C27&gt;A27,CONCATENATE("Karaktertúllépés! Kérjük, válaszát maximum ",A27," karakterben foglalja össze!"),CONCATENATE("Még beírható karakterek száma:   ",A27-C27))</f>
        <v>Még beírható karakterek száma:   109</v>
      </c>
      <c r="E27" s="834"/>
      <c r="F27" s="241"/>
    </row>
    <row r="28" spans="1:6" s="69" customFormat="1" ht="160.5" customHeight="1" thickBot="1">
      <c r="B28" s="103" t="s">
        <v>232</v>
      </c>
      <c r="C28" s="231" t="s">
        <v>742</v>
      </c>
      <c r="D28" s="835" t="s">
        <v>644</v>
      </c>
      <c r="E28" s="837"/>
      <c r="F28" s="255" t="s">
        <v>275</v>
      </c>
    </row>
    <row r="29" spans="1:6" ht="27.75" customHeight="1" thickBot="1">
      <c r="A29" s="239">
        <v>500</v>
      </c>
      <c r="B29" s="46" t="s">
        <v>1</v>
      </c>
      <c r="C29" s="188">
        <f>LEN(C30)+LEN(D30)</f>
        <v>304</v>
      </c>
      <c r="D29" s="833" t="str">
        <f>IF(C29&gt;A29,CONCATENATE("Karaktertúllépés! Kérjük, válaszát maximum ",A29," karakterben foglalja össze!"),CONCATENATE("Még beírható karakterek száma:   ",A29-C29))</f>
        <v>Még beírható karakterek száma:   196</v>
      </c>
      <c r="E29" s="834"/>
      <c r="F29" s="241"/>
    </row>
    <row r="30" spans="1:6" s="69" customFormat="1" ht="147.75" customHeight="1" thickBot="1">
      <c r="B30" s="103" t="s">
        <v>234</v>
      </c>
      <c r="C30" s="231" t="s">
        <v>646</v>
      </c>
      <c r="D30" s="835" t="s">
        <v>647</v>
      </c>
      <c r="E30" s="837"/>
      <c r="F30" s="255" t="s">
        <v>402</v>
      </c>
    </row>
    <row r="31" spans="1:6" ht="24.75" customHeight="1" thickBot="1">
      <c r="A31" s="239">
        <v>500</v>
      </c>
      <c r="B31" s="46" t="s">
        <v>1</v>
      </c>
      <c r="C31" s="188">
        <f>LEN(C32)+LEN(D32)</f>
        <v>354</v>
      </c>
      <c r="D31" s="833" t="str">
        <f>IF(C31&gt;A31,CONCATENATE("Karaktertúllépés! Kérjük, válaszát maximum ",A31," karakterben foglalja össze!"),CONCATENATE("Még beírható karakterek száma:   ",A31-C31))</f>
        <v>Még beírható karakterek száma:   146</v>
      </c>
      <c r="E31" s="834"/>
      <c r="F31" s="241"/>
    </row>
    <row r="32" spans="1:6" s="69" customFormat="1" ht="150.75" customHeight="1" thickBot="1">
      <c r="B32" s="103" t="s">
        <v>233</v>
      </c>
      <c r="C32" s="231" t="s">
        <v>648</v>
      </c>
      <c r="D32" s="835" t="s">
        <v>649</v>
      </c>
      <c r="E32" s="837"/>
      <c r="F32" s="259" t="s">
        <v>403</v>
      </c>
    </row>
    <row r="33" spans="2:6" ht="18.75" customHeight="1">
      <c r="B33" s="86"/>
    </row>
    <row r="34" spans="2:6" ht="11.25" hidden="1" customHeight="1">
      <c r="B34" s="86"/>
    </row>
    <row r="35" spans="2:6" ht="44.25" hidden="1" customHeight="1" thickBot="1">
      <c r="B35" s="842" t="s">
        <v>321</v>
      </c>
      <c r="C35" s="842"/>
      <c r="D35" s="842"/>
      <c r="E35" s="842"/>
      <c r="F35" s="112"/>
    </row>
    <row r="36" spans="2:6" ht="57" hidden="1" customHeight="1" thickBot="1">
      <c r="B36" s="98" t="s">
        <v>28</v>
      </c>
      <c r="C36" s="835"/>
      <c r="D36" s="836"/>
      <c r="E36" s="837"/>
      <c r="F36" s="143"/>
    </row>
    <row r="37" spans="2:6" ht="50.25" hidden="1" customHeight="1" thickBot="1">
      <c r="B37" s="84" t="s">
        <v>319</v>
      </c>
      <c r="C37" s="835"/>
      <c r="D37" s="836"/>
      <c r="E37" s="837"/>
      <c r="F37" s="93"/>
    </row>
    <row r="38" spans="2:6" ht="53.25" hidden="1" customHeight="1" thickBot="1">
      <c r="B38" s="84" t="s">
        <v>320</v>
      </c>
      <c r="C38" s="835"/>
      <c r="D38" s="836"/>
      <c r="E38" s="837"/>
      <c r="F38" s="93"/>
    </row>
    <row r="39" spans="2:6" ht="33" hidden="1" customHeight="1" thickBot="1">
      <c r="B39" s="84" t="s">
        <v>29</v>
      </c>
      <c r="C39" s="835"/>
      <c r="D39" s="836"/>
      <c r="E39" s="837"/>
      <c r="F39" s="93"/>
    </row>
    <row r="40" spans="2:6" ht="33" hidden="1" customHeight="1" thickBot="1">
      <c r="B40" s="84" t="s">
        <v>30</v>
      </c>
      <c r="C40" s="835"/>
      <c r="D40" s="836"/>
      <c r="E40" s="837"/>
      <c r="F40" s="93"/>
    </row>
    <row r="41" spans="2:6" ht="33" hidden="1" customHeight="1" thickBot="1">
      <c r="B41" s="84" t="s">
        <v>31</v>
      </c>
      <c r="C41" s="835"/>
      <c r="D41" s="836"/>
      <c r="E41" s="837"/>
      <c r="F41" s="93"/>
    </row>
    <row r="42" spans="2:6" ht="54.75" hidden="1" customHeight="1" thickBot="1">
      <c r="B42" s="84" t="s">
        <v>32</v>
      </c>
      <c r="C42" s="835"/>
      <c r="D42" s="836"/>
      <c r="E42" s="837"/>
      <c r="F42" s="93"/>
    </row>
    <row r="43" spans="2:6" ht="9" hidden="1" customHeight="1">
      <c r="B43" s="109"/>
      <c r="C43" s="147"/>
      <c r="D43" s="147"/>
      <c r="E43" s="147"/>
      <c r="F43" s="93"/>
    </row>
    <row r="44" spans="2:6" ht="33.75" hidden="1" customHeight="1" thickBot="1">
      <c r="B44" s="87" t="s">
        <v>33</v>
      </c>
      <c r="F44" s="93"/>
    </row>
    <row r="45" spans="2:6" ht="36" hidden="1" customHeight="1" thickBot="1">
      <c r="B45" s="84" t="s">
        <v>28</v>
      </c>
      <c r="C45" s="835">
        <f>C36</f>
        <v>0</v>
      </c>
      <c r="D45" s="836"/>
      <c r="E45" s="836"/>
      <c r="F45" s="95"/>
    </row>
    <row r="46" spans="2:6" ht="18" hidden="1" customHeight="1" thickBot="1">
      <c r="B46" s="99"/>
      <c r="F46" s="93"/>
    </row>
    <row r="47" spans="2:6" ht="25.5" hidden="1" customHeight="1" thickBot="1">
      <c r="B47" s="100" t="s">
        <v>1</v>
      </c>
      <c r="C47" s="146">
        <f>LEN(C48)</f>
        <v>0</v>
      </c>
      <c r="D47" s="90"/>
      <c r="E47" s="101"/>
      <c r="F47" s="93"/>
    </row>
    <row r="48" spans="2:6" ht="94.5" hidden="1" customHeight="1" thickBot="1">
      <c r="B48" s="84" t="s">
        <v>274</v>
      </c>
      <c r="C48" s="835"/>
      <c r="D48" s="836"/>
      <c r="E48" s="837"/>
      <c r="F48" s="93"/>
    </row>
    <row r="49" spans="2:6" ht="18" hidden="1" customHeight="1" thickBot="1">
      <c r="B49" s="86"/>
      <c r="F49" s="93"/>
    </row>
    <row r="50" spans="2:6" ht="25.5" hidden="1" customHeight="1" thickBot="1">
      <c r="B50" s="100" t="s">
        <v>1</v>
      </c>
      <c r="C50" s="146">
        <f>LEN(C51)</f>
        <v>0</v>
      </c>
      <c r="D50" s="90"/>
      <c r="E50" s="91"/>
      <c r="F50" s="93"/>
    </row>
    <row r="51" spans="2:6" ht="123.75" hidden="1" customHeight="1" thickBot="1">
      <c r="B51" s="98" t="s">
        <v>38</v>
      </c>
      <c r="C51" s="835"/>
      <c r="D51" s="836"/>
      <c r="E51" s="837"/>
      <c r="F51" s="93"/>
    </row>
    <row r="52" spans="2:6" ht="24" hidden="1" customHeight="1" thickBot="1">
      <c r="B52" s="86"/>
      <c r="F52" s="93"/>
    </row>
    <row r="53" spans="2:6" ht="42" hidden="1" customHeight="1">
      <c r="B53" s="843" t="s">
        <v>34</v>
      </c>
      <c r="C53" s="115" t="s">
        <v>126</v>
      </c>
      <c r="D53" s="755" t="s">
        <v>235</v>
      </c>
      <c r="E53" s="756"/>
      <c r="F53" s="93"/>
    </row>
    <row r="54" spans="2:6" ht="48.75" hidden="1" customHeight="1" thickBot="1">
      <c r="B54" s="844"/>
      <c r="C54" s="144"/>
      <c r="D54" s="845"/>
      <c r="E54" s="839"/>
      <c r="F54" s="93"/>
    </row>
    <row r="55" spans="2:6" ht="35.25" hidden="1" customHeight="1">
      <c r="B55" s="86"/>
      <c r="F55" s="93"/>
    </row>
    <row r="56" spans="2:6" ht="25.5" hidden="1" customHeight="1" thickBot="1">
      <c r="B56" s="87" t="s">
        <v>35</v>
      </c>
      <c r="F56" s="840"/>
    </row>
    <row r="57" spans="2:6" ht="76.5" hidden="1" customHeight="1" thickBot="1">
      <c r="B57" s="102"/>
      <c r="C57" s="116" t="s">
        <v>36</v>
      </c>
      <c r="D57" s="846" t="s">
        <v>37</v>
      </c>
      <c r="E57" s="847"/>
      <c r="F57" s="841"/>
    </row>
    <row r="58" spans="2:6" ht="28.5" hidden="1" customHeight="1" thickBot="1">
      <c r="B58" s="100" t="s">
        <v>1</v>
      </c>
      <c r="C58" s="89">
        <f>LEN(C59)+LEN(D59)</f>
        <v>0</v>
      </c>
      <c r="D58" s="90"/>
      <c r="E58" s="101"/>
      <c r="F58" s="104"/>
    </row>
    <row r="59" spans="2:6" s="118" customFormat="1" ht="159" hidden="1" customHeight="1" thickBot="1">
      <c r="B59" s="103" t="s">
        <v>231</v>
      </c>
      <c r="C59" s="145"/>
      <c r="D59" s="835"/>
      <c r="E59" s="837"/>
      <c r="F59" s="81"/>
    </row>
    <row r="60" spans="2:6" ht="25.5" hidden="1" customHeight="1" thickBot="1">
      <c r="B60" s="100" t="s">
        <v>1</v>
      </c>
      <c r="C60" s="89">
        <f>LEN(C61)+LEN(D61)</f>
        <v>0</v>
      </c>
      <c r="D60" s="90"/>
      <c r="E60" s="101"/>
      <c r="F60" s="79"/>
    </row>
    <row r="61" spans="2:6" s="118" customFormat="1" ht="159" hidden="1" customHeight="1" thickBot="1">
      <c r="B61" s="103" t="s">
        <v>232</v>
      </c>
      <c r="C61" s="145"/>
      <c r="D61" s="835"/>
      <c r="E61" s="837"/>
      <c r="F61" s="80"/>
    </row>
    <row r="62" spans="2:6" ht="25.5" hidden="1" customHeight="1" thickBot="1">
      <c r="B62" s="100" t="s">
        <v>1</v>
      </c>
      <c r="C62" s="89">
        <f>LEN(C63)+LEN(D63)</f>
        <v>0</v>
      </c>
      <c r="D62" s="90"/>
      <c r="E62" s="101"/>
      <c r="F62" s="79"/>
    </row>
    <row r="63" spans="2:6" s="118" customFormat="1" ht="160.5" hidden="1" customHeight="1" thickBot="1">
      <c r="B63" s="103" t="s">
        <v>234</v>
      </c>
      <c r="C63" s="145"/>
      <c r="D63" s="835"/>
      <c r="E63" s="837"/>
      <c r="F63" s="80"/>
    </row>
    <row r="64" spans="2:6" ht="25.5" hidden="1" customHeight="1" thickBot="1">
      <c r="B64" s="100" t="s">
        <v>1</v>
      </c>
      <c r="C64" s="89">
        <f>LEN(C65)+LEN(D65)</f>
        <v>0</v>
      </c>
      <c r="D64" s="90"/>
      <c r="E64" s="101"/>
      <c r="F64" s="79"/>
    </row>
    <row r="65" spans="2:6" s="118" customFormat="1" ht="159" hidden="1" customHeight="1" thickBot="1">
      <c r="B65" s="103" t="s">
        <v>233</v>
      </c>
      <c r="C65" s="145"/>
      <c r="D65" s="835"/>
      <c r="E65" s="837"/>
      <c r="F65" s="105"/>
    </row>
    <row r="66" spans="2:6" ht="13.5" customHeight="1">
      <c r="B66" s="86"/>
    </row>
  </sheetData>
  <sheetProtection formatCells="0" formatRows="0"/>
  <mergeCells count="47">
    <mergeCell ref="B1:E1"/>
    <mergeCell ref="D28:E28"/>
    <mergeCell ref="D30:E30"/>
    <mergeCell ref="D24:E24"/>
    <mergeCell ref="D26:E26"/>
    <mergeCell ref="B20:B21"/>
    <mergeCell ref="C3:E3"/>
    <mergeCell ref="C4:E4"/>
    <mergeCell ref="C5:E5"/>
    <mergeCell ref="C6:E6"/>
    <mergeCell ref="C7:E7"/>
    <mergeCell ref="C8:E8"/>
    <mergeCell ref="C9:E9"/>
    <mergeCell ref="C12:E12"/>
    <mergeCell ref="D27:E27"/>
    <mergeCell ref="C37:E37"/>
    <mergeCell ref="C38:E38"/>
    <mergeCell ref="C39:E39"/>
    <mergeCell ref="C40:E40"/>
    <mergeCell ref="F23:F24"/>
    <mergeCell ref="D32:E32"/>
    <mergeCell ref="D29:E29"/>
    <mergeCell ref="D31:E31"/>
    <mergeCell ref="D61:E61"/>
    <mergeCell ref="D63:E63"/>
    <mergeCell ref="D65:E65"/>
    <mergeCell ref="F56:F57"/>
    <mergeCell ref="B35:E35"/>
    <mergeCell ref="B53:B54"/>
    <mergeCell ref="D53:E53"/>
    <mergeCell ref="D54:E54"/>
    <mergeCell ref="D57:E57"/>
    <mergeCell ref="D59:E59"/>
    <mergeCell ref="C41:E41"/>
    <mergeCell ref="C42:E42"/>
    <mergeCell ref="C45:E45"/>
    <mergeCell ref="C48:E48"/>
    <mergeCell ref="C51:E51"/>
    <mergeCell ref="C36:E36"/>
    <mergeCell ref="F3:F7"/>
    <mergeCell ref="D14:E14"/>
    <mergeCell ref="D17:E17"/>
    <mergeCell ref="D25:E25"/>
    <mergeCell ref="C15:E15"/>
    <mergeCell ref="D20:E20"/>
    <mergeCell ref="D21:E21"/>
    <mergeCell ref="C18:E18"/>
  </mergeCells>
  <conditionalFormatting sqref="D14:E14">
    <cfRule type="expression" dxfId="179" priority="12">
      <formula>C14&gt;A14</formula>
    </cfRule>
  </conditionalFormatting>
  <conditionalFormatting sqref="D14:E14">
    <cfRule type="expression" dxfId="178" priority="11">
      <formula>C14&gt;A14</formula>
    </cfRule>
  </conditionalFormatting>
  <conditionalFormatting sqref="D17:E17">
    <cfRule type="expression" dxfId="177" priority="10">
      <formula>C17&gt;A17</formula>
    </cfRule>
  </conditionalFormatting>
  <conditionalFormatting sqref="D17:E17">
    <cfRule type="expression" dxfId="176" priority="9">
      <formula>C17&gt;A17</formula>
    </cfRule>
  </conditionalFormatting>
  <conditionalFormatting sqref="D25:E25">
    <cfRule type="expression" dxfId="175" priority="8">
      <formula>C25&gt;A25</formula>
    </cfRule>
  </conditionalFormatting>
  <conditionalFormatting sqref="D25:E25">
    <cfRule type="expression" dxfId="174" priority="7">
      <formula>C25&gt;A25</formula>
    </cfRule>
  </conditionalFormatting>
  <conditionalFormatting sqref="D27:E27">
    <cfRule type="expression" dxfId="173" priority="6">
      <formula>C27&gt;A27</formula>
    </cfRule>
  </conditionalFormatting>
  <conditionalFormatting sqref="D27:E27">
    <cfRule type="expression" dxfId="172" priority="5">
      <formula>C27&gt;A27</formula>
    </cfRule>
  </conditionalFormatting>
  <conditionalFormatting sqref="D29:E29">
    <cfRule type="expression" dxfId="171" priority="4">
      <formula>C29&gt;A29</formula>
    </cfRule>
  </conditionalFormatting>
  <conditionalFormatting sqref="D29:E29">
    <cfRule type="expression" dxfId="170" priority="3">
      <formula>C29&gt;A29</formula>
    </cfRule>
  </conditionalFormatting>
  <conditionalFormatting sqref="D31:E31">
    <cfRule type="expression" dxfId="169" priority="2">
      <formula>C31&gt;A31</formula>
    </cfRule>
  </conditionalFormatting>
  <conditionalFormatting sqref="D31:E31">
    <cfRule type="expression" dxfId="168" priority="1">
      <formula>C31&gt;A31</formula>
    </cfRule>
  </conditionalFormatting>
  <hyperlinks>
    <hyperlink ref="C7" r:id="rId1"/>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2" max="16383" man="1"/>
  </rowBreaks>
  <legacyDrawingHF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7">
    <tabColor rgb="FFFFC000"/>
  </sheetPr>
  <dimension ref="A1:H84"/>
  <sheetViews>
    <sheetView view="pageBreakPreview" topLeftCell="A9" zoomScale="60" zoomScaleNormal="70" workbookViewId="0">
      <selection activeCell="D76" sqref="D76"/>
    </sheetView>
  </sheetViews>
  <sheetFormatPr defaultColWidth="9.140625" defaultRowHeight="15"/>
  <cols>
    <col min="1" max="1" width="3.5703125" style="67" customWidth="1"/>
    <col min="2" max="2" width="29.28515625" style="92" customWidth="1"/>
    <col min="3" max="3" width="47.28515625" style="67" customWidth="1"/>
    <col min="4" max="4" width="46.7109375" style="67" customWidth="1"/>
    <col min="5" max="5" width="29.28515625" style="67" customWidth="1"/>
    <col min="6" max="6" width="27.42578125" style="67" customWidth="1"/>
    <col min="7" max="7" width="27.42578125" style="106" customWidth="1"/>
    <col min="8" max="8" width="36.5703125" style="67" customWidth="1"/>
    <col min="9" max="16384" width="9.140625" style="67"/>
  </cols>
  <sheetData>
    <row r="1" spans="1:8" ht="29.25" thickTop="1" thickBot="1">
      <c r="A1" s="4"/>
      <c r="B1" s="873" t="s">
        <v>245</v>
      </c>
      <c r="C1" s="874"/>
      <c r="D1" s="874"/>
      <c r="E1" s="874"/>
      <c r="F1" s="874"/>
      <c r="G1" s="875"/>
      <c r="H1" s="262" t="s">
        <v>209</v>
      </c>
    </row>
    <row r="2" spans="1:8" ht="30" customHeight="1" thickBot="1">
      <c r="A2" s="4"/>
      <c r="B2" s="372" t="s">
        <v>40</v>
      </c>
      <c r="C2" s="125"/>
      <c r="D2" s="125"/>
      <c r="E2" s="125"/>
      <c r="F2" s="125"/>
      <c r="G2" s="373"/>
      <c r="H2" s="129" t="s">
        <v>286</v>
      </c>
    </row>
    <row r="3" spans="1:8" s="107" customFormat="1" ht="45.75" customHeight="1" thickBot="1">
      <c r="A3" s="175"/>
      <c r="B3" s="374"/>
      <c r="C3" s="58" t="s">
        <v>41</v>
      </c>
      <c r="D3" s="58" t="s">
        <v>42</v>
      </c>
      <c r="E3" s="58" t="s">
        <v>61</v>
      </c>
      <c r="F3" s="335" t="s">
        <v>43</v>
      </c>
      <c r="G3" s="375" t="s">
        <v>62</v>
      </c>
      <c r="H3" s="879" t="s">
        <v>378</v>
      </c>
    </row>
    <row r="4" spans="1:8" ht="30" customHeight="1" thickBot="1">
      <c r="A4" s="4"/>
      <c r="B4" s="376" t="s">
        <v>44</v>
      </c>
      <c r="C4" s="195" t="s">
        <v>307</v>
      </c>
      <c r="D4" s="171"/>
      <c r="E4" s="171"/>
      <c r="F4" s="171"/>
      <c r="G4" s="377">
        <f>SUM(G5:G16)</f>
        <v>0</v>
      </c>
      <c r="H4" s="880"/>
    </row>
    <row r="5" spans="1:8" ht="45" customHeight="1" thickBot="1">
      <c r="A5" s="4"/>
      <c r="B5" s="378" t="s">
        <v>45</v>
      </c>
      <c r="C5" s="217"/>
      <c r="D5" s="149"/>
      <c r="E5" s="149"/>
      <c r="F5" s="149"/>
      <c r="G5" s="379"/>
      <c r="H5" s="880"/>
    </row>
    <row r="6" spans="1:8" ht="45" hidden="1" customHeight="1">
      <c r="A6" s="4"/>
      <c r="B6" s="380" t="s">
        <v>45</v>
      </c>
      <c r="C6" s="218"/>
      <c r="D6" s="148"/>
      <c r="E6" s="148"/>
      <c r="F6" s="148"/>
      <c r="G6" s="381"/>
      <c r="H6" s="880"/>
    </row>
    <row r="7" spans="1:8" ht="45" hidden="1" customHeight="1">
      <c r="A7" s="4"/>
      <c r="B7" s="380" t="s">
        <v>45</v>
      </c>
      <c r="C7" s="218"/>
      <c r="D7" s="148"/>
      <c r="E7" s="148"/>
      <c r="F7" s="148"/>
      <c r="G7" s="381"/>
      <c r="H7" s="880"/>
    </row>
    <row r="8" spans="1:8" ht="45" hidden="1" customHeight="1" thickBot="1">
      <c r="A8" s="4"/>
      <c r="B8" s="382" t="s">
        <v>45</v>
      </c>
      <c r="C8" s="219"/>
      <c r="D8" s="151"/>
      <c r="E8" s="151"/>
      <c r="F8" s="151"/>
      <c r="G8" s="383"/>
      <c r="H8" s="880"/>
    </row>
    <row r="9" spans="1:8" ht="45" customHeight="1" thickBot="1">
      <c r="A9" s="4"/>
      <c r="B9" s="378" t="s">
        <v>63</v>
      </c>
      <c r="C9" s="217"/>
      <c r="D9" s="149"/>
      <c r="E9" s="149"/>
      <c r="F9" s="149"/>
      <c r="G9" s="379"/>
      <c r="H9" s="880"/>
    </row>
    <row r="10" spans="1:8" ht="45" hidden="1" customHeight="1">
      <c r="A10" s="4"/>
      <c r="B10" s="380" t="s">
        <v>63</v>
      </c>
      <c r="C10" s="218"/>
      <c r="D10" s="148"/>
      <c r="E10" s="148"/>
      <c r="F10" s="148"/>
      <c r="G10" s="381"/>
      <c r="H10" s="880"/>
    </row>
    <row r="11" spans="1:8" ht="45" hidden="1" customHeight="1">
      <c r="A11" s="4"/>
      <c r="B11" s="380" t="s">
        <v>63</v>
      </c>
      <c r="C11" s="218"/>
      <c r="D11" s="148"/>
      <c r="E11" s="148"/>
      <c r="F11" s="148"/>
      <c r="G11" s="381"/>
      <c r="H11" s="880"/>
    </row>
    <row r="12" spans="1:8" ht="45" hidden="1" customHeight="1" thickBot="1">
      <c r="A12" s="4"/>
      <c r="B12" s="382" t="s">
        <v>63</v>
      </c>
      <c r="C12" s="219"/>
      <c r="D12" s="151"/>
      <c r="E12" s="151"/>
      <c r="F12" s="151"/>
      <c r="G12" s="383"/>
      <c r="H12" s="880"/>
    </row>
    <row r="13" spans="1:8" ht="45" customHeight="1" thickBot="1">
      <c r="A13" s="4"/>
      <c r="B13" s="378" t="s">
        <v>64</v>
      </c>
      <c r="C13" s="220"/>
      <c r="D13" s="221"/>
      <c r="E13" s="221"/>
      <c r="F13" s="221"/>
      <c r="G13" s="384"/>
      <c r="H13" s="880"/>
    </row>
    <row r="14" spans="1:8" ht="45" hidden="1" customHeight="1">
      <c r="A14" s="4"/>
      <c r="B14" s="385" t="s">
        <v>64</v>
      </c>
      <c r="C14" s="216"/>
      <c r="D14" s="216"/>
      <c r="E14" s="216"/>
      <c r="F14" s="216"/>
      <c r="G14" s="386"/>
      <c r="H14" s="880"/>
    </row>
    <row r="15" spans="1:8" ht="45" hidden="1" customHeight="1">
      <c r="A15" s="4"/>
      <c r="B15" s="385" t="s">
        <v>64</v>
      </c>
      <c r="C15" s="148"/>
      <c r="D15" s="148"/>
      <c r="E15" s="148"/>
      <c r="F15" s="148"/>
      <c r="G15" s="381"/>
      <c r="H15" s="880"/>
    </row>
    <row r="16" spans="1:8" ht="45" hidden="1" customHeight="1" thickBot="1">
      <c r="A16" s="4"/>
      <c r="B16" s="387" t="s">
        <v>64</v>
      </c>
      <c r="C16" s="150"/>
      <c r="D16" s="150"/>
      <c r="E16" s="150"/>
      <c r="F16" s="150"/>
      <c r="G16" s="388"/>
      <c r="H16" s="880"/>
    </row>
    <row r="17" spans="1:8" ht="31.5" customHeight="1" thickBot="1">
      <c r="A17" s="4"/>
      <c r="B17" s="361" t="s">
        <v>46</v>
      </c>
      <c r="C17" s="195" t="s">
        <v>307</v>
      </c>
      <c r="D17" s="169"/>
      <c r="E17" s="169"/>
      <c r="F17" s="169"/>
      <c r="G17" s="389">
        <f>SUM(G18:G37)</f>
        <v>2062213</v>
      </c>
      <c r="H17" s="880"/>
    </row>
    <row r="18" spans="1:8" ht="44.25" customHeight="1" thickBot="1">
      <c r="A18" s="4"/>
      <c r="B18" s="378" t="s">
        <v>47</v>
      </c>
      <c r="C18" s="217"/>
      <c r="D18" s="149"/>
      <c r="E18" s="149"/>
      <c r="F18" s="149"/>
      <c r="G18" s="379"/>
      <c r="H18" s="880"/>
    </row>
    <row r="19" spans="1:8" ht="44.25" hidden="1" customHeight="1">
      <c r="A19" s="4"/>
      <c r="B19" s="380" t="s">
        <v>47</v>
      </c>
      <c r="C19" s="218"/>
      <c r="D19" s="148"/>
      <c r="E19" s="148"/>
      <c r="F19" s="148"/>
      <c r="G19" s="381"/>
      <c r="H19" s="880"/>
    </row>
    <row r="20" spans="1:8" ht="44.25" hidden="1" customHeight="1">
      <c r="A20" s="4"/>
      <c r="B20" s="380" t="s">
        <v>47</v>
      </c>
      <c r="C20" s="218"/>
      <c r="D20" s="148"/>
      <c r="E20" s="148"/>
      <c r="F20" s="148"/>
      <c r="G20" s="381"/>
      <c r="H20" s="880"/>
    </row>
    <row r="21" spans="1:8" ht="44.25" hidden="1" customHeight="1" thickBot="1">
      <c r="A21" s="4"/>
      <c r="B21" s="382" t="s">
        <v>47</v>
      </c>
      <c r="C21" s="219"/>
      <c r="D21" s="151"/>
      <c r="E21" s="151"/>
      <c r="F21" s="151"/>
      <c r="G21" s="383"/>
      <c r="H21" s="880"/>
    </row>
    <row r="22" spans="1:8" ht="47.25" customHeight="1">
      <c r="A22" s="4"/>
      <c r="B22" s="378" t="s">
        <v>219</v>
      </c>
      <c r="C22" s="217" t="s">
        <v>713</v>
      </c>
      <c r="D22" s="149" t="s">
        <v>714</v>
      </c>
      <c r="E22" s="149" t="s">
        <v>715</v>
      </c>
      <c r="F22" s="714">
        <v>43344</v>
      </c>
      <c r="G22" s="379">
        <v>761390</v>
      </c>
      <c r="H22" s="880"/>
    </row>
    <row r="23" spans="1:8" ht="44.25" customHeight="1">
      <c r="A23" s="4"/>
      <c r="B23" s="380" t="s">
        <v>219</v>
      </c>
      <c r="C23" s="712" t="s">
        <v>716</v>
      </c>
      <c r="D23" s="148" t="s">
        <v>717</v>
      </c>
      <c r="E23" s="148" t="s">
        <v>715</v>
      </c>
      <c r="F23" s="715">
        <v>43344</v>
      </c>
      <c r="G23" s="711">
        <v>38890</v>
      </c>
      <c r="H23" s="880"/>
    </row>
    <row r="24" spans="1:8" ht="44.25" customHeight="1">
      <c r="A24" s="4"/>
      <c r="B24" s="380" t="s">
        <v>219</v>
      </c>
      <c r="C24" s="713" t="s">
        <v>718</v>
      </c>
      <c r="D24" s="148" t="s">
        <v>719</v>
      </c>
      <c r="E24" s="148" t="s">
        <v>715</v>
      </c>
      <c r="F24" s="715">
        <v>43344</v>
      </c>
      <c r="G24" s="381">
        <v>258890</v>
      </c>
      <c r="H24" s="880"/>
    </row>
    <row r="25" spans="1:8" ht="44.25" customHeight="1">
      <c r="A25" s="4"/>
      <c r="B25" s="382" t="s">
        <v>219</v>
      </c>
      <c r="C25" s="219" t="s">
        <v>769</v>
      </c>
      <c r="D25" s="151" t="s">
        <v>720</v>
      </c>
      <c r="E25" s="151" t="s">
        <v>715</v>
      </c>
      <c r="F25" s="716">
        <v>43344</v>
      </c>
      <c r="G25" s="383">
        <v>219000</v>
      </c>
      <c r="H25" s="880"/>
    </row>
    <row r="26" spans="1:8" ht="44.25" customHeight="1">
      <c r="A26" s="4"/>
      <c r="B26" s="382" t="s">
        <v>219</v>
      </c>
      <c r="C26" s="219" t="s">
        <v>750</v>
      </c>
      <c r="D26" s="151" t="s">
        <v>751</v>
      </c>
      <c r="E26" s="151" t="s">
        <v>715</v>
      </c>
      <c r="F26" s="716">
        <v>43344</v>
      </c>
      <c r="G26" s="383">
        <v>27500</v>
      </c>
      <c r="H26" s="880"/>
    </row>
    <row r="27" spans="1:8" ht="44.25" customHeight="1">
      <c r="A27" s="4"/>
      <c r="B27" s="382" t="s">
        <v>219</v>
      </c>
      <c r="C27" s="219" t="s">
        <v>770</v>
      </c>
      <c r="D27" s="151" t="s">
        <v>752</v>
      </c>
      <c r="E27" s="151" t="s">
        <v>715</v>
      </c>
      <c r="F27" s="716">
        <v>43344</v>
      </c>
      <c r="G27" s="383">
        <v>17910</v>
      </c>
      <c r="H27" s="880"/>
    </row>
    <row r="28" spans="1:8" ht="44.25" customHeight="1">
      <c r="A28" s="4"/>
      <c r="B28" s="382" t="s">
        <v>219</v>
      </c>
      <c r="C28" s="219" t="s">
        <v>771</v>
      </c>
      <c r="D28" s="151" t="s">
        <v>752</v>
      </c>
      <c r="E28" s="151" t="s">
        <v>715</v>
      </c>
      <c r="F28" s="716">
        <v>43344</v>
      </c>
      <c r="G28" s="383">
        <v>17910</v>
      </c>
      <c r="H28" s="880"/>
    </row>
    <row r="29" spans="1:8" ht="44.25" customHeight="1">
      <c r="A29" s="4"/>
      <c r="B29" s="382" t="s">
        <v>219</v>
      </c>
      <c r="C29" s="219" t="s">
        <v>760</v>
      </c>
      <c r="D29" s="151" t="s">
        <v>753</v>
      </c>
      <c r="E29" s="151" t="s">
        <v>715</v>
      </c>
      <c r="F29" s="716">
        <v>43344</v>
      </c>
      <c r="G29" s="383">
        <v>29385</v>
      </c>
      <c r="H29" s="880"/>
    </row>
    <row r="30" spans="1:8" ht="44.25" customHeight="1">
      <c r="A30" s="4"/>
      <c r="B30" s="382" t="s">
        <v>219</v>
      </c>
      <c r="C30" s="219" t="s">
        <v>761</v>
      </c>
      <c r="D30" s="151" t="s">
        <v>762</v>
      </c>
      <c r="E30" s="151" t="s">
        <v>715</v>
      </c>
      <c r="F30" s="716">
        <v>43344</v>
      </c>
      <c r="G30" s="383">
        <v>17500</v>
      </c>
      <c r="H30" s="880"/>
    </row>
    <row r="31" spans="1:8" ht="44.25" customHeight="1">
      <c r="A31" s="4"/>
      <c r="B31" s="382" t="s">
        <v>219</v>
      </c>
      <c r="C31" s="219" t="s">
        <v>763</v>
      </c>
      <c r="D31" s="151" t="s">
        <v>764</v>
      </c>
      <c r="E31" s="151" t="s">
        <v>715</v>
      </c>
      <c r="F31" s="716">
        <v>43344</v>
      </c>
      <c r="G31" s="383">
        <v>29990</v>
      </c>
      <c r="H31" s="880"/>
    </row>
    <row r="32" spans="1:8" ht="44.25" customHeight="1">
      <c r="A32" s="4"/>
      <c r="B32" s="382" t="s">
        <v>219</v>
      </c>
      <c r="C32" s="219" t="s">
        <v>765</v>
      </c>
      <c r="D32" s="151" t="s">
        <v>766</v>
      </c>
      <c r="E32" s="151" t="s">
        <v>715</v>
      </c>
      <c r="F32" s="716">
        <v>43496</v>
      </c>
      <c r="G32" s="383">
        <v>365000</v>
      </c>
      <c r="H32" s="880"/>
    </row>
    <row r="33" spans="1:8" ht="44.25" customHeight="1">
      <c r="A33" s="4"/>
      <c r="B33" s="382"/>
      <c r="C33" s="219" t="s">
        <v>772</v>
      </c>
      <c r="D33" s="151" t="s">
        <v>773</v>
      </c>
      <c r="E33" s="151" t="s">
        <v>715</v>
      </c>
      <c r="F33" s="716">
        <v>43496</v>
      </c>
      <c r="G33" s="383">
        <v>28948</v>
      </c>
      <c r="H33" s="880"/>
    </row>
    <row r="34" spans="1:8" ht="44.25" customHeight="1" thickBot="1">
      <c r="A34" s="4"/>
      <c r="B34" s="382" t="s">
        <v>219</v>
      </c>
      <c r="C34" s="219" t="s">
        <v>767</v>
      </c>
      <c r="D34" s="151" t="s">
        <v>768</v>
      </c>
      <c r="E34" s="151" t="s">
        <v>715</v>
      </c>
      <c r="F34" s="716">
        <v>43496</v>
      </c>
      <c r="G34" s="383">
        <v>249900</v>
      </c>
      <c r="H34" s="880"/>
    </row>
    <row r="35" spans="1:8" ht="47.25" customHeight="1">
      <c r="A35" s="4"/>
      <c r="B35" s="378" t="s">
        <v>48</v>
      </c>
      <c r="C35" s="217"/>
      <c r="D35" s="149"/>
      <c r="E35" s="149"/>
      <c r="F35" s="149"/>
      <c r="G35" s="379"/>
      <c r="H35" s="880"/>
    </row>
    <row r="36" spans="1:8" ht="44.25" customHeight="1" thickBot="1">
      <c r="A36" s="4"/>
      <c r="B36" s="390" t="s">
        <v>49</v>
      </c>
      <c r="C36" s="150"/>
      <c r="D36" s="150"/>
      <c r="E36" s="150"/>
      <c r="F36" s="150"/>
      <c r="G36" s="388"/>
      <c r="H36" s="881"/>
    </row>
    <row r="37" spans="1:8" ht="16.5" customHeight="1" thickBot="1">
      <c r="A37" s="4"/>
      <c r="B37" s="391"/>
      <c r="C37" s="36"/>
      <c r="D37" s="36"/>
      <c r="E37" s="36"/>
      <c r="F37" s="36"/>
      <c r="G37" s="392"/>
      <c r="H37" s="371"/>
    </row>
    <row r="38" spans="1:8" ht="88.5" customHeight="1" thickBot="1">
      <c r="A38" s="4"/>
      <c r="B38" s="393" t="s">
        <v>50</v>
      </c>
      <c r="C38" s="876" t="s">
        <v>686</v>
      </c>
      <c r="D38" s="877"/>
      <c r="E38" s="877"/>
      <c r="F38" s="877"/>
      <c r="G38" s="878"/>
      <c r="H38" s="241"/>
    </row>
    <row r="39" spans="1:8" ht="15.75" customHeight="1" thickTop="1" thickBot="1">
      <c r="A39" s="4"/>
      <c r="B39" s="243"/>
      <c r="C39" s="70"/>
      <c r="D39" s="70"/>
      <c r="E39" s="70"/>
      <c r="F39" s="70"/>
      <c r="G39" s="244"/>
      <c r="H39" s="340"/>
    </row>
    <row r="40" spans="1:8" ht="53.25" customHeight="1" thickTop="1" thickBot="1">
      <c r="A40" s="4"/>
      <c r="B40" s="857" t="s">
        <v>51</v>
      </c>
      <c r="C40" s="858"/>
      <c r="D40" s="858"/>
      <c r="E40" s="858"/>
      <c r="F40" s="858"/>
      <c r="G40" s="859"/>
      <c r="H40" s="263" t="s">
        <v>278</v>
      </c>
    </row>
    <row r="41" spans="1:8" ht="35.25" customHeight="1" thickBot="1">
      <c r="A41" s="187">
        <v>3000</v>
      </c>
      <c r="B41" s="370" t="s">
        <v>1</v>
      </c>
      <c r="C41" s="146">
        <f>LEN(C42)</f>
        <v>12</v>
      </c>
      <c r="D41" s="731" t="str">
        <f>IF(C41&gt;A41,CONCATENATE("Karaktertúllépés! Kérjük, válaszát maximum ",A41," karakterben foglalja össze!"),CONCATENATE("Még beírható karakterek száma:   ",A41-C41))</f>
        <v>Még beírható karakterek száma:   2988</v>
      </c>
      <c r="E41" s="792"/>
      <c r="F41" s="792"/>
      <c r="G41" s="856"/>
      <c r="H41" s="264"/>
    </row>
    <row r="42" spans="1:8" ht="270.75" customHeight="1">
      <c r="A42" s="4"/>
      <c r="B42" s="882" t="s">
        <v>218</v>
      </c>
      <c r="C42" s="884" t="s">
        <v>686</v>
      </c>
      <c r="D42" s="885"/>
      <c r="E42" s="885"/>
      <c r="F42" s="885"/>
      <c r="G42" s="886"/>
      <c r="H42" s="783" t="s">
        <v>379</v>
      </c>
    </row>
    <row r="43" spans="1:8" ht="322.89999999999998" customHeight="1" thickBot="1">
      <c r="A43" s="4"/>
      <c r="B43" s="883"/>
      <c r="C43" s="887"/>
      <c r="D43" s="888"/>
      <c r="E43" s="888"/>
      <c r="F43" s="888"/>
      <c r="G43" s="889"/>
      <c r="H43" s="785"/>
    </row>
    <row r="44" spans="1:8" ht="11.25" customHeight="1" thickTop="1" thickBot="1">
      <c r="A44" s="4"/>
      <c r="B44" s="243"/>
      <c r="C44" s="70"/>
      <c r="D44" s="70"/>
      <c r="E44" s="70"/>
      <c r="F44" s="70"/>
      <c r="G44" s="244"/>
      <c r="H44" s="93"/>
    </row>
    <row r="45" spans="1:8" ht="35.25" customHeight="1" thickTop="1" thickBot="1">
      <c r="A45" s="187">
        <v>3000</v>
      </c>
      <c r="B45" s="368" t="s">
        <v>1</v>
      </c>
      <c r="C45" s="369">
        <f>LEN(C46)</f>
        <v>850</v>
      </c>
      <c r="D45" s="853" t="str">
        <f>IF(C45&gt;A45,CONCATENATE("Karaktertúllépés! Kérjük, válaszát maximum ",A45," karakterben foglalja össze!"),CONCATENATE("Még beírható karakterek száma:   ",A45-C45))</f>
        <v>Még beírható karakterek száma:   2150</v>
      </c>
      <c r="E45" s="854"/>
      <c r="F45" s="854"/>
      <c r="G45" s="855"/>
      <c r="H45" s="264"/>
    </row>
    <row r="46" spans="1:8" ht="243.75" customHeight="1">
      <c r="A46" s="4"/>
      <c r="B46" s="882" t="s">
        <v>65</v>
      </c>
      <c r="C46" s="884" t="s">
        <v>743</v>
      </c>
      <c r="D46" s="885"/>
      <c r="E46" s="885"/>
      <c r="F46" s="885"/>
      <c r="G46" s="886"/>
      <c r="H46" s="93"/>
    </row>
    <row r="47" spans="1:8" ht="360" customHeight="1" thickBot="1">
      <c r="A47" s="4"/>
      <c r="B47" s="883"/>
      <c r="C47" s="887"/>
      <c r="D47" s="888"/>
      <c r="E47" s="888"/>
      <c r="F47" s="888"/>
      <c r="G47" s="889"/>
      <c r="H47" s="93"/>
    </row>
    <row r="48" spans="1:8" ht="17.25" thickTop="1" thickBot="1">
      <c r="A48" s="4"/>
      <c r="B48" s="243"/>
      <c r="C48" s="70"/>
      <c r="D48" s="70"/>
      <c r="E48" s="70"/>
      <c r="F48" s="70"/>
      <c r="G48" s="244"/>
      <c r="H48" s="93"/>
    </row>
    <row r="49" spans="1:8" ht="30" customHeight="1">
      <c r="A49" s="4"/>
      <c r="B49" s="267" t="s">
        <v>52</v>
      </c>
      <c r="C49" s="268"/>
      <c r="D49" s="268"/>
      <c r="E49" s="268"/>
      <c r="F49" s="268"/>
      <c r="G49" s="269"/>
      <c r="H49" s="94"/>
    </row>
    <row r="50" spans="1:8" ht="16.5" thickBot="1">
      <c r="A50" s="4"/>
      <c r="B50" s="270" t="s">
        <v>220</v>
      </c>
      <c r="C50" s="245"/>
      <c r="D50" s="245"/>
      <c r="E50" s="245"/>
      <c r="F50" s="245"/>
      <c r="G50" s="246"/>
      <c r="H50" s="94"/>
    </row>
    <row r="51" spans="1:8" ht="35.25" customHeight="1" thickBot="1">
      <c r="A51" s="187">
        <v>1000</v>
      </c>
      <c r="B51" s="108" t="s">
        <v>1</v>
      </c>
      <c r="C51" s="146">
        <f>LEN(C52)</f>
        <v>12</v>
      </c>
      <c r="D51" s="731" t="str">
        <f>IF(C51&gt;A51,CONCATENATE("Karaktertúllépés! Kérjük, válaszát maximum ",A51," karakterben foglalja össze!"),CONCATENATE("Még beírható karakterek száma:   ",A51-C51))</f>
        <v>Még beírható karakterek száma:   988</v>
      </c>
      <c r="E51" s="792"/>
      <c r="F51" s="792"/>
      <c r="G51" s="732"/>
      <c r="H51" s="263"/>
    </row>
    <row r="52" spans="1:8" ht="201.75" customHeight="1" thickBot="1">
      <c r="A52" s="4"/>
      <c r="B52" s="166" t="s">
        <v>277</v>
      </c>
      <c r="C52" s="835" t="s">
        <v>686</v>
      </c>
      <c r="D52" s="836"/>
      <c r="E52" s="836"/>
      <c r="F52" s="836"/>
      <c r="G52" s="837"/>
      <c r="H52" s="265" t="s">
        <v>279</v>
      </c>
    </row>
    <row r="53" spans="1:8" ht="21.75" customHeight="1" thickBot="1">
      <c r="A53" s="4"/>
      <c r="B53" s="243"/>
      <c r="C53" s="70"/>
      <c r="D53" s="70"/>
      <c r="E53" s="70"/>
      <c r="F53" s="70"/>
      <c r="G53" s="244"/>
      <c r="H53" s="93"/>
    </row>
    <row r="54" spans="1:8" ht="23.25" customHeight="1" thickTop="1">
      <c r="A54" s="4"/>
      <c r="B54" s="356" t="s">
        <v>53</v>
      </c>
      <c r="C54" s="357"/>
      <c r="D54" s="357"/>
      <c r="E54" s="357"/>
      <c r="F54" s="357"/>
      <c r="G54" s="358"/>
      <c r="H54" s="96"/>
    </row>
    <row r="55" spans="1:8" ht="22.5" customHeight="1" thickBot="1">
      <c r="A55" s="4"/>
      <c r="B55" s="359" t="s">
        <v>54</v>
      </c>
      <c r="C55" s="174"/>
      <c r="D55" s="174"/>
      <c r="E55" s="174"/>
      <c r="F55" s="174"/>
      <c r="G55" s="360"/>
      <c r="H55" s="94"/>
    </row>
    <row r="56" spans="1:8" ht="87" customHeight="1" thickBot="1">
      <c r="A56" s="4"/>
      <c r="B56" s="361" t="s">
        <v>55</v>
      </c>
      <c r="C56" s="167" t="s">
        <v>14</v>
      </c>
      <c r="D56" s="167" t="s">
        <v>56</v>
      </c>
      <c r="E56" s="336" t="s">
        <v>280</v>
      </c>
      <c r="F56" s="336" t="s">
        <v>283</v>
      </c>
      <c r="G56" s="362" t="s">
        <v>281</v>
      </c>
      <c r="H56" s="832" t="s">
        <v>404</v>
      </c>
    </row>
    <row r="57" spans="1:8" ht="36" customHeight="1" thickBot="1">
      <c r="A57" s="4"/>
      <c r="B57" s="363" t="s">
        <v>57</v>
      </c>
      <c r="C57" s="227" t="s">
        <v>618</v>
      </c>
      <c r="D57" s="227" t="s">
        <v>666</v>
      </c>
      <c r="E57" s="227" t="s">
        <v>667</v>
      </c>
      <c r="F57" s="227" t="s">
        <v>668</v>
      </c>
      <c r="G57" s="364">
        <v>180500</v>
      </c>
      <c r="H57" s="832"/>
    </row>
    <row r="58" spans="1:8" ht="36" customHeight="1" thickBot="1">
      <c r="A58" s="4"/>
      <c r="B58" s="363" t="s">
        <v>58</v>
      </c>
      <c r="C58" s="227"/>
      <c r="D58" s="227"/>
      <c r="E58" s="227"/>
      <c r="F58" s="227"/>
      <c r="G58" s="364"/>
      <c r="H58" s="832"/>
    </row>
    <row r="59" spans="1:8" ht="36" customHeight="1" thickBot="1">
      <c r="A59" s="4"/>
      <c r="B59" s="363"/>
      <c r="C59" s="228"/>
      <c r="D59" s="228"/>
      <c r="E59" s="227"/>
      <c r="F59" s="227"/>
      <c r="G59" s="364"/>
      <c r="H59" s="832"/>
    </row>
    <row r="60" spans="1:8" ht="36" customHeight="1" thickBot="1">
      <c r="A60" s="4"/>
      <c r="B60" s="363"/>
      <c r="C60" s="228"/>
      <c r="D60" s="228"/>
      <c r="E60" s="227"/>
      <c r="F60" s="227"/>
      <c r="G60" s="364"/>
      <c r="H60" s="832"/>
    </row>
    <row r="61" spans="1:8" ht="36" customHeight="1" thickBot="1">
      <c r="A61" s="4"/>
      <c r="B61" s="363"/>
      <c r="C61" s="227"/>
      <c r="D61" s="227"/>
      <c r="E61" s="227"/>
      <c r="F61" s="227"/>
      <c r="G61" s="364"/>
      <c r="H61" s="832"/>
    </row>
    <row r="62" spans="1:8" ht="36" customHeight="1" thickBot="1">
      <c r="A62" s="4"/>
      <c r="B62" s="365"/>
      <c r="C62" s="366"/>
      <c r="D62" s="366"/>
      <c r="E62" s="366"/>
      <c r="F62" s="366"/>
      <c r="G62" s="367"/>
      <c r="H62" s="832"/>
    </row>
    <row r="63" spans="1:8" ht="9" customHeight="1" thickTop="1" thickBot="1">
      <c r="A63" s="4"/>
      <c r="B63" s="249"/>
      <c r="C63" s="74"/>
      <c r="D63" s="74"/>
      <c r="E63" s="74"/>
      <c r="F63" s="74"/>
      <c r="G63" s="266"/>
      <c r="H63" s="93"/>
    </row>
    <row r="64" spans="1:8" ht="30.75" customHeight="1" thickTop="1" thickBot="1">
      <c r="A64" s="4"/>
      <c r="B64" s="345" t="s">
        <v>59</v>
      </c>
      <c r="C64" s="346"/>
      <c r="D64" s="346"/>
      <c r="E64" s="357"/>
      <c r="F64" s="357"/>
      <c r="G64" s="358"/>
      <c r="H64" s="832" t="s">
        <v>282</v>
      </c>
    </row>
    <row r="65" spans="1:8" ht="30" customHeight="1" thickBot="1">
      <c r="A65" s="4"/>
      <c r="B65" s="347"/>
      <c r="C65" s="271">
        <v>2018</v>
      </c>
      <c r="D65" s="272">
        <v>2019</v>
      </c>
      <c r="E65" s="58">
        <v>2020</v>
      </c>
      <c r="F65" s="871">
        <v>2021</v>
      </c>
      <c r="G65" s="871"/>
      <c r="H65" s="832"/>
    </row>
    <row r="66" spans="1:8" ht="36.75" customHeight="1" thickBot="1">
      <c r="A66" s="4"/>
      <c r="B66" s="348" t="s">
        <v>60</v>
      </c>
      <c r="C66" s="228">
        <v>1</v>
      </c>
      <c r="D66" s="546">
        <v>1</v>
      </c>
      <c r="E66" s="547">
        <v>1</v>
      </c>
      <c r="F66" s="872">
        <v>1</v>
      </c>
      <c r="G66" s="872"/>
      <c r="H66" s="832"/>
    </row>
    <row r="67" spans="1:8" ht="36.75" customHeight="1" thickBot="1">
      <c r="A67" s="4"/>
      <c r="B67" s="349"/>
      <c r="C67" s="74"/>
      <c r="D67" s="74"/>
      <c r="E67" s="110"/>
      <c r="F67" s="110"/>
      <c r="G67" s="350"/>
      <c r="H67" s="832"/>
    </row>
    <row r="68" spans="1:8" ht="24" thickBot="1">
      <c r="A68" s="4"/>
      <c r="B68" s="351" t="s">
        <v>259</v>
      </c>
      <c r="C68" s="273"/>
      <c r="D68" s="273"/>
      <c r="E68" s="273"/>
      <c r="F68" s="273"/>
      <c r="G68" s="352"/>
      <c r="H68" s="94"/>
    </row>
    <row r="69" spans="1:8" ht="24.75" customHeight="1" thickBot="1">
      <c r="A69" s="4"/>
      <c r="B69" s="353"/>
      <c r="C69" s="334" t="s">
        <v>322</v>
      </c>
      <c r="D69" s="337" t="s">
        <v>324</v>
      </c>
      <c r="E69" s="862" t="s">
        <v>323</v>
      </c>
      <c r="F69" s="862"/>
      <c r="G69" s="863"/>
      <c r="H69" s="832" t="s">
        <v>380</v>
      </c>
    </row>
    <row r="70" spans="1:8" ht="18" customHeight="1">
      <c r="A70" s="4"/>
      <c r="B70" s="860" t="s">
        <v>258</v>
      </c>
      <c r="C70" s="341" t="s">
        <v>325</v>
      </c>
      <c r="D70" s="342">
        <v>0</v>
      </c>
      <c r="E70" s="816" t="s">
        <v>778</v>
      </c>
      <c r="F70" s="817"/>
      <c r="G70" s="864"/>
      <c r="H70" s="832"/>
    </row>
    <row r="71" spans="1:8" ht="18" customHeight="1">
      <c r="A71" s="4"/>
      <c r="B71" s="860"/>
      <c r="C71" s="343" t="s">
        <v>326</v>
      </c>
      <c r="D71" s="344">
        <v>0</v>
      </c>
      <c r="E71" s="865"/>
      <c r="F71" s="866"/>
      <c r="G71" s="867"/>
      <c r="H71" s="832"/>
    </row>
    <row r="72" spans="1:8" ht="18" customHeight="1">
      <c r="A72" s="4"/>
      <c r="B72" s="860"/>
      <c r="C72" s="343" t="s">
        <v>327</v>
      </c>
      <c r="D72" s="344">
        <v>0</v>
      </c>
      <c r="E72" s="865"/>
      <c r="F72" s="866"/>
      <c r="G72" s="867"/>
      <c r="H72" s="832"/>
    </row>
    <row r="73" spans="1:8" ht="18" customHeight="1">
      <c r="A73" s="4"/>
      <c r="B73" s="860"/>
      <c r="C73" s="343" t="s">
        <v>669</v>
      </c>
      <c r="D73" s="344">
        <v>20000</v>
      </c>
      <c r="E73" s="865"/>
      <c r="F73" s="866"/>
      <c r="G73" s="867"/>
      <c r="H73" s="832"/>
    </row>
    <row r="74" spans="1:8" ht="18" customHeight="1">
      <c r="A74" s="4"/>
      <c r="B74" s="860"/>
      <c r="C74" s="343" t="s">
        <v>785</v>
      </c>
      <c r="D74" s="344">
        <v>50000</v>
      </c>
      <c r="E74" s="865"/>
      <c r="F74" s="866"/>
      <c r="G74" s="867"/>
      <c r="H74" s="832"/>
    </row>
    <row r="75" spans="1:8" ht="18" customHeight="1">
      <c r="A75" s="4"/>
      <c r="B75" s="860"/>
      <c r="C75" s="343" t="s">
        <v>786</v>
      </c>
      <c r="D75" s="344">
        <v>25000</v>
      </c>
      <c r="E75" s="865"/>
      <c r="F75" s="866"/>
      <c r="G75" s="867"/>
      <c r="H75" s="832"/>
    </row>
    <row r="76" spans="1:8" ht="18" customHeight="1">
      <c r="A76" s="4"/>
      <c r="B76" s="860"/>
      <c r="C76" s="343" t="s">
        <v>791</v>
      </c>
      <c r="D76" s="344">
        <v>5000</v>
      </c>
      <c r="E76" s="865"/>
      <c r="F76" s="866"/>
      <c r="G76" s="867"/>
      <c r="H76" s="832"/>
    </row>
    <row r="77" spans="1:8" ht="18" customHeight="1">
      <c r="A77" s="4"/>
      <c r="B77" s="860"/>
      <c r="C77" s="343"/>
      <c r="D77" s="344"/>
      <c r="E77" s="865"/>
      <c r="F77" s="866"/>
      <c r="G77" s="867"/>
      <c r="H77" s="832"/>
    </row>
    <row r="78" spans="1:8" ht="18" customHeight="1">
      <c r="A78" s="4"/>
      <c r="B78" s="860"/>
      <c r="C78" s="343"/>
      <c r="D78" s="344"/>
      <c r="E78" s="865"/>
      <c r="F78" s="866"/>
      <c r="G78" s="867"/>
      <c r="H78" s="832"/>
    </row>
    <row r="79" spans="1:8" ht="18" customHeight="1">
      <c r="A79" s="4"/>
      <c r="B79" s="860"/>
      <c r="C79" s="343"/>
      <c r="D79" s="344"/>
      <c r="E79" s="865"/>
      <c r="F79" s="866"/>
      <c r="G79" s="867"/>
      <c r="H79" s="832"/>
    </row>
    <row r="80" spans="1:8" ht="18" customHeight="1">
      <c r="A80" s="4"/>
      <c r="B80" s="860"/>
      <c r="C80" s="343"/>
      <c r="D80" s="344"/>
      <c r="E80" s="865"/>
      <c r="F80" s="866"/>
      <c r="G80" s="867"/>
      <c r="H80" s="832"/>
    </row>
    <row r="81" spans="1:8" ht="18" customHeight="1">
      <c r="A81" s="4"/>
      <c r="B81" s="860"/>
      <c r="C81" s="343"/>
      <c r="D81" s="344"/>
      <c r="E81" s="865"/>
      <c r="F81" s="866"/>
      <c r="G81" s="867"/>
      <c r="H81" s="832"/>
    </row>
    <row r="82" spans="1:8" ht="18" customHeight="1">
      <c r="A82" s="4"/>
      <c r="B82" s="860"/>
      <c r="C82" s="343"/>
      <c r="D82" s="344"/>
      <c r="E82" s="865"/>
      <c r="F82" s="866"/>
      <c r="G82" s="867"/>
      <c r="H82" s="832"/>
    </row>
    <row r="83" spans="1:8" ht="18" customHeight="1" thickBot="1">
      <c r="A83" s="4"/>
      <c r="B83" s="861"/>
      <c r="C83" s="354" t="s">
        <v>307</v>
      </c>
      <c r="D83" s="355">
        <f>SUM(D70:D82)</f>
        <v>100000</v>
      </c>
      <c r="E83" s="868"/>
      <c r="F83" s="869"/>
      <c r="G83" s="870"/>
      <c r="H83" s="832"/>
    </row>
    <row r="84" spans="1:8" ht="15.75" thickTop="1"/>
  </sheetData>
  <sheetProtection formatCells="0" formatRows="0"/>
  <mergeCells count="21">
    <mergeCell ref="B1:G1"/>
    <mergeCell ref="C38:G38"/>
    <mergeCell ref="H3:H36"/>
    <mergeCell ref="H42:H43"/>
    <mergeCell ref="H56:H62"/>
    <mergeCell ref="B42:B43"/>
    <mergeCell ref="C42:G43"/>
    <mergeCell ref="C46:G47"/>
    <mergeCell ref="C52:G52"/>
    <mergeCell ref="B46:B47"/>
    <mergeCell ref="H69:H83"/>
    <mergeCell ref="D51:G51"/>
    <mergeCell ref="D45:G45"/>
    <mergeCell ref="D41:G41"/>
    <mergeCell ref="B40:G40"/>
    <mergeCell ref="H64:H67"/>
    <mergeCell ref="B70:B83"/>
    <mergeCell ref="E69:G69"/>
    <mergeCell ref="E70:G83"/>
    <mergeCell ref="F65:G65"/>
    <mergeCell ref="F66:G66"/>
  </mergeCells>
  <conditionalFormatting sqref="D51">
    <cfRule type="expression" dxfId="167" priority="3">
      <formula>C51&gt;A51</formula>
    </cfRule>
  </conditionalFormatting>
  <conditionalFormatting sqref="D45">
    <cfRule type="expression" dxfId="166" priority="2">
      <formula>C45&gt;A45</formula>
    </cfRule>
  </conditionalFormatting>
  <conditionalFormatting sqref="D41">
    <cfRule type="expression" dxfId="165" priority="1">
      <formula>C41&gt;A41</formula>
    </cfRule>
  </conditionalFormatting>
  <printOptions horizontalCentered="1"/>
  <pageMargins left="0.23622047244094491" right="0.23622047244094491" top="0.74803149606299213" bottom="0.74803149606299213" header="0.31496062992125984" footer="0.31496062992125984"/>
  <pageSetup paperSize="9" scale="47"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44" max="16383" man="1"/>
    <brk id="63"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8">
    <tabColor rgb="FFFFC000"/>
  </sheetPr>
  <dimension ref="A1:O56"/>
  <sheetViews>
    <sheetView view="pageBreakPreview" zoomScale="70" zoomScaleNormal="70" zoomScaleSheetLayoutView="70" workbookViewId="0">
      <selection activeCell="B9" sqref="B9:N9"/>
    </sheetView>
  </sheetViews>
  <sheetFormatPr defaultColWidth="9.140625" defaultRowHeight="25.5"/>
  <cols>
    <col min="1" max="1" width="5.7109375" style="4" customWidth="1"/>
    <col min="2" max="2" width="44.28515625" style="4" customWidth="1"/>
    <col min="3" max="3" width="10.85546875" style="4" customWidth="1"/>
    <col min="4" max="9" width="10.7109375" style="4" customWidth="1"/>
    <col min="10" max="12" width="10.7109375" style="9" customWidth="1"/>
    <col min="13" max="14" width="10.7109375" style="4" customWidth="1"/>
    <col min="15" max="15" width="57.28515625" style="4" customWidth="1"/>
    <col min="16" max="16384" width="9.140625" style="4"/>
  </cols>
  <sheetData>
    <row r="1" spans="1:15" ht="35.25" customHeight="1" thickTop="1" thickBot="1">
      <c r="A1" s="5"/>
      <c r="B1" s="896" t="s">
        <v>246</v>
      </c>
      <c r="C1" s="897"/>
      <c r="D1" s="897"/>
      <c r="E1" s="897"/>
      <c r="F1" s="897"/>
      <c r="G1" s="897"/>
      <c r="H1" s="897"/>
      <c r="I1" s="897"/>
      <c r="J1" s="897"/>
      <c r="K1" s="897"/>
      <c r="L1" s="897"/>
      <c r="M1" s="897"/>
      <c r="N1" s="898"/>
      <c r="O1" s="130" t="s">
        <v>209</v>
      </c>
    </row>
    <row r="2" spans="1:15" ht="9" customHeight="1" thickBot="1">
      <c r="A2" s="5"/>
      <c r="B2" s="892"/>
      <c r="C2" s="893"/>
      <c r="D2" s="893"/>
      <c r="E2" s="893"/>
      <c r="F2" s="893"/>
      <c r="G2" s="893"/>
      <c r="H2" s="893"/>
      <c r="I2" s="893"/>
      <c r="J2" s="894"/>
      <c r="K2" s="893"/>
      <c r="L2" s="893"/>
      <c r="M2" s="893"/>
      <c r="N2" s="895"/>
      <c r="O2" s="394"/>
    </row>
    <row r="3" spans="1:15" ht="28.5" customHeight="1" thickBot="1">
      <c r="A3" s="5"/>
      <c r="B3" s="890" t="s">
        <v>66</v>
      </c>
      <c r="C3" s="862"/>
      <c r="D3" s="862"/>
      <c r="E3" s="862"/>
      <c r="F3" s="862"/>
      <c r="G3" s="862"/>
      <c r="H3" s="862"/>
      <c r="I3" s="862"/>
      <c r="J3" s="891"/>
      <c r="K3" s="862"/>
      <c r="L3" s="862"/>
      <c r="M3" s="862"/>
      <c r="N3" s="863"/>
      <c r="O3" s="129" t="s">
        <v>286</v>
      </c>
    </row>
    <row r="4" spans="1:15" ht="30" customHeight="1" thickBot="1">
      <c r="A4" s="5"/>
      <c r="B4" s="395" t="s">
        <v>67</v>
      </c>
      <c r="C4" s="60">
        <v>1</v>
      </c>
      <c r="D4" s="60">
        <v>2</v>
      </c>
      <c r="E4" s="61">
        <v>3</v>
      </c>
      <c r="F4" s="59">
        <v>4</v>
      </c>
      <c r="G4" s="32">
        <v>5</v>
      </c>
      <c r="H4" s="32">
        <v>6</v>
      </c>
      <c r="I4" s="33">
        <v>7</v>
      </c>
      <c r="J4" s="33">
        <v>8</v>
      </c>
      <c r="K4" s="33">
        <v>9</v>
      </c>
      <c r="L4" s="33">
        <v>10</v>
      </c>
      <c r="M4" s="32">
        <v>11</v>
      </c>
      <c r="N4" s="396">
        <v>12</v>
      </c>
      <c r="O4" s="783" t="s">
        <v>405</v>
      </c>
    </row>
    <row r="5" spans="1:15" ht="27" customHeight="1" thickBot="1">
      <c r="A5" s="5"/>
      <c r="B5" s="397" t="s">
        <v>329</v>
      </c>
      <c r="C5" s="165">
        <v>9</v>
      </c>
      <c r="D5" s="165">
        <v>10</v>
      </c>
      <c r="E5" s="165">
        <v>11</v>
      </c>
      <c r="F5" s="165">
        <v>12</v>
      </c>
      <c r="G5" s="165">
        <v>1</v>
      </c>
      <c r="H5" s="165">
        <v>2</v>
      </c>
      <c r="I5" s="165">
        <v>3</v>
      </c>
      <c r="J5" s="165">
        <v>4</v>
      </c>
      <c r="K5" s="165">
        <v>5</v>
      </c>
      <c r="L5" s="165">
        <v>6</v>
      </c>
      <c r="M5" s="165">
        <v>7</v>
      </c>
      <c r="N5" s="165">
        <v>8</v>
      </c>
      <c r="O5" s="784"/>
    </row>
    <row r="6" spans="1:15" ht="33" customHeight="1">
      <c r="A6" s="5"/>
      <c r="B6" s="402" t="s">
        <v>658</v>
      </c>
      <c r="C6" s="403" t="s">
        <v>330</v>
      </c>
      <c r="D6" s="403"/>
      <c r="E6" s="403"/>
      <c r="F6" s="403"/>
      <c r="G6" s="403"/>
      <c r="H6" s="403"/>
      <c r="I6" s="403"/>
      <c r="J6" s="403"/>
      <c r="K6" s="403"/>
      <c r="L6" s="403"/>
      <c r="M6" s="403"/>
      <c r="N6" s="404"/>
      <c r="O6" s="784"/>
    </row>
    <row r="7" spans="1:15" ht="33" customHeight="1">
      <c r="A7" s="5"/>
      <c r="B7" s="398" t="s">
        <v>659</v>
      </c>
      <c r="C7" s="405" t="s">
        <v>330</v>
      </c>
      <c r="D7" s="405"/>
      <c r="E7" s="405"/>
      <c r="F7" s="405"/>
      <c r="G7" s="405"/>
      <c r="H7" s="405"/>
      <c r="I7" s="405"/>
      <c r="J7" s="405"/>
      <c r="K7" s="405"/>
      <c r="L7" s="405"/>
      <c r="M7" s="405"/>
      <c r="N7" s="406"/>
      <c r="O7" s="784"/>
    </row>
    <row r="8" spans="1:15" ht="33" customHeight="1">
      <c r="A8" s="5"/>
      <c r="B8" s="398" t="s">
        <v>660</v>
      </c>
      <c r="C8" s="405" t="s">
        <v>330</v>
      </c>
      <c r="D8" s="405"/>
      <c r="E8" s="405"/>
      <c r="F8" s="405"/>
      <c r="G8" s="405" t="s">
        <v>330</v>
      </c>
      <c r="H8" s="405"/>
      <c r="I8" s="405"/>
      <c r="J8" s="405"/>
      <c r="K8" s="405"/>
      <c r="L8" s="405"/>
      <c r="M8" s="405"/>
      <c r="N8" s="406"/>
      <c r="O8" s="784"/>
    </row>
    <row r="9" spans="1:15" ht="33" customHeight="1">
      <c r="A9" s="5"/>
      <c r="B9" s="398" t="s">
        <v>661</v>
      </c>
      <c r="C9" s="405"/>
      <c r="D9" s="405"/>
      <c r="E9" s="405"/>
      <c r="F9" s="405"/>
      <c r="G9" s="405"/>
      <c r="H9" s="405"/>
      <c r="I9" s="405"/>
      <c r="J9" s="405"/>
      <c r="K9" s="405"/>
      <c r="L9" s="405"/>
      <c r="M9" s="405"/>
      <c r="N9" s="406"/>
      <c r="O9" s="784"/>
    </row>
    <row r="10" spans="1:15" ht="33" customHeight="1">
      <c r="A10" s="5"/>
      <c r="B10" s="398" t="s">
        <v>662</v>
      </c>
      <c r="C10" s="405" t="s">
        <v>330</v>
      </c>
      <c r="D10" s="405" t="s">
        <v>330</v>
      </c>
      <c r="E10" s="405" t="s">
        <v>330</v>
      </c>
      <c r="F10" s="405" t="s">
        <v>330</v>
      </c>
      <c r="G10" s="405" t="s">
        <v>330</v>
      </c>
      <c r="H10" s="405" t="s">
        <v>330</v>
      </c>
      <c r="I10" s="405" t="s">
        <v>330</v>
      </c>
      <c r="J10" s="405" t="s">
        <v>330</v>
      </c>
      <c r="K10" s="405" t="s">
        <v>330</v>
      </c>
      <c r="L10" s="405" t="s">
        <v>330</v>
      </c>
      <c r="M10" s="405" t="s">
        <v>330</v>
      </c>
      <c r="N10" s="406" t="s">
        <v>330</v>
      </c>
      <c r="O10" s="784"/>
    </row>
    <row r="11" spans="1:15" ht="33" customHeight="1">
      <c r="A11" s="5"/>
      <c r="B11" s="398" t="s">
        <v>663</v>
      </c>
      <c r="C11" s="405" t="s">
        <v>330</v>
      </c>
      <c r="D11" s="405" t="s">
        <v>330</v>
      </c>
      <c r="E11" s="405" t="s">
        <v>330</v>
      </c>
      <c r="F11" s="405" t="s">
        <v>330</v>
      </c>
      <c r="G11" s="405" t="s">
        <v>330</v>
      </c>
      <c r="H11" s="405" t="s">
        <v>330</v>
      </c>
      <c r="I11" s="405" t="s">
        <v>330</v>
      </c>
      <c r="J11" s="405" t="s">
        <v>330</v>
      </c>
      <c r="K11" s="405" t="s">
        <v>330</v>
      </c>
      <c r="L11" s="405" t="s">
        <v>330</v>
      </c>
      <c r="M11" s="405" t="s">
        <v>330</v>
      </c>
      <c r="N11" s="405" t="s">
        <v>330</v>
      </c>
      <c r="O11" s="784"/>
    </row>
    <row r="12" spans="1:15" ht="33" customHeight="1">
      <c r="A12" s="5"/>
      <c r="B12" s="398" t="s">
        <v>664</v>
      </c>
      <c r="C12" s="405"/>
      <c r="D12" s="405"/>
      <c r="E12" s="405"/>
      <c r="F12" s="405" t="s">
        <v>330</v>
      </c>
      <c r="G12" s="405"/>
      <c r="H12" s="405"/>
      <c r="I12" s="405"/>
      <c r="J12" s="405"/>
      <c r="K12" s="405"/>
      <c r="L12" s="405"/>
      <c r="M12" s="405"/>
      <c r="N12" s="406"/>
      <c r="O12" s="784"/>
    </row>
    <row r="13" spans="1:15" ht="33" customHeight="1">
      <c r="A13" s="5"/>
      <c r="B13" s="398" t="s">
        <v>665</v>
      </c>
      <c r="C13" s="405"/>
      <c r="D13" s="405"/>
      <c r="E13" s="405"/>
      <c r="F13" s="405"/>
      <c r="G13" s="405"/>
      <c r="H13" s="405"/>
      <c r="I13" s="405" t="s">
        <v>330</v>
      </c>
      <c r="J13" s="405"/>
      <c r="K13" s="405"/>
      <c r="L13" s="405"/>
      <c r="M13" s="405"/>
      <c r="N13" s="406"/>
      <c r="O13" s="784"/>
    </row>
    <row r="14" spans="1:15" ht="33" customHeight="1">
      <c r="A14" s="5"/>
      <c r="B14" s="398" t="s">
        <v>69</v>
      </c>
      <c r="C14" s="405"/>
      <c r="D14" s="405"/>
      <c r="E14" s="405"/>
      <c r="F14" s="405"/>
      <c r="G14" s="405"/>
      <c r="H14" s="405"/>
      <c r="I14" s="405"/>
      <c r="J14" s="405"/>
      <c r="K14" s="405"/>
      <c r="L14" s="405"/>
      <c r="M14" s="405"/>
      <c r="N14" s="406"/>
      <c r="O14" s="784"/>
    </row>
    <row r="15" spans="1:15" ht="33" customHeight="1">
      <c r="A15" s="5"/>
      <c r="B15" s="398" t="s">
        <v>221</v>
      </c>
      <c r="C15" s="405"/>
      <c r="D15" s="405"/>
      <c r="E15" s="405"/>
      <c r="F15" s="405"/>
      <c r="G15" s="405"/>
      <c r="H15" s="405"/>
      <c r="I15" s="405"/>
      <c r="J15" s="405"/>
      <c r="K15" s="405"/>
      <c r="L15" s="405"/>
      <c r="M15" s="405"/>
      <c r="N15" s="406"/>
      <c r="O15" s="784"/>
    </row>
    <row r="16" spans="1:15" ht="33" customHeight="1" thickBot="1">
      <c r="A16" s="5"/>
      <c r="B16" s="399" t="s">
        <v>222</v>
      </c>
      <c r="C16" s="400"/>
      <c r="D16" s="400"/>
      <c r="E16" s="400"/>
      <c r="F16" s="400"/>
      <c r="G16" s="400"/>
      <c r="H16" s="400"/>
      <c r="I16" s="400"/>
      <c r="J16" s="400"/>
      <c r="K16" s="400"/>
      <c r="L16" s="400"/>
      <c r="M16" s="400"/>
      <c r="N16" s="401"/>
      <c r="O16" s="784"/>
    </row>
    <row r="17" spans="1:15" ht="33" customHeight="1" thickTop="1" thickBot="1">
      <c r="A17" s="5"/>
      <c r="B17" s="10"/>
      <c r="O17" s="785"/>
    </row>
    <row r="23" spans="1:15" ht="3" customHeight="1"/>
    <row r="42" ht="41.25" customHeight="1"/>
    <row r="49" ht="44.25" customHeight="1"/>
    <row r="56" ht="42.75" customHeight="1"/>
  </sheetData>
  <sheetProtection formatCells="0" formatRows="0"/>
  <mergeCells count="4">
    <mergeCell ref="B3:N3"/>
    <mergeCell ref="B2:N2"/>
    <mergeCell ref="B1:N1"/>
    <mergeCell ref="O4:O17"/>
  </mergeCell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29" max="16383" man="1"/>
    <brk id="62" max="16383" man="1"/>
  </rowBreaks>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Munkalapok</vt:lpstr>
      </vt:variant>
      <vt:variant>
        <vt:i4>22</vt:i4>
      </vt:variant>
      <vt:variant>
        <vt:lpstr>Névvel ellátott tartományok</vt:lpstr>
      </vt:variant>
      <vt:variant>
        <vt:i4>25</vt:i4>
      </vt:variant>
    </vt:vector>
  </HeadingPairs>
  <TitlesOfParts>
    <vt:vector size="47" baseType="lpstr">
      <vt:lpstr>Kitöltési Útmutató</vt:lpstr>
      <vt:lpstr>0. Fedlap</vt:lpstr>
      <vt:lpstr>1.a Tartalomjegyzék</vt:lpstr>
      <vt:lpstr>1.Vezetői összefoglaló</vt:lpstr>
      <vt:lpstr>2.Kritikus tényezők</vt:lpstr>
      <vt:lpstr>3.Vállalkozás bemutatása</vt:lpstr>
      <vt:lpstr>4.Vállalkozó bemutatása</vt:lpstr>
      <vt:lpstr>5. Működési terv</vt:lpstr>
      <vt:lpstr>6.GANTT</vt:lpstr>
      <vt:lpstr>7.Piac-,versenytárselemzés</vt:lpstr>
      <vt:lpstr>8.Árazás,értékesítés</vt:lpstr>
      <vt:lpstr>9.Kommunikációs terv</vt:lpstr>
      <vt:lpstr>10.a-Cash-flow 1. év</vt:lpstr>
      <vt:lpstr>10.b-Cash-flow 2. év</vt:lpstr>
      <vt:lpstr>10.c-Cash-flow 3-4. év</vt:lpstr>
      <vt:lpstr>11.Eredménykimutatás</vt:lpstr>
      <vt:lpstr>12.Veszélyforrás, mellékletek</vt:lpstr>
      <vt:lpstr>13.Beküldés-Nyilatkozat</vt:lpstr>
      <vt:lpstr>CF_kontroll</vt:lpstr>
      <vt:lpstr>A.Pontozás_1.értékelő</vt:lpstr>
      <vt:lpstr>B.Pontozás_2.értékelő</vt:lpstr>
      <vt:lpstr>Pontozás_összesítő</vt:lpstr>
      <vt:lpstr>'10.a-Cash-flow 1. év'!Nyomtatási_cím</vt:lpstr>
      <vt:lpstr>'10.b-Cash-flow 2. év'!Nyomtatási_cím</vt:lpstr>
      <vt:lpstr>'10.c-Cash-flow 3-4. év'!Nyomtatási_cím</vt:lpstr>
      <vt:lpstr>'2.Kritikus tényezők'!Nyomtatási_cím</vt:lpstr>
      <vt:lpstr>'7.Piac-,versenytárselemzés'!Nyomtatási_cím</vt:lpstr>
      <vt:lpstr>'9.Kommunikációs terv'!Nyomtatási_cím</vt:lpstr>
      <vt:lpstr>'0. Fedlap'!Nyomtatási_terület</vt:lpstr>
      <vt:lpstr>'1.a Tartalomjegyzék'!Nyomtatási_terület</vt:lpstr>
      <vt:lpstr>'1.Vezetői összefoglaló'!Nyomtatási_terület</vt:lpstr>
      <vt:lpstr>'10.a-Cash-flow 1. év'!Nyomtatási_terület</vt:lpstr>
      <vt:lpstr>'10.b-Cash-flow 2. év'!Nyomtatási_terület</vt:lpstr>
      <vt:lpstr>'10.c-Cash-flow 3-4. év'!Nyomtatási_terület</vt:lpstr>
      <vt:lpstr>'11.Eredménykimutatás'!Nyomtatási_terület</vt:lpstr>
      <vt:lpstr>'12.Veszélyforrás, mellékletek'!Nyomtatási_terület</vt:lpstr>
      <vt:lpstr>'13.Beküldés-Nyilatkozat'!Nyomtatási_terület</vt:lpstr>
      <vt:lpstr>'2.Kritikus tényezők'!Nyomtatási_terület</vt:lpstr>
      <vt:lpstr>'3.Vállalkozás bemutatása'!Nyomtatási_terület</vt:lpstr>
      <vt:lpstr>'4.Vállalkozó bemutatása'!Nyomtatási_terület</vt:lpstr>
      <vt:lpstr>'5. Működési terv'!Nyomtatási_terület</vt:lpstr>
      <vt:lpstr>'6.GANTT'!Nyomtatási_terület</vt:lpstr>
      <vt:lpstr>'7.Piac-,versenytárselemzés'!Nyomtatási_terület</vt:lpstr>
      <vt:lpstr>'8.Árazás,értékesítés'!Nyomtatási_terület</vt:lpstr>
      <vt:lpstr>'9.Kommunikációs terv'!Nyomtatási_terület</vt:lpstr>
      <vt:lpstr>CF_kontroll!Nyomtatási_terület</vt:lpstr>
      <vt:lpstr>'Kitöltési Útmutató'!Nyomtatási_terület</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Gbr</dc:creator>
  <cp:lastModifiedBy>Ági</cp:lastModifiedBy>
  <cp:lastPrinted>2018-07-27T10:08:03Z</cp:lastPrinted>
  <dcterms:created xsi:type="dcterms:W3CDTF">2015-11-18T05:15:47Z</dcterms:created>
  <dcterms:modified xsi:type="dcterms:W3CDTF">2018-07-30T11:24:58Z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d686b1c6-2e03-416b-bd57-565294788507</vt:lpwstr>
  </property>
</Properties>
</file>